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tina Astrid Rodda\Documents\uni\dphil\project\syntactic variation\"/>
    </mc:Choice>
  </mc:AlternateContent>
  <xr:revisionPtr revIDLastSave="0" documentId="13_ncr:1_{252AC63B-70D7-45A0-A19F-2B060BAC4B48}" xr6:coauthVersionLast="45" xr6:coauthVersionMax="45" xr10:uidLastSave="{00000000-0000-0000-0000-000000000000}"/>
  <bookViews>
    <workbookView xWindow="-110" yWindow="-110" windowWidth="19420" windowHeight="11020" xr2:uid="{F3490D8D-BCE8-4DFA-A90F-29DE8CC56399}"/>
  </bookViews>
  <sheets>
    <sheet name="Target sample summary" sheetId="36" r:id="rId1"/>
    <sheet name="Baseline sample summary" sheetId="38" r:id="rId2"/>
    <sheet name="Baseline sample allos &amp; pas" sheetId="39" r:id="rId3"/>
    <sheet name="ναῦς θοός" sheetId="2" r:id="rId4"/>
    <sheet name="πατρίς γαῖα" sheetId="3" r:id="rId5"/>
    <sheet name="θεός ἀθάνατος" sheetId="4" r:id="rId6"/>
    <sheet name="υἱός φίλος" sheetId="5" r:id="rId7"/>
    <sheet name="ναῦς μέλας" sheetId="6" r:id="rId8"/>
    <sheet name="ἦτορ φίλος" sheetId="7" r:id="rId9"/>
    <sheet name="ἄλλος θεός" sheetId="8" r:id="rId10"/>
    <sheet name="ἦμαρ πᾶς" sheetId="9" r:id="rId11"/>
    <sheet name="ναῦς γλαφυρός" sheetId="10" r:id="rId12"/>
    <sheet name="πᾶς θεός" sheetId="11" r:id="rId13"/>
    <sheet name="φίλος πατήρ" sheetId="12" r:id="rId14"/>
    <sheet name="ἑταῖρος φίλος" sheetId="13" r:id="rId15"/>
    <sheet name="οὐρανός εὐρύς" sheetId="14" r:id="rId16"/>
    <sheet name="ἄνθρωπος θνητός" sheetId="15" r:id="rId17"/>
    <sheet name="ὠκύς ἵππος" sheetId="16" r:id="rId18"/>
    <sheet name="ναῦς κόιλος" sheetId="17" r:id="rId19"/>
    <sheet name="ὑσμίνη κρατερός" sheetId="18" r:id="rId20"/>
    <sheet name="χαλκός ὀξύς" sheetId="19" r:id="rId21"/>
    <sheet name="υἱός ἀγλαός" sheetId="21" r:id="rId22"/>
    <sheet name="πᾶς ἑταῖρος" sheetId="22" r:id="rId23"/>
    <sheet name="πᾶς ἄνθρωπος" sheetId="23" r:id="rId24"/>
    <sheet name="ἔγχος δολιχόσκιος" sheetId="24" r:id="rId25"/>
    <sheet name="ἄλλος ἀνήρ" sheetId="25" r:id="rId26"/>
    <sheet name="φαεινός δόρυ" sheetId="26" r:id="rId27"/>
    <sheet name="αἰπύς ὄλεθρος" sheetId="27" r:id="rId28"/>
    <sheet name="ἔγχος χάλκεος" sheetId="28" r:id="rId29"/>
    <sheet name="ἀγλαός δῶρον" sheetId="29" r:id="rId30"/>
    <sheet name="ἄλλος ἑταῖρος" sheetId="30" r:id="rId31"/>
    <sheet name="ἐρίηρος ἑταῖρος" sheetId="31" r:id="rId32"/>
    <sheet name="ὀξύς δόρυ" sheetId="32" r:id="rId33"/>
    <sheet name="υἱός φαίδιμος" sheetId="33" r:id="rId34"/>
    <sheet name="λευκώλενος θεά" sheetId="34" r:id="rId35"/>
    <sheet name="πᾶς μνηστήρ" sheetId="35" r:id="rId36"/>
    <sheet name="blank sheet" sheetId="1"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9" l="1"/>
  <c r="D5" i="39"/>
  <c r="D22" i="39" s="1"/>
  <c r="D6" i="39"/>
  <c r="D7" i="39"/>
  <c r="D8" i="39"/>
  <c r="D9" i="39"/>
  <c r="D10" i="39"/>
  <c r="D11" i="39"/>
  <c r="D12" i="39"/>
  <c r="D13" i="39"/>
  <c r="D14" i="39"/>
  <c r="D15" i="39"/>
  <c r="D16" i="39"/>
  <c r="D17" i="39"/>
  <c r="D18" i="39"/>
  <c r="B22" i="39"/>
  <c r="C22" i="39"/>
  <c r="E22" i="39"/>
  <c r="F22" i="39"/>
  <c r="G22" i="39"/>
  <c r="H22" i="39"/>
  <c r="I22" i="39"/>
  <c r="J22" i="39"/>
  <c r="K22" i="39"/>
  <c r="L22" i="39"/>
  <c r="M22" i="39"/>
  <c r="N22" i="39"/>
  <c r="O22" i="39"/>
  <c r="P22" i="39"/>
  <c r="Q22" i="39"/>
  <c r="R22" i="39"/>
  <c r="S22" i="39"/>
  <c r="T22" i="39"/>
  <c r="U22" i="39"/>
  <c r="V22" i="39"/>
  <c r="W22" i="39"/>
  <c r="X22" i="39"/>
  <c r="Y22" i="39"/>
  <c r="E26" i="39"/>
  <c r="F26" i="39"/>
  <c r="G26" i="39"/>
  <c r="H26" i="39"/>
  <c r="I26" i="39"/>
  <c r="J26" i="39"/>
  <c r="K26" i="39"/>
  <c r="L26" i="39"/>
  <c r="M26" i="39"/>
  <c r="N26" i="39"/>
  <c r="O26" i="39"/>
  <c r="Q26" i="39"/>
  <c r="R26" i="39"/>
  <c r="X26" i="39"/>
  <c r="Y26" i="39"/>
  <c r="Y45" i="38"/>
  <c r="X45" i="38"/>
  <c r="R45" i="38"/>
  <c r="Q45" i="38"/>
  <c r="O45" i="38"/>
  <c r="N45" i="38"/>
  <c r="M45" i="38"/>
  <c r="L45" i="38"/>
  <c r="K45" i="38"/>
  <c r="J45" i="38"/>
  <c r="I45" i="38"/>
  <c r="H45" i="38"/>
  <c r="G45" i="38"/>
  <c r="F45" i="38"/>
  <c r="E45" i="38"/>
  <c r="Y41" i="38"/>
  <c r="X41" i="38"/>
  <c r="W41" i="38"/>
  <c r="V41" i="38"/>
  <c r="U41" i="38"/>
  <c r="T41" i="38"/>
  <c r="S41" i="38"/>
  <c r="R41" i="38"/>
  <c r="Q41" i="38"/>
  <c r="P41" i="38"/>
  <c r="O41" i="38"/>
  <c r="N41" i="38"/>
  <c r="M41" i="38"/>
  <c r="L41" i="38"/>
  <c r="K41" i="38"/>
  <c r="J41" i="38"/>
  <c r="J42" i="38" s="1"/>
  <c r="I41" i="38"/>
  <c r="I42" i="38" s="1"/>
  <c r="H41" i="38"/>
  <c r="G41" i="38"/>
  <c r="F41" i="38"/>
  <c r="E41" i="38"/>
  <c r="C41" i="38"/>
  <c r="B41" i="38"/>
  <c r="D37" i="38"/>
  <c r="D36" i="38"/>
  <c r="D35" i="38"/>
  <c r="D34" i="38"/>
  <c r="D33" i="38"/>
  <c r="D32" i="38"/>
  <c r="D31" i="38"/>
  <c r="D30" i="38"/>
  <c r="D29" i="38"/>
  <c r="D28" i="38"/>
  <c r="D27" i="38"/>
  <c r="D26" i="38"/>
  <c r="D25" i="38"/>
  <c r="D24" i="38"/>
  <c r="D23" i="38"/>
  <c r="D22" i="38"/>
  <c r="D21" i="38"/>
  <c r="D20" i="38"/>
  <c r="D19" i="38"/>
  <c r="D18" i="38"/>
  <c r="D17" i="38"/>
  <c r="D16" i="38"/>
  <c r="D15" i="38"/>
  <c r="D14" i="38"/>
  <c r="D13" i="38"/>
  <c r="D12" i="38"/>
  <c r="D11" i="38"/>
  <c r="D10" i="38"/>
  <c r="D9" i="38"/>
  <c r="D8" i="38"/>
  <c r="D7" i="38"/>
  <c r="D6" i="38"/>
  <c r="D41" i="38" s="1"/>
  <c r="D5" i="38"/>
  <c r="D4" i="38"/>
  <c r="G23" i="39" l="1"/>
  <c r="O23" i="39"/>
  <c r="J23" i="39"/>
  <c r="R23" i="39"/>
  <c r="W23" i="39"/>
  <c r="E23" i="39"/>
  <c r="M23" i="39"/>
  <c r="U23" i="39"/>
  <c r="F23" i="39"/>
  <c r="N23" i="39"/>
  <c r="V23" i="39"/>
  <c r="L23" i="39"/>
  <c r="S23" i="39"/>
  <c r="K23" i="39"/>
  <c r="T23" i="39"/>
  <c r="Y23" i="39"/>
  <c r="Q23" i="39"/>
  <c r="I23" i="39"/>
  <c r="X23" i="39"/>
  <c r="P23" i="39"/>
  <c r="H23" i="39"/>
  <c r="I44" i="38"/>
  <c r="I46" i="38" s="1"/>
  <c r="I43" i="38"/>
  <c r="J44" i="38"/>
  <c r="J46" i="38" s="1"/>
  <c r="J43" i="38"/>
  <c r="R42" i="38"/>
  <c r="R44" i="38" s="1"/>
  <c r="R46" i="38" s="1"/>
  <c r="Y42" i="38"/>
  <c r="Q42" i="38"/>
  <c r="X42" i="38"/>
  <c r="H42" i="38"/>
  <c r="O42" i="38"/>
  <c r="U42" i="38"/>
  <c r="M42" i="38"/>
  <c r="E42" i="38"/>
  <c r="P42" i="38"/>
  <c r="Q44" i="38" s="1"/>
  <c r="Q46" i="38" s="1"/>
  <c r="W42" i="38"/>
  <c r="G42" i="38"/>
  <c r="K42" i="38"/>
  <c r="S42" i="38"/>
  <c r="L42" i="38"/>
  <c r="T42" i="38"/>
  <c r="F42" i="38"/>
  <c r="N42" i="38"/>
  <c r="V42" i="38"/>
  <c r="A32" i="36"/>
  <c r="A112" i="36"/>
  <c r="F24" i="39" l="1"/>
  <c r="F25" i="39" s="1"/>
  <c r="F27" i="39" s="1"/>
  <c r="Y25" i="39"/>
  <c r="Y27" i="39" s="1"/>
  <c r="Y24" i="39"/>
  <c r="H24" i="39"/>
  <c r="H25" i="39" s="1"/>
  <c r="H27" i="39" s="1"/>
  <c r="X25" i="39"/>
  <c r="X27" i="39" s="1"/>
  <c r="G24" i="39"/>
  <c r="G25" i="39" s="1"/>
  <c r="G27" i="39" s="1"/>
  <c r="K24" i="39"/>
  <c r="K25" i="39"/>
  <c r="K27" i="39" s="1"/>
  <c r="E24" i="39"/>
  <c r="E25" i="39"/>
  <c r="E27" i="39" s="1"/>
  <c r="Q25" i="39"/>
  <c r="Q27" i="39" s="1"/>
  <c r="L24" i="39"/>
  <c r="L25" i="39"/>
  <c r="L27" i="39" s="1"/>
  <c r="R25" i="39"/>
  <c r="R27" i="39" s="1"/>
  <c r="M24" i="39"/>
  <c r="M25" i="39"/>
  <c r="M27" i="39" s="1"/>
  <c r="J24" i="39"/>
  <c r="J25" i="39" s="1"/>
  <c r="J27" i="39" s="1"/>
  <c r="I24" i="39"/>
  <c r="I25" i="39" s="1"/>
  <c r="I27" i="39" s="1"/>
  <c r="N24" i="39"/>
  <c r="N25" i="39"/>
  <c r="N27" i="39" s="1"/>
  <c r="O24" i="39"/>
  <c r="O25" i="39" s="1"/>
  <c r="O27" i="39" s="1"/>
  <c r="K44" i="38"/>
  <c r="K46" i="38" s="1"/>
  <c r="K43" i="38"/>
  <c r="H43" i="38"/>
  <c r="H44" i="38" s="1"/>
  <c r="H46" i="38" s="1"/>
  <c r="G43" i="38"/>
  <c r="G44" i="38" s="1"/>
  <c r="G46" i="38" s="1"/>
  <c r="X44" i="38"/>
  <c r="X46" i="38" s="1"/>
  <c r="M43" i="38"/>
  <c r="M44" i="38"/>
  <c r="M46" i="38" s="1"/>
  <c r="N43" i="38"/>
  <c r="N44" i="38"/>
  <c r="N46" i="38" s="1"/>
  <c r="Y43" i="38"/>
  <c r="Y44" i="38" s="1"/>
  <c r="Y46" i="38" s="1"/>
  <c r="F43" i="38"/>
  <c r="F44" i="38"/>
  <c r="F46" i="38" s="1"/>
  <c r="E43" i="38"/>
  <c r="E44" i="38"/>
  <c r="E46" i="38" s="1"/>
  <c r="L43" i="38"/>
  <c r="L44" i="38"/>
  <c r="L46" i="38" s="1"/>
  <c r="O43" i="38"/>
  <c r="O44" i="38" s="1"/>
  <c r="O46" i="38" s="1"/>
  <c r="O135" i="36"/>
  <c r="C128" i="36" l="1"/>
  <c r="C124" i="36"/>
  <c r="C120" i="36"/>
  <c r="C116" i="36"/>
  <c r="C112" i="36"/>
  <c r="C108" i="36"/>
  <c r="C104" i="36"/>
  <c r="C100" i="36"/>
  <c r="C96" i="36"/>
  <c r="C92" i="36"/>
  <c r="C88" i="36"/>
  <c r="C84" i="36"/>
  <c r="C80" i="36"/>
  <c r="C76" i="36"/>
  <c r="C72" i="36"/>
  <c r="C68" i="36"/>
  <c r="C64" i="36"/>
  <c r="C60" i="36"/>
  <c r="C56" i="36"/>
  <c r="C52" i="36"/>
  <c r="C48" i="36"/>
  <c r="C44" i="36"/>
  <c r="C40" i="36"/>
  <c r="C36" i="36"/>
  <c r="C32" i="36"/>
  <c r="C28" i="36"/>
  <c r="C24" i="36"/>
  <c r="C20" i="36"/>
  <c r="C16" i="36"/>
  <c r="C12" i="36"/>
  <c r="C8" i="36"/>
  <c r="B128" i="36"/>
  <c r="B124" i="36"/>
  <c r="B120" i="36"/>
  <c r="B116" i="36"/>
  <c r="B112" i="36"/>
  <c r="B108" i="36"/>
  <c r="B104" i="36"/>
  <c r="B100" i="36"/>
  <c r="B96" i="36"/>
  <c r="B92" i="36"/>
  <c r="B88" i="36"/>
  <c r="B84" i="36"/>
  <c r="B80" i="36"/>
  <c r="B76" i="36"/>
  <c r="B72" i="36"/>
  <c r="B68" i="36"/>
  <c r="B64" i="36"/>
  <c r="B60" i="36"/>
  <c r="B56" i="36"/>
  <c r="B52" i="36"/>
  <c r="B48" i="36"/>
  <c r="B44" i="36"/>
  <c r="B40" i="36"/>
  <c r="B36" i="36"/>
  <c r="B32" i="36"/>
  <c r="B28" i="36"/>
  <c r="B24" i="36"/>
  <c r="B20" i="36"/>
  <c r="B16" i="36"/>
  <c r="B12" i="36"/>
  <c r="B8" i="36"/>
  <c r="C4" i="36"/>
  <c r="B4" i="36"/>
  <c r="A128" i="36"/>
  <c r="A124" i="36"/>
  <c r="A120" i="36"/>
  <c r="A116" i="36"/>
  <c r="A108" i="36"/>
  <c r="A104" i="36"/>
  <c r="A100" i="36"/>
  <c r="A96" i="36"/>
  <c r="A92" i="36"/>
  <c r="A88" i="36"/>
  <c r="A84" i="36"/>
  <c r="A80" i="36"/>
  <c r="A76" i="36"/>
  <c r="A72" i="36"/>
  <c r="A68" i="36"/>
  <c r="A64" i="36"/>
  <c r="A60" i="36"/>
  <c r="A56" i="36"/>
  <c r="A52" i="36"/>
  <c r="A48" i="36"/>
  <c r="A44" i="36"/>
  <c r="A40" i="36"/>
  <c r="A36" i="36"/>
  <c r="A28" i="36"/>
  <c r="A24" i="36"/>
  <c r="A20" i="36"/>
  <c r="A16" i="36"/>
  <c r="A12" i="36"/>
  <c r="A8" i="36"/>
  <c r="A4" i="36"/>
  <c r="C7" i="34" l="1"/>
  <c r="F128" i="36" s="1"/>
  <c r="D7" i="34"/>
  <c r="G128" i="36" s="1"/>
  <c r="E7" i="34"/>
  <c r="H128" i="36" s="1"/>
  <c r="F7" i="34"/>
  <c r="I128" i="36" s="1"/>
  <c r="G7" i="34"/>
  <c r="J128" i="36" s="1"/>
  <c r="H7" i="34"/>
  <c r="K128" i="36" s="1"/>
  <c r="I7" i="34"/>
  <c r="L128" i="36" s="1"/>
  <c r="J7" i="34"/>
  <c r="M128" i="36" s="1"/>
  <c r="K7" i="34"/>
  <c r="N128" i="36" s="1"/>
  <c r="L7" i="34"/>
  <c r="O128" i="36" s="1"/>
  <c r="M7" i="34"/>
  <c r="P128" i="36" s="1"/>
  <c r="N7" i="34"/>
  <c r="Q128" i="36" s="1"/>
  <c r="O7" i="34"/>
  <c r="R128" i="36" s="1"/>
  <c r="P7" i="34"/>
  <c r="S128" i="36" s="1"/>
  <c r="Q7" i="34"/>
  <c r="T128" i="36" s="1"/>
  <c r="R7" i="34"/>
  <c r="U128" i="36" s="1"/>
  <c r="S7" i="34"/>
  <c r="V128" i="36" s="1"/>
  <c r="T7" i="34"/>
  <c r="W128" i="36" s="1"/>
  <c r="U7" i="34"/>
  <c r="X128" i="36" s="1"/>
  <c r="V7" i="34"/>
  <c r="Y128" i="36" s="1"/>
  <c r="B7" i="34"/>
  <c r="E128" i="36" s="1"/>
  <c r="C12" i="33"/>
  <c r="F124" i="36" s="1"/>
  <c r="D12" i="33"/>
  <c r="G124" i="36" s="1"/>
  <c r="E12" i="33"/>
  <c r="H124" i="36" s="1"/>
  <c r="F12" i="33"/>
  <c r="I124" i="36" s="1"/>
  <c r="G12" i="33"/>
  <c r="J124" i="36" s="1"/>
  <c r="H12" i="33"/>
  <c r="K124" i="36" s="1"/>
  <c r="I12" i="33"/>
  <c r="L124" i="36" s="1"/>
  <c r="J12" i="33"/>
  <c r="M124" i="36" s="1"/>
  <c r="K12" i="33"/>
  <c r="N124" i="36" s="1"/>
  <c r="L12" i="33"/>
  <c r="O124" i="36" s="1"/>
  <c r="M12" i="33"/>
  <c r="P124" i="36" s="1"/>
  <c r="N12" i="33"/>
  <c r="Q124" i="36" s="1"/>
  <c r="O12" i="33"/>
  <c r="R124" i="36" s="1"/>
  <c r="P12" i="33"/>
  <c r="S124" i="36" s="1"/>
  <c r="Q12" i="33"/>
  <c r="T124" i="36" s="1"/>
  <c r="R12" i="33"/>
  <c r="U124" i="36" s="1"/>
  <c r="S12" i="33"/>
  <c r="V124" i="36" s="1"/>
  <c r="T12" i="33"/>
  <c r="W124" i="36" s="1"/>
  <c r="U12" i="33"/>
  <c r="X124" i="36" s="1"/>
  <c r="V12" i="33"/>
  <c r="Y124" i="36" s="1"/>
  <c r="B12" i="33"/>
  <c r="E124" i="36" s="1"/>
  <c r="C10" i="32"/>
  <c r="F120" i="36" s="1"/>
  <c r="D10" i="32"/>
  <c r="G120" i="36" s="1"/>
  <c r="E10" i="32"/>
  <c r="H120" i="36" s="1"/>
  <c r="F10" i="32"/>
  <c r="I120" i="36" s="1"/>
  <c r="G10" i="32"/>
  <c r="J120" i="36" s="1"/>
  <c r="H10" i="32"/>
  <c r="K120" i="36" s="1"/>
  <c r="I10" i="32"/>
  <c r="L120" i="36" s="1"/>
  <c r="J10" i="32"/>
  <c r="M120" i="36" s="1"/>
  <c r="K10" i="32"/>
  <c r="N120" i="36" s="1"/>
  <c r="L10" i="32"/>
  <c r="O120" i="36" s="1"/>
  <c r="M10" i="32"/>
  <c r="P120" i="36" s="1"/>
  <c r="N10" i="32"/>
  <c r="Q120" i="36" s="1"/>
  <c r="O10" i="32"/>
  <c r="R120" i="36" s="1"/>
  <c r="P10" i="32"/>
  <c r="S120" i="36" s="1"/>
  <c r="Q10" i="32"/>
  <c r="T120" i="36" s="1"/>
  <c r="R10" i="32"/>
  <c r="U120" i="36" s="1"/>
  <c r="S10" i="32"/>
  <c r="V120" i="36" s="1"/>
  <c r="T10" i="32"/>
  <c r="W120" i="36" s="1"/>
  <c r="U10" i="32"/>
  <c r="X120" i="36" s="1"/>
  <c r="V10" i="32"/>
  <c r="Y120" i="36" s="1"/>
  <c r="B10" i="32"/>
  <c r="E120" i="36" s="1"/>
  <c r="C11" i="31"/>
  <c r="F116" i="36" s="1"/>
  <c r="D11" i="31"/>
  <c r="G116" i="36" s="1"/>
  <c r="E11" i="31"/>
  <c r="H116" i="36" s="1"/>
  <c r="F11" i="31"/>
  <c r="I116" i="36" s="1"/>
  <c r="G11" i="31"/>
  <c r="J116" i="36" s="1"/>
  <c r="H11" i="31"/>
  <c r="K116" i="36" s="1"/>
  <c r="I11" i="31"/>
  <c r="L116" i="36" s="1"/>
  <c r="J11" i="31"/>
  <c r="M116" i="36" s="1"/>
  <c r="K11" i="31"/>
  <c r="N116" i="36" s="1"/>
  <c r="L11" i="31"/>
  <c r="O116" i="36" s="1"/>
  <c r="M11" i="31"/>
  <c r="P116" i="36" s="1"/>
  <c r="N11" i="31"/>
  <c r="Q116" i="36" s="1"/>
  <c r="O11" i="31"/>
  <c r="R116" i="36" s="1"/>
  <c r="P11" i="31"/>
  <c r="S116" i="36" s="1"/>
  <c r="Q11" i="31"/>
  <c r="T116" i="36" s="1"/>
  <c r="R11" i="31"/>
  <c r="U116" i="36" s="1"/>
  <c r="S11" i="31"/>
  <c r="V116" i="36" s="1"/>
  <c r="T11" i="31"/>
  <c r="W116" i="36" s="1"/>
  <c r="U11" i="31"/>
  <c r="X116" i="36" s="1"/>
  <c r="V11" i="31"/>
  <c r="Y116" i="36" s="1"/>
  <c r="B11" i="31"/>
  <c r="E116" i="36" s="1"/>
  <c r="C19" i="30"/>
  <c r="F112" i="36" s="1"/>
  <c r="D19" i="30"/>
  <c r="G112" i="36" s="1"/>
  <c r="E19" i="30"/>
  <c r="H112" i="36" s="1"/>
  <c r="F19" i="30"/>
  <c r="I112" i="36" s="1"/>
  <c r="G19" i="30"/>
  <c r="J112" i="36" s="1"/>
  <c r="H19" i="30"/>
  <c r="K112" i="36" s="1"/>
  <c r="I19" i="30"/>
  <c r="L112" i="36" s="1"/>
  <c r="J19" i="30"/>
  <c r="M112" i="36" s="1"/>
  <c r="K19" i="30"/>
  <c r="N112" i="36" s="1"/>
  <c r="L19" i="30"/>
  <c r="O112" i="36" s="1"/>
  <c r="M19" i="30"/>
  <c r="P112" i="36" s="1"/>
  <c r="N19" i="30"/>
  <c r="Q112" i="36" s="1"/>
  <c r="O19" i="30"/>
  <c r="R112" i="36" s="1"/>
  <c r="P19" i="30"/>
  <c r="S112" i="36" s="1"/>
  <c r="Q19" i="30"/>
  <c r="T112" i="36" s="1"/>
  <c r="R19" i="30"/>
  <c r="U112" i="36" s="1"/>
  <c r="S19" i="30"/>
  <c r="V112" i="36" s="1"/>
  <c r="T19" i="30"/>
  <c r="W112" i="36" s="1"/>
  <c r="U19" i="30"/>
  <c r="X112" i="36" s="1"/>
  <c r="V19" i="30"/>
  <c r="Y112" i="36" s="1"/>
  <c r="B19" i="30"/>
  <c r="E112" i="36" s="1"/>
  <c r="C8" i="29"/>
  <c r="F108" i="36" s="1"/>
  <c r="D8" i="29"/>
  <c r="G108" i="36" s="1"/>
  <c r="E8" i="29"/>
  <c r="H108" i="36" s="1"/>
  <c r="F8" i="29"/>
  <c r="I108" i="36" s="1"/>
  <c r="G8" i="29"/>
  <c r="J108" i="36" s="1"/>
  <c r="H8" i="29"/>
  <c r="K108" i="36" s="1"/>
  <c r="I8" i="29"/>
  <c r="L108" i="36" s="1"/>
  <c r="J8" i="29"/>
  <c r="M108" i="36" s="1"/>
  <c r="K8" i="29"/>
  <c r="N108" i="36" s="1"/>
  <c r="L8" i="29"/>
  <c r="O108" i="36" s="1"/>
  <c r="M8" i="29"/>
  <c r="P108" i="36" s="1"/>
  <c r="N8" i="29"/>
  <c r="Q108" i="36" s="1"/>
  <c r="O8" i="29"/>
  <c r="R108" i="36" s="1"/>
  <c r="P8" i="29"/>
  <c r="S108" i="36" s="1"/>
  <c r="Q8" i="29"/>
  <c r="T108" i="36" s="1"/>
  <c r="R8" i="29"/>
  <c r="U108" i="36" s="1"/>
  <c r="S8" i="29"/>
  <c r="V108" i="36" s="1"/>
  <c r="T8" i="29"/>
  <c r="W108" i="36" s="1"/>
  <c r="U8" i="29"/>
  <c r="X108" i="36" s="1"/>
  <c r="V8" i="29"/>
  <c r="Y108" i="36" s="1"/>
  <c r="B8" i="29"/>
  <c r="E108" i="36" s="1"/>
  <c r="C8" i="28"/>
  <c r="F104" i="36" s="1"/>
  <c r="D8" i="28"/>
  <c r="G104" i="36" s="1"/>
  <c r="E8" i="28"/>
  <c r="H104" i="36" s="1"/>
  <c r="F8" i="28"/>
  <c r="I104" i="36" s="1"/>
  <c r="G8" i="28"/>
  <c r="J104" i="36" s="1"/>
  <c r="H8" i="28"/>
  <c r="K104" i="36" s="1"/>
  <c r="I8" i="28"/>
  <c r="L104" i="36" s="1"/>
  <c r="J8" i="28"/>
  <c r="M104" i="36" s="1"/>
  <c r="K8" i="28"/>
  <c r="N104" i="36" s="1"/>
  <c r="L8" i="28"/>
  <c r="O104" i="36" s="1"/>
  <c r="M8" i="28"/>
  <c r="P104" i="36" s="1"/>
  <c r="N8" i="28"/>
  <c r="Q104" i="36" s="1"/>
  <c r="O8" i="28"/>
  <c r="R104" i="36" s="1"/>
  <c r="P8" i="28"/>
  <c r="S104" i="36" s="1"/>
  <c r="Q8" i="28"/>
  <c r="T104" i="36" s="1"/>
  <c r="R8" i="28"/>
  <c r="U104" i="36" s="1"/>
  <c r="S8" i="28"/>
  <c r="V104" i="36" s="1"/>
  <c r="T8" i="28"/>
  <c r="W104" i="36" s="1"/>
  <c r="U8" i="28"/>
  <c r="X104" i="36" s="1"/>
  <c r="V8" i="28"/>
  <c r="Y104" i="36" s="1"/>
  <c r="B8" i="28"/>
  <c r="E104" i="36" s="1"/>
  <c r="C9" i="27"/>
  <c r="F100" i="36" s="1"/>
  <c r="D9" i="27"/>
  <c r="G100" i="36" s="1"/>
  <c r="E9" i="27"/>
  <c r="H100" i="36" s="1"/>
  <c r="F9" i="27"/>
  <c r="I100" i="36" s="1"/>
  <c r="G9" i="27"/>
  <c r="J100" i="36" s="1"/>
  <c r="H9" i="27"/>
  <c r="K100" i="36" s="1"/>
  <c r="I9" i="27"/>
  <c r="L100" i="36" s="1"/>
  <c r="J9" i="27"/>
  <c r="M100" i="36" s="1"/>
  <c r="K9" i="27"/>
  <c r="N100" i="36" s="1"/>
  <c r="L9" i="27"/>
  <c r="O100" i="36" s="1"/>
  <c r="M9" i="27"/>
  <c r="P100" i="36" s="1"/>
  <c r="N9" i="27"/>
  <c r="Q100" i="36" s="1"/>
  <c r="O9" i="27"/>
  <c r="R100" i="36" s="1"/>
  <c r="P9" i="27"/>
  <c r="S100" i="36" s="1"/>
  <c r="Q9" i="27"/>
  <c r="T100" i="36" s="1"/>
  <c r="R9" i="27"/>
  <c r="U100" i="36" s="1"/>
  <c r="S9" i="27"/>
  <c r="V100" i="36" s="1"/>
  <c r="T9" i="27"/>
  <c r="W100" i="36" s="1"/>
  <c r="U9" i="27"/>
  <c r="X100" i="36" s="1"/>
  <c r="V9" i="27"/>
  <c r="Y100" i="36" s="1"/>
  <c r="B9" i="27"/>
  <c r="E100" i="36" s="1"/>
  <c r="C8" i="26"/>
  <c r="F96" i="36" s="1"/>
  <c r="D8" i="26"/>
  <c r="G96" i="36" s="1"/>
  <c r="E8" i="26"/>
  <c r="H96" i="36" s="1"/>
  <c r="F8" i="26"/>
  <c r="I96" i="36" s="1"/>
  <c r="G8" i="26"/>
  <c r="J96" i="36" s="1"/>
  <c r="H8" i="26"/>
  <c r="K96" i="36" s="1"/>
  <c r="I8" i="26"/>
  <c r="L96" i="36" s="1"/>
  <c r="J8" i="26"/>
  <c r="M96" i="36" s="1"/>
  <c r="K8" i="26"/>
  <c r="N96" i="36" s="1"/>
  <c r="L8" i="26"/>
  <c r="O96" i="36" s="1"/>
  <c r="M8" i="26"/>
  <c r="P96" i="36" s="1"/>
  <c r="N8" i="26"/>
  <c r="Q96" i="36" s="1"/>
  <c r="O8" i="26"/>
  <c r="R96" i="36" s="1"/>
  <c r="P8" i="26"/>
  <c r="S96" i="36" s="1"/>
  <c r="Q8" i="26"/>
  <c r="T96" i="36" s="1"/>
  <c r="R8" i="26"/>
  <c r="U96" i="36" s="1"/>
  <c r="S8" i="26"/>
  <c r="V96" i="36" s="1"/>
  <c r="T8" i="26"/>
  <c r="W96" i="36" s="1"/>
  <c r="U8" i="26"/>
  <c r="X96" i="36" s="1"/>
  <c r="V8" i="26"/>
  <c r="Y96" i="36" s="1"/>
  <c r="B8" i="26"/>
  <c r="E96" i="36" s="1"/>
  <c r="C24" i="25"/>
  <c r="F92" i="36" s="1"/>
  <c r="D24" i="25"/>
  <c r="G92" i="36" s="1"/>
  <c r="E24" i="25"/>
  <c r="H92" i="36" s="1"/>
  <c r="F24" i="25"/>
  <c r="I92" i="36" s="1"/>
  <c r="G24" i="25"/>
  <c r="J92" i="36" s="1"/>
  <c r="H24" i="25"/>
  <c r="K92" i="36" s="1"/>
  <c r="I24" i="25"/>
  <c r="L92" i="36" s="1"/>
  <c r="J24" i="25"/>
  <c r="M92" i="36" s="1"/>
  <c r="K24" i="25"/>
  <c r="N92" i="36" s="1"/>
  <c r="L24" i="25"/>
  <c r="O92" i="36" s="1"/>
  <c r="M24" i="25"/>
  <c r="P92" i="36" s="1"/>
  <c r="N24" i="25"/>
  <c r="Q92" i="36" s="1"/>
  <c r="O24" i="25"/>
  <c r="R92" i="36" s="1"/>
  <c r="P24" i="25"/>
  <c r="S92" i="36" s="1"/>
  <c r="Q24" i="25"/>
  <c r="T92" i="36" s="1"/>
  <c r="R24" i="25"/>
  <c r="U92" i="36" s="1"/>
  <c r="S24" i="25"/>
  <c r="V92" i="36" s="1"/>
  <c r="T24" i="25"/>
  <c r="W92" i="36" s="1"/>
  <c r="U24" i="25"/>
  <c r="X92" i="36" s="1"/>
  <c r="V24" i="25"/>
  <c r="Y92" i="36" s="1"/>
  <c r="B24" i="25"/>
  <c r="E92" i="36" s="1"/>
  <c r="C9" i="24"/>
  <c r="F88" i="36" s="1"/>
  <c r="D9" i="24"/>
  <c r="G88" i="36" s="1"/>
  <c r="E9" i="24"/>
  <c r="H88" i="36" s="1"/>
  <c r="F9" i="24"/>
  <c r="I88" i="36" s="1"/>
  <c r="G9" i="24"/>
  <c r="J88" i="36" s="1"/>
  <c r="H9" i="24"/>
  <c r="K88" i="36" s="1"/>
  <c r="I9" i="24"/>
  <c r="L88" i="36" s="1"/>
  <c r="J9" i="24"/>
  <c r="M88" i="36" s="1"/>
  <c r="K9" i="24"/>
  <c r="N88" i="36" s="1"/>
  <c r="L9" i="24"/>
  <c r="O88" i="36" s="1"/>
  <c r="M9" i="24"/>
  <c r="P88" i="36" s="1"/>
  <c r="N9" i="24"/>
  <c r="Q88" i="36" s="1"/>
  <c r="O9" i="24"/>
  <c r="R88" i="36" s="1"/>
  <c r="P9" i="24"/>
  <c r="S88" i="36" s="1"/>
  <c r="Q9" i="24"/>
  <c r="T88" i="36" s="1"/>
  <c r="R9" i="24"/>
  <c r="U88" i="36" s="1"/>
  <c r="S9" i="24"/>
  <c r="V88" i="36" s="1"/>
  <c r="T9" i="24"/>
  <c r="W88" i="36" s="1"/>
  <c r="U9" i="24"/>
  <c r="X88" i="36" s="1"/>
  <c r="V9" i="24"/>
  <c r="Y88" i="36" s="1"/>
  <c r="B9" i="24"/>
  <c r="E88" i="36" s="1"/>
  <c r="C21" i="23"/>
  <c r="F84" i="36" s="1"/>
  <c r="D21" i="23"/>
  <c r="G84" i="36" s="1"/>
  <c r="E21" i="23"/>
  <c r="H84" i="36" s="1"/>
  <c r="F21" i="23"/>
  <c r="I84" i="36" s="1"/>
  <c r="G21" i="23"/>
  <c r="J84" i="36" s="1"/>
  <c r="H21" i="23"/>
  <c r="K84" i="36" s="1"/>
  <c r="I21" i="23"/>
  <c r="L84" i="36" s="1"/>
  <c r="J21" i="23"/>
  <c r="M84" i="36" s="1"/>
  <c r="K21" i="23"/>
  <c r="N84" i="36" s="1"/>
  <c r="L21" i="23"/>
  <c r="O84" i="36" s="1"/>
  <c r="M21" i="23"/>
  <c r="P84" i="36" s="1"/>
  <c r="N21" i="23"/>
  <c r="Q84" i="36" s="1"/>
  <c r="O21" i="23"/>
  <c r="R84" i="36" s="1"/>
  <c r="P21" i="23"/>
  <c r="S84" i="36" s="1"/>
  <c r="Q21" i="23"/>
  <c r="T84" i="36" s="1"/>
  <c r="R21" i="23"/>
  <c r="U84" i="36" s="1"/>
  <c r="S21" i="23"/>
  <c r="V84" i="36" s="1"/>
  <c r="T21" i="23"/>
  <c r="W84" i="36" s="1"/>
  <c r="U21" i="23"/>
  <c r="X84" i="36" s="1"/>
  <c r="V21" i="23"/>
  <c r="Y84" i="36" s="1"/>
  <c r="B21" i="23"/>
  <c r="E84" i="36" s="1"/>
  <c r="C18" i="22"/>
  <c r="F80" i="36" s="1"/>
  <c r="D18" i="22"/>
  <c r="G80" i="36" s="1"/>
  <c r="E18" i="22"/>
  <c r="H80" i="36" s="1"/>
  <c r="F18" i="22"/>
  <c r="I80" i="36" s="1"/>
  <c r="G18" i="22"/>
  <c r="J80" i="36" s="1"/>
  <c r="H18" i="22"/>
  <c r="K80" i="36" s="1"/>
  <c r="I18" i="22"/>
  <c r="L80" i="36" s="1"/>
  <c r="J18" i="22"/>
  <c r="M80" i="36" s="1"/>
  <c r="K18" i="22"/>
  <c r="N80" i="36" s="1"/>
  <c r="L18" i="22"/>
  <c r="O80" i="36" s="1"/>
  <c r="M18" i="22"/>
  <c r="P80" i="36" s="1"/>
  <c r="N18" i="22"/>
  <c r="Q80" i="36" s="1"/>
  <c r="O18" i="22"/>
  <c r="R80" i="36" s="1"/>
  <c r="P18" i="22"/>
  <c r="S80" i="36" s="1"/>
  <c r="Q18" i="22"/>
  <c r="T80" i="36" s="1"/>
  <c r="R18" i="22"/>
  <c r="U80" i="36" s="1"/>
  <c r="S18" i="22"/>
  <c r="V80" i="36" s="1"/>
  <c r="T18" i="22"/>
  <c r="W80" i="36" s="1"/>
  <c r="U18" i="22"/>
  <c r="X80" i="36" s="1"/>
  <c r="V18" i="22"/>
  <c r="Y80" i="36" s="1"/>
  <c r="B18" i="22"/>
  <c r="E80" i="36" s="1"/>
  <c r="C10" i="21"/>
  <c r="F76" i="36" s="1"/>
  <c r="D10" i="21"/>
  <c r="G76" i="36" s="1"/>
  <c r="E10" i="21"/>
  <c r="H76" i="36" s="1"/>
  <c r="F10" i="21"/>
  <c r="I76" i="36" s="1"/>
  <c r="G10" i="21"/>
  <c r="J76" i="36" s="1"/>
  <c r="H10" i="21"/>
  <c r="K76" i="36" s="1"/>
  <c r="I10" i="21"/>
  <c r="L76" i="36" s="1"/>
  <c r="J10" i="21"/>
  <c r="M76" i="36" s="1"/>
  <c r="K10" i="21"/>
  <c r="N76" i="36" s="1"/>
  <c r="L10" i="21"/>
  <c r="O76" i="36" s="1"/>
  <c r="M10" i="21"/>
  <c r="P76" i="36" s="1"/>
  <c r="N10" i="21"/>
  <c r="Q76" i="36" s="1"/>
  <c r="O10" i="21"/>
  <c r="R76" i="36" s="1"/>
  <c r="P10" i="21"/>
  <c r="S76" i="36" s="1"/>
  <c r="Q10" i="21"/>
  <c r="T76" i="36" s="1"/>
  <c r="R10" i="21"/>
  <c r="U76" i="36" s="1"/>
  <c r="S10" i="21"/>
  <c r="V76" i="36" s="1"/>
  <c r="T10" i="21"/>
  <c r="W76" i="36" s="1"/>
  <c r="U10" i="21"/>
  <c r="X76" i="36" s="1"/>
  <c r="V10" i="21"/>
  <c r="Y76" i="36" s="1"/>
  <c r="B10" i="21"/>
  <c r="E76" i="36" s="1"/>
  <c r="C7" i="19"/>
  <c r="F72" i="36" s="1"/>
  <c r="D7" i="19"/>
  <c r="G72" i="36" s="1"/>
  <c r="E7" i="19"/>
  <c r="H72" i="36" s="1"/>
  <c r="F7" i="19"/>
  <c r="I72" i="36" s="1"/>
  <c r="G7" i="19"/>
  <c r="J72" i="36" s="1"/>
  <c r="H7" i="19"/>
  <c r="K72" i="36" s="1"/>
  <c r="I7" i="19"/>
  <c r="L72" i="36" s="1"/>
  <c r="J7" i="19"/>
  <c r="M72" i="36" s="1"/>
  <c r="K7" i="19"/>
  <c r="N72" i="36" s="1"/>
  <c r="L7" i="19"/>
  <c r="O72" i="36" s="1"/>
  <c r="M7" i="19"/>
  <c r="P72" i="36" s="1"/>
  <c r="N7" i="19"/>
  <c r="Q72" i="36" s="1"/>
  <c r="O7" i="19"/>
  <c r="R72" i="36" s="1"/>
  <c r="P7" i="19"/>
  <c r="S72" i="36" s="1"/>
  <c r="Q7" i="19"/>
  <c r="T72" i="36" s="1"/>
  <c r="R7" i="19"/>
  <c r="U72" i="36" s="1"/>
  <c r="S7" i="19"/>
  <c r="V72" i="36" s="1"/>
  <c r="T7" i="19"/>
  <c r="W72" i="36" s="1"/>
  <c r="U7" i="19"/>
  <c r="X72" i="36" s="1"/>
  <c r="V7" i="19"/>
  <c r="Y72" i="36" s="1"/>
  <c r="B7" i="19"/>
  <c r="E72" i="36" s="1"/>
  <c r="C13" i="18"/>
  <c r="F68" i="36" s="1"/>
  <c r="D13" i="18"/>
  <c r="G68" i="36" s="1"/>
  <c r="E13" i="18"/>
  <c r="H68" i="36" s="1"/>
  <c r="F13" i="18"/>
  <c r="I68" i="36" s="1"/>
  <c r="G13" i="18"/>
  <c r="J68" i="36" s="1"/>
  <c r="H13" i="18"/>
  <c r="K68" i="36" s="1"/>
  <c r="I13" i="18"/>
  <c r="L68" i="36" s="1"/>
  <c r="J13" i="18"/>
  <c r="M68" i="36" s="1"/>
  <c r="K13" i="18"/>
  <c r="N68" i="36" s="1"/>
  <c r="L13" i="18"/>
  <c r="O68" i="36" s="1"/>
  <c r="M13" i="18"/>
  <c r="P68" i="36" s="1"/>
  <c r="N13" i="18"/>
  <c r="Q68" i="36" s="1"/>
  <c r="O13" i="18"/>
  <c r="R68" i="36" s="1"/>
  <c r="P13" i="18"/>
  <c r="S68" i="36" s="1"/>
  <c r="Q13" i="18"/>
  <c r="T68" i="36" s="1"/>
  <c r="R13" i="18"/>
  <c r="U68" i="36" s="1"/>
  <c r="S13" i="18"/>
  <c r="V68" i="36" s="1"/>
  <c r="T13" i="18"/>
  <c r="W68" i="36" s="1"/>
  <c r="U13" i="18"/>
  <c r="X68" i="36" s="1"/>
  <c r="V13" i="18"/>
  <c r="Y68" i="36" s="1"/>
  <c r="B13" i="18"/>
  <c r="E68" i="36" s="1"/>
  <c r="C16" i="17"/>
  <c r="F64" i="36" s="1"/>
  <c r="D16" i="17"/>
  <c r="G64" i="36" s="1"/>
  <c r="E16" i="17"/>
  <c r="H64" i="36" s="1"/>
  <c r="F16" i="17"/>
  <c r="I64" i="36" s="1"/>
  <c r="G16" i="17"/>
  <c r="J64" i="36" s="1"/>
  <c r="H16" i="17"/>
  <c r="K64" i="36" s="1"/>
  <c r="I16" i="17"/>
  <c r="L64" i="36" s="1"/>
  <c r="J16" i="17"/>
  <c r="M64" i="36" s="1"/>
  <c r="K16" i="17"/>
  <c r="N64" i="36" s="1"/>
  <c r="L16" i="17"/>
  <c r="O64" i="36" s="1"/>
  <c r="M16" i="17"/>
  <c r="P64" i="36" s="1"/>
  <c r="N16" i="17"/>
  <c r="Q64" i="36" s="1"/>
  <c r="O16" i="17"/>
  <c r="R64" i="36" s="1"/>
  <c r="P16" i="17"/>
  <c r="S64" i="36" s="1"/>
  <c r="Q16" i="17"/>
  <c r="T64" i="36" s="1"/>
  <c r="R16" i="17"/>
  <c r="U64" i="36" s="1"/>
  <c r="S16" i="17"/>
  <c r="V64" i="36" s="1"/>
  <c r="T16" i="17"/>
  <c r="W64" i="36" s="1"/>
  <c r="U16" i="17"/>
  <c r="X64" i="36" s="1"/>
  <c r="V16" i="17"/>
  <c r="Y64" i="36" s="1"/>
  <c r="B16" i="17"/>
  <c r="E64" i="36" s="1"/>
  <c r="C15" i="16"/>
  <c r="F60" i="36" s="1"/>
  <c r="D15" i="16"/>
  <c r="G60" i="36" s="1"/>
  <c r="E15" i="16"/>
  <c r="H60" i="36" s="1"/>
  <c r="F15" i="16"/>
  <c r="I60" i="36" s="1"/>
  <c r="G15" i="16"/>
  <c r="J60" i="36" s="1"/>
  <c r="H15" i="16"/>
  <c r="K60" i="36" s="1"/>
  <c r="I15" i="16"/>
  <c r="L60" i="36" s="1"/>
  <c r="J15" i="16"/>
  <c r="M60" i="36" s="1"/>
  <c r="K15" i="16"/>
  <c r="N60" i="36" s="1"/>
  <c r="L15" i="16"/>
  <c r="O60" i="36" s="1"/>
  <c r="M15" i="16"/>
  <c r="P60" i="36" s="1"/>
  <c r="N15" i="16"/>
  <c r="Q60" i="36" s="1"/>
  <c r="O15" i="16"/>
  <c r="R60" i="36" s="1"/>
  <c r="P15" i="16"/>
  <c r="S60" i="36" s="1"/>
  <c r="Q15" i="16"/>
  <c r="T60" i="36" s="1"/>
  <c r="R15" i="16"/>
  <c r="U60" i="36" s="1"/>
  <c r="S15" i="16"/>
  <c r="V60" i="36" s="1"/>
  <c r="T15" i="16"/>
  <c r="W60" i="36" s="1"/>
  <c r="U15" i="16"/>
  <c r="X60" i="36" s="1"/>
  <c r="V15" i="16"/>
  <c r="Y60" i="36" s="1"/>
  <c r="B15" i="16"/>
  <c r="E60" i="36" s="1"/>
  <c r="C20" i="15"/>
  <c r="F56" i="36" s="1"/>
  <c r="D20" i="15"/>
  <c r="G56" i="36" s="1"/>
  <c r="E20" i="15"/>
  <c r="H56" i="36" s="1"/>
  <c r="F20" i="15"/>
  <c r="I56" i="36" s="1"/>
  <c r="G20" i="15"/>
  <c r="J56" i="36" s="1"/>
  <c r="H20" i="15"/>
  <c r="K56" i="36" s="1"/>
  <c r="I20" i="15"/>
  <c r="L56" i="36" s="1"/>
  <c r="J20" i="15"/>
  <c r="M56" i="36" s="1"/>
  <c r="K20" i="15"/>
  <c r="N56" i="36" s="1"/>
  <c r="L20" i="15"/>
  <c r="O56" i="36" s="1"/>
  <c r="M20" i="15"/>
  <c r="P56" i="36" s="1"/>
  <c r="N20" i="15"/>
  <c r="Q56" i="36" s="1"/>
  <c r="O20" i="15"/>
  <c r="R56" i="36" s="1"/>
  <c r="P20" i="15"/>
  <c r="S56" i="36" s="1"/>
  <c r="Q20" i="15"/>
  <c r="T56" i="36" s="1"/>
  <c r="R20" i="15"/>
  <c r="U56" i="36" s="1"/>
  <c r="S20" i="15"/>
  <c r="V56" i="36" s="1"/>
  <c r="T20" i="15"/>
  <c r="W56" i="36" s="1"/>
  <c r="U20" i="15"/>
  <c r="X56" i="36" s="1"/>
  <c r="V20" i="15"/>
  <c r="Y56" i="36" s="1"/>
  <c r="B20" i="15"/>
  <c r="E56" i="36" s="1"/>
  <c r="C11" i="14"/>
  <c r="F52" i="36" s="1"/>
  <c r="D11" i="14"/>
  <c r="G52" i="36" s="1"/>
  <c r="E11" i="14"/>
  <c r="H52" i="36" s="1"/>
  <c r="F11" i="14"/>
  <c r="I52" i="36" s="1"/>
  <c r="G11" i="14"/>
  <c r="J52" i="36" s="1"/>
  <c r="H11" i="14"/>
  <c r="K52" i="36" s="1"/>
  <c r="I11" i="14"/>
  <c r="L52" i="36" s="1"/>
  <c r="J11" i="14"/>
  <c r="M52" i="36" s="1"/>
  <c r="K11" i="14"/>
  <c r="N52" i="36" s="1"/>
  <c r="L11" i="14"/>
  <c r="O52" i="36" s="1"/>
  <c r="M11" i="14"/>
  <c r="P52" i="36" s="1"/>
  <c r="N11" i="14"/>
  <c r="Q52" i="36" s="1"/>
  <c r="O11" i="14"/>
  <c r="R52" i="36" s="1"/>
  <c r="P11" i="14"/>
  <c r="S52" i="36" s="1"/>
  <c r="Q11" i="14"/>
  <c r="T52" i="36" s="1"/>
  <c r="R11" i="14"/>
  <c r="U52" i="36" s="1"/>
  <c r="S11" i="14"/>
  <c r="V52" i="36" s="1"/>
  <c r="T11" i="14"/>
  <c r="W52" i="36" s="1"/>
  <c r="U11" i="14"/>
  <c r="X52" i="36" s="1"/>
  <c r="V11" i="14"/>
  <c r="Y52" i="36" s="1"/>
  <c r="B11" i="14"/>
  <c r="E52" i="36" s="1"/>
  <c r="C24" i="13"/>
  <c r="F48" i="36" s="1"/>
  <c r="D24" i="13"/>
  <c r="G48" i="36" s="1"/>
  <c r="E24" i="13"/>
  <c r="H48" i="36" s="1"/>
  <c r="F24" i="13"/>
  <c r="I48" i="36" s="1"/>
  <c r="G24" i="13"/>
  <c r="J48" i="36" s="1"/>
  <c r="H24" i="13"/>
  <c r="K48" i="36" s="1"/>
  <c r="I24" i="13"/>
  <c r="L48" i="36" s="1"/>
  <c r="J24" i="13"/>
  <c r="M48" i="36" s="1"/>
  <c r="K24" i="13"/>
  <c r="N48" i="36" s="1"/>
  <c r="L24" i="13"/>
  <c r="O48" i="36" s="1"/>
  <c r="M24" i="13"/>
  <c r="P48" i="36" s="1"/>
  <c r="N24" i="13"/>
  <c r="Q48" i="36" s="1"/>
  <c r="O24" i="13"/>
  <c r="R48" i="36" s="1"/>
  <c r="P24" i="13"/>
  <c r="S48" i="36" s="1"/>
  <c r="Q24" i="13"/>
  <c r="T48" i="36" s="1"/>
  <c r="R24" i="13"/>
  <c r="U48" i="36" s="1"/>
  <c r="S24" i="13"/>
  <c r="V48" i="36" s="1"/>
  <c r="T24" i="13"/>
  <c r="W48" i="36" s="1"/>
  <c r="U24" i="13"/>
  <c r="X48" i="36" s="1"/>
  <c r="V24" i="13"/>
  <c r="Y48" i="36" s="1"/>
  <c r="B24" i="13"/>
  <c r="E48" i="36" s="1"/>
  <c r="C23" i="12"/>
  <c r="F44" i="36" s="1"/>
  <c r="D23" i="12"/>
  <c r="G44" i="36" s="1"/>
  <c r="E23" i="12"/>
  <c r="H44" i="36" s="1"/>
  <c r="F23" i="12"/>
  <c r="I44" i="36" s="1"/>
  <c r="G23" i="12"/>
  <c r="J44" i="36" s="1"/>
  <c r="H23" i="12"/>
  <c r="K44" i="36" s="1"/>
  <c r="I23" i="12"/>
  <c r="L44" i="36" s="1"/>
  <c r="J23" i="12"/>
  <c r="M44" i="36" s="1"/>
  <c r="K23" i="12"/>
  <c r="N44" i="36" s="1"/>
  <c r="L23" i="12"/>
  <c r="O44" i="36" s="1"/>
  <c r="M23" i="12"/>
  <c r="P44" i="36" s="1"/>
  <c r="N23" i="12"/>
  <c r="Q44" i="36" s="1"/>
  <c r="O23" i="12"/>
  <c r="R44" i="36" s="1"/>
  <c r="P23" i="12"/>
  <c r="S44" i="36" s="1"/>
  <c r="Q23" i="12"/>
  <c r="T44" i="36" s="1"/>
  <c r="R23" i="12"/>
  <c r="U44" i="36" s="1"/>
  <c r="S23" i="12"/>
  <c r="V44" i="36" s="1"/>
  <c r="T23" i="12"/>
  <c r="W44" i="36" s="1"/>
  <c r="U23" i="12"/>
  <c r="X44" i="36" s="1"/>
  <c r="V23" i="12"/>
  <c r="Y44" i="36" s="1"/>
  <c r="B23" i="12"/>
  <c r="E44" i="36" s="1"/>
  <c r="C26" i="11"/>
  <c r="F40" i="36" s="1"/>
  <c r="D26" i="11"/>
  <c r="G40" i="36" s="1"/>
  <c r="E26" i="11"/>
  <c r="H40" i="36" s="1"/>
  <c r="F26" i="11"/>
  <c r="I40" i="36" s="1"/>
  <c r="G26" i="11"/>
  <c r="J40" i="36" s="1"/>
  <c r="H26" i="11"/>
  <c r="K40" i="36" s="1"/>
  <c r="I26" i="11"/>
  <c r="L40" i="36" s="1"/>
  <c r="J26" i="11"/>
  <c r="M40" i="36" s="1"/>
  <c r="K26" i="11"/>
  <c r="N40" i="36" s="1"/>
  <c r="L26" i="11"/>
  <c r="O40" i="36" s="1"/>
  <c r="M26" i="11"/>
  <c r="P40" i="36" s="1"/>
  <c r="N26" i="11"/>
  <c r="Q40" i="36" s="1"/>
  <c r="O26" i="11"/>
  <c r="R40" i="36" s="1"/>
  <c r="P26" i="11"/>
  <c r="S40" i="36" s="1"/>
  <c r="Q26" i="11"/>
  <c r="T40" i="36" s="1"/>
  <c r="R26" i="11"/>
  <c r="U40" i="36" s="1"/>
  <c r="S26" i="11"/>
  <c r="V40" i="36" s="1"/>
  <c r="T26" i="11"/>
  <c r="W40" i="36" s="1"/>
  <c r="U26" i="11"/>
  <c r="X40" i="36" s="1"/>
  <c r="V26" i="11"/>
  <c r="Y40" i="36" s="1"/>
  <c r="B26" i="11"/>
  <c r="E40" i="36" s="1"/>
  <c r="C17" i="10"/>
  <c r="F36" i="36" s="1"/>
  <c r="D17" i="10"/>
  <c r="G36" i="36" s="1"/>
  <c r="E17" i="10"/>
  <c r="H36" i="36" s="1"/>
  <c r="F17" i="10"/>
  <c r="I36" i="36" s="1"/>
  <c r="G17" i="10"/>
  <c r="J36" i="36" s="1"/>
  <c r="H17" i="10"/>
  <c r="K36" i="36" s="1"/>
  <c r="I17" i="10"/>
  <c r="L36" i="36" s="1"/>
  <c r="J17" i="10"/>
  <c r="M36" i="36" s="1"/>
  <c r="K17" i="10"/>
  <c r="N36" i="36" s="1"/>
  <c r="L17" i="10"/>
  <c r="O36" i="36" s="1"/>
  <c r="M17" i="10"/>
  <c r="P36" i="36" s="1"/>
  <c r="N17" i="10"/>
  <c r="Q36" i="36" s="1"/>
  <c r="O17" i="10"/>
  <c r="R36" i="36" s="1"/>
  <c r="P17" i="10"/>
  <c r="S36" i="36" s="1"/>
  <c r="Q17" i="10"/>
  <c r="T36" i="36" s="1"/>
  <c r="R17" i="10"/>
  <c r="U36" i="36" s="1"/>
  <c r="S17" i="10"/>
  <c r="V36" i="36" s="1"/>
  <c r="T17" i="10"/>
  <c r="W36" i="36" s="1"/>
  <c r="U17" i="10"/>
  <c r="X36" i="36" s="1"/>
  <c r="V17" i="10"/>
  <c r="Y36" i="36" s="1"/>
  <c r="B17" i="10"/>
  <c r="E36" i="36" s="1"/>
  <c r="C10" i="9"/>
  <c r="F32" i="36" s="1"/>
  <c r="D10" i="9"/>
  <c r="G32" i="36" s="1"/>
  <c r="E10" i="9"/>
  <c r="H32" i="36" s="1"/>
  <c r="F10" i="9"/>
  <c r="I32" i="36" s="1"/>
  <c r="G10" i="9"/>
  <c r="J32" i="36" s="1"/>
  <c r="H10" i="9"/>
  <c r="K32" i="36" s="1"/>
  <c r="I10" i="9"/>
  <c r="L32" i="36" s="1"/>
  <c r="J10" i="9"/>
  <c r="M32" i="36" s="1"/>
  <c r="K10" i="9"/>
  <c r="N32" i="36" s="1"/>
  <c r="L10" i="9"/>
  <c r="O32" i="36" s="1"/>
  <c r="M10" i="9"/>
  <c r="P32" i="36" s="1"/>
  <c r="N10" i="9"/>
  <c r="Q32" i="36" s="1"/>
  <c r="O10" i="9"/>
  <c r="R32" i="36" s="1"/>
  <c r="P10" i="9"/>
  <c r="S32" i="36" s="1"/>
  <c r="Q10" i="9"/>
  <c r="T32" i="36" s="1"/>
  <c r="R10" i="9"/>
  <c r="U32" i="36" s="1"/>
  <c r="S10" i="9"/>
  <c r="V32" i="36" s="1"/>
  <c r="T10" i="9"/>
  <c r="W32" i="36" s="1"/>
  <c r="U10" i="9"/>
  <c r="X32" i="36" s="1"/>
  <c r="V10" i="9"/>
  <c r="Y32" i="36" s="1"/>
  <c r="B10" i="9"/>
  <c r="E32" i="36" s="1"/>
  <c r="C23" i="8"/>
  <c r="F28" i="36" s="1"/>
  <c r="D23" i="8"/>
  <c r="G28" i="36" s="1"/>
  <c r="E23" i="8"/>
  <c r="H28" i="36" s="1"/>
  <c r="F23" i="8"/>
  <c r="I28" i="36" s="1"/>
  <c r="G23" i="8"/>
  <c r="J28" i="36" s="1"/>
  <c r="H23" i="8"/>
  <c r="K28" i="36" s="1"/>
  <c r="I23" i="8"/>
  <c r="L28" i="36" s="1"/>
  <c r="J23" i="8"/>
  <c r="M28" i="36" s="1"/>
  <c r="K23" i="8"/>
  <c r="N28" i="36" s="1"/>
  <c r="L23" i="8"/>
  <c r="O28" i="36" s="1"/>
  <c r="M23" i="8"/>
  <c r="P28" i="36" s="1"/>
  <c r="N23" i="8"/>
  <c r="Q28" i="36" s="1"/>
  <c r="O23" i="8"/>
  <c r="R28" i="36" s="1"/>
  <c r="P23" i="8"/>
  <c r="S28" i="36" s="1"/>
  <c r="Q23" i="8"/>
  <c r="T28" i="36" s="1"/>
  <c r="R23" i="8"/>
  <c r="U28" i="36" s="1"/>
  <c r="S23" i="8"/>
  <c r="V28" i="36" s="1"/>
  <c r="T23" i="8"/>
  <c r="W28" i="36" s="1"/>
  <c r="U23" i="8"/>
  <c r="X28" i="36" s="1"/>
  <c r="V23" i="8"/>
  <c r="Y28" i="36" s="1"/>
  <c r="B23" i="8"/>
  <c r="E28" i="36" s="1"/>
  <c r="C10" i="7"/>
  <c r="F24" i="36" s="1"/>
  <c r="D10" i="7"/>
  <c r="G24" i="36" s="1"/>
  <c r="E10" i="7"/>
  <c r="H24" i="36" s="1"/>
  <c r="F10" i="7"/>
  <c r="I24" i="36" s="1"/>
  <c r="G10" i="7"/>
  <c r="J24" i="36" s="1"/>
  <c r="H10" i="7"/>
  <c r="K24" i="36" s="1"/>
  <c r="I10" i="7"/>
  <c r="L24" i="36" s="1"/>
  <c r="J10" i="7"/>
  <c r="M24" i="36" s="1"/>
  <c r="K10" i="7"/>
  <c r="N24" i="36" s="1"/>
  <c r="L10" i="7"/>
  <c r="O24" i="36" s="1"/>
  <c r="M10" i="7"/>
  <c r="P24" i="36" s="1"/>
  <c r="N10" i="7"/>
  <c r="Q24" i="36" s="1"/>
  <c r="O10" i="7"/>
  <c r="R24" i="36" s="1"/>
  <c r="P10" i="7"/>
  <c r="S24" i="36" s="1"/>
  <c r="Q10" i="7"/>
  <c r="T24" i="36" s="1"/>
  <c r="R10" i="7"/>
  <c r="U24" i="36" s="1"/>
  <c r="S10" i="7"/>
  <c r="V24" i="36" s="1"/>
  <c r="T10" i="7"/>
  <c r="W24" i="36" s="1"/>
  <c r="U10" i="7"/>
  <c r="X24" i="36" s="1"/>
  <c r="V10" i="7"/>
  <c r="Y24" i="36" s="1"/>
  <c r="B10" i="7"/>
  <c r="E24" i="36" s="1"/>
  <c r="C22" i="6"/>
  <c r="F20" i="36" s="1"/>
  <c r="D22" i="6"/>
  <c r="G20" i="36" s="1"/>
  <c r="E22" i="6"/>
  <c r="H20" i="36" s="1"/>
  <c r="F22" i="6"/>
  <c r="I20" i="36" s="1"/>
  <c r="G22" i="6"/>
  <c r="J20" i="36" s="1"/>
  <c r="H22" i="6"/>
  <c r="K20" i="36" s="1"/>
  <c r="I22" i="6"/>
  <c r="L20" i="36" s="1"/>
  <c r="J22" i="6"/>
  <c r="M20" i="36" s="1"/>
  <c r="K22" i="6"/>
  <c r="N20" i="36" s="1"/>
  <c r="L22" i="6"/>
  <c r="O20" i="36" s="1"/>
  <c r="M22" i="6"/>
  <c r="P20" i="36" s="1"/>
  <c r="N22" i="6"/>
  <c r="Q20" i="36" s="1"/>
  <c r="O22" i="6"/>
  <c r="R20" i="36" s="1"/>
  <c r="P22" i="6"/>
  <c r="S20" i="36" s="1"/>
  <c r="Q22" i="6"/>
  <c r="T20" i="36" s="1"/>
  <c r="R22" i="6"/>
  <c r="U20" i="36" s="1"/>
  <c r="S22" i="6"/>
  <c r="V20" i="36" s="1"/>
  <c r="T22" i="6"/>
  <c r="W20" i="36" s="1"/>
  <c r="U22" i="6"/>
  <c r="X20" i="36" s="1"/>
  <c r="V22" i="6"/>
  <c r="Y20" i="36" s="1"/>
  <c r="B22" i="6"/>
  <c r="E20" i="36" s="1"/>
  <c r="C23" i="5"/>
  <c r="F16" i="36" s="1"/>
  <c r="D23" i="5"/>
  <c r="G16" i="36" s="1"/>
  <c r="E23" i="5"/>
  <c r="H16" i="36" s="1"/>
  <c r="F23" i="5"/>
  <c r="I16" i="36" s="1"/>
  <c r="G23" i="5"/>
  <c r="J16" i="36" s="1"/>
  <c r="H23" i="5"/>
  <c r="K16" i="36" s="1"/>
  <c r="I23" i="5"/>
  <c r="L16" i="36" s="1"/>
  <c r="J23" i="5"/>
  <c r="M16" i="36" s="1"/>
  <c r="K23" i="5"/>
  <c r="N16" i="36" s="1"/>
  <c r="L23" i="5"/>
  <c r="O16" i="36" s="1"/>
  <c r="M23" i="5"/>
  <c r="P16" i="36" s="1"/>
  <c r="N23" i="5"/>
  <c r="Q16" i="36" s="1"/>
  <c r="O23" i="5"/>
  <c r="R16" i="36" s="1"/>
  <c r="P23" i="5"/>
  <c r="S16" i="36" s="1"/>
  <c r="Q23" i="5"/>
  <c r="T16" i="36" s="1"/>
  <c r="R23" i="5"/>
  <c r="U16" i="36" s="1"/>
  <c r="S23" i="5"/>
  <c r="V16" i="36" s="1"/>
  <c r="T23" i="5"/>
  <c r="W16" i="36" s="1"/>
  <c r="U23" i="5"/>
  <c r="X16" i="36" s="1"/>
  <c r="V23" i="5"/>
  <c r="Y16" i="36" s="1"/>
  <c r="B23" i="5"/>
  <c r="E16" i="36" s="1"/>
  <c r="C34" i="4"/>
  <c r="F12" i="36" s="1"/>
  <c r="D34" i="4"/>
  <c r="G12" i="36" s="1"/>
  <c r="E34" i="4"/>
  <c r="H12" i="36" s="1"/>
  <c r="F34" i="4"/>
  <c r="I12" i="36" s="1"/>
  <c r="G34" i="4"/>
  <c r="J12" i="36" s="1"/>
  <c r="H34" i="4"/>
  <c r="K12" i="36" s="1"/>
  <c r="I34" i="4"/>
  <c r="L12" i="36" s="1"/>
  <c r="J34" i="4"/>
  <c r="M12" i="36" s="1"/>
  <c r="K34" i="4"/>
  <c r="N12" i="36" s="1"/>
  <c r="L34" i="4"/>
  <c r="O12" i="36" s="1"/>
  <c r="M34" i="4"/>
  <c r="P12" i="36" s="1"/>
  <c r="N34" i="4"/>
  <c r="Q12" i="36" s="1"/>
  <c r="O34" i="4"/>
  <c r="R12" i="36" s="1"/>
  <c r="P34" i="4"/>
  <c r="S12" i="36" s="1"/>
  <c r="Q34" i="4"/>
  <c r="T12" i="36" s="1"/>
  <c r="R34" i="4"/>
  <c r="U12" i="36" s="1"/>
  <c r="S34" i="4"/>
  <c r="V12" i="36" s="1"/>
  <c r="T34" i="4"/>
  <c r="W12" i="36" s="1"/>
  <c r="U34" i="4"/>
  <c r="X12" i="36" s="1"/>
  <c r="V34" i="4"/>
  <c r="Y12" i="36" s="1"/>
  <c r="B34" i="4"/>
  <c r="E12" i="36" s="1"/>
  <c r="C14" i="3"/>
  <c r="F8" i="36" s="1"/>
  <c r="D14" i="3"/>
  <c r="G8" i="36" s="1"/>
  <c r="E14" i="3"/>
  <c r="H8" i="36" s="1"/>
  <c r="F14" i="3"/>
  <c r="I8" i="36" s="1"/>
  <c r="G14" i="3"/>
  <c r="J8" i="36" s="1"/>
  <c r="H14" i="3"/>
  <c r="K8" i="36" s="1"/>
  <c r="I14" i="3"/>
  <c r="L8" i="36" s="1"/>
  <c r="J14" i="3"/>
  <c r="M8" i="36" s="1"/>
  <c r="K14" i="3"/>
  <c r="N8" i="36" s="1"/>
  <c r="L14" i="3"/>
  <c r="O8" i="36" s="1"/>
  <c r="M14" i="3"/>
  <c r="P8" i="36" s="1"/>
  <c r="N14" i="3"/>
  <c r="Q8" i="36" s="1"/>
  <c r="O14" i="3"/>
  <c r="R8" i="36" s="1"/>
  <c r="P14" i="3"/>
  <c r="S8" i="36" s="1"/>
  <c r="Q14" i="3"/>
  <c r="T8" i="36" s="1"/>
  <c r="R14" i="3"/>
  <c r="U8" i="36" s="1"/>
  <c r="S14" i="3"/>
  <c r="V8" i="36" s="1"/>
  <c r="T14" i="3"/>
  <c r="W8" i="36" s="1"/>
  <c r="U14" i="3"/>
  <c r="X8" i="36" s="1"/>
  <c r="V14" i="3"/>
  <c r="Y8" i="36" s="1"/>
  <c r="B14" i="3"/>
  <c r="E8" i="36" s="1"/>
  <c r="C31" i="2"/>
  <c r="F4" i="36" s="1"/>
  <c r="D31" i="2"/>
  <c r="G4" i="36" s="1"/>
  <c r="E31" i="2"/>
  <c r="H4" i="36" s="1"/>
  <c r="F31" i="2"/>
  <c r="I4" i="36" s="1"/>
  <c r="G31" i="2"/>
  <c r="J4" i="36" s="1"/>
  <c r="H31" i="2"/>
  <c r="K4" i="36" s="1"/>
  <c r="I31" i="2"/>
  <c r="L4" i="36" s="1"/>
  <c r="J31" i="2"/>
  <c r="M4" i="36" s="1"/>
  <c r="K31" i="2"/>
  <c r="N4" i="36" s="1"/>
  <c r="L31" i="2"/>
  <c r="O4" i="36" s="1"/>
  <c r="M31" i="2"/>
  <c r="P4" i="36" s="1"/>
  <c r="N31" i="2"/>
  <c r="Q4" i="36" s="1"/>
  <c r="O31" i="2"/>
  <c r="R4" i="36" s="1"/>
  <c r="P31" i="2"/>
  <c r="S4" i="36" s="1"/>
  <c r="Q31" i="2"/>
  <c r="T4" i="36" s="1"/>
  <c r="R31" i="2"/>
  <c r="U4" i="36" s="1"/>
  <c r="S31" i="2"/>
  <c r="V4" i="36" s="1"/>
  <c r="T31" i="2"/>
  <c r="W4" i="36" s="1"/>
  <c r="U31" i="2"/>
  <c r="X4" i="36" s="1"/>
  <c r="V31" i="2"/>
  <c r="Y4" i="36" s="1"/>
  <c r="B31" i="2"/>
  <c r="E4" i="36" s="1"/>
  <c r="E2" i="35" l="1"/>
  <c r="E2" i="34"/>
  <c r="D128" i="36" s="1"/>
  <c r="E2" i="33"/>
  <c r="D124" i="36" s="1"/>
  <c r="X125" i="36" s="1"/>
  <c r="E2" i="32"/>
  <c r="D120" i="36" s="1"/>
  <c r="W121" i="36" s="1"/>
  <c r="E2" i="31"/>
  <c r="D116" i="36" s="1"/>
  <c r="E117" i="36" s="1"/>
  <c r="E118" i="36" s="1"/>
  <c r="E2" i="30"/>
  <c r="D112" i="36" s="1"/>
  <c r="U113" i="36" s="1"/>
  <c r="E2" i="29"/>
  <c r="D108" i="36" s="1"/>
  <c r="X109" i="36" s="1"/>
  <c r="E2" i="28"/>
  <c r="D104" i="36" s="1"/>
  <c r="S105" i="36" s="1"/>
  <c r="E2" i="27"/>
  <c r="D100" i="36" s="1"/>
  <c r="E101" i="36" s="1"/>
  <c r="E102" i="36" s="1"/>
  <c r="E2" i="26"/>
  <c r="D96" i="36" s="1"/>
  <c r="Y97" i="36" s="1"/>
  <c r="E2" i="25"/>
  <c r="D92" i="36" s="1"/>
  <c r="P93" i="36" s="1"/>
  <c r="O129" i="36" l="1"/>
  <c r="O130" i="36" s="1"/>
  <c r="Y98" i="36"/>
  <c r="N129" i="36"/>
  <c r="N130" i="36" s="1"/>
  <c r="Y129" i="36"/>
  <c r="Y130" i="36" s="1"/>
  <c r="S129" i="36"/>
  <c r="H129" i="36"/>
  <c r="H130" i="36" s="1"/>
  <c r="R129" i="36"/>
  <c r="S125" i="36"/>
  <c r="T125" i="36"/>
  <c r="N125" i="36"/>
  <c r="N126" i="36" s="1"/>
  <c r="O125" i="36"/>
  <c r="O126" i="36" s="1"/>
  <c r="Y125" i="36"/>
  <c r="L129" i="36"/>
  <c r="L130" i="36" s="1"/>
  <c r="H125" i="36"/>
  <c r="W129" i="36"/>
  <c r="P129" i="36"/>
  <c r="I125" i="36"/>
  <c r="I126" i="36" s="1"/>
  <c r="H109" i="36"/>
  <c r="M125" i="36"/>
  <c r="M126" i="36" s="1"/>
  <c r="I129" i="36"/>
  <c r="I130" i="36" s="1"/>
  <c r="G129" i="36"/>
  <c r="G130" i="36" s="1"/>
  <c r="R125" i="36"/>
  <c r="W125" i="36"/>
  <c r="X127" i="36" s="1"/>
  <c r="T117" i="36"/>
  <c r="J117" i="36"/>
  <c r="J118" i="36" s="1"/>
  <c r="K117" i="36"/>
  <c r="K118" i="36" s="1"/>
  <c r="F129" i="36"/>
  <c r="F130" i="36" s="1"/>
  <c r="V129" i="36"/>
  <c r="Q125" i="36"/>
  <c r="T129" i="36"/>
  <c r="Q129" i="36"/>
  <c r="L125" i="36"/>
  <c r="K129" i="36"/>
  <c r="K130" i="36" s="1"/>
  <c r="F125" i="36"/>
  <c r="F126" i="36" s="1"/>
  <c r="V125" i="36"/>
  <c r="X129" i="36"/>
  <c r="M129" i="36"/>
  <c r="M130" i="36" s="1"/>
  <c r="V117" i="36"/>
  <c r="J129" i="36"/>
  <c r="J130" i="36" s="1"/>
  <c r="E129" i="36"/>
  <c r="E130" i="36" s="1"/>
  <c r="U125" i="36"/>
  <c r="G125" i="36"/>
  <c r="U129" i="36"/>
  <c r="P125" i="36"/>
  <c r="J125" i="36"/>
  <c r="J126" i="36" s="1"/>
  <c r="E125" i="36"/>
  <c r="E126" i="36" s="1"/>
  <c r="K125" i="36"/>
  <c r="K126" i="36" s="1"/>
  <c r="L121" i="36"/>
  <c r="Y121" i="36"/>
  <c r="R121" i="36"/>
  <c r="K121" i="36"/>
  <c r="K122" i="36" s="1"/>
  <c r="N109" i="36"/>
  <c r="M121" i="36"/>
  <c r="M122" i="36" s="1"/>
  <c r="I121" i="36"/>
  <c r="P121" i="36"/>
  <c r="F121" i="36"/>
  <c r="V121" i="36"/>
  <c r="O121" i="36"/>
  <c r="O122" i="36" s="1"/>
  <c r="T121" i="36"/>
  <c r="Q121" i="36"/>
  <c r="J121" i="36"/>
  <c r="J122" i="36" s="1"/>
  <c r="E121" i="36"/>
  <c r="E122" i="36" s="1"/>
  <c r="S121" i="36"/>
  <c r="M117" i="36"/>
  <c r="M118" i="36" s="1"/>
  <c r="H121" i="36"/>
  <c r="X121" i="36"/>
  <c r="X123" i="36" s="1"/>
  <c r="U121" i="36"/>
  <c r="N121" i="36"/>
  <c r="G121" i="36"/>
  <c r="O117" i="36"/>
  <c r="O118" i="36" s="1"/>
  <c r="Q117" i="36"/>
  <c r="H117" i="36"/>
  <c r="X117" i="36"/>
  <c r="N117" i="36"/>
  <c r="M109" i="36"/>
  <c r="M110" i="36" s="1"/>
  <c r="E109" i="36"/>
  <c r="E110" i="36" s="1"/>
  <c r="S117" i="36"/>
  <c r="Y117" i="36"/>
  <c r="L117" i="36"/>
  <c r="I117" i="36"/>
  <c r="R117" i="36"/>
  <c r="O109" i="36"/>
  <c r="O110" i="36" s="1"/>
  <c r="G117" i="36"/>
  <c r="W117" i="36"/>
  <c r="F117" i="36"/>
  <c r="P117" i="36"/>
  <c r="U117" i="36"/>
  <c r="J113" i="36"/>
  <c r="J114" i="36" s="1"/>
  <c r="I113" i="36"/>
  <c r="K113" i="36"/>
  <c r="K114" i="36" s="1"/>
  <c r="L113" i="36"/>
  <c r="N113" i="36"/>
  <c r="Q113" i="36"/>
  <c r="I93" i="36"/>
  <c r="Q109" i="36"/>
  <c r="P109" i="36"/>
  <c r="K109" i="36"/>
  <c r="K110" i="36" s="1"/>
  <c r="R113" i="36"/>
  <c r="P113" i="36"/>
  <c r="Y113" i="36"/>
  <c r="S113" i="36"/>
  <c r="M113" i="36"/>
  <c r="M114" i="36" s="1"/>
  <c r="Q97" i="36"/>
  <c r="E113" i="36"/>
  <c r="E114" i="36" s="1"/>
  <c r="H113" i="36"/>
  <c r="O113" i="36"/>
  <c r="O114" i="36" s="1"/>
  <c r="T113" i="36"/>
  <c r="H97" i="36"/>
  <c r="G109" i="36"/>
  <c r="J109" i="36"/>
  <c r="J110" i="36" s="1"/>
  <c r="F113" i="36"/>
  <c r="V113" i="36"/>
  <c r="X113" i="36"/>
  <c r="G113" i="36"/>
  <c r="W113" i="36"/>
  <c r="T101" i="36"/>
  <c r="U101" i="36"/>
  <c r="N97" i="36"/>
  <c r="K101" i="36"/>
  <c r="K102" i="36" s="1"/>
  <c r="N101" i="36"/>
  <c r="U109" i="36"/>
  <c r="S109" i="36"/>
  <c r="T109" i="36"/>
  <c r="R109" i="36"/>
  <c r="L109" i="36"/>
  <c r="K97" i="36"/>
  <c r="K98" i="36" s="1"/>
  <c r="H101" i="36"/>
  <c r="I109" i="36"/>
  <c r="Y109" i="36"/>
  <c r="W109" i="36"/>
  <c r="F109" i="36"/>
  <c r="V109" i="36"/>
  <c r="P105" i="36"/>
  <c r="W105" i="36"/>
  <c r="R97" i="36"/>
  <c r="P97" i="36"/>
  <c r="O101" i="36"/>
  <c r="O102" i="36" s="1"/>
  <c r="X101" i="36"/>
  <c r="R101" i="36"/>
  <c r="T105" i="36"/>
  <c r="V105" i="36"/>
  <c r="I105" i="36"/>
  <c r="Y105" i="36"/>
  <c r="G105" i="36"/>
  <c r="L105" i="36"/>
  <c r="J105" i="36"/>
  <c r="J106" i="36" s="1"/>
  <c r="O105" i="36"/>
  <c r="O106" i="36" s="1"/>
  <c r="Q105" i="36"/>
  <c r="R105" i="36"/>
  <c r="N105" i="36"/>
  <c r="U105" i="36"/>
  <c r="E105" i="36"/>
  <c r="E106" i="36" s="1"/>
  <c r="G97" i="36"/>
  <c r="M97" i="36"/>
  <c r="M98" i="36" s="1"/>
  <c r="J101" i="36"/>
  <c r="J102" i="36" s="1"/>
  <c r="Q101" i="36"/>
  <c r="H105" i="36"/>
  <c r="X105" i="36"/>
  <c r="K105" i="36"/>
  <c r="K106" i="36" s="1"/>
  <c r="M105" i="36"/>
  <c r="M106" i="36" s="1"/>
  <c r="F105" i="36"/>
  <c r="J93" i="36"/>
  <c r="E93" i="36"/>
  <c r="E94" i="36" s="1"/>
  <c r="V97" i="36"/>
  <c r="S97" i="36"/>
  <c r="T97" i="36"/>
  <c r="U97" i="36"/>
  <c r="S101" i="36"/>
  <c r="L101" i="36"/>
  <c r="I101" i="36"/>
  <c r="Y101" i="36"/>
  <c r="V101" i="36"/>
  <c r="F97" i="36"/>
  <c r="Y93" i="36"/>
  <c r="W97" i="36"/>
  <c r="X97" i="36"/>
  <c r="G101" i="36"/>
  <c r="W101" i="36"/>
  <c r="P101" i="36"/>
  <c r="M101" i="36"/>
  <c r="M102" i="36" s="1"/>
  <c r="F101" i="36"/>
  <c r="G93" i="36"/>
  <c r="H93" i="36"/>
  <c r="J97" i="36"/>
  <c r="J98" i="36" s="1"/>
  <c r="E97" i="36"/>
  <c r="E98" i="36" s="1"/>
  <c r="O97" i="36"/>
  <c r="O98" i="36" s="1"/>
  <c r="L97" i="36"/>
  <c r="I97" i="36"/>
  <c r="M93" i="36"/>
  <c r="M94" i="36" s="1"/>
  <c r="O93" i="36"/>
  <c r="O94" i="36" s="1"/>
  <c r="T93" i="36"/>
  <c r="K93" i="36"/>
  <c r="K94" i="36" s="1"/>
  <c r="Q93" i="36"/>
  <c r="Q95" i="36" s="1"/>
  <c r="S93" i="36"/>
  <c r="X93" i="36"/>
  <c r="R93" i="36"/>
  <c r="L93" i="36"/>
  <c r="N93" i="36"/>
  <c r="U93" i="36"/>
  <c r="W93" i="36"/>
  <c r="F93" i="36"/>
  <c r="V93" i="36"/>
  <c r="E2" i="24"/>
  <c r="D88" i="36" s="1"/>
  <c r="E2" i="23"/>
  <c r="D84" i="36" s="1"/>
  <c r="E2" i="22"/>
  <c r="D80" i="36" s="1"/>
  <c r="Q123" i="36" l="1"/>
  <c r="R123" i="36"/>
  <c r="R119" i="36"/>
  <c r="H122" i="36"/>
  <c r="Y122" i="36"/>
  <c r="Y123" i="36" s="1"/>
  <c r="L122" i="36"/>
  <c r="Q119" i="36"/>
  <c r="I122" i="36"/>
  <c r="G122" i="36"/>
  <c r="X119" i="36"/>
  <c r="N122" i="36"/>
  <c r="F122" i="36"/>
  <c r="F123" i="36" s="1"/>
  <c r="X115" i="36"/>
  <c r="N118" i="36"/>
  <c r="N119" i="36" s="1"/>
  <c r="I118" i="36"/>
  <c r="H118" i="36"/>
  <c r="G118" i="36"/>
  <c r="L118" i="36"/>
  <c r="Y118" i="36"/>
  <c r="F118" i="36"/>
  <c r="F119" i="36" s="1"/>
  <c r="R115" i="36"/>
  <c r="H114" i="36"/>
  <c r="I114" i="36"/>
  <c r="I115" i="36" s="1"/>
  <c r="L114" i="36"/>
  <c r="L115" i="36" s="1"/>
  <c r="G114" i="36"/>
  <c r="G115" i="36" s="1"/>
  <c r="F114" i="36"/>
  <c r="F115" i="36" s="1"/>
  <c r="Y114" i="36"/>
  <c r="Y115" i="36" s="1"/>
  <c r="N114" i="36"/>
  <c r="N115" i="36" s="1"/>
  <c r="I110" i="36"/>
  <c r="L110" i="36"/>
  <c r="G110" i="36"/>
  <c r="N110" i="36"/>
  <c r="F110" i="36"/>
  <c r="Y110" i="36"/>
  <c r="H110" i="36"/>
  <c r="H111" i="36" s="1"/>
  <c r="L106" i="36"/>
  <c r="G106" i="36"/>
  <c r="F106" i="36"/>
  <c r="F107" i="36" s="1"/>
  <c r="Y106" i="36"/>
  <c r="Y107" i="36" s="1"/>
  <c r="N106" i="36"/>
  <c r="I106" i="36"/>
  <c r="X107" i="36"/>
  <c r="R99" i="36"/>
  <c r="H106" i="36"/>
  <c r="R103" i="36"/>
  <c r="L102" i="36"/>
  <c r="N102" i="36"/>
  <c r="H102" i="36"/>
  <c r="I102" i="36"/>
  <c r="G102" i="36"/>
  <c r="Y102" i="36"/>
  <c r="X99" i="36"/>
  <c r="F102" i="36"/>
  <c r="F103" i="36" s="1"/>
  <c r="N98" i="36"/>
  <c r="I94" i="36"/>
  <c r="I95" i="36" s="1"/>
  <c r="F98" i="36"/>
  <c r="R95" i="36"/>
  <c r="I98" i="36"/>
  <c r="H98" i="36"/>
  <c r="L98" i="36"/>
  <c r="G98" i="36"/>
  <c r="F94" i="36"/>
  <c r="F95" i="36" s="1"/>
  <c r="X95" i="36"/>
  <c r="L94" i="36"/>
  <c r="L95" i="36" s="1"/>
  <c r="J94" i="36"/>
  <c r="H94" i="36"/>
  <c r="H95" i="36" s="1"/>
  <c r="N94" i="36"/>
  <c r="N95" i="36" s="1"/>
  <c r="G94" i="36"/>
  <c r="G95" i="36" s="1"/>
  <c r="Y94" i="36"/>
  <c r="Y95" i="36" s="1"/>
  <c r="R127" i="36"/>
  <c r="G126" i="36"/>
  <c r="G127" i="36" s="1"/>
  <c r="H126" i="36"/>
  <c r="H127" i="36" s="1"/>
  <c r="L126" i="36"/>
  <c r="L127" i="36" s="1"/>
  <c r="Y126" i="36"/>
  <c r="Y127" i="36" s="1"/>
  <c r="W89" i="36"/>
  <c r="G89" i="36"/>
  <c r="N89" i="36"/>
  <c r="Q89" i="36"/>
  <c r="X89" i="36"/>
  <c r="H89" i="36"/>
  <c r="S89" i="36"/>
  <c r="F89" i="36"/>
  <c r="M89" i="36"/>
  <c r="M90" i="36" s="1"/>
  <c r="T89" i="36"/>
  <c r="O89" i="36"/>
  <c r="O90" i="36" s="1"/>
  <c r="V89" i="36"/>
  <c r="Y89" i="36"/>
  <c r="I89" i="36"/>
  <c r="I90" i="36" s="1"/>
  <c r="R89" i="36"/>
  <c r="J89" i="36"/>
  <c r="E89" i="36"/>
  <c r="E90" i="36" s="1"/>
  <c r="P89" i="36"/>
  <c r="K89" i="36"/>
  <c r="K90" i="36" s="1"/>
  <c r="U89" i="36"/>
  <c r="L89" i="36"/>
  <c r="E85" i="36"/>
  <c r="E86" i="36" s="1"/>
  <c r="Q85" i="36"/>
  <c r="P85" i="36"/>
  <c r="N85" i="36"/>
  <c r="W85" i="36"/>
  <c r="G85" i="36"/>
  <c r="J85" i="36"/>
  <c r="F85" i="36"/>
  <c r="X85" i="36"/>
  <c r="U85" i="36"/>
  <c r="O85" i="36"/>
  <c r="O86" i="36" s="1"/>
  <c r="Y85" i="36"/>
  <c r="V85" i="36"/>
  <c r="K85" i="36"/>
  <c r="K86" i="36" s="1"/>
  <c r="R85" i="36"/>
  <c r="I85" i="36"/>
  <c r="I86" i="36" s="1"/>
  <c r="L85" i="36"/>
  <c r="S85" i="36"/>
  <c r="H85" i="36"/>
  <c r="T85" i="36"/>
  <c r="M85" i="36"/>
  <c r="M86" i="36" s="1"/>
  <c r="U81" i="36"/>
  <c r="T81" i="36"/>
  <c r="S81" i="36"/>
  <c r="Y81" i="36"/>
  <c r="V81" i="36"/>
  <c r="F81" i="36"/>
  <c r="H81" i="36"/>
  <c r="X81" i="36"/>
  <c r="J81" i="36"/>
  <c r="Q81" i="36"/>
  <c r="P81" i="36"/>
  <c r="O81" i="36"/>
  <c r="O82" i="36" s="1"/>
  <c r="I81" i="36"/>
  <c r="R81" i="36"/>
  <c r="M81" i="36"/>
  <c r="M82" i="36" s="1"/>
  <c r="K81" i="36"/>
  <c r="K82" i="36" s="1"/>
  <c r="L81" i="36"/>
  <c r="N81" i="36"/>
  <c r="W81" i="36"/>
  <c r="G81" i="36"/>
  <c r="E81" i="36"/>
  <c r="E82" i="36" s="1"/>
  <c r="E2" i="21"/>
  <c r="D76" i="36" s="1"/>
  <c r="E2" i="19"/>
  <c r="D72" i="36" s="1"/>
  <c r="E2" i="18"/>
  <c r="D68" i="36" s="1"/>
  <c r="E2" i="17"/>
  <c r="D64" i="36" s="1"/>
  <c r="E2" i="16"/>
  <c r="D60" i="36" s="1"/>
  <c r="E2" i="15"/>
  <c r="D56" i="36" s="1"/>
  <c r="H90" i="36" l="1"/>
  <c r="L90" i="36"/>
  <c r="Y90" i="36"/>
  <c r="Y91" i="36" s="1"/>
  <c r="X87" i="36"/>
  <c r="G90" i="36"/>
  <c r="N90" i="36"/>
  <c r="X91" i="36"/>
  <c r="R87" i="36"/>
  <c r="J90" i="36"/>
  <c r="F90" i="36"/>
  <c r="F91" i="36" s="1"/>
  <c r="G86" i="36"/>
  <c r="G87" i="36" s="1"/>
  <c r="Y86" i="36"/>
  <c r="Y87" i="36" s="1"/>
  <c r="J86" i="36"/>
  <c r="J87" i="36" s="1"/>
  <c r="L86" i="36"/>
  <c r="L87" i="36" s="1"/>
  <c r="N86" i="36"/>
  <c r="H86" i="36"/>
  <c r="F86" i="36"/>
  <c r="F87" i="36" s="1"/>
  <c r="I82" i="36"/>
  <c r="I83" i="36" s="1"/>
  <c r="L82" i="36"/>
  <c r="L83" i="36" s="1"/>
  <c r="F82" i="36"/>
  <c r="F83" i="36" s="1"/>
  <c r="R83" i="36"/>
  <c r="G82" i="36"/>
  <c r="G83" i="36" s="1"/>
  <c r="Y82" i="36"/>
  <c r="Y83" i="36" s="1"/>
  <c r="H82" i="36"/>
  <c r="J82" i="36"/>
  <c r="X83" i="36"/>
  <c r="N82" i="36"/>
  <c r="X77" i="36"/>
  <c r="O77" i="36"/>
  <c r="O78" i="36" s="1"/>
  <c r="R77" i="36"/>
  <c r="T77" i="36"/>
  <c r="Y77" i="36"/>
  <c r="I77" i="36"/>
  <c r="I78" i="36" s="1"/>
  <c r="H77" i="36"/>
  <c r="E77" i="36"/>
  <c r="E78" i="36" s="1"/>
  <c r="S77" i="36"/>
  <c r="V77" i="36"/>
  <c r="K77" i="36"/>
  <c r="K78" i="36" s="1"/>
  <c r="P77" i="36"/>
  <c r="G77" i="36"/>
  <c r="N77" i="36"/>
  <c r="L77" i="36"/>
  <c r="U77" i="36"/>
  <c r="J77" i="36"/>
  <c r="Q77" i="36"/>
  <c r="W77" i="36"/>
  <c r="F77" i="36"/>
  <c r="M77" i="36"/>
  <c r="M78" i="36" s="1"/>
  <c r="G73" i="36"/>
  <c r="U73" i="36"/>
  <c r="W73" i="36"/>
  <c r="E73" i="36"/>
  <c r="E74" i="36" s="1"/>
  <c r="X73" i="36"/>
  <c r="H73" i="36"/>
  <c r="Y73" i="36"/>
  <c r="V73" i="36"/>
  <c r="Q73" i="36"/>
  <c r="S73" i="36"/>
  <c r="R73" i="36"/>
  <c r="T73" i="36"/>
  <c r="J73" i="36"/>
  <c r="M73" i="36"/>
  <c r="M74" i="36" s="1"/>
  <c r="O73" i="36"/>
  <c r="O74" i="36" s="1"/>
  <c r="N73" i="36"/>
  <c r="P73" i="36"/>
  <c r="I73" i="36"/>
  <c r="I74" i="36" s="1"/>
  <c r="K73" i="36"/>
  <c r="K74" i="36" s="1"/>
  <c r="F73" i="36"/>
  <c r="L73" i="36"/>
  <c r="V69" i="36"/>
  <c r="Y69" i="36"/>
  <c r="I69" i="36"/>
  <c r="I70" i="36" s="1"/>
  <c r="L69" i="36"/>
  <c r="W69" i="36"/>
  <c r="G69" i="36"/>
  <c r="E69" i="36"/>
  <c r="E70" i="36" s="1"/>
  <c r="P69" i="36"/>
  <c r="R69" i="36"/>
  <c r="U69" i="36"/>
  <c r="X69" i="36"/>
  <c r="H69" i="36"/>
  <c r="S69" i="36"/>
  <c r="N69" i="36"/>
  <c r="Q69" i="36"/>
  <c r="T69" i="36"/>
  <c r="O69" i="36"/>
  <c r="O70" i="36" s="1"/>
  <c r="J69" i="36"/>
  <c r="M69" i="36"/>
  <c r="M70" i="36" s="1"/>
  <c r="F69" i="36"/>
  <c r="K69" i="36"/>
  <c r="K70" i="36" s="1"/>
  <c r="Y65" i="36"/>
  <c r="X65" i="36"/>
  <c r="H65" i="36"/>
  <c r="K65" i="36"/>
  <c r="K66" i="36" s="1"/>
  <c r="V65" i="36"/>
  <c r="F65" i="36"/>
  <c r="Q65" i="36"/>
  <c r="S65" i="36"/>
  <c r="N65" i="36"/>
  <c r="N66" i="36" s="1"/>
  <c r="L65" i="36"/>
  <c r="J65" i="36"/>
  <c r="U65" i="36"/>
  <c r="T65" i="36"/>
  <c r="W65" i="36"/>
  <c r="G65" i="36"/>
  <c r="R65" i="36"/>
  <c r="P65" i="36"/>
  <c r="M65" i="36"/>
  <c r="I65" i="36"/>
  <c r="I66" i="36" s="1"/>
  <c r="O65" i="36"/>
  <c r="O66" i="36" s="1"/>
  <c r="E65" i="36"/>
  <c r="E66" i="36" s="1"/>
  <c r="X61" i="36"/>
  <c r="W61" i="36"/>
  <c r="G61" i="36"/>
  <c r="N61" i="36"/>
  <c r="N62" i="36" s="1"/>
  <c r="Y61" i="36"/>
  <c r="I61" i="36"/>
  <c r="J61" i="36"/>
  <c r="O61" i="36"/>
  <c r="O62" i="36" s="1"/>
  <c r="K61" i="36"/>
  <c r="K62" i="36" s="1"/>
  <c r="T61" i="36"/>
  <c r="S61" i="36"/>
  <c r="E61" i="36"/>
  <c r="E62" i="36" s="1"/>
  <c r="U61" i="36"/>
  <c r="P61" i="36"/>
  <c r="V61" i="36"/>
  <c r="F61" i="36"/>
  <c r="Q61" i="36"/>
  <c r="H61" i="36"/>
  <c r="R61" i="36"/>
  <c r="L61" i="36"/>
  <c r="M61" i="36"/>
  <c r="S57" i="36"/>
  <c r="Y57" i="36"/>
  <c r="I57" i="36"/>
  <c r="E57" i="36"/>
  <c r="E58" i="36" s="1"/>
  <c r="X57" i="36"/>
  <c r="H57" i="36"/>
  <c r="H58" i="36" s="1"/>
  <c r="U57" i="36"/>
  <c r="R57" i="36"/>
  <c r="T57" i="36"/>
  <c r="V57" i="36"/>
  <c r="O57" i="36"/>
  <c r="O58" i="36" s="1"/>
  <c r="N57" i="36"/>
  <c r="N58" i="36" s="1"/>
  <c r="J57" i="36"/>
  <c r="M57" i="36"/>
  <c r="F57" i="36"/>
  <c r="K57" i="36"/>
  <c r="W57" i="36"/>
  <c r="Q57" i="36"/>
  <c r="P57" i="36"/>
  <c r="G57" i="36"/>
  <c r="L57" i="36"/>
  <c r="E2" i="14"/>
  <c r="D52" i="36" s="1"/>
  <c r="E2" i="13"/>
  <c r="D48" i="36" s="1"/>
  <c r="E2" i="12"/>
  <c r="D44" i="36" s="1"/>
  <c r="E2" i="11"/>
  <c r="D40" i="36" s="1"/>
  <c r="E2" i="10"/>
  <c r="D36" i="36" s="1"/>
  <c r="E2" i="9"/>
  <c r="D32" i="36" s="1"/>
  <c r="X63" i="36" l="1"/>
  <c r="R79" i="36"/>
  <c r="N78" i="36"/>
  <c r="J78" i="36"/>
  <c r="L78" i="36"/>
  <c r="H78" i="36"/>
  <c r="H79" i="36" s="1"/>
  <c r="G78" i="36"/>
  <c r="Y78" i="36"/>
  <c r="F78" i="36"/>
  <c r="F79" i="36" s="1"/>
  <c r="Q71" i="36"/>
  <c r="J74" i="36"/>
  <c r="Q67" i="36"/>
  <c r="Y74" i="36"/>
  <c r="L74" i="36"/>
  <c r="F74" i="36"/>
  <c r="G74" i="36"/>
  <c r="N74" i="36"/>
  <c r="H74" i="36"/>
  <c r="R63" i="36"/>
  <c r="Y70" i="36"/>
  <c r="F70" i="36"/>
  <c r="F71" i="36" s="1"/>
  <c r="H70" i="36"/>
  <c r="L70" i="36"/>
  <c r="H66" i="36"/>
  <c r="H67" i="36" s="1"/>
  <c r="N70" i="36"/>
  <c r="G70" i="36"/>
  <c r="R67" i="36"/>
  <c r="X67" i="36"/>
  <c r="J70" i="36"/>
  <c r="J71" i="36" s="1"/>
  <c r="R71" i="36"/>
  <c r="G66" i="36"/>
  <c r="F66" i="36"/>
  <c r="F67" i="36" s="1"/>
  <c r="I62" i="36"/>
  <c r="I63" i="36" s="1"/>
  <c r="J66" i="36"/>
  <c r="J67" i="36" s="1"/>
  <c r="Y66" i="36"/>
  <c r="Y67" i="36" s="1"/>
  <c r="H62" i="36"/>
  <c r="H63" i="36" s="1"/>
  <c r="M66" i="36"/>
  <c r="L66" i="36"/>
  <c r="M58" i="36"/>
  <c r="M59" i="36" s="1"/>
  <c r="M135" i="36" s="1"/>
  <c r="G62" i="36"/>
  <c r="G58" i="36"/>
  <c r="G59" i="36" s="1"/>
  <c r="L62" i="36"/>
  <c r="J62" i="36"/>
  <c r="J63" i="36" s="1"/>
  <c r="F62" i="36"/>
  <c r="F63" i="36" s="1"/>
  <c r="M62" i="36"/>
  <c r="Y62" i="36"/>
  <c r="Y63" i="36" s="1"/>
  <c r="L58" i="36"/>
  <c r="L59" i="36" s="1"/>
  <c r="J58" i="36"/>
  <c r="J59" i="36" s="1"/>
  <c r="F58" i="36"/>
  <c r="F59" i="36" s="1"/>
  <c r="I58" i="36"/>
  <c r="Y58" i="36"/>
  <c r="Y59" i="36" s="1"/>
  <c r="X59" i="36"/>
  <c r="K58" i="36"/>
  <c r="R59" i="36"/>
  <c r="V53" i="36"/>
  <c r="Y53" i="36"/>
  <c r="X53" i="36"/>
  <c r="H53" i="36"/>
  <c r="H54" i="36" s="1"/>
  <c r="W53" i="36"/>
  <c r="G53" i="36"/>
  <c r="E53" i="36"/>
  <c r="E54" i="36" s="1"/>
  <c r="N53" i="36"/>
  <c r="N54" i="36" s="1"/>
  <c r="P53" i="36"/>
  <c r="O53" i="36"/>
  <c r="O54" i="36" s="1"/>
  <c r="M53" i="36"/>
  <c r="M54" i="36" s="1"/>
  <c r="R53" i="36"/>
  <c r="U53" i="36"/>
  <c r="T53" i="36"/>
  <c r="S53" i="36"/>
  <c r="Q53" i="36"/>
  <c r="J53" i="36"/>
  <c r="F53" i="36"/>
  <c r="I53" i="36"/>
  <c r="L53" i="36"/>
  <c r="K53" i="36"/>
  <c r="Y49" i="36"/>
  <c r="L49" i="36"/>
  <c r="K49" i="36"/>
  <c r="X49" i="36"/>
  <c r="V49" i="36"/>
  <c r="F49" i="36"/>
  <c r="S49" i="36"/>
  <c r="H49" i="36"/>
  <c r="O49" i="36"/>
  <c r="O50" i="36" s="1"/>
  <c r="E49" i="36"/>
  <c r="E50" i="36" s="1"/>
  <c r="Q49" i="36"/>
  <c r="W49" i="36"/>
  <c r="G49" i="36"/>
  <c r="P49" i="36"/>
  <c r="R49" i="36"/>
  <c r="I49" i="36"/>
  <c r="U49" i="36"/>
  <c r="N49" i="36"/>
  <c r="T49" i="36"/>
  <c r="M49" i="36"/>
  <c r="M50" i="36" s="1"/>
  <c r="J49" i="36"/>
  <c r="X45" i="36"/>
  <c r="H45" i="36"/>
  <c r="H46" i="36" s="1"/>
  <c r="H47" i="36" s="1"/>
  <c r="K45" i="36"/>
  <c r="K46" i="36" s="1"/>
  <c r="R45" i="36"/>
  <c r="Y45" i="36"/>
  <c r="Y46" i="36" s="1"/>
  <c r="Y47" i="36" s="1"/>
  <c r="I45" i="36"/>
  <c r="I46" i="36" s="1"/>
  <c r="T45" i="36"/>
  <c r="W45" i="36"/>
  <c r="G45" i="36"/>
  <c r="G46" i="36" s="1"/>
  <c r="G47" i="36" s="1"/>
  <c r="N45" i="36"/>
  <c r="N46" i="36" s="1"/>
  <c r="U45" i="36"/>
  <c r="P45" i="36"/>
  <c r="S45" i="36"/>
  <c r="E45" i="36"/>
  <c r="E46" i="36" s="1"/>
  <c r="J45" i="36"/>
  <c r="J46" i="36" s="1"/>
  <c r="J47" i="36" s="1"/>
  <c r="Q45" i="36"/>
  <c r="L45" i="36"/>
  <c r="L46" i="36" s="1"/>
  <c r="L47" i="36" s="1"/>
  <c r="O45" i="36"/>
  <c r="O46" i="36" s="1"/>
  <c r="V45" i="36"/>
  <c r="F45" i="36"/>
  <c r="F46" i="36" s="1"/>
  <c r="F47" i="36" s="1"/>
  <c r="M45" i="36"/>
  <c r="M46" i="36" s="1"/>
  <c r="W41" i="36"/>
  <c r="I41" i="36"/>
  <c r="E41" i="36"/>
  <c r="Y41" i="36"/>
  <c r="Y42" i="36" s="1"/>
  <c r="Y43" i="36" s="1"/>
  <c r="X41" i="36"/>
  <c r="H41" i="36"/>
  <c r="H42" i="36" s="1"/>
  <c r="R41" i="36"/>
  <c r="J41" i="36"/>
  <c r="J42" i="36" s="1"/>
  <c r="J43" i="36" s="1"/>
  <c r="K41" i="36"/>
  <c r="K42" i="36" s="1"/>
  <c r="S41" i="36"/>
  <c r="V41" i="36"/>
  <c r="U41" i="36"/>
  <c r="T41" i="36"/>
  <c r="O41" i="36"/>
  <c r="O42" i="36" s="1"/>
  <c r="N41" i="36"/>
  <c r="N42" i="36" s="1"/>
  <c r="N43" i="36" s="1"/>
  <c r="Q41" i="36"/>
  <c r="P41" i="36"/>
  <c r="G41" i="36"/>
  <c r="G42" i="36" s="1"/>
  <c r="G43" i="36" s="1"/>
  <c r="F41" i="36"/>
  <c r="M41" i="36"/>
  <c r="M42" i="36" s="1"/>
  <c r="L41" i="36"/>
  <c r="L42" i="36" s="1"/>
  <c r="L43" i="36" s="1"/>
  <c r="E37" i="36"/>
  <c r="E38" i="36" s="1"/>
  <c r="J37" i="36"/>
  <c r="Q37" i="36"/>
  <c r="T37" i="36"/>
  <c r="W37" i="36"/>
  <c r="G37" i="36"/>
  <c r="V37" i="36"/>
  <c r="F37" i="36"/>
  <c r="M37" i="36"/>
  <c r="M38" i="36" s="1"/>
  <c r="P37" i="36"/>
  <c r="S37" i="36"/>
  <c r="R37" i="36"/>
  <c r="Y37" i="36"/>
  <c r="I37" i="36"/>
  <c r="I38" i="36" s="1"/>
  <c r="L37" i="36"/>
  <c r="O37" i="36"/>
  <c r="O38" i="36" s="1"/>
  <c r="N37" i="36"/>
  <c r="U37" i="36"/>
  <c r="X37" i="36"/>
  <c r="H37" i="36"/>
  <c r="K37" i="36"/>
  <c r="K38" i="36" s="1"/>
  <c r="U33" i="36"/>
  <c r="H33" i="36"/>
  <c r="H34" i="36" s="1"/>
  <c r="K33" i="36"/>
  <c r="K34" i="36" s="1"/>
  <c r="M33" i="36"/>
  <c r="M34" i="36" s="1"/>
  <c r="V33" i="36"/>
  <c r="F33" i="36"/>
  <c r="F34" i="36" s="1"/>
  <c r="F35" i="36" s="1"/>
  <c r="W33" i="36"/>
  <c r="X33" i="36"/>
  <c r="S33" i="36"/>
  <c r="P33" i="36"/>
  <c r="J33" i="36"/>
  <c r="J34" i="36" s="1"/>
  <c r="I33" i="36"/>
  <c r="I34" i="36" s="1"/>
  <c r="G33" i="36"/>
  <c r="G34" i="36" s="1"/>
  <c r="R33" i="36"/>
  <c r="T33" i="36"/>
  <c r="Y33" i="36"/>
  <c r="Y34" i="36" s="1"/>
  <c r="Y35" i="36" s="1"/>
  <c r="L33" i="36"/>
  <c r="L34" i="36" s="1"/>
  <c r="L35" i="36" s="1"/>
  <c r="N33" i="36"/>
  <c r="N34" i="36" s="1"/>
  <c r="O33" i="36"/>
  <c r="O34" i="36" s="1"/>
  <c r="Q33" i="36"/>
  <c r="E33" i="36"/>
  <c r="E34" i="36" s="1"/>
  <c r="E2" i="8"/>
  <c r="D28" i="36" s="1"/>
  <c r="E2" i="7"/>
  <c r="D24" i="36" s="1"/>
  <c r="X51" i="36" l="1"/>
  <c r="R39" i="36"/>
  <c r="X47" i="36"/>
  <c r="G54" i="36"/>
  <c r="G55" i="36" s="1"/>
  <c r="R55" i="36"/>
  <c r="I50" i="36"/>
  <c r="I51" i="36" s="1"/>
  <c r="K54" i="36"/>
  <c r="R51" i="36"/>
  <c r="L54" i="36"/>
  <c r="L55" i="36" s="1"/>
  <c r="I54" i="36"/>
  <c r="F54" i="36"/>
  <c r="F55" i="36" s="1"/>
  <c r="Y54" i="36"/>
  <c r="K50" i="36"/>
  <c r="K51" i="36" s="1"/>
  <c r="J54" i="36"/>
  <c r="J55" i="36" s="1"/>
  <c r="X43" i="36"/>
  <c r="N50" i="36"/>
  <c r="L50" i="36"/>
  <c r="L51" i="36" s="1"/>
  <c r="R43" i="36"/>
  <c r="R47" i="36"/>
  <c r="Y50" i="36"/>
  <c r="Y51" i="36" s="1"/>
  <c r="H50" i="36"/>
  <c r="Q51" i="36"/>
  <c r="F50" i="36"/>
  <c r="F51" i="36" s="1"/>
  <c r="J50" i="36"/>
  <c r="J51" i="36" s="1"/>
  <c r="G50" i="36"/>
  <c r="X35" i="36"/>
  <c r="F42" i="36"/>
  <c r="F43" i="36" s="1"/>
  <c r="E42" i="36"/>
  <c r="E43" i="36" s="1"/>
  <c r="I42" i="36"/>
  <c r="I43" i="36" s="1"/>
  <c r="H38" i="36"/>
  <c r="Q39" i="36"/>
  <c r="J38" i="36"/>
  <c r="J39" i="36" s="1"/>
  <c r="N38" i="36"/>
  <c r="F38" i="36"/>
  <c r="F39" i="36" s="1"/>
  <c r="Q35" i="36"/>
  <c r="L38" i="36"/>
  <c r="L39" i="36" s="1"/>
  <c r="G38" i="36"/>
  <c r="Y38" i="36"/>
  <c r="Y39" i="36" s="1"/>
  <c r="X39" i="36"/>
  <c r="P29" i="36"/>
  <c r="G29" i="36"/>
  <c r="N29" i="36"/>
  <c r="T29" i="36"/>
  <c r="Y29" i="36"/>
  <c r="I29" i="36"/>
  <c r="I30" i="36" s="1"/>
  <c r="E29" i="36"/>
  <c r="J29" i="36"/>
  <c r="U29" i="36"/>
  <c r="W29" i="36"/>
  <c r="V29" i="36"/>
  <c r="F29" i="36"/>
  <c r="Q29" i="36"/>
  <c r="R29" i="36"/>
  <c r="K29" i="36"/>
  <c r="H29" i="36"/>
  <c r="L29" i="36"/>
  <c r="S29" i="36"/>
  <c r="O29" i="36"/>
  <c r="O30" i="36" s="1"/>
  <c r="X29" i="36"/>
  <c r="M29" i="36"/>
  <c r="M30" i="36" s="1"/>
  <c r="S25" i="36"/>
  <c r="Y25" i="36"/>
  <c r="Y26" i="36" s="1"/>
  <c r="Y27" i="36" s="1"/>
  <c r="I25" i="36"/>
  <c r="I26" i="36" s="1"/>
  <c r="V25" i="36"/>
  <c r="X25" i="36"/>
  <c r="H25" i="36"/>
  <c r="E25" i="36"/>
  <c r="E26" i="36" s="1"/>
  <c r="P25" i="36"/>
  <c r="M25" i="36"/>
  <c r="M26" i="36" s="1"/>
  <c r="F25" i="36"/>
  <c r="F26" i="36" s="1"/>
  <c r="K25" i="36"/>
  <c r="K26" i="36" s="1"/>
  <c r="U25" i="36"/>
  <c r="W25" i="36"/>
  <c r="R25" i="36"/>
  <c r="T25" i="36"/>
  <c r="Q25" i="36"/>
  <c r="O25" i="36"/>
  <c r="O26" i="36" s="1"/>
  <c r="N25" i="36"/>
  <c r="N26" i="36" s="1"/>
  <c r="J25" i="36"/>
  <c r="J26" i="36" s="1"/>
  <c r="G25" i="36"/>
  <c r="G26" i="36" s="1"/>
  <c r="G27" i="36" s="1"/>
  <c r="L25" i="36"/>
  <c r="L26" i="36" s="1"/>
  <c r="L27" i="36" s="1"/>
  <c r="E2" i="6"/>
  <c r="D20" i="36" s="1"/>
  <c r="E2" i="5"/>
  <c r="D16" i="36" s="1"/>
  <c r="E2" i="4"/>
  <c r="D12" i="36" s="1"/>
  <c r="E2" i="3"/>
  <c r="D8" i="36" s="1"/>
  <c r="H26" i="36" l="1"/>
  <c r="H27" i="36" s="1"/>
  <c r="R31" i="36"/>
  <c r="W17" i="36"/>
  <c r="Y17" i="36"/>
  <c r="Y18" i="36" s="1"/>
  <c r="Y19" i="36" s="1"/>
  <c r="R17" i="36"/>
  <c r="O17" i="36"/>
  <c r="O18" i="36" s="1"/>
  <c r="V17" i="36"/>
  <c r="J17" i="36"/>
  <c r="J18" i="36" s="1"/>
  <c r="J19" i="36" s="1"/>
  <c r="I17" i="36"/>
  <c r="I18" i="36" s="1"/>
  <c r="I19" i="36" s="1"/>
  <c r="U17" i="36"/>
  <c r="G17" i="36"/>
  <c r="T17" i="36"/>
  <c r="F17" i="36"/>
  <c r="F18" i="36" s="1"/>
  <c r="F19" i="36" s="1"/>
  <c r="M17" i="36"/>
  <c r="M18" i="36" s="1"/>
  <c r="Q17" i="36"/>
  <c r="L17" i="36"/>
  <c r="L18" i="36" s="1"/>
  <c r="L19" i="36" s="1"/>
  <c r="X17" i="36"/>
  <c r="N17" i="36"/>
  <c r="N18" i="36" s="1"/>
  <c r="S17" i="36"/>
  <c r="P17" i="36"/>
  <c r="K17" i="36"/>
  <c r="K18" i="36" s="1"/>
  <c r="H17" i="36"/>
  <c r="E17" i="36"/>
  <c r="E18" i="36" s="1"/>
  <c r="E30" i="36"/>
  <c r="E31" i="36" s="1"/>
  <c r="E135" i="36" s="1"/>
  <c r="N30" i="36"/>
  <c r="N31" i="36" s="1"/>
  <c r="H30" i="36"/>
  <c r="F30" i="36"/>
  <c r="F31" i="36" s="1"/>
  <c r="J30" i="36"/>
  <c r="J31" i="36" s="1"/>
  <c r="K30" i="36"/>
  <c r="X31" i="36"/>
  <c r="G30" i="36"/>
  <c r="G31" i="36" s="1"/>
  <c r="L30" i="36"/>
  <c r="L31" i="36" s="1"/>
  <c r="Y30" i="36"/>
  <c r="Y31" i="36" s="1"/>
  <c r="Q31" i="36"/>
  <c r="E21" i="36"/>
  <c r="E22" i="36" s="1"/>
  <c r="U21" i="36"/>
  <c r="P21" i="36"/>
  <c r="N21" i="36"/>
  <c r="W21" i="36"/>
  <c r="G21" i="36"/>
  <c r="H21" i="36"/>
  <c r="O21" i="36"/>
  <c r="O22" i="36" s="1"/>
  <c r="Y21" i="36"/>
  <c r="V21" i="36"/>
  <c r="K21" i="36"/>
  <c r="K22" i="36" s="1"/>
  <c r="R21" i="36"/>
  <c r="M21" i="36"/>
  <c r="M22" i="36" s="1"/>
  <c r="L21" i="36"/>
  <c r="F21" i="36"/>
  <c r="S21" i="36"/>
  <c r="J21" i="36"/>
  <c r="J22" i="36" s="1"/>
  <c r="J23" i="36" s="1"/>
  <c r="X21" i="36"/>
  <c r="Q21" i="36"/>
  <c r="T21" i="36"/>
  <c r="I21" i="36"/>
  <c r="I22" i="36" s="1"/>
  <c r="X13" i="36"/>
  <c r="S13" i="36"/>
  <c r="R13" i="36"/>
  <c r="L13" i="36"/>
  <c r="L14" i="36" s="1"/>
  <c r="L15" i="36" s="1"/>
  <c r="Y13" i="36"/>
  <c r="I13" i="36"/>
  <c r="P13" i="36"/>
  <c r="V13" i="36"/>
  <c r="T13" i="36"/>
  <c r="K13" i="36"/>
  <c r="K14" i="36" s="1"/>
  <c r="N13" i="36"/>
  <c r="N14" i="36" s="1"/>
  <c r="W13" i="36"/>
  <c r="U13" i="36"/>
  <c r="E13" i="36"/>
  <c r="E14" i="36" s="1"/>
  <c r="J13" i="36"/>
  <c r="O13" i="36"/>
  <c r="O14" i="36" s="1"/>
  <c r="Q13" i="36"/>
  <c r="H13" i="36"/>
  <c r="H14" i="36" s="1"/>
  <c r="F13" i="36"/>
  <c r="F14" i="36" s="1"/>
  <c r="F15" i="36" s="1"/>
  <c r="G13" i="36"/>
  <c r="G14" i="36" s="1"/>
  <c r="G15" i="36" s="1"/>
  <c r="M13" i="36"/>
  <c r="M14" i="36" s="1"/>
  <c r="W9" i="36"/>
  <c r="V9" i="36"/>
  <c r="Y9" i="36"/>
  <c r="I9" i="36"/>
  <c r="I10" i="36" s="1"/>
  <c r="X9" i="36"/>
  <c r="H9" i="36"/>
  <c r="H10" i="36" s="1"/>
  <c r="N9" i="36"/>
  <c r="N10" i="36" s="1"/>
  <c r="F9" i="36"/>
  <c r="S9" i="36"/>
  <c r="R9" i="36"/>
  <c r="U9" i="36"/>
  <c r="K9" i="36"/>
  <c r="K10" i="36" s="1"/>
  <c r="T9" i="36"/>
  <c r="O9" i="36"/>
  <c r="O10" i="36" s="1"/>
  <c r="Q9" i="36"/>
  <c r="E9" i="36"/>
  <c r="E10" i="36" s="1"/>
  <c r="P9" i="36"/>
  <c r="G9" i="36"/>
  <c r="M9" i="36"/>
  <c r="M10" i="36" s="1"/>
  <c r="J9" i="36"/>
  <c r="L9" i="36"/>
  <c r="E2" i="2"/>
  <c r="D4" i="36" s="1"/>
  <c r="E2" i="1"/>
  <c r="D135" i="36" l="1"/>
  <c r="D132" i="36"/>
  <c r="X23" i="36"/>
  <c r="R15" i="36"/>
  <c r="R19" i="36"/>
  <c r="R23" i="36"/>
  <c r="F22" i="36"/>
  <c r="F23" i="36" s="1"/>
  <c r="H22" i="36"/>
  <c r="H23" i="36" s="1"/>
  <c r="L22" i="36"/>
  <c r="L23" i="36" s="1"/>
  <c r="G22" i="36"/>
  <c r="G23" i="36" s="1"/>
  <c r="Q23" i="36"/>
  <c r="Y22" i="36"/>
  <c r="Y23" i="36" s="1"/>
  <c r="N22" i="36"/>
  <c r="N23" i="36" s="1"/>
  <c r="N135" i="36" s="1"/>
  <c r="Q19" i="36"/>
  <c r="H18" i="36"/>
  <c r="H19" i="36" s="1"/>
  <c r="G18" i="36"/>
  <c r="G19" i="36" s="1"/>
  <c r="X19" i="36"/>
  <c r="X15" i="36"/>
  <c r="J14" i="36"/>
  <c r="J15" i="36" s="1"/>
  <c r="I14" i="36"/>
  <c r="I15" i="36" s="1"/>
  <c r="I135" i="36" s="1"/>
  <c r="Q15" i="36"/>
  <c r="Y14" i="36"/>
  <c r="Y15" i="36" s="1"/>
  <c r="L10" i="36"/>
  <c r="L11" i="36" s="1"/>
  <c r="Y10" i="36"/>
  <c r="Y11" i="36" s="1"/>
  <c r="G10" i="36"/>
  <c r="G11" i="36" s="1"/>
  <c r="R11" i="36"/>
  <c r="X11" i="36"/>
  <c r="F10" i="36"/>
  <c r="F11" i="36" s="1"/>
  <c r="J10" i="36"/>
  <c r="J11" i="36" s="1"/>
  <c r="E5" i="36"/>
  <c r="E6" i="36" s="1"/>
  <c r="F5" i="36"/>
  <c r="I5" i="36"/>
  <c r="I6" i="36" s="1"/>
  <c r="L5" i="36"/>
  <c r="W5" i="36"/>
  <c r="G5" i="36"/>
  <c r="M5" i="36"/>
  <c r="M6" i="36" s="1"/>
  <c r="V5" i="36"/>
  <c r="Y5" i="36"/>
  <c r="X5" i="36"/>
  <c r="H5" i="36"/>
  <c r="S5" i="36"/>
  <c r="R5" i="36"/>
  <c r="U5" i="36"/>
  <c r="T5" i="36"/>
  <c r="J5" i="36"/>
  <c r="O5" i="36"/>
  <c r="O6" i="36" s="1"/>
  <c r="N5" i="36"/>
  <c r="N6" i="36" s="1"/>
  <c r="Q5" i="36"/>
  <c r="P5" i="36"/>
  <c r="K5" i="36"/>
  <c r="Q7" i="36" l="1"/>
  <c r="Q135" i="36" s="1"/>
  <c r="R7" i="36"/>
  <c r="R135" i="36" s="1"/>
  <c r="X7" i="36"/>
  <c r="X135" i="36" s="1"/>
  <c r="K6" i="36"/>
  <c r="K7" i="36" s="1"/>
  <c r="K135" i="36" s="1"/>
  <c r="J6" i="36"/>
  <c r="J7" i="36" s="1"/>
  <c r="J135" i="36" s="1"/>
  <c r="L6" i="36"/>
  <c r="L7" i="36" s="1"/>
  <c r="L135" i="36" s="1"/>
  <c r="H6" i="36"/>
  <c r="H7" i="36" s="1"/>
  <c r="H135" i="36" s="1"/>
  <c r="G6" i="36"/>
  <c r="G7" i="36" s="1"/>
  <c r="G135" i="36" s="1"/>
  <c r="F6" i="36"/>
  <c r="F7" i="36" s="1"/>
  <c r="F135" i="36" s="1"/>
  <c r="Y6" i="36"/>
  <c r="Y7" i="36" s="1"/>
  <c r="Y135" i="36" s="1"/>
</calcChain>
</file>

<file path=xl/sharedStrings.xml><?xml version="1.0" encoding="utf-8"?>
<sst xmlns="http://schemas.openxmlformats.org/spreadsheetml/2006/main" count="1782" uniqueCount="449">
  <si>
    <t>tree-syntactic</t>
  </si>
  <si>
    <t>lexico-syntactic</t>
  </si>
  <si>
    <t>morphological</t>
  </si>
  <si>
    <t>metrical</t>
  </si>
  <si>
    <t>relative clause</t>
  </si>
  <si>
    <t>adjective insertion</t>
  </si>
  <si>
    <t>noun insertion</t>
  </si>
  <si>
    <t>modifying NP/PP</t>
  </si>
  <si>
    <t>post-modifying relative clause</t>
  </si>
  <si>
    <t>preposition</t>
  </si>
  <si>
    <t>negation</t>
  </si>
  <si>
    <t>determiner</t>
  </si>
  <si>
    <t>comparative</t>
  </si>
  <si>
    <t>word order</t>
  </si>
  <si>
    <t>separation</t>
  </si>
  <si>
    <t>form</t>
  </si>
  <si>
    <t>number</t>
  </si>
  <si>
    <t>singular</t>
  </si>
  <si>
    <t>plural</t>
  </si>
  <si>
    <t>case</t>
  </si>
  <si>
    <t>G</t>
  </si>
  <si>
    <t>D</t>
  </si>
  <si>
    <t>A</t>
  </si>
  <si>
    <t>position</t>
  </si>
  <si>
    <t>Adj N</t>
  </si>
  <si>
    <t>N Adj</t>
  </si>
  <si>
    <t>ναῦς θοός</t>
  </si>
  <si>
    <t>formula:</t>
  </si>
  <si>
    <t>total occurrences:</t>
  </si>
  <si>
    <t>false hits:</t>
  </si>
  <si>
    <t>real total:</t>
  </si>
  <si>
    <t>_qoa\s_ e)pi\ _nh=as_  *)axaiw=n</t>
  </si>
  <si>
    <t>_nh=a_ _qoh\n_</t>
  </si>
  <si>
    <t>_qoa\s_ e)pi\ _nh=as_</t>
  </si>
  <si>
    <t>_nh=es_ [e(/ponto] _qoai/_</t>
  </si>
  <si>
    <t>_nhusi\_ _qoh=|si_</t>
  </si>
  <si>
    <t>_qoh=|s_ e)pi\ _nhusi\n_ *)axaiw=n</t>
  </si>
  <si>
    <t>_nh=es_ _qoai\_</t>
  </si>
  <si>
    <t>_nh=a/s_ te _qoa\s_</t>
  </si>
  <si>
    <t>adverb</t>
  </si>
  <si>
    <t>particle</t>
  </si>
  <si>
    <t>_nh/essi_ _qoh=|si_</t>
  </si>
  <si>
    <t>para\ *OR* e)pi\ _nhusi\_ _qoh=|si_</t>
  </si>
  <si>
    <t>para\ _nhusi\_ [ma/xhn e)ma/xonto] _qoh=|sin_</t>
  </si>
  <si>
    <t>_nhi\+_ _qoh=|_</t>
  </si>
  <si>
    <t>_nhusi\n_ [e)piproe/hka] _qoh=|sin_</t>
  </si>
  <si>
    <t>_qoh=|_ para\ *OR* e)ni\ *OR* su\n _nhi\+_ melai/nh|</t>
  </si>
  <si>
    <t>e)s _nh=a/s_ te _qoa\s_ klisi/as t'</t>
  </si>
  <si>
    <t>_qoh=|s_ e)pi\ *OR* para\ _nhusi\n_</t>
  </si>
  <si>
    <t>_qoh\n_ a)na\ *OR* e)pi\ _nh=a_ me/lainan</t>
  </si>
  <si>
    <t>su\n *OR* e)n *OR* e)pi\ _nhi\+_ _qoh=|_</t>
  </si>
  <si>
    <t>e)pi\ *OR* e)s _nh=a_ _qoh\n_</t>
  </si>
  <si>
    <t>_qoh=|_ e)n *OR* para\ _nhi\+_</t>
  </si>
  <si>
    <t>e)n ga\r _nhi\_ _qoh=|_</t>
  </si>
  <si>
    <t>_nhu=s_ [e(/sthke] _qoh/_</t>
  </si>
  <si>
    <t>_nh=a_ poluklh/ida _qoh\n_</t>
  </si>
  <si>
    <t>_nh=a_ d' e)/peita _qoh\n_</t>
  </si>
  <si>
    <t>_qoh\n_ e)pi\ *OR* a)na\ _nh=a_</t>
  </si>
  <si>
    <t>πατρίς γαῖα</t>
  </si>
  <si>
    <t>_patri/da_ _gai=an_</t>
  </si>
  <si>
    <t>e)n _patri/di_ _gai/h|_</t>
  </si>
  <si>
    <t>_gai/hs_ a)/po _patri/dos_</t>
  </si>
  <si>
    <t>sh\n *OR* h(\n _patri/da_ _gai=an_</t>
  </si>
  <si>
    <t>fi/lhn *OR* sh\n *OR* e(h\n e)s _patri/da_ _gai=an_</t>
  </si>
  <si>
    <t>e)s _patri/da_ _gai=an_</t>
  </si>
  <si>
    <t>ge/nos kai\ _patri/da_ _gai=an_</t>
  </si>
  <si>
    <t>fi/lh| *OR* e(h=| e)n *OR* e)ni\ _patri/di_ _gai/h|_</t>
  </si>
  <si>
    <t>θεός ἀθάνατος</t>
  </si>
  <si>
    <t>N/V</t>
  </si>
  <si>
    <t>_qeoi\_ a)/lloi _a)qa/natoi_</t>
  </si>
  <si>
    <t>_qeoi\_ ma/kares [lela/qonto] _a)qa/natoi_</t>
  </si>
  <si>
    <t>_a)qana/toisi_ _qeoi=s_</t>
  </si>
  <si>
    <t>_a)qana/toisin_ [a)ph/xqeto] pa=si _qeoi=sin_</t>
  </si>
  <si>
    <t>_a)qana/toisi_ _qeoi=sin_</t>
  </si>
  <si>
    <t>_a)qa/natoi_ _qeoi\_ a)/lloi *OR* a)/lloi _a)qa/natoi_ _qeoi\_</t>
  </si>
  <si>
    <t>o(mhgere/essi d' [e)ph=lqen] _a)qana/toisi_ _qeoi=si_</t>
  </si>
  <si>
    <t>_qeoi=si_ [meta/ggelos] _a)qana/toisi_</t>
  </si>
  <si>
    <t>_a)qa/naton_ _qeo\n_</t>
  </si>
  <si>
    <t>_qeoi=sin_ _a)qana/toisin_</t>
  </si>
  <si>
    <t>_a)qana/toisi_ _qeoi=s_ ai)eigene/th|sin</t>
  </si>
  <si>
    <t>_qeoi=sin_ _a)qana/tois_</t>
  </si>
  <si>
    <t>_qeoi\_ [a)llh/loisi pe/lontai] _a)qa/natoi_</t>
  </si>
  <si>
    <t>_a)qana/toisi_ _qeoi=si_ toi\...</t>
  </si>
  <si>
    <t>oi)=de kai\ _a)qa/natoi_ _qeoi\_ a)/lloi</t>
  </si>
  <si>
    <t>_a)qa/natoi/_ te _qeoi\_</t>
  </si>
  <si>
    <t>_a)qa/natos_ de\ _qeo\s_</t>
  </si>
  <si>
    <t>e)n a)nqrw/poisi kai\ _a)qana/toisi_ _qeoi=si_</t>
  </si>
  <si>
    <t>_a)qana/tois_ te _qeoi=si_ toi\...</t>
  </si>
  <si>
    <t>pa/ntas [*)olu/mpios a)sterophth\s] _a)qana/tous_ [e)ka/lesse] _qeou\s_</t>
  </si>
  <si>
    <t>a)nqrw/poisi kai\ _a)qana/toisi_ _qeoi=sin_</t>
  </si>
  <si>
    <t>_a)qana/tois_ te _qeoi=si_</t>
  </si>
  <si>
    <t>_a)qana/tous_ te _qeou\s_</t>
  </si>
  <si>
    <t>_a)qa/natoi_ _qeoi\_ a)/lloi ou(\s…</t>
  </si>
  <si>
    <t>_a)qana/tois_ te _qeoi=s_</t>
  </si>
  <si>
    <t>e)n *OR* e)p' *OR* met' *OR* u(p' _a)qana/toisi_ _qeoi=si_</t>
  </si>
  <si>
    <t>_qeoi=si_ [nw=i] met' _a)qana/toisin_</t>
  </si>
  <si>
    <t>_a)qana/tous_ [e)ge/raire] _qeou\s_</t>
  </si>
  <si>
    <t>υἱός φίλος</t>
  </si>
  <si>
    <t>a)mfi\ d' e(o\n _fi/lon_ _ui(o\n_</t>
  </si>
  <si>
    <t>qea=s _ui(o\s_ _fi/los_</t>
  </si>
  <si>
    <t>_fi/los_ _ui(o\s_</t>
  </si>
  <si>
    <t>_fi/lon_ _ui(o/n_ o(\ d'…</t>
  </si>
  <si>
    <t>*eu)/mhlos *)admh/tou _fi/los_ _ui(o/s_ o(\s</t>
  </si>
  <si>
    <t>tw=n a)ndrw=n _fi/loi_ _ui(=es_</t>
  </si>
  <si>
    <t>*ai)suh/tao diotrefe/os _fi/lon_ _ui(o\n_ *OR* _fi/lon_ _ui(o\n_ *)odussh=os qei/oio</t>
  </si>
  <si>
    <t>_fi/lon_ _ui(o\n_ *OR* _ui(=a_</t>
  </si>
  <si>
    <t>_fi/loi_ _ui(=es_</t>
  </si>
  <si>
    <t>_fi/lon_ _ui(o\n_ [a)e/ch|] to\n d'...</t>
  </si>
  <si>
    <t>e(o\n *OR* o(\n *OR* teo\n _fi/lon_ _ui(o\n_</t>
  </si>
  <si>
    <t>a)delfeo\n h)\ _fi/lon_ _ui(o\n_ *OR* gunai=ka/ te kai\ _fi/lon_ _ui(o/n_</t>
  </si>
  <si>
    <t>*kapanh=os a)gakleitou= _fi/los_ _ui(o/s_ *OR* _fi/los_ _ui(o\s_ *)odussh=os qei/oio</t>
  </si>
  <si>
    <t>e)mo\s *OR* so\s _fi/los_ _ui(o/s_</t>
  </si>
  <si>
    <t>_ui(o\n_ *OR* _ui(=a_ _fi/lon_</t>
  </si>
  <si>
    <t>_ui(e/es_ *)ergi/nou _fi/loi_</t>
  </si>
  <si>
    <t>_fi/los_ _ui(o/s_ o(\s…</t>
  </si>
  <si>
    <t>ναῦς μέλας</t>
  </si>
  <si>
    <t>_nh=a_ _me/lainan_</t>
  </si>
  <si>
    <t>para/ te klisi/h| kai\ _nhi\+_ _melai/nh|_</t>
  </si>
  <si>
    <t>_nh=a_ me\n oi(/ ge _me/lainan_</t>
  </si>
  <si>
    <t>tessara/konta _me/lainai_ _nh=es_</t>
  </si>
  <si>
    <t>e)p' *)odussh=os megakh/tei+ _nhi\+_ _melai/nh|_</t>
  </si>
  <si>
    <t>e)n _nhusi\_ _melai/nh|sin_</t>
  </si>
  <si>
    <t>a)mfi\ de/ toi th=| e)mh=| klisi/h| kai\ _nhi\+_ _melai/nh|_</t>
  </si>
  <si>
    <t>_neo\s_ propa/roiqe _melai/nhs_</t>
  </si>
  <si>
    <t>qoh=| *OR* koi/lh| para\ *OR* e)ni\ *OR* su\n _nhi\+_ _melai/nh|_</t>
  </si>
  <si>
    <t>e)pi\ *thlema/xou megaqu/mou _nh=a_ _me/lainan_</t>
  </si>
  <si>
    <t>qoh\n *OR* koilh\n a)na\ *OR* e)pi\ _nh=a_ _me/lainan_</t>
  </si>
  <si>
    <t>_nhi\_ _melai/nh|_</t>
  </si>
  <si>
    <t>e)n *OR* para\ *OR* su\n _nhi\+_ _melai/nh|_</t>
  </si>
  <si>
    <t>th=|de [parh/lase] _nhi\_ _melai/nh|_</t>
  </si>
  <si>
    <t>e)pi\ *OR* e)/sw *OR* peri\ _nh=a_ _me/lainan_</t>
  </si>
  <si>
    <t>e(ta/rous te [labw\n] kai\ _nh=a_ _me/lainan_</t>
  </si>
  <si>
    <t>ἦτορ φίλος</t>
  </si>
  <si>
    <t>_fi/lon_ _h)=tor_</t>
  </si>
  <si>
    <t>_fi/lon_ [tetihme/nai] _h)=tor_</t>
  </si>
  <si>
    <t>tou= *OR* th=s d' au)tou= lu/to gou/nata kai\ _fi/lon_ _h)=tor_</t>
  </si>
  <si>
    <t>_fi/lon_ de/ [oi(] _h)=tor_</t>
  </si>
  <si>
    <t>ἄλλος θεός</t>
  </si>
  <si>
    <t>toi=s _a)/lloisi_ _qeoi=s_ [e)nde/cia] pa=sin</t>
  </si>
  <si>
    <t>_a)/lloi_ me/n r(a _qeoi/_ te kai\ a)ne/res</t>
  </si>
  <si>
    <t>oi)=de kai\ a)qa/natoi _qeoi\_ _a)/lloi_</t>
  </si>
  <si>
    <t>pa/ntes [e)paine/omen] _qeoi\_ _a)/lloi_</t>
  </si>
  <si>
    <t>a)qa/natoi _qeoi\_ _a)/lloi_ *OR* _qeoi\_ _a)/lloi_ a)qa/natoi</t>
  </si>
  <si>
    <t>_a)/lloisi/n_ te _qeoi=si_</t>
  </si>
  <si>
    <t>mi/gd' _a)/lloisi_ _qeoi=si_</t>
  </si>
  <si>
    <t>_a)/lloi_ te *OR* de\ _qeoi\_</t>
  </si>
  <si>
    <t>_qeo\s_ _a)/llos_</t>
  </si>
  <si>
    <t>oi(\ d' _a)/lloi_ [ou)/ sfin pa/resan] _qeoi/_</t>
  </si>
  <si>
    <t>_a)/lloi_ a)qa/natoi _qeoi\_</t>
  </si>
  <si>
    <t>_qeoi\_ _a)/lloi_</t>
  </si>
  <si>
    <t>_a)/lloi_ me\n ga\r pa/ntes o(/soi _qeoi/_ ei)s' *OR* _a)/lloi_ oi(/ per e)ne/rteroi/ ei)si _qeoi\_</t>
  </si>
  <si>
    <t>e)n d' _a)/lloisi_ _qeoi=sin_</t>
  </si>
  <si>
    <t>_a)/lloi_ a(/pantes [ei(/aq'] o(mhgere/es ma/kares _qeoi\_ *OR* _a)/lloi_ ma/kares _qeoi\_</t>
  </si>
  <si>
    <t>_a)/llon_ _qeo\n_</t>
  </si>
  <si>
    <t>_a)/lloi_ [e)/san] _qeoi\_</t>
  </si>
  <si>
    <t>ἦμαρ πᾶς</t>
  </si>
  <si>
    <t>_pa=n_ d' _h)=mar_</t>
  </si>
  <si>
    <t>_h)/mata_ _pa/nta_</t>
  </si>
  <si>
    <t>ka/k' _h)/mata_ boudo/ra _pa/nta_</t>
  </si>
  <si>
    <t>_pa/nt'_ _h)/mata_</t>
  </si>
  <si>
    <t>ναῦς γλαφυρός</t>
  </si>
  <si>
    <t>e)n _nhusi\_ _glafurh=|si_</t>
  </si>
  <si>
    <t>trih/konta _glafurai\_ _ne/es_</t>
  </si>
  <si>
    <t>_nh=as_ e)/pi *OR* a)na\ _glafura\s_</t>
  </si>
  <si>
    <t>_nhusi\n_ [o)xh/sontai] _glafurh=|si_</t>
  </si>
  <si>
    <t>_glafurh\_ _nhu=s_</t>
  </si>
  <si>
    <t>_nhusi\n_ e)/pi *OR* e)ni\ _glafurh=|sin_</t>
  </si>
  <si>
    <t>_nhi\_ d' e)ni\ _glafurh=|_</t>
  </si>
  <si>
    <t>_nh=a_ para\ _glafurh\n_</t>
  </si>
  <si>
    <t>e)n _nhi\+_ _glafurh=|_</t>
  </si>
  <si>
    <t>_nh=a_ _glafurh\n_</t>
  </si>
  <si>
    <t>_nh=as_ _glafura/s_</t>
  </si>
  <si>
    <t>πᾶς θεός</t>
  </si>
  <si>
    <t>_qeoi/_ a)/ndres de/ te _pa/ntes_</t>
  </si>
  <si>
    <t>_qeoi\_ d' a(/ma _pa/ntes_</t>
  </si>
  <si>
    <t>_qeoi\_ ai)e\n e)o/ntes _pa/ntes_</t>
  </si>
  <si>
    <t>toi=s a)/lloisi _qeoi=s_ [e)nde/cia] _pa=sin_</t>
  </si>
  <si>
    <t>_pa/ntes_ [e)paine/omen] _qeoi\_ a)/lloi</t>
  </si>
  <si>
    <t>a)/lloi me\n ga\r _pa/ntes_ o(/soi _qeoi/_ ei)s'</t>
  </si>
  <si>
    <t>a)qana/toisin [a)ph/xqeto] _pa=si_ _qeoi=sin_</t>
  </si>
  <si>
    <t>_pa=si_ _qeoi=sin_</t>
  </si>
  <si>
    <t>_qeoi\_ d' [u(po\] _pa/ntes_</t>
  </si>
  <si>
    <t>_qeoi\_ i(/na [ei)/dete] _pa/ntes_</t>
  </si>
  <si>
    <t>_qeoi\_ d' [a)kaxh/ato qumo\n] _pa/ntes_ o(/soi...</t>
  </si>
  <si>
    <t>_qeoi=si_ de\ _pa=si_</t>
  </si>
  <si>
    <t>_pa=si_ [peridei/sasa] _qeoi=sin_</t>
  </si>
  <si>
    <t>_pa/ntessi_ _qeoi=si_</t>
  </si>
  <si>
    <t>_pa/nte/s_ te *OR* de\ _qeoi\_</t>
  </si>
  <si>
    <t>_pa/ntessi_ _qeoi=s_ oi(\...</t>
  </si>
  <si>
    <t>_pa/ntas_ [*)olu/mpios a)sterophth\s] a)qana/tous [e)ka/lesse] _qeou\s_</t>
  </si>
  <si>
    <t>ma/karas _qeou\s_ ai)e\n e)o/ntas _pa/ntas_</t>
  </si>
  <si>
    <t>meta\ _pa=si_ _qeoi=si_</t>
  </si>
  <si>
    <t>_qeoi=si_ _pa=sin_</t>
  </si>
  <si>
    <t>φίλος πατήρ</t>
  </si>
  <si>
    <t>_patri\_ _fi/lw|_</t>
  </si>
  <si>
    <t>*thlema/xoio _fi/lon_ _pate/ra_</t>
  </si>
  <si>
    <t>_patro\s_ _fi/lou_</t>
  </si>
  <si>
    <t>_path/r_ te _fi/los_</t>
  </si>
  <si>
    <t>a)gauou= *)ilionh=os _patri\_ _fi/lw|_ kai\ mhtri\</t>
  </si>
  <si>
    <t>no/sfi _fi/lou_ _patro\s_ kai\ mhte/ros</t>
  </si>
  <si>
    <t>_fi/lw|_ de/ [se] _patri\_</t>
  </si>
  <si>
    <t>_fi/lon_ _pate/r'_</t>
  </si>
  <si>
    <t>_patri\_ _fi/lw|_ kai\ mhtri/</t>
  </si>
  <si>
    <t>para\ _patri\_ _fi/lw|_</t>
  </si>
  <si>
    <t>_patro\s_ e(oi=o _fi/loio_</t>
  </si>
  <si>
    <t>_path\r_ _fi/los_ *OR* _fi/le_</t>
  </si>
  <si>
    <t>_fi/lou_ a)po\ *OR* meta\ _patro\s_</t>
  </si>
  <si>
    <t>_fi/lw|_ [e)pepei/qeto] _patri/_</t>
  </si>
  <si>
    <t>_fi/lou_ [pro\s dw/mata] _patro/s_</t>
  </si>
  <si>
    <t>e)s _pate/r'_ *au)to/lukon mhtro\s _fi/lon_</t>
  </si>
  <si>
    <t>e)mei=o _path\r_ _fi/los_</t>
  </si>
  <si>
    <t>ἑταῖρος φίλος</t>
  </si>
  <si>
    <t>_fi/lw|_ [e)pepei/qeq'] _e(tai/rw|_</t>
  </si>
  <si>
    <t>polu\ pro\ _fi/lwn_ _e(ta/rwn_</t>
  </si>
  <si>
    <t>_fi/lois_ _e(ta/roisi_</t>
  </si>
  <si>
    <t>_e(ta/rw|_ _fi/lw|_ o(\n…</t>
  </si>
  <si>
    <t>_fi/los_ [h)=en] _e(tai=ros_</t>
  </si>
  <si>
    <t>_fi/lon_ t' [o)no/mhnen] _e(tai=ron_</t>
  </si>
  <si>
    <t>_fi/lwn_ [e)n xersi\n] _e(tai/rwn_</t>
  </si>
  <si>
    <t>_fi/lwn_ de/ min e)ggu\s _e(tai/rwn_</t>
  </si>
  <si>
    <t>_e(tai=ros_ e)/hn _fi/los_</t>
  </si>
  <si>
    <t>_fi/loi_ d' [a)mfe/stan] _e(tai=roi_</t>
  </si>
  <si>
    <t>_e(/taron_ _fi/lon_</t>
  </si>
  <si>
    <t>_fi/lou_ [memnh/som'] _e(tai/rou_</t>
  </si>
  <si>
    <t>_fi/lwn_ a)pa/neuqen _e(tai/rwn_</t>
  </si>
  <si>
    <t>_e(ta/roio_ _fi/loio_</t>
  </si>
  <si>
    <t>_fi/lou_ _e(ta/rou_</t>
  </si>
  <si>
    <t>e(ou= _e(ta/roio_ _fi/loio_</t>
  </si>
  <si>
    <t>_fi/lous_ [o)le/santes] _e(tai/rous_</t>
  </si>
  <si>
    <t>_e(ta/roio_ _fi/loio_ o(/s…</t>
  </si>
  <si>
    <t>οὐρανός εὐρύς</t>
  </si>
  <si>
    <t>ei)s *OR* pro\s _ou)rano\n_ _eu)ru/n_</t>
  </si>
  <si>
    <t>_ou)rano\n_ _eu)ru\n_</t>
  </si>
  <si>
    <t>gai=a kai\ _ou)rano\s_ _eu)ru\s_</t>
  </si>
  <si>
    <t>_ou)rano\s_ _eu)ru\s_</t>
  </si>
  <si>
    <t>pa=s t' _ou)rano\s_ _eu)ru\s_</t>
  </si>
  <si>
    <t>ἄνθρωπος θνητός</t>
  </si>
  <si>
    <t>pro/s te _qnhtw=n_ _a)nqrw/pwn_</t>
  </si>
  <si>
    <t>pa/ntas [damna=|] a)qana/tous h)de\ _qnhtou\s_ _a)nqrw/pous_</t>
  </si>
  <si>
    <t>_qnhtw=n_ _a)nqrw/pwn_</t>
  </si>
  <si>
    <t>_qnhtoi/_ t' _a)/nqrwpoi_</t>
  </si>
  <si>
    <t>_qnhtoi=s_ _a)nqrw/pois_</t>
  </si>
  <si>
    <t>_qnhtw=n_ t' _a)nqrw/pwn_</t>
  </si>
  <si>
    <t>qeoi\ _qnhtoi/_ t' _a)/nqrwpoi_</t>
  </si>
  <si>
    <t>_qnhtou/s_ t' _a)nqrw/pous_</t>
  </si>
  <si>
    <t>_qnhtoi=s_ _a)nqrw/poisin_</t>
  </si>
  <si>
    <t>para\ _qnhtw=n_ _a)nqrw/pwn_</t>
  </si>
  <si>
    <t>qew=n ou)/te _qnhtw=n_ _a)nqrw/pwn_</t>
  </si>
  <si>
    <t>qew=n h)\ kai\ _qnhtw=n_ _a)nqrw/pwn_</t>
  </si>
  <si>
    <t>qeoi=s _qnhtoi=s_ t' _a)nqrw/pois_</t>
  </si>
  <si>
    <t>_a)nqrw/pois_ [a)/fenos] _qnhtoi=si_</t>
  </si>
  <si>
    <t>ὠκύς ἵππος</t>
  </si>
  <si>
    <t>_w)ke/as_ _i(/ppous_</t>
  </si>
  <si>
    <t>par' _i(/ppwn_ _w)keia/wn_</t>
  </si>
  <si>
    <t>_w)ke/es_ _i(/ppoi_ a)/mfw</t>
  </si>
  <si>
    <t>_i(/ppwn_ [e)pia/lmenon] _w)keia/wn_</t>
  </si>
  <si>
    <t>_i(/ppwn_ _w)keia/wn_</t>
  </si>
  <si>
    <t>*(/ektoros _w)ke/es_ _i(/ppoi_</t>
  </si>
  <si>
    <t>_w)ke/es_ _i(/ppoi_</t>
  </si>
  <si>
    <t>_i(/ppous_ _w)ke/as_</t>
  </si>
  <si>
    <t>_w)ke/es_ _i(/ppoi_ a)/mbrotoi ou(\s…</t>
  </si>
  <si>
    <t>ναῦς κόιλος</t>
  </si>
  <si>
    <t>_koi/lh|sin_ [e)gw\] para\ _nhusi\_</t>
  </si>
  <si>
    <t>_koi/las_ e)pi\ _nh=as_</t>
  </si>
  <si>
    <t>_koi/lh|s_ para\ *OR* e)pi\ _nhusi/_</t>
  </si>
  <si>
    <t>_koi/las_ e)pi\ _nh=as_ *)axaiw=n</t>
  </si>
  <si>
    <t>_koi/lhn_ e)pi\ _nh=a_</t>
  </si>
  <si>
    <t>_koi/lh|_ para\ _nhi\_ melai/nh|</t>
  </si>
  <si>
    <t>_koi/lhn_ e)pi\ _nh=a_ me/lainan</t>
  </si>
  <si>
    <t>_koi/lh|_ para\ _nhi\_</t>
  </si>
  <si>
    <t>_koi/lh_ _nhu=s_</t>
  </si>
  <si>
    <t>e)n _nhusi\n_ [a(/panta bi/on] _koi/+lh|si_</t>
  </si>
  <si>
    <t>ὑσμίνη κρατερός</t>
  </si>
  <si>
    <t>e)ni\ _kraterh=|_ _u(smi/nh|_</t>
  </si>
  <si>
    <t>kata\ _kraterh\n_ _u(smi/nhn_</t>
  </si>
  <si>
    <t>_kraterh\n_ _u(smi/nhn_</t>
  </si>
  <si>
    <t>a)po\ _kraterh=s_ _u(smi/nhs_</t>
  </si>
  <si>
    <t>_kraterh=|_ _u(smi/nh|_</t>
  </si>
  <si>
    <t>_kraterh\_ _u(smi/nh_ a)rgale/h polu/dakrus</t>
  </si>
  <si>
    <t>dia\ *OR* kata\ *OR* a)na\ _kratera\s_ _u(smi/nas_</t>
  </si>
  <si>
    <t>χαλκός ὀξύς</t>
  </si>
  <si>
    <t>_o)ce/i+_ _xalkw=|_</t>
  </si>
  <si>
    <t>υἱός ἀγλαός</t>
  </si>
  <si>
    <t>*eu)ai/monos _a)glao\s_ _ui(o/s_</t>
  </si>
  <si>
    <t>*)oxhsi/ou _a)glao\n_ _ui(o/n_</t>
  </si>
  <si>
    <t>_a)glao\n_ _ui(o\n_</t>
  </si>
  <si>
    <t>*poia/ntion _a)glao\n_ _ui(o/n_</t>
  </si>
  <si>
    <t>πᾶς ἑταῖρος</t>
  </si>
  <si>
    <t>_pa/ntwn_ [ti=on] _e(tai/rwn_</t>
  </si>
  <si>
    <t>_pa/ntas_ _e(tai/rous_</t>
  </si>
  <si>
    <t>_pa/ntas_ d' [*)idomeneu\s *krh/thn ei)sh/gag'] _e(tai/rous_ oi(\...</t>
  </si>
  <si>
    <t>_pa/ntas_ [i)w\n] _e(ta/rous_</t>
  </si>
  <si>
    <t>a)/lloi me\n _pa/ntes_ [a)pe/fqiqen] e)sqloi\ _e(tai=roi_</t>
  </si>
  <si>
    <t>path\r h)d' a)/lloi _pa/ntes_ _e(tai=roi_</t>
  </si>
  <si>
    <t>_pa/ntas_ e)uknh/midas _e(tai/rous_</t>
  </si>
  <si>
    <t>_e(ta/roisin_ [e)p' ou)/ata] _pa=sin_</t>
  </si>
  <si>
    <t>a)/lloi _pa/ntes_ _e(tai=roi_</t>
  </si>
  <si>
    <t>_pa/ntes_ _e(tai=roi_</t>
  </si>
  <si>
    <t>e)u+knh/midas _e(tai/rous_ _pa/ntas_</t>
  </si>
  <si>
    <t>e)sqloi\ _e(tai=roi_ _pa/ntes_</t>
  </si>
  <si>
    <t>πᾶς ἄνθρωπος</t>
  </si>
  <si>
    <t>_pa/ntas_ e)p' _a)nqrw/pous_</t>
  </si>
  <si>
    <t>_pa/ntas_ [damna=|] a)qana/tous h)de\ qnhtou\s _a)nqrw/pous_</t>
  </si>
  <si>
    <t>_pa/ntwn_ t' _a)nqrw/pwn_</t>
  </si>
  <si>
    <t>_pa/ntwn_ _a)nqrw/pwn_</t>
  </si>
  <si>
    <t>me/ropes _a)/nqrwpoi_ _pa/ntes_</t>
  </si>
  <si>
    <t>peri\ _pa/ntwn_ [e)/st'] _a)nqrw/pwn_</t>
  </si>
  <si>
    <t>_pa/ntas_ ga\r e)p' _a)nqrw/pous_</t>
  </si>
  <si>
    <t>peri\ _pa/ntwn_ _a)nqrw/pwn_</t>
  </si>
  <si>
    <t>_pa/ntes_ de\ [qew=n xate/ous'] _a)/nqrwpoi_</t>
  </si>
  <si>
    <t>_pa=si_ ga\r _a)nqrw/poisin_ e)pixqoni/oisin</t>
  </si>
  <si>
    <t>_pa=sin_ [muqh/somai] _a)nqrw/poisin_</t>
  </si>
  <si>
    <t>_pa=si_ do/loisin _a)nqrw/poisi_</t>
  </si>
  <si>
    <t>_pa=si_ [fi/los kai\ ti/mio/s e)stin] _a)nqrw/pois_</t>
  </si>
  <si>
    <t>_pa/ntas_ _a)nqrw/pous_</t>
  </si>
  <si>
    <t>_a)/nqrwpoi/_ [toi] _pa/ntes_</t>
  </si>
  <si>
    <t>ἔγχος δολιχόσκιος</t>
  </si>
  <si>
    <t>_dolixo/skion_ _e)/gxos_</t>
  </si>
  <si>
    <t>e)mo\n _dolixo/skion_ _e)/gxos_</t>
  </si>
  <si>
    <t>_e)/gxos_ [a)nelko/menon] _dolixo/skion_</t>
  </si>
  <si>
    <t>ἄλλος ἀνήρ</t>
  </si>
  <si>
    <t>_a)/llos_ *)axaio\s _a)nh\r_</t>
  </si>
  <si>
    <t>ti/s [moi] _a)nh\r_ [a(/m' e(/poito] kai\ _a)/llos_</t>
  </si>
  <si>
    <t>_a)nh\r_ [e)poxh/setai] _a)/llos_ *trw/wn</t>
  </si>
  <si>
    <t>tw=n _a)/llwn_ [e)pepwlei=to sti/xas] _a)ndrw=n_</t>
  </si>
  <si>
    <t>_a)/llwn_ _a)ndrw=n_ h)de\ qew=n</t>
  </si>
  <si>
    <t>_a)ne/ras_ _a)/llous_</t>
  </si>
  <si>
    <t>_a)/llos_ _a)nh\r_ [pare/peisen] *)axaiw=n</t>
  </si>
  <si>
    <t>tis _a)/llos_ [a(/ma] *trw/wn [i)/tw] _a)nh/r_</t>
  </si>
  <si>
    <t>_a)ne/res_ [h(me/teron dw=] _a)/lloi_</t>
  </si>
  <si>
    <t>oi( d' _a)/lloi_ [filo/thti] new/teroi _a)/ndres_</t>
  </si>
  <si>
    <t>_a)/lloi_ _a)ne/res_</t>
  </si>
  <si>
    <t>_a)/llwn_ tw=n _a)ndrw=n_ oi(\...</t>
  </si>
  <si>
    <t>tis _a)/llos_ _a)nh\r_</t>
  </si>
  <si>
    <t>_a)/llos_ _a)nh\r_</t>
  </si>
  <si>
    <t>_a)/llos_ ga/r t' [a)/lloisin] _a)nh\r_</t>
  </si>
  <si>
    <t>_a)ne/res_ _a)/lloi_</t>
  </si>
  <si>
    <t>_a)/llois_ _a)ndra/si_</t>
  </si>
  <si>
    <t>_a)/lloi_ [e)/peiq' u(mi=n] shma/ntores _a)/ndres_</t>
  </si>
  <si>
    <t>φαεινός δόρυ</t>
  </si>
  <si>
    <t>_douri\_ _faeinw=|</t>
  </si>
  <si>
    <t>_faeinou=_ _douro\s_</t>
  </si>
  <si>
    <t>αἰπύς ὄλεθρος</t>
  </si>
  <si>
    <t>_ai)pu\n_ _o)/leqron_</t>
  </si>
  <si>
    <t>_ai)pu\s_ _o)/leqros_</t>
  </si>
  <si>
    <t>sw=s _ai)pu\s_ _o)/leqros_</t>
  </si>
  <si>
    <t>ἔγχος χάλκεος</t>
  </si>
  <si>
    <t>_xa/lkeon_ _e)/gxos_</t>
  </si>
  <si>
    <t>e)mo\n _e)/gxos_ [a)/leuai] _xa/lkeon_</t>
  </si>
  <si>
    <t>ἀγλαός δῶρον</t>
  </si>
  <si>
    <t>_a)glaa\_ _dw=ra_</t>
  </si>
  <si>
    <t>qew=n [e)/san] _a)glaa\_ _dw=ra_</t>
  </si>
  <si>
    <t>ἄλλος ἑταῖρος</t>
  </si>
  <si>
    <t>_e(ta/roisi_ toi=s _a)/llois_</t>
  </si>
  <si>
    <t>_a)/lloi_ me\n pa/ntes [a)pe/fqiqen] e)sqloi\ _e(tai=roi_</t>
  </si>
  <si>
    <t>tou\s _a)/llous_ [kelo/mhn] e)ri/hras _e(tai/rous_</t>
  </si>
  <si>
    <t>path\r h)d' _a)/lloi_ pa/ntes _e(tai=roi_</t>
  </si>
  <si>
    <t>tw=n _a)/llwn_ _e(ta/rwn_</t>
  </si>
  <si>
    <t>_a)/llwn_ [le/co] _e(tai/rwn_</t>
  </si>
  <si>
    <t>tou\s _a)/llous_ _e(ta/rous_</t>
  </si>
  <si>
    <t>_a)/llwn_ _e(ta/rwn_ oi(/…</t>
  </si>
  <si>
    <t>_a)/lloi_ _e(tai=roi_</t>
  </si>
  <si>
    <t>_a)/lloi_ pa/ntes _e(tai=roi_</t>
  </si>
  <si>
    <t>toi=s _a)/llois_ _e(ta/rois_ oi(\...</t>
  </si>
  <si>
    <t>_a)/llwn_ w(=n _e(ta/rwn_</t>
  </si>
  <si>
    <t>a(pa/ntwn tw=n _a)/llwn_ _e(ta/rwn_</t>
  </si>
  <si>
    <t>ἐρίηρος ἑταῖρος</t>
  </si>
  <si>
    <t>_e(ta/rous_ _e)ri/hras_</t>
  </si>
  <si>
    <t>_e)ri/hres_ _e(tai=roi_</t>
  </si>
  <si>
    <t>_e)ri/hros_ _e(tai=ros_</t>
  </si>
  <si>
    <t>tou\s a)/llous [kelo/mhn] _e)ri/hras_ _e(tai/rous_</t>
  </si>
  <si>
    <t>_e)ri/hras_ _e(tai/rous_</t>
  </si>
  <si>
    <t>ὀξύς δόρυ</t>
  </si>
  <si>
    <t>_o)ce/i+_ _douri/_</t>
  </si>
  <si>
    <t>_o)ce/a_ _dou=ra_</t>
  </si>
  <si>
    <t>_dou/rat'_ [e)/xeuan] _o)ce/a_ pamfano/wnta</t>
  </si>
  <si>
    <t>_o)cu\_ _do/ru_</t>
  </si>
  <si>
    <t>υἱός φαίδιμος</t>
  </si>
  <si>
    <t>*(ippolo/xoio [proshu/da] _fai/dimos_ _ui(o/s_</t>
  </si>
  <si>
    <t>_ui(o\s_ *telamw=nos a)gauou= _fai/dimos_</t>
  </si>
  <si>
    <t>*froni/oio *noh/mona _fai/dimon_ _ui(o\n_</t>
  </si>
  <si>
    <t>a)/loxon kai\ _fai/dimon_ _ui(o/n_</t>
  </si>
  <si>
    <t>_fai/dimos_ _ui(o/s_</t>
  </si>
  <si>
    <t>_fai/dimon_ _ui(o/n_</t>
  </si>
  <si>
    <t>λευκώλενος θεά</t>
  </si>
  <si>
    <t>_qea\_ _leukw/lenos_</t>
  </si>
  <si>
    <t>πᾶς μνηστήρ</t>
  </si>
  <si>
    <t>_pa=si_ _mnhsth/ressin_</t>
  </si>
  <si>
    <t>_pa=si_ _mnhsth=rsi_</t>
  </si>
  <si>
    <t>_mnhsth=rsi_ [kako\n] _pa/ntessi_</t>
  </si>
  <si>
    <t>_pa/ntas_ [e)poixo/menon] _mnhsth=ras_</t>
  </si>
  <si>
    <t>_mnhsth=rsi_ [ge/noito] _pa=si_</t>
  </si>
  <si>
    <t>_mnhsth=res_ d' a)/ra _pa/ntes_</t>
  </si>
  <si>
    <t>_mnhsth=rsi_ de\ [fai/net' o)/leqros] _pa=si_</t>
  </si>
  <si>
    <t>_pa/ntwn_ _mnhsth/rwn_</t>
  </si>
  <si>
    <t>_pa=sin_ de\ [neme/ssa] _mnhsth/ressin_</t>
  </si>
  <si>
    <t>a)/lloi me\n ga\r _pa/ntes_ o(/soi _mnhsth=res_ a)gauoi/</t>
  </si>
  <si>
    <t>oi( d' a)/ra _pa/ntes_ [e)p' au)tw=| h(du\ ge/lassan] _mnhsth=res_</t>
  </si>
  <si>
    <t>_pa/ntes_ [o)da\c e(/lon a)/speton ou)=das] _mnhsth=res_</t>
  </si>
  <si>
    <t>"metrical"</t>
  </si>
  <si>
    <t>expected total</t>
  </si>
  <si>
    <t>false hits</t>
  </si>
  <si>
    <t>actual total</t>
  </si>
  <si>
    <t>comparative/superlative</t>
  </si>
  <si>
    <t>formula</t>
  </si>
  <si>
    <t>relative entropy</t>
  </si>
  <si>
    <t>average entropy</t>
  </si>
  <si>
    <t>total tokens</t>
  </si>
  <si>
    <t>baseline values</t>
  </si>
  <si>
    <t>median occ.</t>
  </si>
  <si>
    <t>pair</t>
  </si>
  <si>
    <t>πολύς χρόνος</t>
  </si>
  <si>
    <t>ἀγαθός ἀνήρ</t>
  </si>
  <si>
    <t>ἀνήρ πᾶς</t>
  </si>
  <si>
    <t>ἀνήρ φίλος</t>
  </si>
  <si>
    <t>στρατός ναυτικός</t>
  </si>
  <si>
    <t>πᾶς λόγος</t>
  </si>
  <si>
    <t>δεξιός κέρας</t>
  </si>
  <si>
    <t>ἀνήρ ἄριστος</t>
  </si>
  <si>
    <t>τοιόσδε τρόπος</t>
  </si>
  <si>
    <t>μακρός χρόνος</t>
  </si>
  <si>
    <t>πᾶς χρόνος</t>
  </si>
  <si>
    <t>τοιοῦτος τρόπος</t>
  </si>
  <si>
    <t>στρατός πεζός</t>
  </si>
  <si>
    <t>πᾶς πρᾶγμα</t>
  </si>
  <si>
    <t>ἄλλος ἄνθρωπος</t>
  </si>
  <si>
    <t>ἄλλος στρατία</t>
  </si>
  <si>
    <t>στρατός πᾶς</t>
  </si>
  <si>
    <t>χρόνος ὀλίγος</t>
  </si>
  <si>
    <t>ὁπλίτης χίλιοι</t>
  </si>
  <si>
    <t>πᾶς τρόπος</t>
  </si>
  <si>
    <t>ἡμέρα εἷς</t>
  </si>
  <si>
    <t>ἀνήρ ἄλλος</t>
  </si>
  <si>
    <t>ἄλλος λόγος</t>
  </si>
  <si>
    <t>πολύς λόγος</t>
  </si>
  <si>
    <t>πᾶς γῆ</t>
  </si>
  <si>
    <t>ὅσος χρόνος</t>
  </si>
  <si>
    <t>ἀνήρ σοφός</t>
  </si>
  <si>
    <t>ἀνήρ δόκιμος</t>
  </si>
  <si>
    <t>πᾶς στρατία</t>
  </si>
  <si>
    <t>πολύς στρατία</t>
  </si>
  <si>
    <t>πᾶς ναῦς</t>
  </si>
  <si>
    <t>ἀνήρ κακός</t>
  </si>
  <si>
    <t>ἄλλος ποταμός</t>
  </si>
  <si>
    <t>entropy H(p)</t>
  </si>
  <si>
    <t>H(max)</t>
  </si>
  <si>
    <t>H(rel)</t>
  </si>
  <si>
    <t>higher</t>
  </si>
  <si>
    <t>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</si>
</sst>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41">
    <xf numFmtId="0" fontId="0" fillId="0" borderId="0" xfId="0"/>
    <xf numFmtId="0" fontId="1" fillId="0" borderId="0" xfId="0" applyFont="1" applyBorder="1"/>
    <xf numFmtId="0" fontId="0" fillId="0" borderId="0" xfId="0" applyBorder="1"/>
    <xf numFmtId="0" fontId="1" fillId="0" borderId="0" xfId="0" applyFont="1" applyBorder="1" applyAlignment="1">
      <alignment horizontal="center"/>
    </xf>
    <xf numFmtId="0" fontId="0" fillId="0" borderId="0" xfId="0" applyFill="1" applyBorder="1"/>
    <xf numFmtId="0" fontId="1" fillId="0" borderId="0" xfId="0" applyFont="1" applyFill="1" applyBorder="1"/>
    <xf numFmtId="0" fontId="0" fillId="3" borderId="0" xfId="0" applyFill="1"/>
    <xf numFmtId="0" fontId="1" fillId="0" borderId="0" xfId="0" applyFont="1" applyBorder="1" applyAlignment="1">
      <alignment horizontal="center"/>
    </xf>
    <xf numFmtId="0" fontId="1" fillId="0" borderId="0" xfId="0" applyFont="1" applyBorder="1" applyAlignment="1">
      <alignment horizontal="center"/>
    </xf>
    <xf numFmtId="0" fontId="1" fillId="0" borderId="0" xfId="0" applyFont="1" applyBorder="1" applyAlignment="1">
      <alignment horizontal="center"/>
    </xf>
    <xf numFmtId="0" fontId="0" fillId="3" borderId="0" xfId="0" applyFill="1" applyBorder="1"/>
    <xf numFmtId="0" fontId="1" fillId="0" borderId="0" xfId="0" applyFont="1" applyBorder="1" applyAlignment="1">
      <alignment horizontal="center"/>
    </xf>
    <xf numFmtId="164" fontId="0" fillId="0" borderId="0" xfId="0" applyNumberFormat="1" applyBorder="1"/>
    <xf numFmtId="164" fontId="1" fillId="0" borderId="0" xfId="0" applyNumberFormat="1" applyFont="1" applyBorder="1" applyAlignment="1">
      <alignment horizontal="center"/>
    </xf>
    <xf numFmtId="164" fontId="1" fillId="0" borderId="0" xfId="0" applyNumberFormat="1" applyFont="1" applyBorder="1"/>
    <xf numFmtId="164" fontId="1" fillId="0" borderId="0" xfId="0" applyNumberFormat="1" applyFont="1" applyFill="1" applyBorder="1"/>
    <xf numFmtId="164" fontId="0" fillId="0" borderId="0" xfId="0" applyNumberFormat="1"/>
    <xf numFmtId="164" fontId="0" fillId="0" borderId="0" xfId="1" applyNumberFormat="1" applyFont="1"/>
    <xf numFmtId="1" fontId="0" fillId="0" borderId="0" xfId="0" applyNumberFormat="1"/>
    <xf numFmtId="164" fontId="1" fillId="0" borderId="0" xfId="0" applyNumberFormat="1" applyFont="1" applyBorder="1" applyAlignment="1">
      <alignment horizontal="center"/>
    </xf>
    <xf numFmtId="164" fontId="1" fillId="0" borderId="0" xfId="0" applyNumberFormat="1" applyFont="1"/>
    <xf numFmtId="164" fontId="0" fillId="3" borderId="0" xfId="0" applyNumberFormat="1" applyFill="1"/>
    <xf numFmtId="1" fontId="0" fillId="4" borderId="0" xfId="0" applyNumberFormat="1" applyFill="1"/>
    <xf numFmtId="1" fontId="0" fillId="5" borderId="0" xfId="0" applyNumberFormat="1" applyFill="1"/>
    <xf numFmtId="1" fontId="0" fillId="6" borderId="0" xfId="0" applyNumberFormat="1" applyFill="1"/>
    <xf numFmtId="164" fontId="1" fillId="0" borderId="0" xfId="0" applyNumberFormat="1" applyFont="1" applyFill="1"/>
    <xf numFmtId="1" fontId="0" fillId="7" borderId="0" xfId="0" applyNumberFormat="1" applyFill="1"/>
    <xf numFmtId="1" fontId="0" fillId="0" borderId="0" xfId="0" applyNumberFormat="1" applyBorder="1"/>
    <xf numFmtId="164" fontId="1" fillId="2" borderId="0" xfId="0" applyNumberFormat="1" applyFont="1" applyFill="1" applyBorder="1" applyAlignment="1">
      <alignment horizontal="center"/>
    </xf>
    <xf numFmtId="164" fontId="1" fillId="0" borderId="0" xfId="0" applyNumberFormat="1" applyFont="1" applyBorder="1" applyAlignment="1">
      <alignment horizontal="center"/>
    </xf>
    <xf numFmtId="164" fontId="1" fillId="0" borderId="0" xfId="0" quotePrefix="1" applyNumberFormat="1" applyFont="1" applyBorder="1" applyAlignment="1">
      <alignment horizontal="center"/>
    </xf>
    <xf numFmtId="164" fontId="1" fillId="0" borderId="0" xfId="0" applyNumberFormat="1" applyFont="1" applyBorder="1" applyAlignment="1">
      <alignment horizontal="center" wrapText="1"/>
    </xf>
    <xf numFmtId="0" fontId="1" fillId="0" borderId="0" xfId="0" applyFont="1" applyBorder="1" applyAlignment="1">
      <alignment horizontal="center"/>
    </xf>
    <xf numFmtId="0" fontId="1" fillId="2" borderId="0"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quotePrefix="1" applyFont="1" applyAlignment="1">
      <alignment horizontal="center"/>
    </xf>
    <xf numFmtId="0" fontId="1" fillId="0" borderId="0" xfId="0" applyFont="1" applyAlignment="1">
      <alignment horizontal="center" wrapText="1"/>
    </xf>
    <xf numFmtId="0" fontId="1" fillId="2" borderId="0" xfId="0" applyFont="1" applyFill="1" applyAlignment="1">
      <alignment horizontal="center"/>
    </xf>
    <xf numFmtId="0" fontId="1" fillId="0" borderId="0" xfId="0" applyFont="1"/>
    <xf numFmtId="164" fontId="0" fillId="0" borderId="0" xfId="1" applyNumberFormat="1" applyFont="1" applyBorder="1"/>
  </cellXfs>
  <cellStyles count="2">
    <cellStyle name="Normal" xfId="0" builtinId="0"/>
    <cellStyle name="Percent" xfId="1" builtinId="5"/>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33CCFF"/>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401C8-31B5-4EF0-8349-A98806C5CB6C}">
  <dimension ref="A1:Y137"/>
  <sheetViews>
    <sheetView tabSelected="1" zoomScaleNormal="100" workbookViewId="0">
      <selection activeCell="E137" sqref="E137:Y137"/>
    </sheetView>
  </sheetViews>
  <sheetFormatPr defaultColWidth="9.1796875" defaultRowHeight="14.5" x14ac:dyDescent="0.35"/>
  <cols>
    <col min="1" max="1" width="17" style="16" bestFit="1" customWidth="1"/>
    <col min="2" max="2" width="14" style="16" bestFit="1" customWidth="1"/>
    <col min="3" max="3" width="11" style="16" bestFit="1" customWidth="1"/>
    <col min="4" max="4" width="10.81640625" style="16" bestFit="1" customWidth="1"/>
    <col min="5" max="5" width="14" style="16" bestFit="1" customWidth="1"/>
    <col min="6" max="6" width="17.81640625" style="16" bestFit="1" customWidth="1"/>
    <col min="7" max="7" width="14.1796875" style="16" bestFit="1" customWidth="1"/>
    <col min="8" max="8" width="16.26953125" style="16" bestFit="1" customWidth="1"/>
    <col min="9" max="9" width="28.453125" style="16" bestFit="1" customWidth="1"/>
    <col min="10" max="10" width="11.26953125" style="16" bestFit="1" customWidth="1"/>
    <col min="11" max="11" width="7.1796875" style="16" bestFit="1" customWidth="1"/>
    <col min="12" max="12" width="7.7265625" style="16" bestFit="1" customWidth="1"/>
    <col min="13" max="13" width="8.81640625" style="16" bestFit="1" customWidth="1"/>
    <col min="14" max="14" width="11.1796875" style="16" bestFit="1" customWidth="1"/>
    <col min="15" max="15" width="23.26953125" style="16" bestFit="1" customWidth="1"/>
    <col min="16" max="18" width="8.1796875" style="16" bestFit="1" customWidth="1"/>
    <col min="19" max="19" width="7.1796875" style="16" bestFit="1" customWidth="1"/>
    <col min="20" max="20" width="8.1796875" style="16" bestFit="1" customWidth="1"/>
    <col min="21" max="21" width="7.1796875" style="16" bestFit="1" customWidth="1"/>
    <col min="22" max="22" width="8.26953125" style="16" hidden="1" customWidth="1"/>
    <col min="23" max="24" width="8.1796875" style="16" bestFit="1" customWidth="1"/>
    <col min="25" max="25" width="10.453125" style="16" bestFit="1" customWidth="1"/>
    <col min="26" max="16384" width="9.1796875" style="16"/>
  </cols>
  <sheetData>
    <row r="1" spans="1:25" s="12" customFormat="1" x14ac:dyDescent="0.35">
      <c r="E1" s="13" t="s">
        <v>0</v>
      </c>
      <c r="F1" s="29" t="s">
        <v>1</v>
      </c>
      <c r="G1" s="29"/>
      <c r="H1" s="29"/>
      <c r="I1" s="29"/>
      <c r="J1" s="29"/>
      <c r="K1" s="29"/>
      <c r="L1" s="13"/>
      <c r="M1" s="29" t="s">
        <v>2</v>
      </c>
      <c r="N1" s="29"/>
      <c r="O1" s="29"/>
      <c r="P1" s="29"/>
      <c r="Q1" s="29"/>
      <c r="R1" s="29"/>
      <c r="S1" s="29"/>
      <c r="T1" s="29"/>
      <c r="U1" s="29"/>
      <c r="V1" s="30" t="s">
        <v>399</v>
      </c>
      <c r="W1" s="29"/>
      <c r="X1" s="29"/>
      <c r="Y1" s="29"/>
    </row>
    <row r="2" spans="1:25" s="12" customFormat="1" x14ac:dyDescent="0.35">
      <c r="A2" s="29" t="s">
        <v>404</v>
      </c>
      <c r="B2" s="31" t="s">
        <v>400</v>
      </c>
      <c r="C2" s="31" t="s">
        <v>401</v>
      </c>
      <c r="D2" s="31" t="s">
        <v>402</v>
      </c>
      <c r="E2" s="31" t="s">
        <v>4</v>
      </c>
      <c r="F2" s="31" t="s">
        <v>5</v>
      </c>
      <c r="G2" s="31" t="s">
        <v>6</v>
      </c>
      <c r="H2" s="31" t="s">
        <v>7</v>
      </c>
      <c r="I2" s="31" t="s">
        <v>8</v>
      </c>
      <c r="J2" s="31" t="s">
        <v>9</v>
      </c>
      <c r="K2" s="31" t="s">
        <v>39</v>
      </c>
      <c r="L2" s="31" t="s">
        <v>40</v>
      </c>
      <c r="M2" s="31" t="s">
        <v>10</v>
      </c>
      <c r="N2" s="31" t="s">
        <v>11</v>
      </c>
      <c r="O2" s="31" t="s">
        <v>403</v>
      </c>
      <c r="P2" s="29" t="s">
        <v>16</v>
      </c>
      <c r="Q2" s="29"/>
      <c r="R2" s="29" t="s">
        <v>19</v>
      </c>
      <c r="S2" s="29"/>
      <c r="T2" s="29"/>
      <c r="U2" s="29"/>
      <c r="V2" s="28" t="s">
        <v>23</v>
      </c>
      <c r="W2" s="29" t="s">
        <v>13</v>
      </c>
      <c r="X2" s="29"/>
      <c r="Y2" s="29" t="s">
        <v>14</v>
      </c>
    </row>
    <row r="3" spans="1:25" s="12" customFormat="1" x14ac:dyDescent="0.35">
      <c r="A3" s="29"/>
      <c r="B3" s="31"/>
      <c r="C3" s="31"/>
      <c r="D3" s="31"/>
      <c r="E3" s="31"/>
      <c r="F3" s="31"/>
      <c r="G3" s="31"/>
      <c r="H3" s="31"/>
      <c r="I3" s="31"/>
      <c r="J3" s="31"/>
      <c r="K3" s="31"/>
      <c r="L3" s="31"/>
      <c r="M3" s="31"/>
      <c r="N3" s="31"/>
      <c r="O3" s="31"/>
      <c r="P3" s="14" t="s">
        <v>17</v>
      </c>
      <c r="Q3" s="14" t="s">
        <v>18</v>
      </c>
      <c r="R3" s="14" t="s">
        <v>68</v>
      </c>
      <c r="S3" s="15" t="s">
        <v>20</v>
      </c>
      <c r="T3" s="15" t="s">
        <v>21</v>
      </c>
      <c r="U3" s="15" t="s">
        <v>22</v>
      </c>
      <c r="V3" s="28"/>
      <c r="W3" s="15" t="s">
        <v>24</v>
      </c>
      <c r="X3" s="15" t="s">
        <v>25</v>
      </c>
      <c r="Y3" s="29"/>
    </row>
    <row r="4" spans="1:25" s="18" customFormat="1" x14ac:dyDescent="0.35">
      <c r="A4" s="22" t="str">
        <f>'ναῦς θοός'!B1</f>
        <v>ναῦς θοός</v>
      </c>
      <c r="B4" s="18">
        <f>'ναῦς θοός'!C2</f>
        <v>104</v>
      </c>
      <c r="C4" s="18">
        <f>'ναῦς θοός'!D2</f>
        <v>0</v>
      </c>
      <c r="D4" s="18">
        <f>'ναῦς θοός'!E2</f>
        <v>104</v>
      </c>
      <c r="E4" s="18">
        <f>'ναῦς θοός'!B31</f>
        <v>0</v>
      </c>
      <c r="F4" s="18">
        <f>'ναῦς θοός'!C31</f>
        <v>10</v>
      </c>
      <c r="G4" s="18">
        <f>'ναῦς θοός'!D31</f>
        <v>1</v>
      </c>
      <c r="H4" s="18">
        <f>'ναῦς θοός'!E31</f>
        <v>11</v>
      </c>
      <c r="I4" s="18">
        <f>'ναῦς θοός'!F31</f>
        <v>0</v>
      </c>
      <c r="J4" s="18">
        <f>'ναῦς θοός'!G31</f>
        <v>66</v>
      </c>
      <c r="K4" s="18">
        <f>'ναῦς θοός'!H31</f>
        <v>1</v>
      </c>
      <c r="L4" s="18">
        <f>'ναῦς θοός'!I31</f>
        <v>4</v>
      </c>
      <c r="M4" s="18">
        <f>'ναῦς θοός'!J31</f>
        <v>0</v>
      </c>
      <c r="N4" s="18">
        <f>'ναῦς θοός'!K31</f>
        <v>0</v>
      </c>
      <c r="O4" s="18">
        <f>'ναῦς θοός'!L31</f>
        <v>0</v>
      </c>
      <c r="P4" s="18">
        <f>'ναῦς θοός'!M31</f>
        <v>60</v>
      </c>
      <c r="Q4" s="18">
        <f>'ναῦς θοός'!N31</f>
        <v>44</v>
      </c>
      <c r="R4" s="18">
        <f>'ναῦς θοός'!O31</f>
        <v>6</v>
      </c>
      <c r="S4" s="18">
        <f>'ναῦς θοός'!P31</f>
        <v>0</v>
      </c>
      <c r="T4" s="18">
        <f>'ναῦς θοός'!Q31</f>
        <v>44</v>
      </c>
      <c r="U4" s="18">
        <f>'ναῦς θοός'!R31</f>
        <v>54</v>
      </c>
      <c r="V4" s="18">
        <f>'ναῦς θοός'!S31</f>
        <v>0</v>
      </c>
      <c r="W4" s="18">
        <f>'ναῦς θοός'!T31</f>
        <v>35</v>
      </c>
      <c r="X4" s="18">
        <f>'ναῦς θοός'!U31</f>
        <v>69</v>
      </c>
      <c r="Y4" s="18">
        <f>'ναῦς θοός'!V31</f>
        <v>43</v>
      </c>
    </row>
    <row r="5" spans="1:25" hidden="1" x14ac:dyDescent="0.35">
      <c r="E5" s="17">
        <f>E4/$D4</f>
        <v>0</v>
      </c>
      <c r="F5" s="17">
        <f t="shared" ref="F5:Y5" si="0">F4/$D4</f>
        <v>9.6153846153846159E-2</v>
      </c>
      <c r="G5" s="17">
        <f t="shared" si="0"/>
        <v>9.6153846153846159E-3</v>
      </c>
      <c r="H5" s="17">
        <f t="shared" si="0"/>
        <v>0.10576923076923077</v>
      </c>
      <c r="I5" s="17">
        <f t="shared" si="0"/>
        <v>0</v>
      </c>
      <c r="J5" s="17">
        <f t="shared" si="0"/>
        <v>0.63461538461538458</v>
      </c>
      <c r="K5" s="17">
        <f t="shared" si="0"/>
        <v>9.6153846153846159E-3</v>
      </c>
      <c r="L5" s="17">
        <f t="shared" si="0"/>
        <v>3.8461538461538464E-2</v>
      </c>
      <c r="M5" s="17">
        <f t="shared" si="0"/>
        <v>0</v>
      </c>
      <c r="N5" s="17">
        <f t="shared" si="0"/>
        <v>0</v>
      </c>
      <c r="O5" s="17">
        <f t="shared" si="0"/>
        <v>0</v>
      </c>
      <c r="P5" s="17">
        <f t="shared" si="0"/>
        <v>0.57692307692307687</v>
      </c>
      <c r="Q5" s="17">
        <f t="shared" si="0"/>
        <v>0.42307692307692307</v>
      </c>
      <c r="R5" s="17">
        <f t="shared" si="0"/>
        <v>5.7692307692307696E-2</v>
      </c>
      <c r="S5" s="17">
        <f t="shared" si="0"/>
        <v>0</v>
      </c>
      <c r="T5" s="17">
        <f t="shared" si="0"/>
        <v>0.42307692307692307</v>
      </c>
      <c r="U5" s="17">
        <f t="shared" si="0"/>
        <v>0.51923076923076927</v>
      </c>
      <c r="V5" s="17">
        <f t="shared" si="0"/>
        <v>0</v>
      </c>
      <c r="W5" s="17">
        <f t="shared" si="0"/>
        <v>0.33653846153846156</v>
      </c>
      <c r="X5" s="17">
        <f t="shared" si="0"/>
        <v>0.66346153846153844</v>
      </c>
      <c r="Y5" s="17">
        <f t="shared" si="0"/>
        <v>0.41346153846153844</v>
      </c>
    </row>
    <row r="6" spans="1:25" hidden="1" x14ac:dyDescent="0.35">
      <c r="E6" s="17">
        <f>1-E5</f>
        <v>1</v>
      </c>
      <c r="F6" s="17">
        <f t="shared" ref="F6:O6" si="1">1-F5</f>
        <v>0.90384615384615385</v>
      </c>
      <c r="G6" s="17">
        <f t="shared" si="1"/>
        <v>0.99038461538461542</v>
      </c>
      <c r="H6" s="17">
        <f t="shared" si="1"/>
        <v>0.89423076923076927</v>
      </c>
      <c r="I6" s="17">
        <f t="shared" si="1"/>
        <v>1</v>
      </c>
      <c r="J6" s="17">
        <f t="shared" si="1"/>
        <v>0.36538461538461542</v>
      </c>
      <c r="K6" s="17">
        <f t="shared" si="1"/>
        <v>0.99038461538461542</v>
      </c>
      <c r="L6" s="17">
        <f t="shared" si="1"/>
        <v>0.96153846153846156</v>
      </c>
      <c r="M6" s="17">
        <f t="shared" si="1"/>
        <v>1</v>
      </c>
      <c r="N6" s="17">
        <f t="shared" si="1"/>
        <v>1</v>
      </c>
      <c r="O6" s="17">
        <f t="shared" si="1"/>
        <v>1</v>
      </c>
      <c r="P6" s="17"/>
      <c r="Q6" s="17"/>
      <c r="R6" s="17"/>
      <c r="S6" s="17"/>
      <c r="T6" s="17"/>
      <c r="U6" s="17"/>
      <c r="V6" s="17"/>
      <c r="W6" s="17"/>
      <c r="X6" s="17"/>
      <c r="Y6" s="17">
        <f>1-Y5</f>
        <v>0.58653846153846156</v>
      </c>
    </row>
    <row r="7" spans="1:25" x14ac:dyDescent="0.35">
      <c r="A7" s="20" t="s">
        <v>405</v>
      </c>
      <c r="E7" s="17">
        <v>0</v>
      </c>
      <c r="F7" s="17">
        <f>-SUM(F5*LOG(F5,2)+F6*LOG(F6,2))</f>
        <v>0.4566836315394428</v>
      </c>
      <c r="G7" s="17">
        <f t="shared" ref="G7:L7" si="2">-SUM(G5*LOG(G5,2)+G6*LOG(G6,2))</f>
        <v>7.8232465257712366E-2</v>
      </c>
      <c r="H7" s="17">
        <f t="shared" si="2"/>
        <v>0.48702128315977306</v>
      </c>
      <c r="I7" s="17">
        <v>0</v>
      </c>
      <c r="J7" s="17">
        <f t="shared" si="2"/>
        <v>0.94706224325153288</v>
      </c>
      <c r="K7" s="17">
        <f t="shared" si="2"/>
        <v>7.8232465257712366E-2</v>
      </c>
      <c r="L7" s="17">
        <f t="shared" si="2"/>
        <v>0.23519338181924149</v>
      </c>
      <c r="M7" s="17">
        <v>0</v>
      </c>
      <c r="N7" s="17">
        <v>0</v>
      </c>
      <c r="O7" s="17">
        <v>0</v>
      </c>
      <c r="P7" s="17"/>
      <c r="Q7" s="17">
        <f>-SUM(P5*LOG(P5,2)+Q5*LOG(Q5,2))</f>
        <v>0.98285868971270562</v>
      </c>
      <c r="R7" s="17">
        <f>-SUM(R5*LOG(R5,2)+T5*LOG(T5,2)+U5*LOG(U5,2))/2</f>
        <v>0.62671653531479932</v>
      </c>
      <c r="S7" s="17"/>
      <c r="T7" s="17"/>
      <c r="U7" s="17"/>
      <c r="V7" s="17"/>
      <c r="W7" s="17"/>
      <c r="X7" s="17">
        <f>-SUM(W5*LOG(W5,2)+X5*LOG(X5,2))</f>
        <v>0.92146766899909716</v>
      </c>
      <c r="Y7" s="17">
        <f t="shared" ref="Y7" si="3">-SUM(Y5*LOG(Y5,2)+Y6*LOG(Y6,2))</f>
        <v>0.97828239079949331</v>
      </c>
    </row>
    <row r="8" spans="1:25" s="18" customFormat="1" x14ac:dyDescent="0.35">
      <c r="A8" s="22" t="str">
        <f>'πατρίς γαῖα'!B1</f>
        <v>πατρίς γαῖα</v>
      </c>
      <c r="B8" s="18">
        <f>'πατρίς γαῖα'!C2</f>
        <v>88</v>
      </c>
      <c r="C8" s="18">
        <f>'πατρίς γαῖα'!D2</f>
        <v>0</v>
      </c>
      <c r="D8" s="18">
        <f>'πατρίς γαῖα'!E2</f>
        <v>88</v>
      </c>
      <c r="E8" s="18">
        <f>'πατρίς γαῖα'!B14</f>
        <v>0</v>
      </c>
      <c r="F8" s="18">
        <f>'πατρίς γαῖα'!C14</f>
        <v>52</v>
      </c>
      <c r="G8" s="18">
        <f>'πατρίς γαῖα'!D14</f>
        <v>1</v>
      </c>
      <c r="H8" s="18">
        <f>'πατρίς γαῖα'!E14</f>
        <v>0</v>
      </c>
      <c r="I8" s="18">
        <f>'πατρίς γαῖα'!F14</f>
        <v>0</v>
      </c>
      <c r="J8" s="18">
        <f>'πατρίς γαῖα'!G14</f>
        <v>61</v>
      </c>
      <c r="K8" s="18">
        <f>'πατρίς γαῖα'!H14</f>
        <v>0</v>
      </c>
      <c r="L8" s="18">
        <f>'πατρίς γαῖα'!I14</f>
        <v>1</v>
      </c>
      <c r="M8" s="18">
        <f>'πατρίς γαῖα'!J14</f>
        <v>0</v>
      </c>
      <c r="N8" s="18">
        <f>'πατρίς γαῖα'!K14</f>
        <v>0</v>
      </c>
      <c r="O8" s="18">
        <f>'πατρίς γαῖα'!L14</f>
        <v>0</v>
      </c>
      <c r="P8" s="18">
        <f>'πατρίς γαῖα'!M14</f>
        <v>88</v>
      </c>
      <c r="Q8" s="18">
        <f>'πατρίς γαῖα'!N14</f>
        <v>0</v>
      </c>
      <c r="R8" s="18">
        <f>'πατρίς γαῖα'!O14</f>
        <v>0</v>
      </c>
      <c r="S8" s="18">
        <f>'πατρίς γαῖα'!P14</f>
        <v>3</v>
      </c>
      <c r="T8" s="18">
        <f>'πατρίς γαῖα'!Q14</f>
        <v>7</v>
      </c>
      <c r="U8" s="18">
        <f>'πατρίς γαῖα'!R14</f>
        <v>78</v>
      </c>
      <c r="V8" s="18">
        <f>'πατρίς γαῖα'!S14</f>
        <v>0</v>
      </c>
      <c r="W8" s="18">
        <f>'πατρίς γαῖα'!T14</f>
        <v>85</v>
      </c>
      <c r="X8" s="18">
        <f>'πατρίς γαῖα'!U14</f>
        <v>3</v>
      </c>
      <c r="Y8" s="18">
        <f>'πατρίς γαῖα'!V14</f>
        <v>3</v>
      </c>
    </row>
    <row r="9" spans="1:25" hidden="1" x14ac:dyDescent="0.35">
      <c r="E9" s="17">
        <f>E8/$D8</f>
        <v>0</v>
      </c>
      <c r="F9" s="17">
        <f t="shared" ref="F9:Y9" si="4">F8/$D8</f>
        <v>0.59090909090909094</v>
      </c>
      <c r="G9" s="17">
        <f t="shared" si="4"/>
        <v>1.1363636363636364E-2</v>
      </c>
      <c r="H9" s="17">
        <f t="shared" si="4"/>
        <v>0</v>
      </c>
      <c r="I9" s="17">
        <f t="shared" si="4"/>
        <v>0</v>
      </c>
      <c r="J9" s="17">
        <f t="shared" si="4"/>
        <v>0.69318181818181823</v>
      </c>
      <c r="K9" s="17">
        <f t="shared" si="4"/>
        <v>0</v>
      </c>
      <c r="L9" s="17">
        <f t="shared" si="4"/>
        <v>1.1363636363636364E-2</v>
      </c>
      <c r="M9" s="17">
        <f t="shared" si="4"/>
        <v>0</v>
      </c>
      <c r="N9" s="17">
        <f t="shared" si="4"/>
        <v>0</v>
      </c>
      <c r="O9" s="17">
        <f t="shared" si="4"/>
        <v>0</v>
      </c>
      <c r="P9" s="17">
        <f t="shared" si="4"/>
        <v>1</v>
      </c>
      <c r="Q9" s="17">
        <f t="shared" si="4"/>
        <v>0</v>
      </c>
      <c r="R9" s="17">
        <f t="shared" si="4"/>
        <v>0</v>
      </c>
      <c r="S9" s="17">
        <f t="shared" si="4"/>
        <v>3.4090909090909088E-2</v>
      </c>
      <c r="T9" s="17">
        <f t="shared" si="4"/>
        <v>7.9545454545454544E-2</v>
      </c>
      <c r="U9" s="17">
        <f t="shared" si="4"/>
        <v>0.88636363636363635</v>
      </c>
      <c r="V9" s="17">
        <f t="shared" si="4"/>
        <v>0</v>
      </c>
      <c r="W9" s="17">
        <f t="shared" si="4"/>
        <v>0.96590909090909094</v>
      </c>
      <c r="X9" s="17">
        <f t="shared" si="4"/>
        <v>3.4090909090909088E-2</v>
      </c>
      <c r="Y9" s="17">
        <f t="shared" si="4"/>
        <v>3.4090909090909088E-2</v>
      </c>
    </row>
    <row r="10" spans="1:25" hidden="1" x14ac:dyDescent="0.35">
      <c r="E10" s="17">
        <f>1-E9</f>
        <v>1</v>
      </c>
      <c r="F10" s="17">
        <f t="shared" ref="F10:O10" si="5">1-F9</f>
        <v>0.40909090909090906</v>
      </c>
      <c r="G10" s="17">
        <f t="shared" si="5"/>
        <v>0.98863636363636365</v>
      </c>
      <c r="H10" s="17">
        <f t="shared" si="5"/>
        <v>1</v>
      </c>
      <c r="I10" s="17">
        <f t="shared" si="5"/>
        <v>1</v>
      </c>
      <c r="J10" s="17">
        <f t="shared" si="5"/>
        <v>0.30681818181818177</v>
      </c>
      <c r="K10" s="17">
        <f t="shared" si="5"/>
        <v>1</v>
      </c>
      <c r="L10" s="17">
        <f t="shared" si="5"/>
        <v>0.98863636363636365</v>
      </c>
      <c r="M10" s="17">
        <f t="shared" si="5"/>
        <v>1</v>
      </c>
      <c r="N10" s="17">
        <f t="shared" si="5"/>
        <v>1</v>
      </c>
      <c r="O10" s="17">
        <f t="shared" si="5"/>
        <v>1</v>
      </c>
      <c r="P10" s="17"/>
      <c r="Q10" s="17"/>
      <c r="R10" s="17"/>
      <c r="S10" s="17"/>
      <c r="T10" s="17"/>
      <c r="U10" s="17"/>
      <c r="V10" s="17"/>
      <c r="W10" s="17"/>
      <c r="X10" s="17"/>
      <c r="Y10" s="17">
        <f>1-Y9</f>
        <v>0.96590909090909094</v>
      </c>
    </row>
    <row r="11" spans="1:25" x14ac:dyDescent="0.35">
      <c r="A11" s="20" t="s">
        <v>405</v>
      </c>
      <c r="E11" s="17">
        <v>0</v>
      </c>
      <c r="F11" s="17">
        <f>-SUM(F9*LOG(F9,2)+F10*LOG(F10,2))</f>
        <v>0.97602064823661505</v>
      </c>
      <c r="G11" s="17">
        <f t="shared" ref="G11:L11" si="6">-SUM(G9*LOG(G9,2)+G10*LOG(G10,2))</f>
        <v>8.9703389786849955E-2</v>
      </c>
      <c r="H11" s="17">
        <v>0</v>
      </c>
      <c r="I11" s="17">
        <v>0</v>
      </c>
      <c r="J11" s="17">
        <f t="shared" si="6"/>
        <v>0.88946638966286873</v>
      </c>
      <c r="K11" s="17">
        <v>0</v>
      </c>
      <c r="L11" s="17">
        <f t="shared" si="6"/>
        <v>8.9703389786849955E-2</v>
      </c>
      <c r="M11" s="17">
        <v>0</v>
      </c>
      <c r="N11" s="17">
        <v>0</v>
      </c>
      <c r="O11" s="17">
        <v>0</v>
      </c>
      <c r="P11" s="17"/>
      <c r="Q11" s="17">
        <v>0</v>
      </c>
      <c r="R11" s="17">
        <f>-SUM(S9*LOG(S9,2)+T9*LOG(T9,2)+U9*LOG(U9,2))/2</f>
        <v>0.3054672580242051</v>
      </c>
      <c r="S11" s="17"/>
      <c r="T11" s="17"/>
      <c r="U11" s="17"/>
      <c r="V11" s="17"/>
      <c r="W11" s="17"/>
      <c r="X11" s="17">
        <f>-SUM(W9*LOG(W9,2)+X9*LOG(X9,2))</f>
        <v>0.21450983370697768</v>
      </c>
      <c r="Y11" s="17">
        <f t="shared" ref="Y11" si="7">-SUM(Y9*LOG(Y9,2)+Y10*LOG(Y10,2))</f>
        <v>0.21450983370697768</v>
      </c>
    </row>
    <row r="12" spans="1:25" s="18" customFormat="1" x14ac:dyDescent="0.35">
      <c r="A12" s="22" t="str">
        <f>'θεός ἀθάνατος'!B1</f>
        <v>θεός ἀθάνατος</v>
      </c>
      <c r="B12" s="18">
        <f>'θεός ἀθάνατος'!C2</f>
        <v>81</v>
      </c>
      <c r="C12" s="18">
        <f>'θεός ἀθάνατος'!D2</f>
        <v>0</v>
      </c>
      <c r="D12" s="18">
        <f>'θεός ἀθάνατος'!E2</f>
        <v>81</v>
      </c>
      <c r="E12" s="18">
        <f>'θεός ἀθάνατος'!B34</f>
        <v>0</v>
      </c>
      <c r="F12" s="18">
        <f>'θεός ἀθάνατος'!C34</f>
        <v>17</v>
      </c>
      <c r="G12" s="18">
        <f>'θεός ἀθάνατος'!D34</f>
        <v>3</v>
      </c>
      <c r="H12" s="18">
        <f>'θεός ἀθάνατος'!E34</f>
        <v>0</v>
      </c>
      <c r="I12" s="18">
        <f>'θεός ἀθάνατος'!F34</f>
        <v>5</v>
      </c>
      <c r="J12" s="18">
        <f>'θεός ἀθάνατος'!G34</f>
        <v>21</v>
      </c>
      <c r="K12" s="18">
        <f>'θεός ἀθάνατος'!H34</f>
        <v>0</v>
      </c>
      <c r="L12" s="18">
        <f>'θεός ἀθάνατος'!I34</f>
        <v>14</v>
      </c>
      <c r="M12" s="18">
        <f>'θεός ἀθάνατος'!J34</f>
        <v>0</v>
      </c>
      <c r="N12" s="18">
        <f>'θεός ἀθάνατος'!K34</f>
        <v>0</v>
      </c>
      <c r="O12" s="18">
        <f>'θεός ἀθάνατος'!L34</f>
        <v>0</v>
      </c>
      <c r="P12" s="18">
        <f>'θεός ἀθάνατος'!M34</f>
        <v>1</v>
      </c>
      <c r="Q12" s="18">
        <f>'θεός ἀθάνατος'!N34</f>
        <v>80</v>
      </c>
      <c r="R12" s="18">
        <f>'θεός ἀθάνατος'!O34</f>
        <v>18</v>
      </c>
      <c r="S12" s="18">
        <f>'θεός ἀθάνατος'!P34</f>
        <v>2</v>
      </c>
      <c r="T12" s="18">
        <f>'θεός ἀθάνατος'!Q34</f>
        <v>56</v>
      </c>
      <c r="U12" s="18">
        <f>'θεός ἀθάνατος'!R34</f>
        <v>5</v>
      </c>
      <c r="V12" s="18">
        <f>'θεός ἀθάνατος'!S34</f>
        <v>0</v>
      </c>
      <c r="W12" s="18">
        <f>'θεός ἀθάνατος'!T34</f>
        <v>68</v>
      </c>
      <c r="X12" s="18">
        <f>'θεός ἀθάνατος'!U34</f>
        <v>13</v>
      </c>
      <c r="Y12" s="18">
        <f>'θεός ἀθάνατος'!V34</f>
        <v>23</v>
      </c>
    </row>
    <row r="13" spans="1:25" hidden="1" x14ac:dyDescent="0.35">
      <c r="E13" s="17">
        <f>E12/$D12</f>
        <v>0</v>
      </c>
      <c r="F13" s="17">
        <f t="shared" ref="F13:Y13" si="8">F12/$D12</f>
        <v>0.20987654320987653</v>
      </c>
      <c r="G13" s="17">
        <f t="shared" si="8"/>
        <v>3.7037037037037035E-2</v>
      </c>
      <c r="H13" s="17">
        <f t="shared" si="8"/>
        <v>0</v>
      </c>
      <c r="I13" s="17">
        <f t="shared" si="8"/>
        <v>6.1728395061728392E-2</v>
      </c>
      <c r="J13" s="17">
        <f t="shared" si="8"/>
        <v>0.25925925925925924</v>
      </c>
      <c r="K13" s="17">
        <f t="shared" si="8"/>
        <v>0</v>
      </c>
      <c r="L13" s="17">
        <f t="shared" si="8"/>
        <v>0.1728395061728395</v>
      </c>
      <c r="M13" s="17">
        <f t="shared" si="8"/>
        <v>0</v>
      </c>
      <c r="N13" s="17">
        <f t="shared" si="8"/>
        <v>0</v>
      </c>
      <c r="O13" s="17">
        <f t="shared" si="8"/>
        <v>0</v>
      </c>
      <c r="P13" s="17">
        <f t="shared" si="8"/>
        <v>1.2345679012345678E-2</v>
      </c>
      <c r="Q13" s="17">
        <f t="shared" si="8"/>
        <v>0.98765432098765427</v>
      </c>
      <c r="R13" s="17">
        <f t="shared" si="8"/>
        <v>0.22222222222222221</v>
      </c>
      <c r="S13" s="17">
        <f t="shared" si="8"/>
        <v>2.4691358024691357E-2</v>
      </c>
      <c r="T13" s="17">
        <f t="shared" si="8"/>
        <v>0.69135802469135799</v>
      </c>
      <c r="U13" s="17">
        <f t="shared" si="8"/>
        <v>6.1728395061728392E-2</v>
      </c>
      <c r="V13" s="17">
        <f t="shared" si="8"/>
        <v>0</v>
      </c>
      <c r="W13" s="17">
        <f t="shared" si="8"/>
        <v>0.83950617283950613</v>
      </c>
      <c r="X13" s="17">
        <f t="shared" si="8"/>
        <v>0.16049382716049382</v>
      </c>
      <c r="Y13" s="17">
        <f t="shared" si="8"/>
        <v>0.2839506172839506</v>
      </c>
    </row>
    <row r="14" spans="1:25" hidden="1" x14ac:dyDescent="0.35">
      <c r="E14" s="17">
        <f>1-E13</f>
        <v>1</v>
      </c>
      <c r="F14" s="17">
        <f t="shared" ref="F14:O14" si="9">1-F13</f>
        <v>0.79012345679012341</v>
      </c>
      <c r="G14" s="17">
        <f t="shared" si="9"/>
        <v>0.96296296296296302</v>
      </c>
      <c r="H14" s="17">
        <f t="shared" si="9"/>
        <v>1</v>
      </c>
      <c r="I14" s="17">
        <f t="shared" si="9"/>
        <v>0.93827160493827155</v>
      </c>
      <c r="J14" s="17">
        <f t="shared" si="9"/>
        <v>0.7407407407407407</v>
      </c>
      <c r="K14" s="17">
        <f t="shared" si="9"/>
        <v>1</v>
      </c>
      <c r="L14" s="17">
        <f t="shared" si="9"/>
        <v>0.8271604938271605</v>
      </c>
      <c r="M14" s="17">
        <f t="shared" si="9"/>
        <v>1</v>
      </c>
      <c r="N14" s="17">
        <f t="shared" si="9"/>
        <v>1</v>
      </c>
      <c r="O14" s="17">
        <f t="shared" si="9"/>
        <v>1</v>
      </c>
      <c r="P14" s="17"/>
      <c r="Q14" s="17"/>
      <c r="R14" s="17"/>
      <c r="S14" s="17"/>
      <c r="T14" s="17"/>
      <c r="U14" s="17"/>
      <c r="V14" s="17"/>
      <c r="W14" s="17"/>
      <c r="X14" s="17"/>
      <c r="Y14" s="17">
        <f>1-Y13</f>
        <v>0.71604938271604945</v>
      </c>
    </row>
    <row r="15" spans="1:25" x14ac:dyDescent="0.35">
      <c r="A15" s="20" t="s">
        <v>405</v>
      </c>
      <c r="E15" s="17">
        <v>0</v>
      </c>
      <c r="F15" s="17">
        <f>-SUM(F13*LOG(F13,2)+F14*LOG(F14,2))</f>
        <v>0.7412466905234425</v>
      </c>
      <c r="G15" s="17">
        <f t="shared" ref="G15:I15" si="10">-SUM(G13*LOG(G13,2)+G14*LOG(G14,2))</f>
        <v>0.22853814395352789</v>
      </c>
      <c r="H15" s="17">
        <v>0</v>
      </c>
      <c r="I15" s="17">
        <f t="shared" si="10"/>
        <v>0.33426813256179383</v>
      </c>
      <c r="J15" s="17">
        <f t="shared" ref="J15" si="11">-SUM(J13*LOG(J13,2)+J14*LOG(J14,2))</f>
        <v>0.82562652615789545</v>
      </c>
      <c r="K15" s="17">
        <v>0</v>
      </c>
      <c r="L15" s="17">
        <f t="shared" ref="L15" si="12">-SUM(L13*LOG(L13,2)+L14*LOG(L14,2))</f>
        <v>0.6641593279528073</v>
      </c>
      <c r="M15" s="17">
        <v>0</v>
      </c>
      <c r="N15" s="17">
        <v>0</v>
      </c>
      <c r="O15" s="17">
        <v>0</v>
      </c>
      <c r="P15" s="17"/>
      <c r="Q15" s="17">
        <f>-SUM(P13*LOG(P13,2)+Q13*LOG(Q13,2))</f>
        <v>9.5970402995871867E-2</v>
      </c>
      <c r="R15" s="17">
        <f>-SUM(S13*LOG(S13,2)+T13*LOG(T13,2)+U13*LOG(U13,2))/2</f>
        <v>0.37400638316091805</v>
      </c>
      <c r="S15" s="17"/>
      <c r="T15" s="17"/>
      <c r="U15" s="17"/>
      <c r="V15" s="17"/>
      <c r="W15" s="17"/>
      <c r="X15" s="17">
        <f>-SUM(W13*LOG(W13,2)+X13*LOG(X13,2))</f>
        <v>0.63548963818268311</v>
      </c>
      <c r="Y15" s="17">
        <f t="shared" ref="Y15" si="13">-SUM(Y13*LOG(Y13,2)+Y14*LOG(Y14,2))</f>
        <v>0.86077811761659406</v>
      </c>
    </row>
    <row r="16" spans="1:25" s="18" customFormat="1" x14ac:dyDescent="0.35">
      <c r="A16" s="22" t="str">
        <f>'υἱός φίλος'!B1</f>
        <v>υἱός φίλος</v>
      </c>
      <c r="B16" s="18">
        <f>'υἱός φίλος'!C2</f>
        <v>78</v>
      </c>
      <c r="C16" s="18">
        <f>'υἱός φίλος'!D2</f>
        <v>1</v>
      </c>
      <c r="D16" s="18">
        <f>'υἱός φίλος'!E2</f>
        <v>77</v>
      </c>
      <c r="E16" s="18">
        <f>'υἱός φίλος'!B23</f>
        <v>0</v>
      </c>
      <c r="F16" s="18">
        <f>'υἱός φίλος'!C23</f>
        <v>13</v>
      </c>
      <c r="G16" s="18">
        <f>'υἱός φίλος'!D23</f>
        <v>2</v>
      </c>
      <c r="H16" s="18">
        <f>'υἱός φίλος'!E23</f>
        <v>29</v>
      </c>
      <c r="I16" s="18">
        <f>'υἱός φίλος'!F23</f>
        <v>6</v>
      </c>
      <c r="J16" s="18">
        <f>'υἱός φίλος'!G23</f>
        <v>1</v>
      </c>
      <c r="K16" s="18">
        <f>'υἱός φίλος'!H23</f>
        <v>0</v>
      </c>
      <c r="L16" s="18">
        <f>'υἱός φίλος'!I23</f>
        <v>3</v>
      </c>
      <c r="M16" s="18">
        <f>'υἱός φίλος'!J23</f>
        <v>0</v>
      </c>
      <c r="N16" s="18">
        <f>'υἱός φίλος'!K23</f>
        <v>0</v>
      </c>
      <c r="O16" s="18">
        <f>'υἱός φίλος'!L23</f>
        <v>0</v>
      </c>
      <c r="P16" s="18">
        <f>'υἱός φίλος'!M23</f>
        <v>74</v>
      </c>
      <c r="Q16" s="18">
        <f>'υἱός φίλος'!N23</f>
        <v>3</v>
      </c>
      <c r="R16" s="18">
        <f>'υἱός φίλος'!O23</f>
        <v>35</v>
      </c>
      <c r="S16" s="18">
        <f>'υἱός φίλος'!P23</f>
        <v>0</v>
      </c>
      <c r="T16" s="18">
        <f>'υἱός φίλος'!Q23</f>
        <v>0</v>
      </c>
      <c r="U16" s="18">
        <f>'υἱός φίλος'!R23</f>
        <v>42</v>
      </c>
      <c r="V16" s="18">
        <f>'υἱός φίλος'!S23</f>
        <v>0</v>
      </c>
      <c r="W16" s="18">
        <f>'υἱός φίλος'!T23</f>
        <v>70</v>
      </c>
      <c r="X16" s="18">
        <f>'υἱός φίλος'!U23</f>
        <v>7</v>
      </c>
      <c r="Y16" s="18">
        <f>'υἱός φίλος'!V23</f>
        <v>1</v>
      </c>
    </row>
    <row r="17" spans="1:25" hidden="1" x14ac:dyDescent="0.35">
      <c r="E17" s="17">
        <f t="shared" ref="E17:Y17" si="14">E16/$D16</f>
        <v>0</v>
      </c>
      <c r="F17" s="17">
        <f t="shared" si="14"/>
        <v>0.16883116883116883</v>
      </c>
      <c r="G17" s="17">
        <f t="shared" si="14"/>
        <v>2.5974025974025976E-2</v>
      </c>
      <c r="H17" s="17">
        <f t="shared" si="14"/>
        <v>0.37662337662337664</v>
      </c>
      <c r="I17" s="17">
        <f t="shared" si="14"/>
        <v>7.792207792207792E-2</v>
      </c>
      <c r="J17" s="17">
        <f t="shared" si="14"/>
        <v>1.2987012987012988E-2</v>
      </c>
      <c r="K17" s="17">
        <f t="shared" si="14"/>
        <v>0</v>
      </c>
      <c r="L17" s="17">
        <f t="shared" si="14"/>
        <v>3.896103896103896E-2</v>
      </c>
      <c r="M17" s="17">
        <f t="shared" si="14"/>
        <v>0</v>
      </c>
      <c r="N17" s="17">
        <f t="shared" si="14"/>
        <v>0</v>
      </c>
      <c r="O17" s="17">
        <f t="shared" si="14"/>
        <v>0</v>
      </c>
      <c r="P17" s="17">
        <f t="shared" si="14"/>
        <v>0.96103896103896103</v>
      </c>
      <c r="Q17" s="17">
        <f t="shared" si="14"/>
        <v>3.896103896103896E-2</v>
      </c>
      <c r="R17" s="17">
        <f t="shared" si="14"/>
        <v>0.45454545454545453</v>
      </c>
      <c r="S17" s="17">
        <f t="shared" si="14"/>
        <v>0</v>
      </c>
      <c r="T17" s="17">
        <f t="shared" si="14"/>
        <v>0</v>
      </c>
      <c r="U17" s="17">
        <f t="shared" si="14"/>
        <v>0.54545454545454541</v>
      </c>
      <c r="V17" s="17">
        <f t="shared" si="14"/>
        <v>0</v>
      </c>
      <c r="W17" s="17">
        <f t="shared" si="14"/>
        <v>0.90909090909090906</v>
      </c>
      <c r="X17" s="17">
        <f t="shared" si="14"/>
        <v>9.0909090909090912E-2</v>
      </c>
      <c r="Y17" s="17">
        <f t="shared" si="14"/>
        <v>1.2987012987012988E-2</v>
      </c>
    </row>
    <row r="18" spans="1:25" hidden="1" x14ac:dyDescent="0.35">
      <c r="E18" s="17">
        <f>1-E17</f>
        <v>1</v>
      </c>
      <c r="F18" s="17">
        <f t="shared" ref="F18:O18" si="15">1-F17</f>
        <v>0.83116883116883122</v>
      </c>
      <c r="G18" s="17">
        <f t="shared" si="15"/>
        <v>0.97402597402597402</v>
      </c>
      <c r="H18" s="17">
        <f t="shared" si="15"/>
        <v>0.62337662337662336</v>
      </c>
      <c r="I18" s="17">
        <f t="shared" si="15"/>
        <v>0.92207792207792205</v>
      </c>
      <c r="J18" s="17">
        <f t="shared" si="15"/>
        <v>0.98701298701298701</v>
      </c>
      <c r="K18" s="17">
        <f t="shared" si="15"/>
        <v>1</v>
      </c>
      <c r="L18" s="17">
        <f t="shared" si="15"/>
        <v>0.96103896103896103</v>
      </c>
      <c r="M18" s="17">
        <f t="shared" si="15"/>
        <v>1</v>
      </c>
      <c r="N18" s="17">
        <f t="shared" si="15"/>
        <v>1</v>
      </c>
      <c r="O18" s="17">
        <f t="shared" si="15"/>
        <v>1</v>
      </c>
      <c r="P18" s="17"/>
      <c r="Q18" s="17"/>
      <c r="R18" s="17"/>
      <c r="S18" s="17"/>
      <c r="T18" s="17"/>
      <c r="U18" s="17"/>
      <c r="V18" s="17"/>
      <c r="W18" s="17"/>
      <c r="X18" s="17"/>
      <c r="Y18" s="17">
        <f>1-Y17</f>
        <v>0.98701298701298701</v>
      </c>
    </row>
    <row r="19" spans="1:25" x14ac:dyDescent="0.35">
      <c r="A19" s="20" t="s">
        <v>405</v>
      </c>
      <c r="E19" s="17">
        <v>0</v>
      </c>
      <c r="F19" s="17">
        <f>-SUM(F17*LOG(F17,2)+F18*LOG(F18,2))</f>
        <v>0.65502399087887275</v>
      </c>
      <c r="G19" s="17">
        <f t="shared" ref="G19:H19" si="16">-SUM(G17*LOG(G17,2)+G18*LOG(G18,2))</f>
        <v>0.173781322679433</v>
      </c>
      <c r="H19" s="17">
        <f t="shared" si="16"/>
        <v>0.95562226935314687</v>
      </c>
      <c r="I19" s="17">
        <f t="shared" ref="I19:J19" si="17">-SUM(I17*LOG(I17,2)+I18*LOG(I18,2))</f>
        <v>0.39481484603049405</v>
      </c>
      <c r="J19" s="17">
        <f t="shared" si="17"/>
        <v>0.1000009430103235</v>
      </c>
      <c r="K19" s="17">
        <v>0</v>
      </c>
      <c r="L19" s="17">
        <f t="shared" ref="L19" si="18">-SUM(L17*LOG(L17,2)+L18*LOG(L18,2))</f>
        <v>0.23750814382859292</v>
      </c>
      <c r="M19" s="17">
        <v>0</v>
      </c>
      <c r="N19" s="17">
        <v>0</v>
      </c>
      <c r="O19" s="17">
        <v>0</v>
      </c>
      <c r="P19" s="17"/>
      <c r="Q19" s="17">
        <f>-SUM(P17*LOG(P17,2)+Q17*LOG(Q17,2))</f>
        <v>0.23750814382859292</v>
      </c>
      <c r="R19" s="17">
        <f>-SUM(R17*LOG(R17,2)+U17*LOG(U17,2))/2</f>
        <v>0.49701510573847824</v>
      </c>
      <c r="S19" s="17"/>
      <c r="T19" s="17"/>
      <c r="U19" s="17"/>
      <c r="V19" s="17"/>
      <c r="W19" s="17"/>
      <c r="X19" s="17">
        <f>-SUM(W17*LOG(W17,2)+X17*LOG(X17,2))</f>
        <v>0.4394969869215134</v>
      </c>
      <c r="Y19" s="17">
        <f t="shared" ref="Y19" si="19">-SUM(Y17*LOG(Y17,2)+Y18*LOG(Y18,2))</f>
        <v>0.1000009430103235</v>
      </c>
    </row>
    <row r="20" spans="1:25" s="18" customFormat="1" x14ac:dyDescent="0.35">
      <c r="A20" s="22" t="str">
        <f>'ναῦς μέλας'!B1</f>
        <v>ναῦς μέλας</v>
      </c>
      <c r="B20" s="18">
        <f>'ναῦς μέλας'!C2</f>
        <v>75</v>
      </c>
      <c r="C20" s="18">
        <f>'ναῦς μέλας'!D2</f>
        <v>0</v>
      </c>
      <c r="D20" s="18">
        <f>'ναῦς μέλας'!E2</f>
        <v>75</v>
      </c>
      <c r="E20" s="18">
        <f>'ναῦς μέλας'!B22</f>
        <v>0</v>
      </c>
      <c r="F20" s="18">
        <f>'ναῦς μέλας'!C22</f>
        <v>28</v>
      </c>
      <c r="G20" s="18">
        <f>'ναῦς μέλας'!D22</f>
        <v>4</v>
      </c>
      <c r="H20" s="18">
        <f>'ναῦς μέλας'!E22</f>
        <v>4</v>
      </c>
      <c r="I20" s="18">
        <f>'ναῦς μέλας'!F22</f>
        <v>0</v>
      </c>
      <c r="J20" s="18">
        <f>'ναῦς μέλας'!G22</f>
        <v>41</v>
      </c>
      <c r="K20" s="18">
        <f>'ναῦς μέλας'!H22</f>
        <v>0</v>
      </c>
      <c r="L20" s="18">
        <f>'ναῦς μέλας'!I22</f>
        <v>8</v>
      </c>
      <c r="M20" s="18">
        <f>'ναῦς μέλας'!J22</f>
        <v>0</v>
      </c>
      <c r="N20" s="18">
        <f>'ναῦς μέλας'!K22</f>
        <v>1</v>
      </c>
      <c r="O20" s="18">
        <f>'ναῦς μέλας'!L22</f>
        <v>0</v>
      </c>
      <c r="P20" s="18">
        <f>'ναῦς μέλας'!M22</f>
        <v>58</v>
      </c>
      <c r="Q20" s="18">
        <f>'ναῦς μέλας'!N22</f>
        <v>17</v>
      </c>
      <c r="R20" s="18">
        <f>'ναῦς μέλας'!O22</f>
        <v>12</v>
      </c>
      <c r="S20" s="18">
        <f>'ναῦς μέλας'!P22</f>
        <v>1</v>
      </c>
      <c r="T20" s="18">
        <f>'ναῦς μέλας'!Q22</f>
        <v>40</v>
      </c>
      <c r="U20" s="18">
        <f>'ναῦς μέλας'!R22</f>
        <v>22</v>
      </c>
      <c r="V20" s="18">
        <f>'ναῦς μέλας'!S22</f>
        <v>0</v>
      </c>
      <c r="W20" s="18">
        <f>'ναῦς μέλας'!T22</f>
        <v>12</v>
      </c>
      <c r="X20" s="18">
        <f>'ναῦς μέλας'!U22</f>
        <v>63</v>
      </c>
      <c r="Y20" s="18">
        <f>'ναῦς μέλας'!V22</f>
        <v>4</v>
      </c>
    </row>
    <row r="21" spans="1:25" hidden="1" x14ac:dyDescent="0.35">
      <c r="E21" s="17">
        <f>E20/$D20</f>
        <v>0</v>
      </c>
      <c r="F21" s="17">
        <f t="shared" ref="F21:Y21" si="20">F20/$D20</f>
        <v>0.37333333333333335</v>
      </c>
      <c r="G21" s="17">
        <f t="shared" si="20"/>
        <v>5.3333333333333337E-2</v>
      </c>
      <c r="H21" s="17">
        <f t="shared" si="20"/>
        <v>5.3333333333333337E-2</v>
      </c>
      <c r="I21" s="17">
        <f t="shared" si="20"/>
        <v>0</v>
      </c>
      <c r="J21" s="17">
        <f t="shared" si="20"/>
        <v>0.54666666666666663</v>
      </c>
      <c r="K21" s="17">
        <f t="shared" si="20"/>
        <v>0</v>
      </c>
      <c r="L21" s="17">
        <f t="shared" si="20"/>
        <v>0.10666666666666667</v>
      </c>
      <c r="M21" s="17">
        <f t="shared" si="20"/>
        <v>0</v>
      </c>
      <c r="N21" s="17">
        <f t="shared" si="20"/>
        <v>1.3333333333333334E-2</v>
      </c>
      <c r="O21" s="17">
        <f t="shared" si="20"/>
        <v>0</v>
      </c>
      <c r="P21" s="17">
        <f t="shared" si="20"/>
        <v>0.77333333333333332</v>
      </c>
      <c r="Q21" s="17">
        <f t="shared" si="20"/>
        <v>0.22666666666666666</v>
      </c>
      <c r="R21" s="17">
        <f t="shared" si="20"/>
        <v>0.16</v>
      </c>
      <c r="S21" s="17">
        <f t="shared" si="20"/>
        <v>1.3333333333333334E-2</v>
      </c>
      <c r="T21" s="17">
        <f t="shared" si="20"/>
        <v>0.53333333333333333</v>
      </c>
      <c r="U21" s="17">
        <f t="shared" si="20"/>
        <v>0.29333333333333333</v>
      </c>
      <c r="V21" s="17">
        <f t="shared" si="20"/>
        <v>0</v>
      </c>
      <c r="W21" s="17">
        <f t="shared" si="20"/>
        <v>0.16</v>
      </c>
      <c r="X21" s="17">
        <f t="shared" si="20"/>
        <v>0.84</v>
      </c>
      <c r="Y21" s="17">
        <f t="shared" si="20"/>
        <v>5.3333333333333337E-2</v>
      </c>
    </row>
    <row r="22" spans="1:25" hidden="1" x14ac:dyDescent="0.35">
      <c r="E22" s="17">
        <f>1-E21</f>
        <v>1</v>
      </c>
      <c r="F22" s="17">
        <f t="shared" ref="F22:O22" si="21">1-F21</f>
        <v>0.62666666666666671</v>
      </c>
      <c r="G22" s="17">
        <f t="shared" si="21"/>
        <v>0.94666666666666666</v>
      </c>
      <c r="H22" s="17">
        <f t="shared" si="21"/>
        <v>0.94666666666666666</v>
      </c>
      <c r="I22" s="17">
        <f t="shared" si="21"/>
        <v>1</v>
      </c>
      <c r="J22" s="17">
        <f t="shared" si="21"/>
        <v>0.45333333333333337</v>
      </c>
      <c r="K22" s="17">
        <f t="shared" si="21"/>
        <v>1</v>
      </c>
      <c r="L22" s="17">
        <f t="shared" si="21"/>
        <v>0.89333333333333331</v>
      </c>
      <c r="M22" s="17">
        <f t="shared" si="21"/>
        <v>1</v>
      </c>
      <c r="N22" s="17">
        <f t="shared" si="21"/>
        <v>0.98666666666666669</v>
      </c>
      <c r="O22" s="17">
        <f t="shared" si="21"/>
        <v>1</v>
      </c>
      <c r="P22" s="17"/>
      <c r="Q22" s="17"/>
      <c r="R22" s="17"/>
      <c r="S22" s="17"/>
      <c r="T22" s="17"/>
      <c r="U22" s="17"/>
      <c r="V22" s="17"/>
      <c r="W22" s="17"/>
      <c r="X22" s="17"/>
      <c r="Y22" s="17">
        <f>1-Y21</f>
        <v>0.94666666666666666</v>
      </c>
    </row>
    <row r="23" spans="1:25" x14ac:dyDescent="0.35">
      <c r="A23" s="20" t="s">
        <v>405</v>
      </c>
      <c r="E23" s="17">
        <v>0</v>
      </c>
      <c r="F23" s="17">
        <f>-SUM(F21*LOG(F21,2)+F22*LOG(F22,2))</f>
        <v>0.95319717254305592</v>
      </c>
      <c r="G23" s="17">
        <f t="shared" ref="G23:J23" si="22">-SUM(G21*LOG(G21,2)+G22*LOG(G22,2))</f>
        <v>0.30039141736478192</v>
      </c>
      <c r="H23" s="17">
        <f t="shared" si="22"/>
        <v>0.30039141736478192</v>
      </c>
      <c r="I23" s="17">
        <v>0</v>
      </c>
      <c r="J23" s="17">
        <f t="shared" si="22"/>
        <v>0.99370710660450789</v>
      </c>
      <c r="K23" s="17">
        <v>0</v>
      </c>
      <c r="L23" s="17">
        <f t="shared" ref="L23:N23" si="23">-SUM(L21*LOG(L21,2)+L22*LOG(L22,2))</f>
        <v>0.48977901368693755</v>
      </c>
      <c r="M23" s="17">
        <v>0</v>
      </c>
      <c r="N23" s="17">
        <f t="shared" si="23"/>
        <v>0.10215803640865039</v>
      </c>
      <c r="O23" s="17">
        <v>0</v>
      </c>
      <c r="P23" s="17"/>
      <c r="Q23" s="17">
        <f>-SUM(P21*LOG(P21,2)+Q21*LOG(Q21,2))</f>
        <v>0.77215514358048154</v>
      </c>
      <c r="R23" s="17">
        <f>-SUM(R21*LOG(R21,2)+S21*LOG(S21,2)+T21*LOG(T21,2)+U21*LOG(U21,2))/2</f>
        <v>0.7543815491534811</v>
      </c>
      <c r="S23" s="17"/>
      <c r="T23" s="17"/>
      <c r="U23" s="17"/>
      <c r="V23" s="17"/>
      <c r="W23" s="17"/>
      <c r="X23" s="17">
        <f>-SUM(W21*LOG(W21,2)+X21*LOG(X21,2))</f>
        <v>0.63430955464056615</v>
      </c>
      <c r="Y23" s="17">
        <f t="shared" ref="Y23" si="24">-SUM(Y21*LOG(Y21,2)+Y22*LOG(Y22,2))</f>
        <v>0.30039141736478192</v>
      </c>
    </row>
    <row r="24" spans="1:25" s="18" customFormat="1" x14ac:dyDescent="0.35">
      <c r="A24" s="22" t="str">
        <f>'ἦτορ φίλος'!B1</f>
        <v>ἦτορ φίλος</v>
      </c>
      <c r="B24" s="18">
        <f>'ἦτορ φίλος'!C2</f>
        <v>55</v>
      </c>
      <c r="C24" s="18">
        <f>'ἦτορ φίλος'!D2</f>
        <v>0</v>
      </c>
      <c r="D24" s="18">
        <f>'ἦτορ φίλος'!E2</f>
        <v>55</v>
      </c>
      <c r="E24" s="18">
        <f>'ἦτορ φίλος'!B10</f>
        <v>0</v>
      </c>
      <c r="F24" s="18">
        <f>'ἦτορ φίλος'!C10</f>
        <v>0</v>
      </c>
      <c r="G24" s="18">
        <f>'ἦτορ φίλος'!D10</f>
        <v>9</v>
      </c>
      <c r="H24" s="18">
        <f>'ἦτορ φίλος'!E10</f>
        <v>9</v>
      </c>
      <c r="I24" s="18">
        <f>'ἦτορ φίλος'!F10</f>
        <v>0</v>
      </c>
      <c r="J24" s="18">
        <f>'ἦτορ φίλος'!G10</f>
        <v>0</v>
      </c>
      <c r="K24" s="18">
        <f>'ἦτορ φίλος'!H10</f>
        <v>0</v>
      </c>
      <c r="L24" s="18">
        <f>'ἦτορ φίλος'!I10</f>
        <v>10</v>
      </c>
      <c r="M24" s="18">
        <f>'ἦτορ φίλος'!J10</f>
        <v>0</v>
      </c>
      <c r="N24" s="18">
        <f>'ἦτορ φίλος'!K10</f>
        <v>0</v>
      </c>
      <c r="O24" s="18">
        <f>'ἦτορ φίλος'!L10</f>
        <v>0</v>
      </c>
      <c r="P24" s="18">
        <f>'ἦτορ φίλος'!M10</f>
        <v>55</v>
      </c>
      <c r="Q24" s="18">
        <f>'ἦτορ φίλος'!N10</f>
        <v>0</v>
      </c>
      <c r="R24" s="18">
        <f>'ἦτορ φίλος'!O10</f>
        <v>55</v>
      </c>
      <c r="S24" s="18">
        <f>'ἦτορ φίλος'!P10</f>
        <v>0</v>
      </c>
      <c r="T24" s="18">
        <f>'ἦτορ φίλος'!Q10</f>
        <v>0</v>
      </c>
      <c r="U24" s="18">
        <f>'ἦτορ φίλος'!R10</f>
        <v>0</v>
      </c>
      <c r="V24" s="18">
        <f>'ἦτορ φίλος'!S10</f>
        <v>0</v>
      </c>
      <c r="W24" s="18">
        <f>'ἦτορ φίλος'!T10</f>
        <v>55</v>
      </c>
      <c r="X24" s="18">
        <f>'ἦτορ φίλος'!U10</f>
        <v>0</v>
      </c>
      <c r="Y24" s="18">
        <f>'ἦτορ φίλος'!V10</f>
        <v>13</v>
      </c>
    </row>
    <row r="25" spans="1:25" hidden="1" x14ac:dyDescent="0.35">
      <c r="E25" s="17">
        <f>E24/$D24</f>
        <v>0</v>
      </c>
      <c r="F25" s="17">
        <f t="shared" ref="F25:Y25" si="25">F24/$D24</f>
        <v>0</v>
      </c>
      <c r="G25" s="17">
        <f t="shared" si="25"/>
        <v>0.16363636363636364</v>
      </c>
      <c r="H25" s="17">
        <f t="shared" si="25"/>
        <v>0.16363636363636364</v>
      </c>
      <c r="I25" s="17">
        <f t="shared" si="25"/>
        <v>0</v>
      </c>
      <c r="J25" s="17">
        <f t="shared" si="25"/>
        <v>0</v>
      </c>
      <c r="K25" s="17">
        <f t="shared" si="25"/>
        <v>0</v>
      </c>
      <c r="L25" s="17">
        <f t="shared" si="25"/>
        <v>0.18181818181818182</v>
      </c>
      <c r="M25" s="17">
        <f t="shared" si="25"/>
        <v>0</v>
      </c>
      <c r="N25" s="17">
        <f t="shared" si="25"/>
        <v>0</v>
      </c>
      <c r="O25" s="17">
        <f t="shared" si="25"/>
        <v>0</v>
      </c>
      <c r="P25" s="17">
        <f t="shared" si="25"/>
        <v>1</v>
      </c>
      <c r="Q25" s="17">
        <f t="shared" si="25"/>
        <v>0</v>
      </c>
      <c r="R25" s="17">
        <f t="shared" si="25"/>
        <v>1</v>
      </c>
      <c r="S25" s="17">
        <f t="shared" si="25"/>
        <v>0</v>
      </c>
      <c r="T25" s="17">
        <f t="shared" si="25"/>
        <v>0</v>
      </c>
      <c r="U25" s="17">
        <f t="shared" si="25"/>
        <v>0</v>
      </c>
      <c r="V25" s="17">
        <f t="shared" si="25"/>
        <v>0</v>
      </c>
      <c r="W25" s="17">
        <f t="shared" si="25"/>
        <v>1</v>
      </c>
      <c r="X25" s="17">
        <f t="shared" si="25"/>
        <v>0</v>
      </c>
      <c r="Y25" s="17">
        <f t="shared" si="25"/>
        <v>0.23636363636363636</v>
      </c>
    </row>
    <row r="26" spans="1:25" hidden="1" x14ac:dyDescent="0.35">
      <c r="E26" s="17">
        <f>1-E25</f>
        <v>1</v>
      </c>
      <c r="F26" s="17">
        <f t="shared" ref="F26:O26" si="26">1-F25</f>
        <v>1</v>
      </c>
      <c r="G26" s="17">
        <f t="shared" si="26"/>
        <v>0.83636363636363642</v>
      </c>
      <c r="H26" s="17">
        <f t="shared" si="26"/>
        <v>0.83636363636363642</v>
      </c>
      <c r="I26" s="17">
        <f t="shared" si="26"/>
        <v>1</v>
      </c>
      <c r="J26" s="17">
        <f t="shared" si="26"/>
        <v>1</v>
      </c>
      <c r="K26" s="17">
        <f t="shared" si="26"/>
        <v>1</v>
      </c>
      <c r="L26" s="17">
        <f t="shared" si="26"/>
        <v>0.81818181818181812</v>
      </c>
      <c r="M26" s="17">
        <f t="shared" si="26"/>
        <v>1</v>
      </c>
      <c r="N26" s="17">
        <f t="shared" si="26"/>
        <v>1</v>
      </c>
      <c r="O26" s="17">
        <f t="shared" si="26"/>
        <v>1</v>
      </c>
      <c r="P26" s="17"/>
      <c r="Q26" s="17"/>
      <c r="R26" s="17"/>
      <c r="S26" s="17"/>
      <c r="T26" s="17"/>
      <c r="U26" s="17"/>
      <c r="V26" s="17"/>
      <c r="W26" s="17"/>
      <c r="X26" s="17"/>
      <c r="Y26" s="17">
        <f>1-Y25</f>
        <v>0.76363636363636367</v>
      </c>
    </row>
    <row r="27" spans="1:25" x14ac:dyDescent="0.35">
      <c r="A27" s="20" t="s">
        <v>405</v>
      </c>
      <c r="E27" s="17">
        <v>0</v>
      </c>
      <c r="F27" s="17">
        <v>0</v>
      </c>
      <c r="G27" s="17">
        <f t="shared" ref="G27:H27" si="27">-SUM(G25*LOG(G25,2)+G26*LOG(G26,2))</f>
        <v>0.64293835004096134</v>
      </c>
      <c r="H27" s="17">
        <f t="shared" si="27"/>
        <v>0.64293835004096134</v>
      </c>
      <c r="I27" s="17">
        <v>0</v>
      </c>
      <c r="J27" s="17">
        <v>0</v>
      </c>
      <c r="K27" s="17">
        <v>0</v>
      </c>
      <c r="L27" s="17">
        <f t="shared" ref="L27" si="28">-SUM(L25*LOG(L25,2)+L26*LOG(L26,2))</f>
        <v>0.68403843563904188</v>
      </c>
      <c r="M27" s="17">
        <v>0</v>
      </c>
      <c r="N27" s="17">
        <v>0</v>
      </c>
      <c r="O27" s="17">
        <v>0</v>
      </c>
      <c r="P27" s="17"/>
      <c r="Q27" s="17">
        <v>0</v>
      </c>
      <c r="R27" s="17">
        <v>0</v>
      </c>
      <c r="S27" s="17"/>
      <c r="T27" s="17"/>
      <c r="U27" s="17"/>
      <c r="V27" s="17"/>
      <c r="W27" s="17"/>
      <c r="X27" s="17">
        <v>0</v>
      </c>
      <c r="Y27" s="17">
        <f t="shared" ref="Y27" si="29">-SUM(Y25*LOG(Y25,2)+Y26*LOG(Y26,2))</f>
        <v>0.78894065729662088</v>
      </c>
    </row>
    <row r="28" spans="1:25" s="18" customFormat="1" x14ac:dyDescent="0.35">
      <c r="A28" s="23" t="str">
        <f>'ἄλλος θεός'!B1</f>
        <v>ἄλλος θεός</v>
      </c>
      <c r="B28" s="18">
        <f>'ἄλλος θεός'!C2</f>
        <v>51</v>
      </c>
      <c r="C28" s="18">
        <f>'ἄλλος θεός'!D2</f>
        <v>5</v>
      </c>
      <c r="D28" s="18">
        <f>'ἄλλος θεός'!E2</f>
        <v>46</v>
      </c>
      <c r="E28" s="18">
        <f>'ἄλλος θεός'!B23</f>
        <v>2</v>
      </c>
      <c r="F28" s="18">
        <f>'ἄλλος θεός'!C23</f>
        <v>23</v>
      </c>
      <c r="G28" s="18">
        <f>'ἄλλος θεός'!D23</f>
        <v>2</v>
      </c>
      <c r="H28" s="18">
        <f>'ἄλλος θεός'!E23</f>
        <v>0</v>
      </c>
      <c r="I28" s="18">
        <f>'ἄλλος θεός'!F23</f>
        <v>0</v>
      </c>
      <c r="J28" s="18">
        <f>'ἄλλος θεός'!G23</f>
        <v>2</v>
      </c>
      <c r="K28" s="18">
        <f>'ἄλλος θεός'!H23</f>
        <v>0</v>
      </c>
      <c r="L28" s="18">
        <f>'ἄλλος θεός'!I23</f>
        <v>15</v>
      </c>
      <c r="M28" s="18">
        <f>'ἄλλος θεός'!J23</f>
        <v>0</v>
      </c>
      <c r="N28" s="18">
        <f>'ἄλλος θεός'!K23</f>
        <v>3</v>
      </c>
      <c r="O28" s="18">
        <f>'ἄλλος θεός'!L23</f>
        <v>0</v>
      </c>
      <c r="P28" s="18">
        <f>'ἄλλος θεός'!M23</f>
        <v>4</v>
      </c>
      <c r="Q28" s="18">
        <f>'ἄλλος θεός'!N23</f>
        <v>42</v>
      </c>
      <c r="R28" s="18">
        <f>'ἄλλος θεός'!O23</f>
        <v>37</v>
      </c>
      <c r="S28" s="18">
        <f>'ἄλλος θεός'!P23</f>
        <v>0</v>
      </c>
      <c r="T28" s="18">
        <f>'ἄλλος θεός'!Q23</f>
        <v>7</v>
      </c>
      <c r="U28" s="18">
        <f>'ἄλλος θεός'!R23</f>
        <v>2</v>
      </c>
      <c r="V28" s="18">
        <f>'ἄλλος θεός'!S23</f>
        <v>0</v>
      </c>
      <c r="W28" s="18">
        <f>'ἄλλος θεός'!T23</f>
        <v>24</v>
      </c>
      <c r="X28" s="18">
        <f>'ἄλλος θεός'!U23</f>
        <v>22</v>
      </c>
      <c r="Y28" s="18">
        <f>'ἄλλος θεός'!V23</f>
        <v>19</v>
      </c>
    </row>
    <row r="29" spans="1:25" hidden="1" x14ac:dyDescent="0.35">
      <c r="E29" s="17">
        <f>E28/$D28</f>
        <v>4.3478260869565216E-2</v>
      </c>
      <c r="F29" s="17">
        <f t="shared" ref="F29:Y29" si="30">F28/$D28</f>
        <v>0.5</v>
      </c>
      <c r="G29" s="17">
        <f t="shared" si="30"/>
        <v>4.3478260869565216E-2</v>
      </c>
      <c r="H29" s="17">
        <f t="shared" si="30"/>
        <v>0</v>
      </c>
      <c r="I29" s="17">
        <f t="shared" si="30"/>
        <v>0</v>
      </c>
      <c r="J29" s="17">
        <f t="shared" si="30"/>
        <v>4.3478260869565216E-2</v>
      </c>
      <c r="K29" s="17">
        <f t="shared" si="30"/>
        <v>0</v>
      </c>
      <c r="L29" s="17">
        <f t="shared" si="30"/>
        <v>0.32608695652173914</v>
      </c>
      <c r="M29" s="17">
        <f t="shared" si="30"/>
        <v>0</v>
      </c>
      <c r="N29" s="17">
        <f t="shared" si="30"/>
        <v>6.5217391304347824E-2</v>
      </c>
      <c r="O29" s="17">
        <f t="shared" si="30"/>
        <v>0</v>
      </c>
      <c r="P29" s="17">
        <f t="shared" si="30"/>
        <v>8.6956521739130432E-2</v>
      </c>
      <c r="Q29" s="17">
        <f t="shared" si="30"/>
        <v>0.91304347826086951</v>
      </c>
      <c r="R29" s="17">
        <f t="shared" si="30"/>
        <v>0.80434782608695654</v>
      </c>
      <c r="S29" s="17">
        <f t="shared" si="30"/>
        <v>0</v>
      </c>
      <c r="T29" s="17">
        <f t="shared" si="30"/>
        <v>0.15217391304347827</v>
      </c>
      <c r="U29" s="17">
        <f t="shared" si="30"/>
        <v>4.3478260869565216E-2</v>
      </c>
      <c r="V29" s="17">
        <f t="shared" si="30"/>
        <v>0</v>
      </c>
      <c r="W29" s="17">
        <f t="shared" si="30"/>
        <v>0.52173913043478259</v>
      </c>
      <c r="X29" s="17">
        <f t="shared" si="30"/>
        <v>0.47826086956521741</v>
      </c>
      <c r="Y29" s="17">
        <f t="shared" si="30"/>
        <v>0.41304347826086957</v>
      </c>
    </row>
    <row r="30" spans="1:25" hidden="1" x14ac:dyDescent="0.35">
      <c r="E30" s="17">
        <f>1-E29</f>
        <v>0.95652173913043481</v>
      </c>
      <c r="F30" s="17">
        <f t="shared" ref="F30" si="31">1-F29</f>
        <v>0.5</v>
      </c>
      <c r="G30" s="17">
        <f t="shared" ref="G30" si="32">1-G29</f>
        <v>0.95652173913043481</v>
      </c>
      <c r="H30" s="17">
        <f t="shared" ref="H30" si="33">1-H29</f>
        <v>1</v>
      </c>
      <c r="I30" s="17">
        <f t="shared" ref="I30" si="34">1-I29</f>
        <v>1</v>
      </c>
      <c r="J30" s="17">
        <f t="shared" ref="J30" si="35">1-J29</f>
        <v>0.95652173913043481</v>
      </c>
      <c r="K30" s="17">
        <f t="shared" ref="K30" si="36">1-K29</f>
        <v>1</v>
      </c>
      <c r="L30" s="17">
        <f t="shared" ref="L30" si="37">1-L29</f>
        <v>0.67391304347826086</v>
      </c>
      <c r="M30" s="17">
        <f t="shared" ref="M30" si="38">1-M29</f>
        <v>1</v>
      </c>
      <c r="N30" s="17">
        <f t="shared" ref="N30" si="39">1-N29</f>
        <v>0.93478260869565222</v>
      </c>
      <c r="O30" s="17">
        <f t="shared" ref="O30" si="40">1-O29</f>
        <v>1</v>
      </c>
      <c r="P30" s="17"/>
      <c r="Q30" s="17"/>
      <c r="R30" s="17"/>
      <c r="S30" s="17"/>
      <c r="T30" s="17"/>
      <c r="U30" s="17"/>
      <c r="V30" s="17"/>
      <c r="W30" s="17"/>
      <c r="X30" s="17"/>
      <c r="Y30" s="17">
        <f>1-Y29</f>
        <v>0.58695652173913038</v>
      </c>
    </row>
    <row r="31" spans="1:25" x14ac:dyDescent="0.35">
      <c r="A31" s="20" t="s">
        <v>405</v>
      </c>
      <c r="E31" s="17">
        <f>-SUM(E29*LOG(E29,2)+E30*LOG(E30,2))</f>
        <v>0.25801866866481549</v>
      </c>
      <c r="F31" s="17">
        <f>-SUM(F29*LOG(F29,2)+F30*LOG(F30,2))</f>
        <v>1</v>
      </c>
      <c r="G31" s="17">
        <f t="shared" ref="G31" si="41">-SUM(G29*LOG(G29,2)+G30*LOG(G30,2))</f>
        <v>0.25801866866481549</v>
      </c>
      <c r="H31" s="17">
        <v>0</v>
      </c>
      <c r="I31" s="17">
        <v>0</v>
      </c>
      <c r="J31" s="17">
        <f t="shared" ref="J31" si="42">-SUM(J29*LOG(J29,2)+J30*LOG(J30,2))</f>
        <v>0.25801866866481549</v>
      </c>
      <c r="K31" s="17">
        <v>0</v>
      </c>
      <c r="L31" s="17">
        <f t="shared" ref="L31:N31" si="43">-SUM(L29*LOG(L29,2)+L30*LOG(L30,2))</f>
        <v>0.91087837875003663</v>
      </c>
      <c r="M31" s="17">
        <v>0</v>
      </c>
      <c r="N31" s="17">
        <f t="shared" si="43"/>
        <v>0.34781691357106326</v>
      </c>
      <c r="O31" s="17">
        <v>0</v>
      </c>
      <c r="P31" s="17"/>
      <c r="Q31" s="17">
        <f>-SUM(P29*LOG(P29,2)+Q29*LOG(Q29,2))</f>
        <v>0.42622865699814488</v>
      </c>
      <c r="R31" s="17">
        <f>-SUM(R29*LOG(R29,2)+T29*LOG(T29,2)+U29*LOG(U29,2))/2</f>
        <v>0.43133251082552415</v>
      </c>
      <c r="S31" s="17"/>
      <c r="T31" s="17"/>
      <c r="U31" s="17"/>
      <c r="V31" s="17"/>
      <c r="W31" s="17"/>
      <c r="X31" s="17">
        <f>-SUM(W29*LOG(W29,2)+X29*LOG(X29,2))</f>
        <v>0.99863596415857181</v>
      </c>
      <c r="Y31" s="17">
        <f t="shared" ref="Y31" si="44">-SUM(Y29*LOG(Y29,2)+Y30*LOG(Y30,2))</f>
        <v>0.97807097097349605</v>
      </c>
    </row>
    <row r="32" spans="1:25" s="18" customFormat="1" x14ac:dyDescent="0.35">
      <c r="A32" s="24" t="str">
        <f>'ἦμαρ πᾶς'!B1</f>
        <v>ἦμαρ πᾶς</v>
      </c>
      <c r="B32" s="18">
        <f>'ἦμαρ πᾶς'!C2</f>
        <v>51</v>
      </c>
      <c r="C32" s="18">
        <f>'ἦμαρ πᾶς'!D2</f>
        <v>0</v>
      </c>
      <c r="D32" s="18">
        <f>'ἦμαρ πᾶς'!E2</f>
        <v>51</v>
      </c>
      <c r="E32" s="18">
        <f>'ἦμαρ πᾶς'!B10</f>
        <v>0</v>
      </c>
      <c r="F32" s="18">
        <f>'ἦμαρ πᾶς'!C10</f>
        <v>1</v>
      </c>
      <c r="G32" s="18">
        <f>'ἦμαρ πᾶς'!D10</f>
        <v>0</v>
      </c>
      <c r="H32" s="18">
        <f>'ἦμαρ πᾶς'!E10</f>
        <v>0</v>
      </c>
      <c r="I32" s="18">
        <f>'ἦμαρ πᾶς'!F10</f>
        <v>0</v>
      </c>
      <c r="J32" s="18">
        <f>'ἦμαρ πᾶς'!G10</f>
        <v>0</v>
      </c>
      <c r="K32" s="18">
        <f>'ἦμαρ πᾶς'!H10</f>
        <v>0</v>
      </c>
      <c r="L32" s="18">
        <f>'ἦμαρ πᾶς'!I10</f>
        <v>2</v>
      </c>
      <c r="M32" s="18">
        <f>'ἦμαρ πᾶς'!J10</f>
        <v>0</v>
      </c>
      <c r="N32" s="18">
        <f>'ἦμαρ πᾶς'!K10</f>
        <v>0</v>
      </c>
      <c r="O32" s="18">
        <f>'ἦμαρ πᾶς'!L10</f>
        <v>0</v>
      </c>
      <c r="P32" s="18">
        <f>'ἦμαρ πᾶς'!M10</f>
        <v>2</v>
      </c>
      <c r="Q32" s="18">
        <f>'ἦμαρ πᾶς'!N10</f>
        <v>49</v>
      </c>
      <c r="R32" s="18">
        <f>'ἦμαρ πᾶς'!O10</f>
        <v>51</v>
      </c>
      <c r="S32" s="18">
        <f>'ἦμαρ πᾶς'!P10</f>
        <v>0</v>
      </c>
      <c r="T32" s="18">
        <f>'ἦμαρ πᾶς'!Q10</f>
        <v>0</v>
      </c>
      <c r="U32" s="18">
        <f>'ἦμαρ πᾶς'!R10</f>
        <v>0</v>
      </c>
      <c r="V32" s="18">
        <f>'ἦμαρ πᾶς'!S10</f>
        <v>0</v>
      </c>
      <c r="W32" s="18">
        <f>'ἦμαρ πᾶς'!T10</f>
        <v>3</v>
      </c>
      <c r="X32" s="18">
        <f>'ἦμαρ πᾶς'!U10</f>
        <v>48</v>
      </c>
      <c r="Y32" s="18">
        <f>'ἦμαρ πᾶς'!V10</f>
        <v>3</v>
      </c>
    </row>
    <row r="33" spans="1:25" hidden="1" x14ac:dyDescent="0.35">
      <c r="E33" s="17">
        <f>E32/$D32</f>
        <v>0</v>
      </c>
      <c r="F33" s="17">
        <f t="shared" ref="F33:Y33" si="45">F32/$D32</f>
        <v>1.9607843137254902E-2</v>
      </c>
      <c r="G33" s="17">
        <f t="shared" si="45"/>
        <v>0</v>
      </c>
      <c r="H33" s="17">
        <f t="shared" si="45"/>
        <v>0</v>
      </c>
      <c r="I33" s="17">
        <f t="shared" si="45"/>
        <v>0</v>
      </c>
      <c r="J33" s="17">
        <f t="shared" si="45"/>
        <v>0</v>
      </c>
      <c r="K33" s="17">
        <f t="shared" si="45"/>
        <v>0</v>
      </c>
      <c r="L33" s="17">
        <f t="shared" si="45"/>
        <v>3.9215686274509803E-2</v>
      </c>
      <c r="M33" s="17">
        <f t="shared" si="45"/>
        <v>0</v>
      </c>
      <c r="N33" s="17">
        <f t="shared" si="45"/>
        <v>0</v>
      </c>
      <c r="O33" s="17">
        <f t="shared" si="45"/>
        <v>0</v>
      </c>
      <c r="P33" s="17">
        <f t="shared" si="45"/>
        <v>3.9215686274509803E-2</v>
      </c>
      <c r="Q33" s="17">
        <f t="shared" si="45"/>
        <v>0.96078431372549022</v>
      </c>
      <c r="R33" s="17">
        <f t="shared" si="45"/>
        <v>1</v>
      </c>
      <c r="S33" s="17">
        <f t="shared" si="45"/>
        <v>0</v>
      </c>
      <c r="T33" s="17">
        <f t="shared" si="45"/>
        <v>0</v>
      </c>
      <c r="U33" s="17">
        <f t="shared" si="45"/>
        <v>0</v>
      </c>
      <c r="V33" s="17">
        <f t="shared" si="45"/>
        <v>0</v>
      </c>
      <c r="W33" s="17">
        <f t="shared" si="45"/>
        <v>5.8823529411764705E-2</v>
      </c>
      <c r="X33" s="17">
        <f t="shared" si="45"/>
        <v>0.94117647058823528</v>
      </c>
      <c r="Y33" s="17">
        <f t="shared" si="45"/>
        <v>5.8823529411764705E-2</v>
      </c>
    </row>
    <row r="34" spans="1:25" hidden="1" x14ac:dyDescent="0.35">
      <c r="E34" s="17">
        <f>1-E33</f>
        <v>1</v>
      </c>
      <c r="F34" s="17">
        <f t="shared" ref="F34:O34" si="46">1-F33</f>
        <v>0.98039215686274506</v>
      </c>
      <c r="G34" s="17">
        <f t="shared" si="46"/>
        <v>1</v>
      </c>
      <c r="H34" s="17">
        <f t="shared" si="46"/>
        <v>1</v>
      </c>
      <c r="I34" s="17">
        <f t="shared" si="46"/>
        <v>1</v>
      </c>
      <c r="J34" s="17">
        <f t="shared" si="46"/>
        <v>1</v>
      </c>
      <c r="K34" s="17">
        <f t="shared" si="46"/>
        <v>1</v>
      </c>
      <c r="L34" s="17">
        <f t="shared" si="46"/>
        <v>0.96078431372549022</v>
      </c>
      <c r="M34" s="17">
        <f t="shared" si="46"/>
        <v>1</v>
      </c>
      <c r="N34" s="17">
        <f t="shared" si="46"/>
        <v>1</v>
      </c>
      <c r="O34" s="17">
        <f t="shared" si="46"/>
        <v>1</v>
      </c>
      <c r="P34" s="17"/>
      <c r="Q34" s="17"/>
      <c r="R34" s="17"/>
      <c r="S34" s="17"/>
      <c r="T34" s="17"/>
      <c r="U34" s="17"/>
      <c r="V34" s="17"/>
      <c r="W34" s="17"/>
      <c r="X34" s="17"/>
      <c r="Y34" s="17">
        <f>1-Y33</f>
        <v>0.94117647058823528</v>
      </c>
    </row>
    <row r="35" spans="1:25" x14ac:dyDescent="0.35">
      <c r="A35" s="20" t="s">
        <v>405</v>
      </c>
      <c r="E35" s="17">
        <v>0</v>
      </c>
      <c r="F35" s="17">
        <f>-SUM(F33*LOG(F33,2)+F34*LOG(F34,2))</f>
        <v>0.13923299905509889</v>
      </c>
      <c r="G35" s="17">
        <v>0</v>
      </c>
      <c r="H35" s="17">
        <v>0</v>
      </c>
      <c r="I35" s="17">
        <v>0</v>
      </c>
      <c r="J35" s="17">
        <v>0</v>
      </c>
      <c r="K35" s="17">
        <v>0</v>
      </c>
      <c r="L35" s="17">
        <f t="shared" ref="L35" si="47">-SUM(L33*LOG(L33,2)+L34*LOG(L34,2))</f>
        <v>0.23868451135100135</v>
      </c>
      <c r="M35" s="17">
        <v>0</v>
      </c>
      <c r="N35" s="17">
        <v>0</v>
      </c>
      <c r="O35" s="17">
        <v>0</v>
      </c>
      <c r="P35" s="17"/>
      <c r="Q35" s="17">
        <f>-SUM(P33*LOG(P33,2)+Q33*LOG(Q33,2))</f>
        <v>0.23868451135100135</v>
      </c>
      <c r="R35" s="17">
        <v>0</v>
      </c>
      <c r="S35" s="17"/>
      <c r="T35" s="17"/>
      <c r="U35" s="17"/>
      <c r="V35" s="17"/>
      <c r="W35" s="17"/>
      <c r="X35" s="17">
        <f>-SUM(W33*LOG(W33,2)+X33*LOG(X33,2))</f>
        <v>0.32275695889739831</v>
      </c>
      <c r="Y35" s="17">
        <f t="shared" ref="Y35" si="48">-SUM(Y33*LOG(Y33,2)+Y34*LOG(Y34,2))</f>
        <v>0.32275695889739831</v>
      </c>
    </row>
    <row r="36" spans="1:25" s="18" customFormat="1" x14ac:dyDescent="0.35">
      <c r="A36" s="18" t="str">
        <f>'ναῦς γλαφυρός'!B1</f>
        <v>ναῦς γλαφυρός</v>
      </c>
      <c r="B36" s="18">
        <f>'ναῦς γλαφυρός'!C2</f>
        <v>51</v>
      </c>
      <c r="C36" s="18">
        <f>'ναῦς γλαφυρός'!D2</f>
        <v>0</v>
      </c>
      <c r="D36" s="18">
        <f>'ναῦς γλαφυρός'!E2</f>
        <v>51</v>
      </c>
      <c r="E36" s="18">
        <f>'ναῦς γλαφυρός'!B17</f>
        <v>0</v>
      </c>
      <c r="F36" s="18">
        <f>'ναῦς γλαφυρός'!C17</f>
        <v>4</v>
      </c>
      <c r="G36" s="18">
        <f>'ναῦς γλαφυρός'!D17</f>
        <v>0</v>
      </c>
      <c r="H36" s="18">
        <f>'ναῦς γλαφυρός'!E17</f>
        <v>0</v>
      </c>
      <c r="I36" s="18">
        <f>'ναῦς γλαφυρός'!F17</f>
        <v>0</v>
      </c>
      <c r="J36" s="18">
        <f>'ναῦς γλαφυρός'!G17</f>
        <v>43</v>
      </c>
      <c r="K36" s="18">
        <f>'ναῦς γλαφυρός'!H17</f>
        <v>0</v>
      </c>
      <c r="L36" s="18">
        <f>'ναῦς γλαφυρός'!I17</f>
        <v>1</v>
      </c>
      <c r="M36" s="18">
        <f>'ναῦς γλαφυρός'!J17</f>
        <v>0</v>
      </c>
      <c r="N36" s="18">
        <f>'ναῦς γλαφυρός'!K17</f>
        <v>0</v>
      </c>
      <c r="O36" s="18">
        <f>'ναῦς γλαφυρός'!L17</f>
        <v>0</v>
      </c>
      <c r="P36" s="18">
        <f>'ναῦς γλαφυρός'!M17</f>
        <v>7</v>
      </c>
      <c r="Q36" s="18">
        <f>'ναῦς γλαφυρός'!N17</f>
        <v>44</v>
      </c>
      <c r="R36" s="18">
        <f>'ναῦς γλαφυρός'!O17</f>
        <v>5</v>
      </c>
      <c r="S36" s="18">
        <f>'ναῦς γλαφυρός'!P17</f>
        <v>0</v>
      </c>
      <c r="T36" s="18">
        <f>'ναῦς γλαφυρός'!Q17</f>
        <v>24</v>
      </c>
      <c r="U36" s="18">
        <f>'ναῦς γλαφυρός'!R17</f>
        <v>22</v>
      </c>
      <c r="V36" s="18">
        <f>'ναῦς γλαφυρός'!S17</f>
        <v>0</v>
      </c>
      <c r="W36" s="18">
        <f>'ναῦς γλαφυρός'!T17</f>
        <v>5</v>
      </c>
      <c r="X36" s="18">
        <f>'ναῦς γλαφυρός'!U17</f>
        <v>46</v>
      </c>
      <c r="Y36" s="18">
        <f>'ναῦς γλαφυρός'!V17</f>
        <v>37</v>
      </c>
    </row>
    <row r="37" spans="1:25" hidden="1" x14ac:dyDescent="0.35">
      <c r="E37" s="17">
        <f>E36/$D36</f>
        <v>0</v>
      </c>
      <c r="F37" s="17">
        <f t="shared" ref="F37:Y37" si="49">F36/$D36</f>
        <v>7.8431372549019607E-2</v>
      </c>
      <c r="G37" s="17">
        <f t="shared" si="49"/>
        <v>0</v>
      </c>
      <c r="H37" s="17">
        <f t="shared" si="49"/>
        <v>0</v>
      </c>
      <c r="I37" s="17">
        <f t="shared" si="49"/>
        <v>0</v>
      </c>
      <c r="J37" s="17">
        <f t="shared" si="49"/>
        <v>0.84313725490196079</v>
      </c>
      <c r="K37" s="17">
        <f t="shared" si="49"/>
        <v>0</v>
      </c>
      <c r="L37" s="17">
        <f t="shared" si="49"/>
        <v>1.9607843137254902E-2</v>
      </c>
      <c r="M37" s="17">
        <f t="shared" si="49"/>
        <v>0</v>
      </c>
      <c r="N37" s="17">
        <f t="shared" si="49"/>
        <v>0</v>
      </c>
      <c r="O37" s="17">
        <f t="shared" si="49"/>
        <v>0</v>
      </c>
      <c r="P37" s="17">
        <f t="shared" si="49"/>
        <v>0.13725490196078433</v>
      </c>
      <c r="Q37" s="17">
        <f t="shared" si="49"/>
        <v>0.86274509803921573</v>
      </c>
      <c r="R37" s="17">
        <f t="shared" si="49"/>
        <v>9.8039215686274508E-2</v>
      </c>
      <c r="S37" s="17">
        <f t="shared" si="49"/>
        <v>0</v>
      </c>
      <c r="T37" s="17">
        <f t="shared" si="49"/>
        <v>0.47058823529411764</v>
      </c>
      <c r="U37" s="17">
        <f t="shared" si="49"/>
        <v>0.43137254901960786</v>
      </c>
      <c r="V37" s="17">
        <f t="shared" si="49"/>
        <v>0</v>
      </c>
      <c r="W37" s="17">
        <f t="shared" si="49"/>
        <v>9.8039215686274508E-2</v>
      </c>
      <c r="X37" s="17">
        <f t="shared" si="49"/>
        <v>0.90196078431372551</v>
      </c>
      <c r="Y37" s="17">
        <f t="shared" si="49"/>
        <v>0.72549019607843135</v>
      </c>
    </row>
    <row r="38" spans="1:25" hidden="1" x14ac:dyDescent="0.35">
      <c r="E38" s="17">
        <f>1-E37</f>
        <v>1</v>
      </c>
      <c r="F38" s="17">
        <f t="shared" ref="F38:O38" si="50">1-F37</f>
        <v>0.92156862745098045</v>
      </c>
      <c r="G38" s="17">
        <f t="shared" si="50"/>
        <v>1</v>
      </c>
      <c r="H38" s="17">
        <f t="shared" si="50"/>
        <v>1</v>
      </c>
      <c r="I38" s="17">
        <f t="shared" si="50"/>
        <v>1</v>
      </c>
      <c r="J38" s="17">
        <f t="shared" si="50"/>
        <v>0.15686274509803921</v>
      </c>
      <c r="K38" s="17">
        <f t="shared" si="50"/>
        <v>1</v>
      </c>
      <c r="L38" s="17">
        <f t="shared" si="50"/>
        <v>0.98039215686274506</v>
      </c>
      <c r="M38" s="17">
        <f t="shared" si="50"/>
        <v>1</v>
      </c>
      <c r="N38" s="17">
        <f t="shared" si="50"/>
        <v>1</v>
      </c>
      <c r="O38" s="17">
        <f t="shared" si="50"/>
        <v>1</v>
      </c>
      <c r="P38" s="17"/>
      <c r="Q38" s="17"/>
      <c r="R38" s="17"/>
      <c r="S38" s="17"/>
      <c r="T38" s="17"/>
      <c r="U38" s="17"/>
      <c r="V38" s="17"/>
      <c r="W38" s="17"/>
      <c r="X38" s="17"/>
      <c r="Y38" s="17">
        <f>1-Y37</f>
        <v>0.27450980392156865</v>
      </c>
    </row>
    <row r="39" spans="1:25" x14ac:dyDescent="0.35">
      <c r="A39" s="20" t="s">
        <v>405</v>
      </c>
      <c r="E39" s="17">
        <v>0</v>
      </c>
      <c r="F39" s="17">
        <f>-SUM(F37*LOG(F37,2)+F38*LOG(F38,2))</f>
        <v>0.3966277727783788</v>
      </c>
      <c r="G39" s="17">
        <v>0</v>
      </c>
      <c r="H39" s="17">
        <v>0</v>
      </c>
      <c r="I39" s="17">
        <v>0</v>
      </c>
      <c r="J39" s="17">
        <f t="shared" ref="J39" si="51">-SUM(J37*LOG(J37,2)+J38*LOG(J38,2))</f>
        <v>0.62675113702658947</v>
      </c>
      <c r="K39" s="17">
        <v>0</v>
      </c>
      <c r="L39" s="17">
        <f t="shared" ref="L39" si="52">-SUM(L37*LOG(L37,2)+L38*LOG(L38,2))</f>
        <v>0.13923299905509889</v>
      </c>
      <c r="M39" s="17">
        <v>0</v>
      </c>
      <c r="N39" s="17">
        <v>0</v>
      </c>
      <c r="O39" s="17">
        <v>0</v>
      </c>
      <c r="P39" s="17"/>
      <c r="Q39" s="17">
        <f>-SUM(P37*LOG(P37,2)+Q37*LOG(Q37,2))</f>
        <v>0.57700425031572489</v>
      </c>
      <c r="R39" s="17">
        <f>-SUM(R37*LOG(R37,2)+T37*LOG(T37,2)+U37*LOG(U37,2))/2</f>
        <v>0.68173976802726644</v>
      </c>
      <c r="S39" s="17"/>
      <c r="T39" s="17"/>
      <c r="U39" s="17"/>
      <c r="V39" s="17"/>
      <c r="W39" s="17"/>
      <c r="X39" s="17">
        <f>-SUM(W37*LOG(W37,2)+X37*LOG(X37,2))</f>
        <v>0.46274905857817389</v>
      </c>
      <c r="Y39" s="17">
        <f t="shared" ref="Y39" si="53">-SUM(Y37*LOG(Y37,2)+Y38*LOG(Y38,2))</f>
        <v>0.84786174516605262</v>
      </c>
    </row>
    <row r="40" spans="1:25" s="18" customFormat="1" x14ac:dyDescent="0.35">
      <c r="A40" s="23" t="str">
        <f>'πᾶς θεός'!B1</f>
        <v>πᾶς θεός</v>
      </c>
      <c r="B40" s="18">
        <f>'πᾶς θεός'!C2</f>
        <v>49</v>
      </c>
      <c r="C40" s="18">
        <f>'πᾶς θεός'!D2</f>
        <v>8</v>
      </c>
      <c r="D40" s="18">
        <f>'πᾶς θεός'!E2</f>
        <v>41</v>
      </c>
      <c r="E40" s="18">
        <f>'πᾶς θεός'!B26</f>
        <v>2</v>
      </c>
      <c r="F40" s="18">
        <f>'πᾶς θεός'!C26</f>
        <v>9</v>
      </c>
      <c r="G40" s="18">
        <f>'πᾶς θεός'!D26</f>
        <v>1</v>
      </c>
      <c r="H40" s="18">
        <f>'πᾶς θεός'!E26</f>
        <v>0</v>
      </c>
      <c r="I40" s="18">
        <f>'πᾶς θεός'!F26</f>
        <v>2</v>
      </c>
      <c r="J40" s="18">
        <f>'πᾶς θεός'!G26</f>
        <v>2</v>
      </c>
      <c r="K40" s="18">
        <f>'πᾶς θεός'!H26</f>
        <v>0</v>
      </c>
      <c r="L40" s="18">
        <f>'πᾶς θεός'!I26</f>
        <v>13</v>
      </c>
      <c r="M40" s="18">
        <f>'πᾶς θεός'!J26</f>
        <v>0</v>
      </c>
      <c r="N40" s="18">
        <f>'πᾶς θεός'!K26</f>
        <v>1</v>
      </c>
      <c r="O40" s="18">
        <f>'πᾶς θεός'!L26</f>
        <v>0</v>
      </c>
      <c r="P40" s="18">
        <f>'πᾶς θεός'!M26</f>
        <v>0</v>
      </c>
      <c r="Q40" s="18">
        <f>'πᾶς θεός'!N26</f>
        <v>41</v>
      </c>
      <c r="R40" s="18">
        <f>'πᾶς θεός'!O26</f>
        <v>17</v>
      </c>
      <c r="S40" s="18">
        <f>'πᾶς θεός'!P26</f>
        <v>0</v>
      </c>
      <c r="T40" s="18">
        <f>'πᾶς θεός'!Q26</f>
        <v>22</v>
      </c>
      <c r="U40" s="18">
        <f>'πᾶς θεός'!R26</f>
        <v>2</v>
      </c>
      <c r="V40" s="18">
        <f>'πᾶς θεός'!S26</f>
        <v>0</v>
      </c>
      <c r="W40" s="18">
        <f>'πᾶς θεός'!T26</f>
        <v>29</v>
      </c>
      <c r="X40" s="18">
        <f>'πᾶς θεός'!U26</f>
        <v>12</v>
      </c>
      <c r="Y40" s="18">
        <f>'πᾶς θεός'!V26</f>
        <v>22</v>
      </c>
    </row>
    <row r="41" spans="1:25" hidden="1" x14ac:dyDescent="0.35">
      <c r="E41" s="17">
        <f>E40/$D40</f>
        <v>4.878048780487805E-2</v>
      </c>
      <c r="F41" s="17">
        <f t="shared" ref="F41:Y41" si="54">F40/$D40</f>
        <v>0.21951219512195122</v>
      </c>
      <c r="G41" s="17">
        <f t="shared" si="54"/>
        <v>2.4390243902439025E-2</v>
      </c>
      <c r="H41" s="17">
        <f t="shared" si="54"/>
        <v>0</v>
      </c>
      <c r="I41" s="17">
        <f t="shared" si="54"/>
        <v>4.878048780487805E-2</v>
      </c>
      <c r="J41" s="17">
        <f t="shared" si="54"/>
        <v>4.878048780487805E-2</v>
      </c>
      <c r="K41" s="17">
        <f t="shared" si="54"/>
        <v>0</v>
      </c>
      <c r="L41" s="17">
        <f t="shared" si="54"/>
        <v>0.31707317073170732</v>
      </c>
      <c r="M41" s="17">
        <f t="shared" si="54"/>
        <v>0</v>
      </c>
      <c r="N41" s="17">
        <f t="shared" si="54"/>
        <v>2.4390243902439025E-2</v>
      </c>
      <c r="O41" s="17">
        <f t="shared" si="54"/>
        <v>0</v>
      </c>
      <c r="P41" s="17">
        <f t="shared" si="54"/>
        <v>0</v>
      </c>
      <c r="Q41" s="17">
        <f t="shared" si="54"/>
        <v>1</v>
      </c>
      <c r="R41" s="17">
        <f t="shared" si="54"/>
        <v>0.41463414634146339</v>
      </c>
      <c r="S41" s="17">
        <f t="shared" si="54"/>
        <v>0</v>
      </c>
      <c r="T41" s="17">
        <f t="shared" si="54"/>
        <v>0.53658536585365857</v>
      </c>
      <c r="U41" s="17">
        <f t="shared" si="54"/>
        <v>4.878048780487805E-2</v>
      </c>
      <c r="V41" s="17">
        <f t="shared" si="54"/>
        <v>0</v>
      </c>
      <c r="W41" s="17">
        <f t="shared" si="54"/>
        <v>0.70731707317073167</v>
      </c>
      <c r="X41" s="17">
        <f t="shared" si="54"/>
        <v>0.29268292682926828</v>
      </c>
      <c r="Y41" s="17">
        <f t="shared" si="54"/>
        <v>0.53658536585365857</v>
      </c>
    </row>
    <row r="42" spans="1:25" hidden="1" x14ac:dyDescent="0.35">
      <c r="E42" s="17">
        <f>1-E41</f>
        <v>0.95121951219512191</v>
      </c>
      <c r="F42" s="17">
        <f t="shared" ref="F42:O42" si="55">1-F41</f>
        <v>0.78048780487804881</v>
      </c>
      <c r="G42" s="17">
        <f t="shared" si="55"/>
        <v>0.97560975609756095</v>
      </c>
      <c r="H42" s="17">
        <f t="shared" si="55"/>
        <v>1</v>
      </c>
      <c r="I42" s="17">
        <f t="shared" si="55"/>
        <v>0.95121951219512191</v>
      </c>
      <c r="J42" s="17">
        <f t="shared" si="55"/>
        <v>0.95121951219512191</v>
      </c>
      <c r="K42" s="17">
        <f t="shared" si="55"/>
        <v>1</v>
      </c>
      <c r="L42" s="17">
        <f t="shared" si="55"/>
        <v>0.68292682926829262</v>
      </c>
      <c r="M42" s="17">
        <f t="shared" si="55"/>
        <v>1</v>
      </c>
      <c r="N42" s="17">
        <f t="shared" si="55"/>
        <v>0.97560975609756095</v>
      </c>
      <c r="O42" s="17">
        <f t="shared" si="55"/>
        <v>1</v>
      </c>
      <c r="P42" s="17"/>
      <c r="Q42" s="17"/>
      <c r="R42" s="17"/>
      <c r="S42" s="17"/>
      <c r="T42" s="17"/>
      <c r="U42" s="17"/>
      <c r="V42" s="17"/>
      <c r="W42" s="17"/>
      <c r="X42" s="17"/>
      <c r="Y42" s="17">
        <f>1-Y41</f>
        <v>0.46341463414634143</v>
      </c>
    </row>
    <row r="43" spans="1:25" x14ac:dyDescent="0.35">
      <c r="A43" s="20" t="s">
        <v>405</v>
      </c>
      <c r="E43" s="17">
        <f>-SUM(E41*LOG(E41,2)+E42*LOG(E42,2))</f>
        <v>0.28119379643204268</v>
      </c>
      <c r="F43" s="17">
        <f>-SUM(F41*LOG(F41,2)+F42*LOG(F42,2))</f>
        <v>0.75927578478928326</v>
      </c>
      <c r="G43" s="17">
        <f t="shared" ref="G43:I43" si="56">-SUM(G41*LOG(G41,2)+G42*LOG(G42,2))</f>
        <v>0.16542703399626679</v>
      </c>
      <c r="H43" s="17">
        <v>0</v>
      </c>
      <c r="I43" s="17">
        <f t="shared" si="56"/>
        <v>0.28119379643204268</v>
      </c>
      <c r="J43" s="17">
        <f t="shared" ref="J43" si="57">-SUM(J41*LOG(J41,2)+J42*LOG(J42,2))</f>
        <v>0.28119379643204268</v>
      </c>
      <c r="K43" s="17">
        <v>0</v>
      </c>
      <c r="L43" s="17">
        <f t="shared" ref="L43" si="58">-SUM(L41*LOG(L41,2)+L42*LOG(L42,2))</f>
        <v>0.90117019599742243</v>
      </c>
      <c r="M43" s="17">
        <v>0</v>
      </c>
      <c r="N43" s="17">
        <f t="shared" ref="N43" si="59">-SUM(N41*LOG(N41,2)+N42*LOG(N42,2))</f>
        <v>0.16542703399626679</v>
      </c>
      <c r="O43" s="17">
        <v>0</v>
      </c>
      <c r="P43" s="17"/>
      <c r="Q43" s="17">
        <v>0</v>
      </c>
      <c r="R43" s="17">
        <f>-SUM(R41*LOG(R41,2)+T41*LOG(T41,2)+U41*LOG(U41,2))/2</f>
        <v>0.61055205217152597</v>
      </c>
      <c r="S43" s="17"/>
      <c r="T43" s="17"/>
      <c r="U43" s="17"/>
      <c r="V43" s="17"/>
      <c r="W43" s="17"/>
      <c r="X43" s="17">
        <f>-SUM(W41*LOG(W41,2)+X41*LOG(X41,2))</f>
        <v>0.87216178834117009</v>
      </c>
      <c r="Y43" s="17">
        <f t="shared" ref="Y43" si="60">-SUM(Y41*LOG(Y41,2)+Y42*LOG(Y42,2))</f>
        <v>0.99613448350957978</v>
      </c>
    </row>
    <row r="44" spans="1:25" s="18" customFormat="1" x14ac:dyDescent="0.35">
      <c r="A44" s="22" t="str">
        <f>'φίλος πατήρ'!B1</f>
        <v>φίλος πατήρ</v>
      </c>
      <c r="B44" s="18">
        <f>'φίλος πατήρ'!C2</f>
        <v>42</v>
      </c>
      <c r="C44" s="18">
        <f>'φίλος πατήρ'!D2</f>
        <v>1</v>
      </c>
      <c r="D44" s="18">
        <f>'φίλος πατήρ'!E2</f>
        <v>41</v>
      </c>
      <c r="E44" s="18">
        <f>'φίλος πατήρ'!B23</f>
        <v>0</v>
      </c>
      <c r="F44" s="18">
        <f>'φίλος πατήρ'!C23</f>
        <v>1</v>
      </c>
      <c r="G44" s="18">
        <f>'φίλος πατήρ'!D23</f>
        <v>3</v>
      </c>
      <c r="H44" s="18">
        <f>'φίλος πατήρ'!E23</f>
        <v>4</v>
      </c>
      <c r="I44" s="18">
        <f>'φίλος πατήρ'!F23</f>
        <v>0</v>
      </c>
      <c r="J44" s="18">
        <f>'φίλος πατήρ'!G23</f>
        <v>5</v>
      </c>
      <c r="K44" s="18">
        <f>'φίλος πατήρ'!H23</f>
        <v>0</v>
      </c>
      <c r="L44" s="18">
        <f>'φίλος πατήρ'!I23</f>
        <v>5</v>
      </c>
      <c r="M44" s="18">
        <f>'φίλος πατήρ'!J23</f>
        <v>0</v>
      </c>
      <c r="N44" s="18">
        <f>'φίλος πατήρ'!K23</f>
        <v>0</v>
      </c>
      <c r="O44" s="18">
        <f>'φίλος πατήρ'!L23</f>
        <v>0</v>
      </c>
      <c r="P44" s="18">
        <f>'φίλος πατήρ'!M23</f>
        <v>41</v>
      </c>
      <c r="Q44" s="18">
        <f>'φίλος πατήρ'!N23</f>
        <v>0</v>
      </c>
      <c r="R44" s="18">
        <f>'φίλος πατήρ'!O23</f>
        <v>7</v>
      </c>
      <c r="S44" s="18">
        <f>'φίλος πατήρ'!P23</f>
        <v>11</v>
      </c>
      <c r="T44" s="18">
        <f>'φίλος πατήρ'!Q23</f>
        <v>16</v>
      </c>
      <c r="U44" s="18">
        <f>'φίλος πατήρ'!R23</f>
        <v>7</v>
      </c>
      <c r="V44" s="18">
        <f>'φίλος πατήρ'!S23</f>
        <v>0</v>
      </c>
      <c r="W44" s="18">
        <f>'φίλος πατήρ'!T23</f>
        <v>17</v>
      </c>
      <c r="X44" s="18">
        <f>'φίλος πατήρ'!U23</f>
        <v>24</v>
      </c>
      <c r="Y44" s="18">
        <f>'φίλος πατήρ'!V23</f>
        <v>13</v>
      </c>
    </row>
    <row r="45" spans="1:25" hidden="1" x14ac:dyDescent="0.35">
      <c r="E45" s="17">
        <f>E44/$D44</f>
        <v>0</v>
      </c>
      <c r="F45" s="17">
        <f t="shared" ref="F45:Y45" si="61">F44/$D44</f>
        <v>2.4390243902439025E-2</v>
      </c>
      <c r="G45" s="17">
        <f t="shared" si="61"/>
        <v>7.3170731707317069E-2</v>
      </c>
      <c r="H45" s="17">
        <f t="shared" si="61"/>
        <v>9.7560975609756101E-2</v>
      </c>
      <c r="I45" s="17">
        <f t="shared" si="61"/>
        <v>0</v>
      </c>
      <c r="J45" s="17">
        <f t="shared" si="61"/>
        <v>0.12195121951219512</v>
      </c>
      <c r="K45" s="17">
        <f t="shared" si="61"/>
        <v>0</v>
      </c>
      <c r="L45" s="17">
        <f t="shared" si="61"/>
        <v>0.12195121951219512</v>
      </c>
      <c r="M45" s="17">
        <f t="shared" si="61"/>
        <v>0</v>
      </c>
      <c r="N45" s="17">
        <f t="shared" si="61"/>
        <v>0</v>
      </c>
      <c r="O45" s="17">
        <f t="shared" si="61"/>
        <v>0</v>
      </c>
      <c r="P45" s="17">
        <f t="shared" si="61"/>
        <v>1</v>
      </c>
      <c r="Q45" s="17">
        <f t="shared" si="61"/>
        <v>0</v>
      </c>
      <c r="R45" s="17">
        <f t="shared" si="61"/>
        <v>0.17073170731707318</v>
      </c>
      <c r="S45" s="17">
        <f t="shared" si="61"/>
        <v>0.26829268292682928</v>
      </c>
      <c r="T45" s="17">
        <f t="shared" si="61"/>
        <v>0.3902439024390244</v>
      </c>
      <c r="U45" s="17">
        <f t="shared" si="61"/>
        <v>0.17073170731707318</v>
      </c>
      <c r="V45" s="17">
        <f t="shared" si="61"/>
        <v>0</v>
      </c>
      <c r="W45" s="17">
        <f t="shared" si="61"/>
        <v>0.41463414634146339</v>
      </c>
      <c r="X45" s="17">
        <f t="shared" si="61"/>
        <v>0.58536585365853655</v>
      </c>
      <c r="Y45" s="17">
        <f t="shared" si="61"/>
        <v>0.31707317073170732</v>
      </c>
    </row>
    <row r="46" spans="1:25" hidden="1" x14ac:dyDescent="0.35">
      <c r="E46" s="17">
        <f>1-E45</f>
        <v>1</v>
      </c>
      <c r="F46" s="17">
        <f t="shared" ref="F46:O46" si="62">1-F45</f>
        <v>0.97560975609756095</v>
      </c>
      <c r="G46" s="17">
        <f t="shared" si="62"/>
        <v>0.92682926829268297</v>
      </c>
      <c r="H46" s="17">
        <f t="shared" si="62"/>
        <v>0.90243902439024393</v>
      </c>
      <c r="I46" s="17">
        <f t="shared" si="62"/>
        <v>1</v>
      </c>
      <c r="J46" s="17">
        <f t="shared" si="62"/>
        <v>0.87804878048780488</v>
      </c>
      <c r="K46" s="17">
        <f t="shared" si="62"/>
        <v>1</v>
      </c>
      <c r="L46" s="17">
        <f t="shared" si="62"/>
        <v>0.87804878048780488</v>
      </c>
      <c r="M46" s="17">
        <f t="shared" si="62"/>
        <v>1</v>
      </c>
      <c r="N46" s="17">
        <f t="shared" si="62"/>
        <v>1</v>
      </c>
      <c r="O46" s="17">
        <f t="shared" si="62"/>
        <v>1</v>
      </c>
      <c r="P46" s="17"/>
      <c r="Q46" s="17"/>
      <c r="R46" s="17"/>
      <c r="S46" s="17"/>
      <c r="T46" s="17"/>
      <c r="U46" s="17"/>
      <c r="V46" s="17"/>
      <c r="W46" s="17"/>
      <c r="X46" s="17"/>
      <c r="Y46" s="17">
        <f>1-Y45</f>
        <v>0.68292682926829262</v>
      </c>
    </row>
    <row r="47" spans="1:25" x14ac:dyDescent="0.35">
      <c r="A47" s="20" t="s">
        <v>405</v>
      </c>
      <c r="E47" s="17">
        <v>0</v>
      </c>
      <c r="F47" s="17">
        <f>-SUM(F45*LOG(F45,2)+F46*LOG(F46,2))</f>
        <v>0.16542703399626679</v>
      </c>
      <c r="G47" s="17">
        <f t="shared" ref="G47:H47" si="63">-SUM(G45*LOG(G45,2)+G46*LOG(G46,2))</f>
        <v>0.37764632137370036</v>
      </c>
      <c r="H47" s="17">
        <f t="shared" si="63"/>
        <v>0.46121604051390952</v>
      </c>
      <c r="I47" s="17">
        <v>0</v>
      </c>
      <c r="J47" s="17">
        <f t="shared" ref="J47" si="64">-SUM(J45*LOG(J45,2)+J46*LOG(J46,2))</f>
        <v>0.53494369909710671</v>
      </c>
      <c r="K47" s="17">
        <v>0</v>
      </c>
      <c r="L47" s="17">
        <f t="shared" ref="L47" si="65">-SUM(L45*LOG(L45,2)+L46*LOG(L46,2))</f>
        <v>0.53494369909710671</v>
      </c>
      <c r="M47" s="17">
        <v>0</v>
      </c>
      <c r="N47" s="17">
        <v>0</v>
      </c>
      <c r="O47" s="17">
        <v>0</v>
      </c>
      <c r="P47" s="17"/>
      <c r="Q47" s="17">
        <v>0</v>
      </c>
      <c r="R47" s="17">
        <f>-SUM(R45*LOG(R45,2)+S45*LOG(S45,2)+T45*LOG(T45,2)+U45*LOG(U45,2))/2</f>
        <v>0.95491360336005748</v>
      </c>
      <c r="S47" s="17"/>
      <c r="T47" s="17"/>
      <c r="U47" s="17"/>
      <c r="V47" s="17"/>
      <c r="W47" s="17"/>
      <c r="X47" s="17">
        <f>-SUM(W45*LOG(W45,2)+X45*LOG(X45,2))</f>
        <v>0.97886985050677855</v>
      </c>
      <c r="Y47" s="17">
        <f t="shared" ref="Y47" si="66">-SUM(Y45*LOG(Y45,2)+Y46*LOG(Y46,2))</f>
        <v>0.90117019599742243</v>
      </c>
    </row>
    <row r="48" spans="1:25" s="18" customFormat="1" x14ac:dyDescent="0.35">
      <c r="A48" s="22" t="str">
        <f>'ἑταῖρος φίλος'!B1</f>
        <v>ἑταῖρος φίλος</v>
      </c>
      <c r="B48" s="18">
        <f>'ἑταῖρος φίλος'!C2</f>
        <v>40</v>
      </c>
      <c r="C48" s="18">
        <f>'ἑταῖρος φίλος'!D2</f>
        <v>2</v>
      </c>
      <c r="D48" s="18">
        <f>'ἑταῖρος φίλος'!E2</f>
        <v>38</v>
      </c>
      <c r="E48" s="18">
        <f>'ἑταῖρος φίλος'!B24</f>
        <v>0</v>
      </c>
      <c r="F48" s="18">
        <f>'ἑταῖρος φίλος'!C24</f>
        <v>1</v>
      </c>
      <c r="G48" s="18">
        <f>'ἑταῖρος φίλος'!D24</f>
        <v>0</v>
      </c>
      <c r="H48" s="18">
        <f>'ἑταῖρος φίλος'!E24</f>
        <v>0</v>
      </c>
      <c r="I48" s="18">
        <f>'ἑταῖρος φίλος'!F24</f>
        <v>2</v>
      </c>
      <c r="J48" s="18">
        <f>'ἑταῖρος φίλος'!G24</f>
        <v>4</v>
      </c>
      <c r="K48" s="18">
        <f>'ἑταῖρος φίλος'!H24</f>
        <v>1</v>
      </c>
      <c r="L48" s="18">
        <f>'ἑταῖρος φίλος'!I24</f>
        <v>8</v>
      </c>
      <c r="M48" s="18">
        <f>'ἑταῖρος φίλος'!J24</f>
        <v>0</v>
      </c>
      <c r="N48" s="18">
        <f>'ἑταῖρος φίλος'!K24</f>
        <v>0</v>
      </c>
      <c r="O48" s="18">
        <f>'ἑταῖρος φίλος'!L24</f>
        <v>0</v>
      </c>
      <c r="P48" s="18">
        <f>'ἑταῖρος φίλος'!M24</f>
        <v>21</v>
      </c>
      <c r="Q48" s="18">
        <f>'ἑταῖρος φίλος'!N24</f>
        <v>17</v>
      </c>
      <c r="R48" s="18">
        <f>'ἑταῖρος φίλος'!O24</f>
        <v>8</v>
      </c>
      <c r="S48" s="18">
        <f>'ἑταῖρος φίλος'!P24</f>
        <v>12</v>
      </c>
      <c r="T48" s="18">
        <f>'ἑταῖρος φίλος'!Q24</f>
        <v>9</v>
      </c>
      <c r="U48" s="18">
        <f>'ἑταῖρος φίλος'!R24</f>
        <v>9</v>
      </c>
      <c r="V48" s="18">
        <f>'ἑταῖρος φίλος'!S24</f>
        <v>0</v>
      </c>
      <c r="W48" s="18">
        <f>'ἑταῖρος φίλος'!T24</f>
        <v>28</v>
      </c>
      <c r="X48" s="18">
        <f>'ἑταῖρος φίλος'!U24</f>
        <v>10</v>
      </c>
      <c r="Y48" s="18">
        <f>'ἑταῖρος φίλος'!V24</f>
        <v>26</v>
      </c>
    </row>
    <row r="49" spans="1:25" hidden="1" x14ac:dyDescent="0.35">
      <c r="E49" s="17">
        <f>E48/$D48</f>
        <v>0</v>
      </c>
      <c r="F49" s="17">
        <f t="shared" ref="F49:Y49" si="67">F48/$D48</f>
        <v>2.6315789473684209E-2</v>
      </c>
      <c r="G49" s="17">
        <f t="shared" si="67"/>
        <v>0</v>
      </c>
      <c r="H49" s="17">
        <f t="shared" si="67"/>
        <v>0</v>
      </c>
      <c r="I49" s="17">
        <f t="shared" si="67"/>
        <v>5.2631578947368418E-2</v>
      </c>
      <c r="J49" s="17">
        <f t="shared" si="67"/>
        <v>0.10526315789473684</v>
      </c>
      <c r="K49" s="17">
        <f t="shared" si="67"/>
        <v>2.6315789473684209E-2</v>
      </c>
      <c r="L49" s="17">
        <f t="shared" si="67"/>
        <v>0.21052631578947367</v>
      </c>
      <c r="M49" s="17">
        <f t="shared" si="67"/>
        <v>0</v>
      </c>
      <c r="N49" s="17">
        <f t="shared" si="67"/>
        <v>0</v>
      </c>
      <c r="O49" s="17">
        <f t="shared" si="67"/>
        <v>0</v>
      </c>
      <c r="P49" s="17">
        <f t="shared" si="67"/>
        <v>0.55263157894736847</v>
      </c>
      <c r="Q49" s="17">
        <f t="shared" si="67"/>
        <v>0.44736842105263158</v>
      </c>
      <c r="R49" s="17">
        <f t="shared" si="67"/>
        <v>0.21052631578947367</v>
      </c>
      <c r="S49" s="17">
        <f t="shared" si="67"/>
        <v>0.31578947368421051</v>
      </c>
      <c r="T49" s="17">
        <f t="shared" si="67"/>
        <v>0.23684210526315788</v>
      </c>
      <c r="U49" s="17">
        <f t="shared" si="67"/>
        <v>0.23684210526315788</v>
      </c>
      <c r="V49" s="17">
        <f t="shared" si="67"/>
        <v>0</v>
      </c>
      <c r="W49" s="17">
        <f t="shared" si="67"/>
        <v>0.73684210526315785</v>
      </c>
      <c r="X49" s="17">
        <f t="shared" si="67"/>
        <v>0.26315789473684209</v>
      </c>
      <c r="Y49" s="17">
        <f t="shared" si="67"/>
        <v>0.68421052631578949</v>
      </c>
    </row>
    <row r="50" spans="1:25" hidden="1" x14ac:dyDescent="0.35">
      <c r="E50" s="17">
        <f>1-E49</f>
        <v>1</v>
      </c>
      <c r="F50" s="17">
        <f t="shared" ref="F50:O50" si="68">1-F49</f>
        <v>0.97368421052631582</v>
      </c>
      <c r="G50" s="17">
        <f t="shared" si="68"/>
        <v>1</v>
      </c>
      <c r="H50" s="17">
        <f t="shared" si="68"/>
        <v>1</v>
      </c>
      <c r="I50" s="17">
        <f t="shared" si="68"/>
        <v>0.94736842105263164</v>
      </c>
      <c r="J50" s="17">
        <f t="shared" si="68"/>
        <v>0.89473684210526316</v>
      </c>
      <c r="K50" s="17">
        <f t="shared" si="68"/>
        <v>0.97368421052631582</v>
      </c>
      <c r="L50" s="17">
        <f t="shared" si="68"/>
        <v>0.78947368421052633</v>
      </c>
      <c r="M50" s="17">
        <f t="shared" si="68"/>
        <v>1</v>
      </c>
      <c r="N50" s="17">
        <f t="shared" si="68"/>
        <v>1</v>
      </c>
      <c r="O50" s="17">
        <f t="shared" si="68"/>
        <v>1</v>
      </c>
      <c r="P50" s="17"/>
      <c r="Q50" s="17"/>
      <c r="R50" s="17"/>
      <c r="S50" s="17"/>
      <c r="T50" s="17"/>
      <c r="U50" s="17"/>
      <c r="V50" s="17"/>
      <c r="W50" s="17"/>
      <c r="X50" s="17"/>
      <c r="Y50" s="17">
        <f>1-Y49</f>
        <v>0.31578947368421051</v>
      </c>
    </row>
    <row r="51" spans="1:25" x14ac:dyDescent="0.35">
      <c r="A51" s="20" t="s">
        <v>405</v>
      </c>
      <c r="E51" s="17">
        <v>0</v>
      </c>
      <c r="F51" s="17">
        <f>-SUM(F49*LOG(F49,2)+F50*LOG(F50,2))</f>
        <v>0.17556502585750278</v>
      </c>
      <c r="G51" s="17">
        <v>0</v>
      </c>
      <c r="H51" s="17">
        <v>0</v>
      </c>
      <c r="I51" s="17">
        <f>-SUM(I49*LOG(I49,2)+I50*LOG(I50,2))</f>
        <v>0.29747224891928953</v>
      </c>
      <c r="J51" s="17">
        <f t="shared" ref="J51:K51" si="69">-SUM(J49*LOG(J49,2)+J50*LOG(J50,2))</f>
        <v>0.48546076074591338</v>
      </c>
      <c r="K51" s="17">
        <f t="shared" si="69"/>
        <v>0.17556502585750278</v>
      </c>
      <c r="L51" s="17">
        <f t="shared" ref="L51" si="70">-SUM(L49*LOG(L49,2)+L50*LOG(L50,2))</f>
        <v>0.74248756954212358</v>
      </c>
      <c r="M51" s="17">
        <v>0</v>
      </c>
      <c r="N51" s="17">
        <v>0</v>
      </c>
      <c r="O51" s="17">
        <v>0</v>
      </c>
      <c r="P51" s="17"/>
      <c r="Q51" s="17">
        <f>-SUM(P49*LOG(P49,2)+Q49*LOG(Q49,2))</f>
        <v>0.99199240345385564</v>
      </c>
      <c r="R51" s="17">
        <f>-SUM(R49*LOG(R49,2)+S49*LOG(S49,2)+T49*LOG(T49,2)+U49*LOG(U49,2))/2</f>
        <v>0.99135586152948363</v>
      </c>
      <c r="S51" s="17"/>
      <c r="T51" s="17"/>
      <c r="U51" s="17"/>
      <c r="V51" s="17"/>
      <c r="W51" s="17"/>
      <c r="X51" s="17">
        <f>-SUM(W49*LOG(W49,2)+X49*LOG(X49,2))</f>
        <v>0.83147438800972928</v>
      </c>
      <c r="Y51" s="17">
        <f t="shared" ref="Y51" si="71">-SUM(Y49*LOG(Y49,2)+Y50*LOG(Y50,2))</f>
        <v>0.89974375869826262</v>
      </c>
    </row>
    <row r="52" spans="1:25" s="18" customFormat="1" x14ac:dyDescent="0.35">
      <c r="A52" s="22" t="str">
        <f>'οὐρανός εὐρύς'!B1</f>
        <v>οὐρανός εὐρύς</v>
      </c>
      <c r="B52" s="18">
        <f>'οὐρανός εὐρύς'!C2</f>
        <v>40</v>
      </c>
      <c r="C52" s="18">
        <f>'οὐρανός εὐρύς'!D2</f>
        <v>0</v>
      </c>
      <c r="D52" s="18">
        <f>'οὐρανός εὐρύς'!E2</f>
        <v>40</v>
      </c>
      <c r="E52" s="18">
        <f>'οὐρανός εὐρύς'!B11</f>
        <v>0</v>
      </c>
      <c r="F52" s="18">
        <f>'οὐρανός εὐρύς'!C11</f>
        <v>1</v>
      </c>
      <c r="G52" s="18">
        <f>'οὐρανός εὐρύς'!D11</f>
        <v>1</v>
      </c>
      <c r="H52" s="18">
        <f>'οὐρανός εὐρύς'!E11</f>
        <v>0</v>
      </c>
      <c r="I52" s="18">
        <f>'οὐρανός εὐρύς'!F11</f>
        <v>0</v>
      </c>
      <c r="J52" s="18">
        <f>'οὐρανός εὐρύς'!G11</f>
        <v>8</v>
      </c>
      <c r="K52" s="18">
        <f>'οὐρανός εὐρύς'!H11</f>
        <v>0</v>
      </c>
      <c r="L52" s="18">
        <f>'οὐρανός εὐρύς'!I11</f>
        <v>2</v>
      </c>
      <c r="M52" s="18">
        <f>'οὐρανός εὐρύς'!J11</f>
        <v>0</v>
      </c>
      <c r="N52" s="18">
        <f>'οὐρανός εὐρύς'!K11</f>
        <v>0</v>
      </c>
      <c r="O52" s="18">
        <f>'οὐρανός εὐρύς'!L11</f>
        <v>0</v>
      </c>
      <c r="P52" s="18">
        <f>'οὐρανός εὐρύς'!M11</f>
        <v>40</v>
      </c>
      <c r="Q52" s="18">
        <f>'οὐρανός εὐρύς'!N11</f>
        <v>0</v>
      </c>
      <c r="R52" s="18">
        <f>'οὐρανός εὐρύς'!O11</f>
        <v>5</v>
      </c>
      <c r="S52" s="18">
        <f>'οὐρανός εὐρύς'!P11</f>
        <v>0</v>
      </c>
      <c r="T52" s="18">
        <f>'οὐρανός εὐρύς'!Q11</f>
        <v>0</v>
      </c>
      <c r="U52" s="18">
        <f>'οὐρανός εὐρύς'!R11</f>
        <v>35</v>
      </c>
      <c r="V52" s="18">
        <f>'οὐρανός εὐρύς'!S11</f>
        <v>0</v>
      </c>
      <c r="W52" s="18">
        <f>'οὐρανός εὐρύς'!T11</f>
        <v>0</v>
      </c>
      <c r="X52" s="18">
        <f>'οὐρανός εὐρύς'!U11</f>
        <v>40</v>
      </c>
      <c r="Y52" s="18">
        <f>'οὐρανός εὐρύς'!V11</f>
        <v>0</v>
      </c>
    </row>
    <row r="53" spans="1:25" hidden="1" x14ac:dyDescent="0.35">
      <c r="E53" s="17">
        <f>E52/$D52</f>
        <v>0</v>
      </c>
      <c r="F53" s="17">
        <f t="shared" ref="F53:Y53" si="72">F52/$D52</f>
        <v>2.5000000000000001E-2</v>
      </c>
      <c r="G53" s="17">
        <f t="shared" si="72"/>
        <v>2.5000000000000001E-2</v>
      </c>
      <c r="H53" s="17">
        <f t="shared" si="72"/>
        <v>0</v>
      </c>
      <c r="I53" s="17">
        <f t="shared" si="72"/>
        <v>0</v>
      </c>
      <c r="J53" s="17">
        <f t="shared" si="72"/>
        <v>0.2</v>
      </c>
      <c r="K53" s="17">
        <f t="shared" si="72"/>
        <v>0</v>
      </c>
      <c r="L53" s="17">
        <f t="shared" si="72"/>
        <v>0.05</v>
      </c>
      <c r="M53" s="17">
        <f t="shared" si="72"/>
        <v>0</v>
      </c>
      <c r="N53" s="17">
        <f t="shared" si="72"/>
        <v>0</v>
      </c>
      <c r="O53" s="17">
        <f t="shared" si="72"/>
        <v>0</v>
      </c>
      <c r="P53" s="17">
        <f t="shared" si="72"/>
        <v>1</v>
      </c>
      <c r="Q53" s="17">
        <f t="shared" si="72"/>
        <v>0</v>
      </c>
      <c r="R53" s="17">
        <f t="shared" si="72"/>
        <v>0.125</v>
      </c>
      <c r="S53" s="17">
        <f t="shared" si="72"/>
        <v>0</v>
      </c>
      <c r="T53" s="17">
        <f t="shared" si="72"/>
        <v>0</v>
      </c>
      <c r="U53" s="17">
        <f t="shared" si="72"/>
        <v>0.875</v>
      </c>
      <c r="V53" s="17">
        <f t="shared" si="72"/>
        <v>0</v>
      </c>
      <c r="W53" s="17">
        <f t="shared" si="72"/>
        <v>0</v>
      </c>
      <c r="X53" s="17">
        <f t="shared" si="72"/>
        <v>1</v>
      </c>
      <c r="Y53" s="17">
        <f t="shared" si="72"/>
        <v>0</v>
      </c>
    </row>
    <row r="54" spans="1:25" hidden="1" x14ac:dyDescent="0.35">
      <c r="E54" s="17">
        <f>1-E53</f>
        <v>1</v>
      </c>
      <c r="F54" s="17">
        <f t="shared" ref="F54:O54" si="73">1-F53</f>
        <v>0.97499999999999998</v>
      </c>
      <c r="G54" s="17">
        <f t="shared" si="73"/>
        <v>0.97499999999999998</v>
      </c>
      <c r="H54" s="17">
        <f t="shared" si="73"/>
        <v>1</v>
      </c>
      <c r="I54" s="17">
        <f t="shared" si="73"/>
        <v>1</v>
      </c>
      <c r="J54" s="17">
        <f t="shared" si="73"/>
        <v>0.8</v>
      </c>
      <c r="K54" s="17">
        <f t="shared" si="73"/>
        <v>1</v>
      </c>
      <c r="L54" s="17">
        <f t="shared" si="73"/>
        <v>0.95</v>
      </c>
      <c r="M54" s="17">
        <f t="shared" si="73"/>
        <v>1</v>
      </c>
      <c r="N54" s="17">
        <f t="shared" si="73"/>
        <v>1</v>
      </c>
      <c r="O54" s="17">
        <f t="shared" si="73"/>
        <v>1</v>
      </c>
      <c r="P54" s="17"/>
      <c r="Q54" s="17"/>
      <c r="R54" s="17"/>
      <c r="S54" s="17"/>
      <c r="T54" s="17"/>
      <c r="U54" s="17"/>
      <c r="V54" s="17"/>
      <c r="W54" s="17"/>
      <c r="X54" s="17"/>
      <c r="Y54" s="17">
        <f>1-Y53</f>
        <v>1</v>
      </c>
    </row>
    <row r="55" spans="1:25" x14ac:dyDescent="0.35">
      <c r="A55" s="20" t="s">
        <v>405</v>
      </c>
      <c r="E55" s="17">
        <v>0</v>
      </c>
      <c r="F55" s="17">
        <f>-SUM(F53*LOG(F53,2)+F54*LOG(F54,2))</f>
        <v>0.16866093149667025</v>
      </c>
      <c r="G55" s="17">
        <f>-SUM(G53*LOG(G53,2)+G54*LOG(G54,2))</f>
        <v>0.16866093149667025</v>
      </c>
      <c r="H55" s="17">
        <v>0</v>
      </c>
      <c r="I55" s="17">
        <v>0</v>
      </c>
      <c r="J55" s="17">
        <f t="shared" ref="J55:L55" si="74">-SUM(J53*LOG(J53,2)+J54*LOG(J54,2))</f>
        <v>0.72192809488736231</v>
      </c>
      <c r="K55" s="17">
        <v>0</v>
      </c>
      <c r="L55" s="17">
        <f t="shared" si="74"/>
        <v>0.28639695711595625</v>
      </c>
      <c r="M55" s="17">
        <v>0</v>
      </c>
      <c r="N55" s="17">
        <v>0</v>
      </c>
      <c r="O55" s="17">
        <v>0</v>
      </c>
      <c r="P55" s="17"/>
      <c r="Q55" s="17">
        <v>0</v>
      </c>
      <c r="R55" s="17">
        <f>-SUM(R53*LOG(R53,2)+U53*LOG(U53,2))/2</f>
        <v>0.2717822215997982</v>
      </c>
      <c r="S55" s="17"/>
      <c r="T55" s="17"/>
      <c r="U55" s="17"/>
      <c r="V55" s="17"/>
      <c r="W55" s="17"/>
      <c r="X55" s="17">
        <v>0</v>
      </c>
      <c r="Y55" s="17">
        <v>0</v>
      </c>
    </row>
    <row r="56" spans="1:25" s="18" customFormat="1" x14ac:dyDescent="0.35">
      <c r="A56" s="22" t="str">
        <f>'ἄνθρωπος θνητός'!B1</f>
        <v>ἄνθρωπος θνητός</v>
      </c>
      <c r="B56" s="18">
        <f>'ἄνθρωπος θνητός'!C2</f>
        <v>39</v>
      </c>
      <c r="C56" s="18">
        <f>'ἄνθρωπος θνητός'!D2</f>
        <v>0</v>
      </c>
      <c r="D56" s="18">
        <f>'ἄνθρωπος θνητός'!E2</f>
        <v>39</v>
      </c>
      <c r="E56" s="18">
        <f>'ἄνθρωπος θνητός'!B20</f>
        <v>0</v>
      </c>
      <c r="F56" s="18">
        <f>'ἄνθρωπος θνητός'!C20</f>
        <v>1</v>
      </c>
      <c r="G56" s="18">
        <f>'ἄνθρωπος θνητός'!D20</f>
        <v>12</v>
      </c>
      <c r="H56" s="18">
        <f>'ἄνθρωπος θνητός'!E20</f>
        <v>0</v>
      </c>
      <c r="I56" s="18">
        <f>'ἄνθρωπος θνητός'!F20</f>
        <v>0</v>
      </c>
      <c r="J56" s="18">
        <f>'ἄνθρωπος θνητός'!G20</f>
        <v>2</v>
      </c>
      <c r="K56" s="18">
        <f>'ἄνθρωπος θνητός'!H20</f>
        <v>0</v>
      </c>
      <c r="L56" s="18">
        <f>'ἄνθρωπος θνητός'!I20</f>
        <v>17</v>
      </c>
      <c r="M56" s="18">
        <f>'ἄνθρωπος θνητός'!J20</f>
        <v>6</v>
      </c>
      <c r="N56" s="18">
        <f>'ἄνθρωπος θνητός'!K20</f>
        <v>0</v>
      </c>
      <c r="O56" s="18">
        <f>'ἄνθρωπος θνητός'!L20</f>
        <v>0</v>
      </c>
      <c r="P56" s="18">
        <f>'ἄνθρωπος θνητός'!M20</f>
        <v>0</v>
      </c>
      <c r="Q56" s="18">
        <f>'ἄνθρωπος θνητός'!N20</f>
        <v>39</v>
      </c>
      <c r="R56" s="18">
        <f>'ἄνθρωπος θνητός'!O20</f>
        <v>3</v>
      </c>
      <c r="S56" s="18">
        <f>'ἄνθρωπος θνητός'!P20</f>
        <v>23</v>
      </c>
      <c r="T56" s="18">
        <f>'ἄνθρωπος θνητός'!Q20</f>
        <v>10</v>
      </c>
      <c r="U56" s="18">
        <f>'ἄνθρωπος θνητός'!R20</f>
        <v>3</v>
      </c>
      <c r="V56" s="18">
        <f>'ἄνθρωπος θνητός'!S20</f>
        <v>0</v>
      </c>
      <c r="W56" s="18">
        <f>'ἄνθρωπος θνητός'!T20</f>
        <v>38</v>
      </c>
      <c r="X56" s="18">
        <f>'ἄνθρωπος θνητός'!U20</f>
        <v>1</v>
      </c>
      <c r="Y56" s="18">
        <f>'ἄνθρωπος θνητός'!V20</f>
        <v>8</v>
      </c>
    </row>
    <row r="57" spans="1:25" hidden="1" x14ac:dyDescent="0.35">
      <c r="E57" s="17">
        <f>E56/$D56</f>
        <v>0</v>
      </c>
      <c r="F57" s="17">
        <f t="shared" ref="F57:Y57" si="75">F56/$D56</f>
        <v>2.564102564102564E-2</v>
      </c>
      <c r="G57" s="17">
        <f t="shared" si="75"/>
        <v>0.30769230769230771</v>
      </c>
      <c r="H57" s="17">
        <f t="shared" si="75"/>
        <v>0</v>
      </c>
      <c r="I57" s="17">
        <f t="shared" si="75"/>
        <v>0</v>
      </c>
      <c r="J57" s="17">
        <f t="shared" si="75"/>
        <v>5.128205128205128E-2</v>
      </c>
      <c r="K57" s="17">
        <f t="shared" si="75"/>
        <v>0</v>
      </c>
      <c r="L57" s="17">
        <f t="shared" si="75"/>
        <v>0.4358974358974359</v>
      </c>
      <c r="M57" s="17">
        <f t="shared" si="75"/>
        <v>0.15384615384615385</v>
      </c>
      <c r="N57" s="17">
        <f t="shared" si="75"/>
        <v>0</v>
      </c>
      <c r="O57" s="17">
        <f t="shared" si="75"/>
        <v>0</v>
      </c>
      <c r="P57" s="17">
        <f t="shared" si="75"/>
        <v>0</v>
      </c>
      <c r="Q57" s="17">
        <f t="shared" si="75"/>
        <v>1</v>
      </c>
      <c r="R57" s="17">
        <f t="shared" si="75"/>
        <v>7.6923076923076927E-2</v>
      </c>
      <c r="S57" s="17">
        <f t="shared" si="75"/>
        <v>0.58974358974358976</v>
      </c>
      <c r="T57" s="17">
        <f t="shared" si="75"/>
        <v>0.25641025641025639</v>
      </c>
      <c r="U57" s="17">
        <f t="shared" si="75"/>
        <v>7.6923076923076927E-2</v>
      </c>
      <c r="V57" s="17">
        <f t="shared" si="75"/>
        <v>0</v>
      </c>
      <c r="W57" s="17">
        <f t="shared" si="75"/>
        <v>0.97435897435897434</v>
      </c>
      <c r="X57" s="17">
        <f t="shared" si="75"/>
        <v>2.564102564102564E-2</v>
      </c>
      <c r="Y57" s="17">
        <f t="shared" si="75"/>
        <v>0.20512820512820512</v>
      </c>
    </row>
    <row r="58" spans="1:25" hidden="1" x14ac:dyDescent="0.35">
      <c r="E58" s="17">
        <f>1-E57</f>
        <v>1</v>
      </c>
      <c r="F58" s="17">
        <f t="shared" ref="F58:O58" si="76">1-F57</f>
        <v>0.97435897435897434</v>
      </c>
      <c r="G58" s="17">
        <f t="shared" si="76"/>
        <v>0.69230769230769229</v>
      </c>
      <c r="H58" s="17">
        <f t="shared" si="76"/>
        <v>1</v>
      </c>
      <c r="I58" s="17">
        <f t="shared" si="76"/>
        <v>1</v>
      </c>
      <c r="J58" s="17">
        <f t="shared" si="76"/>
        <v>0.94871794871794868</v>
      </c>
      <c r="K58" s="17">
        <f t="shared" si="76"/>
        <v>1</v>
      </c>
      <c r="L58" s="17">
        <f t="shared" si="76"/>
        <v>0.5641025641025641</v>
      </c>
      <c r="M58" s="17">
        <f t="shared" si="76"/>
        <v>0.84615384615384615</v>
      </c>
      <c r="N58" s="17">
        <f t="shared" si="76"/>
        <v>1</v>
      </c>
      <c r="O58" s="17">
        <f t="shared" si="76"/>
        <v>1</v>
      </c>
      <c r="P58" s="17"/>
      <c r="Q58" s="17"/>
      <c r="R58" s="17"/>
      <c r="S58" s="17"/>
      <c r="T58" s="17"/>
      <c r="U58" s="17"/>
      <c r="V58" s="17"/>
      <c r="W58" s="17"/>
      <c r="X58" s="17"/>
      <c r="Y58" s="17">
        <f>1-Y57</f>
        <v>0.79487179487179493</v>
      </c>
    </row>
    <row r="59" spans="1:25" x14ac:dyDescent="0.35">
      <c r="A59" s="20" t="s">
        <v>405</v>
      </c>
      <c r="E59" s="17">
        <v>0</v>
      </c>
      <c r="F59" s="17">
        <f>-SUM(F57*LOG(F57,2)+F58*LOG(F58,2))</f>
        <v>0.17203694935311378</v>
      </c>
      <c r="G59" s="17">
        <f>-SUM(G57*LOG(G57,2)+G58*LOG(G58,2))</f>
        <v>0.89049164021949134</v>
      </c>
      <c r="H59" s="17">
        <v>0</v>
      </c>
      <c r="I59" s="17">
        <v>0</v>
      </c>
      <c r="J59" s="17">
        <f t="shared" ref="J59:M59" si="77">-SUM(J57*LOG(J57,2)+J58*LOG(J58,2))</f>
        <v>0.29181825659888583</v>
      </c>
      <c r="K59" s="17">
        <v>0</v>
      </c>
      <c r="L59" s="17">
        <f t="shared" si="77"/>
        <v>0.98811083652183007</v>
      </c>
      <c r="M59" s="17">
        <f t="shared" si="77"/>
        <v>0.61938219467876376</v>
      </c>
      <c r="N59" s="17">
        <v>0</v>
      </c>
      <c r="O59" s="17">
        <v>0</v>
      </c>
      <c r="P59" s="17"/>
      <c r="Q59" s="17">
        <v>0</v>
      </c>
      <c r="R59" s="17">
        <f>-SUM(R57*LOG(R57,2)+S57*LOG(S57,2)+T57*LOG(T57,2)+U57*LOG(U57,2))/2</f>
        <v>0.76102186657840809</v>
      </c>
      <c r="S59" s="17"/>
      <c r="T59" s="17"/>
      <c r="U59" s="17"/>
      <c r="V59" s="17"/>
      <c r="W59" s="17"/>
      <c r="X59" s="17">
        <f>-SUM(W57*LOG(W57,2)+X57*LOG(X57,2))</f>
        <v>0.17203694935311378</v>
      </c>
      <c r="Y59" s="17">
        <f t="shared" ref="Y59" si="78">-SUM(Y57*LOG(Y57,2)+Y58*LOG(Y58,2))</f>
        <v>0.73206669009319369</v>
      </c>
    </row>
    <row r="60" spans="1:25" s="18" customFormat="1" x14ac:dyDescent="0.35">
      <c r="A60" s="18" t="str">
        <f>'ὠκύς ἵππος'!B1</f>
        <v>ὠκύς ἵππος</v>
      </c>
      <c r="B60" s="18">
        <f>'ὠκύς ἵππος'!C2</f>
        <v>37</v>
      </c>
      <c r="C60" s="18">
        <f>'ὠκύς ἵππος'!D2</f>
        <v>0</v>
      </c>
      <c r="D60" s="18">
        <f>'ὠκύς ἵππος'!E2</f>
        <v>37</v>
      </c>
      <c r="E60" s="18">
        <f>'ὠκύς ἵππος'!B15</f>
        <v>0</v>
      </c>
      <c r="F60" s="18">
        <f>'ὠκύς ἵππος'!C15</f>
        <v>3</v>
      </c>
      <c r="G60" s="18">
        <f>'ὠκύς ἵππος'!D15</f>
        <v>0</v>
      </c>
      <c r="H60" s="18">
        <f>'ὠκύς ἵππος'!E15</f>
        <v>2</v>
      </c>
      <c r="I60" s="18">
        <f>'ὠκύς ἵππος'!F15</f>
        <v>2</v>
      </c>
      <c r="J60" s="18">
        <f>'ὠκύς ἵππος'!G15</f>
        <v>1</v>
      </c>
      <c r="K60" s="18">
        <f>'ὠκύς ἵππος'!H15</f>
        <v>0</v>
      </c>
      <c r="L60" s="18">
        <f>'ὠκύς ἵππος'!I15</f>
        <v>0</v>
      </c>
      <c r="M60" s="18">
        <f>'ὠκύς ἵππος'!J15</f>
        <v>0</v>
      </c>
      <c r="N60" s="18">
        <f>'ὠκύς ἵππος'!K15</f>
        <v>0</v>
      </c>
      <c r="O60" s="18">
        <f>'ὠκύς ἵππος'!L15</f>
        <v>0</v>
      </c>
      <c r="P60" s="18">
        <f>'ὠκύς ἵππος'!M15</f>
        <v>0</v>
      </c>
      <c r="Q60" s="18">
        <f>'ὠκύς ἵππος'!N15</f>
        <v>37</v>
      </c>
      <c r="R60" s="18">
        <f>'ὠκύς ἵππος'!O15</f>
        <v>11</v>
      </c>
      <c r="S60" s="18">
        <f>'ὠκύς ἵππος'!P15</f>
        <v>4</v>
      </c>
      <c r="T60" s="18">
        <f>'ὠκύς ἵππος'!Q15</f>
        <v>0</v>
      </c>
      <c r="U60" s="18">
        <f>'ὠκύς ἵππος'!R15</f>
        <v>22</v>
      </c>
      <c r="V60" s="18">
        <f>'ὠκύς ἵππος'!S15</f>
        <v>0</v>
      </c>
      <c r="W60" s="18">
        <f>'ὠκύς ἵππος'!T15</f>
        <v>31</v>
      </c>
      <c r="X60" s="18">
        <f>'ὠκύς ἵππος'!U15</f>
        <v>6</v>
      </c>
      <c r="Y60" s="18">
        <f>'ὠκύς ἵππος'!V15</f>
        <v>1</v>
      </c>
    </row>
    <row r="61" spans="1:25" hidden="1" x14ac:dyDescent="0.35">
      <c r="E61" s="17">
        <f>E60/$D60</f>
        <v>0</v>
      </c>
      <c r="F61" s="17">
        <f t="shared" ref="F61:Y61" si="79">F60/$D60</f>
        <v>8.1081081081081086E-2</v>
      </c>
      <c r="G61" s="17">
        <f t="shared" si="79"/>
        <v>0</v>
      </c>
      <c r="H61" s="17">
        <f t="shared" si="79"/>
        <v>5.4054054054054057E-2</v>
      </c>
      <c r="I61" s="17">
        <f t="shared" si="79"/>
        <v>5.4054054054054057E-2</v>
      </c>
      <c r="J61" s="17">
        <f t="shared" si="79"/>
        <v>2.7027027027027029E-2</v>
      </c>
      <c r="K61" s="17">
        <f t="shared" si="79"/>
        <v>0</v>
      </c>
      <c r="L61" s="17">
        <f t="shared" si="79"/>
        <v>0</v>
      </c>
      <c r="M61" s="17">
        <f t="shared" si="79"/>
        <v>0</v>
      </c>
      <c r="N61" s="17">
        <f t="shared" si="79"/>
        <v>0</v>
      </c>
      <c r="O61" s="17">
        <f t="shared" si="79"/>
        <v>0</v>
      </c>
      <c r="P61" s="17">
        <f t="shared" si="79"/>
        <v>0</v>
      </c>
      <c r="Q61" s="17">
        <f t="shared" si="79"/>
        <v>1</v>
      </c>
      <c r="R61" s="17">
        <f t="shared" si="79"/>
        <v>0.29729729729729731</v>
      </c>
      <c r="S61" s="17">
        <f t="shared" si="79"/>
        <v>0.10810810810810811</v>
      </c>
      <c r="T61" s="17">
        <f t="shared" si="79"/>
        <v>0</v>
      </c>
      <c r="U61" s="17">
        <f t="shared" si="79"/>
        <v>0.59459459459459463</v>
      </c>
      <c r="V61" s="17">
        <f t="shared" si="79"/>
        <v>0</v>
      </c>
      <c r="W61" s="17">
        <f t="shared" si="79"/>
        <v>0.83783783783783783</v>
      </c>
      <c r="X61" s="17">
        <f t="shared" si="79"/>
        <v>0.16216216216216217</v>
      </c>
      <c r="Y61" s="17">
        <f t="shared" si="79"/>
        <v>2.7027027027027029E-2</v>
      </c>
    </row>
    <row r="62" spans="1:25" hidden="1" x14ac:dyDescent="0.35">
      <c r="E62" s="17">
        <f>1-E61</f>
        <v>1</v>
      </c>
      <c r="F62" s="17">
        <f t="shared" ref="F62:O62" si="80">1-F61</f>
        <v>0.91891891891891886</v>
      </c>
      <c r="G62" s="17">
        <f t="shared" si="80"/>
        <v>1</v>
      </c>
      <c r="H62" s="17">
        <f t="shared" si="80"/>
        <v>0.94594594594594594</v>
      </c>
      <c r="I62" s="17">
        <f t="shared" si="80"/>
        <v>0.94594594594594594</v>
      </c>
      <c r="J62" s="17">
        <f t="shared" si="80"/>
        <v>0.97297297297297303</v>
      </c>
      <c r="K62" s="17">
        <f t="shared" si="80"/>
        <v>1</v>
      </c>
      <c r="L62" s="17">
        <f t="shared" si="80"/>
        <v>1</v>
      </c>
      <c r="M62" s="17">
        <f t="shared" si="80"/>
        <v>1</v>
      </c>
      <c r="N62" s="17">
        <f t="shared" si="80"/>
        <v>1</v>
      </c>
      <c r="O62" s="17">
        <f t="shared" si="80"/>
        <v>1</v>
      </c>
      <c r="P62" s="17"/>
      <c r="Q62" s="17"/>
      <c r="R62" s="17"/>
      <c r="S62" s="17"/>
      <c r="T62" s="17"/>
      <c r="U62" s="17"/>
      <c r="V62" s="17"/>
      <c r="W62" s="17"/>
      <c r="X62" s="17"/>
      <c r="Y62" s="17">
        <f>1-Y61</f>
        <v>0.97297297297297303</v>
      </c>
    </row>
    <row r="63" spans="1:25" x14ac:dyDescent="0.35">
      <c r="A63" s="20" t="s">
        <v>405</v>
      </c>
      <c r="E63" s="17">
        <v>0</v>
      </c>
      <c r="F63" s="17">
        <f>-SUM(F61*LOG(F61,2)+F62*LOG(F62,2))</f>
        <v>0.40597703847557126</v>
      </c>
      <c r="G63" s="17">
        <v>0</v>
      </c>
      <c r="H63" s="17">
        <f>-SUM(H61*LOG(H61,2)+H62*LOG(H62,2))</f>
        <v>0.30337483608641391</v>
      </c>
      <c r="I63" s="17">
        <f>-SUM(I61*LOG(I61,2)+I62*LOG(I62,2))</f>
        <v>0.30337483608641391</v>
      </c>
      <c r="J63" s="17">
        <f t="shared" ref="J63" si="81">-SUM(J61*LOG(J61,2)+J62*LOG(J62,2))</f>
        <v>0.17925606692832149</v>
      </c>
      <c r="K63" s="17">
        <v>0</v>
      </c>
      <c r="L63" s="17">
        <v>0</v>
      </c>
      <c r="M63" s="17">
        <v>0</v>
      </c>
      <c r="N63" s="17">
        <v>0</v>
      </c>
      <c r="O63" s="17">
        <v>0</v>
      </c>
      <c r="P63" s="17"/>
      <c r="Q63" s="17">
        <v>0</v>
      </c>
      <c r="R63" s="17">
        <f>-SUM(R61*LOG(R61,2)+S61*LOG(S61,2)+U61*LOG(U61,2))/2</f>
        <v>0.65660177180054502</v>
      </c>
      <c r="S63" s="17"/>
      <c r="T63" s="17"/>
      <c r="U63" s="17"/>
      <c r="V63" s="17"/>
      <c r="W63" s="17"/>
      <c r="X63" s="17">
        <f>-SUM(W61*LOG(W61,2)+X61*LOG(X61,2))</f>
        <v>0.63945713248516411</v>
      </c>
      <c r="Y63" s="17">
        <f t="shared" ref="Y63" si="82">-SUM(Y61*LOG(Y61,2)+Y62*LOG(Y62,2))</f>
        <v>0.17925606692832149</v>
      </c>
    </row>
    <row r="64" spans="1:25" s="18" customFormat="1" x14ac:dyDescent="0.35">
      <c r="A64" s="24" t="str">
        <f>'ναῦς κόιλος'!B1</f>
        <v>ναῦς κόιλος</v>
      </c>
      <c r="B64" s="18">
        <f>'ναῦς κόιλος'!C2</f>
        <v>36</v>
      </c>
      <c r="C64" s="18">
        <f>'ναῦς κόιλος'!D2</f>
        <v>0</v>
      </c>
      <c r="D64" s="18">
        <f>'ναῦς κόιλος'!E2</f>
        <v>36</v>
      </c>
      <c r="E64" s="18">
        <f>'ναῦς κόιλος'!B16</f>
        <v>0</v>
      </c>
      <c r="F64" s="18">
        <f>'ναῦς κόιλος'!C16</f>
        <v>4</v>
      </c>
      <c r="G64" s="18">
        <f>'ναῦς κόιλος'!D16</f>
        <v>0</v>
      </c>
      <c r="H64" s="18">
        <f>'ναῦς κόιλος'!E16</f>
        <v>3</v>
      </c>
      <c r="I64" s="18">
        <f>'ναῦς κόιλος'!F16</f>
        <v>0</v>
      </c>
      <c r="J64" s="18">
        <f>'ναῦς κόιλος'!G16</f>
        <v>35</v>
      </c>
      <c r="K64" s="18">
        <f>'ναῦς κόιλος'!H16</f>
        <v>0</v>
      </c>
      <c r="L64" s="18">
        <f>'ναῦς κόιλος'!I16</f>
        <v>0</v>
      </c>
      <c r="M64" s="18">
        <f>'ναῦς κόιλος'!J16</f>
        <v>0</v>
      </c>
      <c r="N64" s="18">
        <f>'ναῦς κόιλος'!K16</f>
        <v>0</v>
      </c>
      <c r="O64" s="18">
        <f>'ναῦς κόιλος'!L16</f>
        <v>0</v>
      </c>
      <c r="P64" s="18">
        <f>'ναῦς κόιλος'!M16</f>
        <v>9</v>
      </c>
      <c r="Q64" s="18">
        <f>'ναῦς κόιλος'!N16</f>
        <v>27</v>
      </c>
      <c r="R64" s="18">
        <f>'ναῦς κόιλος'!O16</f>
        <v>1</v>
      </c>
      <c r="S64" s="18">
        <f>'ναῦς κόιλος'!P16</f>
        <v>0</v>
      </c>
      <c r="T64" s="18">
        <f>'ναῦς κόιλος'!Q16</f>
        <v>17</v>
      </c>
      <c r="U64" s="18">
        <f>'ναῦς κόιλος'!R16</f>
        <v>18</v>
      </c>
      <c r="V64" s="18">
        <f>'ναῦς κόιλος'!S16</f>
        <v>0</v>
      </c>
      <c r="W64" s="18">
        <f>'ναῦς κόιλος'!T16</f>
        <v>35</v>
      </c>
      <c r="X64" s="18">
        <f>'ναῦς κόιλος'!U16</f>
        <v>1</v>
      </c>
      <c r="Y64" s="18">
        <f>'ναῦς κόιλος'!V16</f>
        <v>35</v>
      </c>
    </row>
    <row r="65" spans="1:25" hidden="1" x14ac:dyDescent="0.35">
      <c r="E65" s="17">
        <f>E64/$D64</f>
        <v>0</v>
      </c>
      <c r="F65" s="17">
        <f t="shared" ref="F65:Y65" si="83">F64/$D64</f>
        <v>0.1111111111111111</v>
      </c>
      <c r="G65" s="17">
        <f t="shared" si="83"/>
        <v>0</v>
      </c>
      <c r="H65" s="17">
        <f t="shared" si="83"/>
        <v>8.3333333333333329E-2</v>
      </c>
      <c r="I65" s="17">
        <f t="shared" si="83"/>
        <v>0</v>
      </c>
      <c r="J65" s="17">
        <f t="shared" si="83"/>
        <v>0.97222222222222221</v>
      </c>
      <c r="K65" s="17">
        <f t="shared" si="83"/>
        <v>0</v>
      </c>
      <c r="L65" s="17">
        <f t="shared" si="83"/>
        <v>0</v>
      </c>
      <c r="M65" s="17">
        <f t="shared" si="83"/>
        <v>0</v>
      </c>
      <c r="N65" s="17">
        <f t="shared" si="83"/>
        <v>0</v>
      </c>
      <c r="O65" s="17">
        <f t="shared" si="83"/>
        <v>0</v>
      </c>
      <c r="P65" s="17">
        <f t="shared" si="83"/>
        <v>0.25</v>
      </c>
      <c r="Q65" s="17">
        <f t="shared" si="83"/>
        <v>0.75</v>
      </c>
      <c r="R65" s="17">
        <f t="shared" si="83"/>
        <v>2.7777777777777776E-2</v>
      </c>
      <c r="S65" s="17">
        <f t="shared" si="83"/>
        <v>0</v>
      </c>
      <c r="T65" s="17">
        <f t="shared" si="83"/>
        <v>0.47222222222222221</v>
      </c>
      <c r="U65" s="17">
        <f t="shared" si="83"/>
        <v>0.5</v>
      </c>
      <c r="V65" s="17">
        <f t="shared" si="83"/>
        <v>0</v>
      </c>
      <c r="W65" s="17">
        <f t="shared" si="83"/>
        <v>0.97222222222222221</v>
      </c>
      <c r="X65" s="17">
        <f t="shared" si="83"/>
        <v>2.7777777777777776E-2</v>
      </c>
      <c r="Y65" s="17">
        <f t="shared" si="83"/>
        <v>0.97222222222222221</v>
      </c>
    </row>
    <row r="66" spans="1:25" hidden="1" x14ac:dyDescent="0.35">
      <c r="E66" s="17">
        <f>1-E65</f>
        <v>1</v>
      </c>
      <c r="F66" s="17">
        <f t="shared" ref="F66:O66" si="84">1-F65</f>
        <v>0.88888888888888884</v>
      </c>
      <c r="G66" s="17">
        <f t="shared" si="84"/>
        <v>1</v>
      </c>
      <c r="H66" s="17">
        <f t="shared" si="84"/>
        <v>0.91666666666666663</v>
      </c>
      <c r="I66" s="17">
        <f t="shared" si="84"/>
        <v>1</v>
      </c>
      <c r="J66" s="17">
        <f t="shared" si="84"/>
        <v>2.777777777777779E-2</v>
      </c>
      <c r="K66" s="17">
        <f t="shared" si="84"/>
        <v>1</v>
      </c>
      <c r="L66" s="17">
        <f t="shared" si="84"/>
        <v>1</v>
      </c>
      <c r="M66" s="17">
        <f t="shared" si="84"/>
        <v>1</v>
      </c>
      <c r="N66" s="17">
        <f t="shared" si="84"/>
        <v>1</v>
      </c>
      <c r="O66" s="17">
        <f t="shared" si="84"/>
        <v>1</v>
      </c>
      <c r="P66" s="17"/>
      <c r="Q66" s="17"/>
      <c r="R66" s="17"/>
      <c r="S66" s="17"/>
      <c r="T66" s="17"/>
      <c r="U66" s="17"/>
      <c r="V66" s="17"/>
      <c r="W66" s="17"/>
      <c r="X66" s="17"/>
      <c r="Y66" s="17">
        <f>1-Y65</f>
        <v>2.777777777777779E-2</v>
      </c>
    </row>
    <row r="67" spans="1:25" x14ac:dyDescent="0.35">
      <c r="A67" s="20" t="s">
        <v>405</v>
      </c>
      <c r="E67" s="17">
        <v>0</v>
      </c>
      <c r="F67" s="17">
        <f>-SUM(F65*LOG(F65,2)+F66*LOG(F66,2))</f>
        <v>0.50325833477564574</v>
      </c>
      <c r="G67" s="17">
        <v>0</v>
      </c>
      <c r="H67" s="17">
        <f>-SUM(H65*LOG(H65,2)+H66*LOG(H66,2))</f>
        <v>0.41381685030363374</v>
      </c>
      <c r="I67" s="17">
        <v>0</v>
      </c>
      <c r="J67" s="17">
        <f t="shared" ref="J67" si="85">-SUM(J65*LOG(J65,2)+J66*LOG(J66,2))</f>
        <v>0.18312206830137284</v>
      </c>
      <c r="K67" s="17">
        <v>0</v>
      </c>
      <c r="L67" s="17">
        <v>0</v>
      </c>
      <c r="M67" s="17">
        <v>0</v>
      </c>
      <c r="N67" s="17">
        <v>0</v>
      </c>
      <c r="O67" s="17">
        <v>0</v>
      </c>
      <c r="P67" s="17"/>
      <c r="Q67" s="17">
        <f>-SUM(P65*LOG(P65,2)+Q65*LOG(Q65,2))</f>
        <v>0.81127812445913283</v>
      </c>
      <c r="R67" s="17">
        <f>-SUM(R65*LOG(R65,2)+T65*LOG(T65,2)+U65*LOG(U65,2))/2</f>
        <v>0.57738585728758129</v>
      </c>
      <c r="S67" s="17"/>
      <c r="T67" s="17"/>
      <c r="U67" s="17"/>
      <c r="V67" s="17"/>
      <c r="W67" s="17"/>
      <c r="X67" s="17">
        <f>-SUM(W65*LOG(W65,2)+X65*LOG(X65,2))</f>
        <v>0.18312206830137276</v>
      </c>
      <c r="Y67" s="17">
        <f t="shared" ref="Y67" si="86">-SUM(Y65*LOG(Y65,2)+Y66*LOG(Y66,2))</f>
        <v>0.18312206830137284</v>
      </c>
    </row>
    <row r="68" spans="1:25" s="18" customFormat="1" x14ac:dyDescent="0.35">
      <c r="A68" s="18" t="str">
        <f>'ὑσμίνη κρατερός'!B1</f>
        <v>ὑσμίνη κρατερός</v>
      </c>
      <c r="B68" s="18">
        <f>'ὑσμίνη κρατερός'!C2</f>
        <v>36</v>
      </c>
      <c r="C68" s="18">
        <f>'ὑσμίνη κρατερός'!D2</f>
        <v>0</v>
      </c>
      <c r="D68" s="18">
        <f>'ὑσμίνη κρατερός'!E2</f>
        <v>36</v>
      </c>
      <c r="E68" s="18">
        <f>'ὑσμίνη κρατερός'!B13</f>
        <v>0</v>
      </c>
      <c r="F68" s="18">
        <f>'ὑσμίνη κρατερός'!C13</f>
        <v>1</v>
      </c>
      <c r="G68" s="18">
        <f>'ὑσμίνη κρατερός'!D13</f>
        <v>0</v>
      </c>
      <c r="H68" s="18">
        <f>'ὑσμίνη κρατερός'!E13</f>
        <v>0</v>
      </c>
      <c r="I68" s="18">
        <f>'ὑσμίνη κρατερός'!F13</f>
        <v>0</v>
      </c>
      <c r="J68" s="18">
        <f>'ὑσμίνη κρατερός'!G13</f>
        <v>32</v>
      </c>
      <c r="K68" s="18">
        <f>'ὑσμίνη κρατερός'!H13</f>
        <v>0</v>
      </c>
      <c r="L68" s="18">
        <f>'ὑσμίνη κρατερός'!I13</f>
        <v>0</v>
      </c>
      <c r="M68" s="18">
        <f>'ὑσμίνη κρατερός'!J13</f>
        <v>0</v>
      </c>
      <c r="N68" s="18">
        <f>'ὑσμίνη κρατερός'!K13</f>
        <v>0</v>
      </c>
      <c r="O68" s="18">
        <f>'ὑσμίνη κρατερός'!L13</f>
        <v>0</v>
      </c>
      <c r="P68" s="18">
        <f>'ὑσμίνη κρατερός'!M13</f>
        <v>26</v>
      </c>
      <c r="Q68" s="18">
        <f>'ὑσμίνη κρατερός'!N13</f>
        <v>10</v>
      </c>
      <c r="R68" s="18">
        <f>'ὑσμίνη κρατερός'!O13</f>
        <v>1</v>
      </c>
      <c r="S68" s="18">
        <f>'ὑσμίνη κρατερός'!P13</f>
        <v>3</v>
      </c>
      <c r="T68" s="18">
        <f>'ὑσμίνη κρατερός'!Q13</f>
        <v>12</v>
      </c>
      <c r="U68" s="18">
        <f>'ὑσμίνη κρατερός'!R13</f>
        <v>20</v>
      </c>
      <c r="V68" s="18">
        <f>'ὑσμίνη κρατερός'!S13</f>
        <v>0</v>
      </c>
      <c r="W68" s="18">
        <f>'ὑσμίνη κρατερός'!T13</f>
        <v>36</v>
      </c>
      <c r="X68" s="18">
        <f>'ὑσμίνη κρατερός'!U13</f>
        <v>0</v>
      </c>
      <c r="Y68" s="18">
        <f>'ὑσμίνη κρατερός'!V13</f>
        <v>0</v>
      </c>
    </row>
    <row r="69" spans="1:25" hidden="1" x14ac:dyDescent="0.35">
      <c r="E69" s="17">
        <f>E68/$D68</f>
        <v>0</v>
      </c>
      <c r="F69" s="17">
        <f t="shared" ref="F69:Y69" si="87">F68/$D68</f>
        <v>2.7777777777777776E-2</v>
      </c>
      <c r="G69" s="17">
        <f t="shared" si="87"/>
        <v>0</v>
      </c>
      <c r="H69" s="17">
        <f t="shared" si="87"/>
        <v>0</v>
      </c>
      <c r="I69" s="17">
        <f t="shared" si="87"/>
        <v>0</v>
      </c>
      <c r="J69" s="17">
        <f t="shared" si="87"/>
        <v>0.88888888888888884</v>
      </c>
      <c r="K69" s="17">
        <f t="shared" si="87"/>
        <v>0</v>
      </c>
      <c r="L69" s="17">
        <f t="shared" si="87"/>
        <v>0</v>
      </c>
      <c r="M69" s="17">
        <f t="shared" si="87"/>
        <v>0</v>
      </c>
      <c r="N69" s="17">
        <f t="shared" si="87"/>
        <v>0</v>
      </c>
      <c r="O69" s="17">
        <f t="shared" si="87"/>
        <v>0</v>
      </c>
      <c r="P69" s="17">
        <f t="shared" si="87"/>
        <v>0.72222222222222221</v>
      </c>
      <c r="Q69" s="17">
        <f t="shared" si="87"/>
        <v>0.27777777777777779</v>
      </c>
      <c r="R69" s="17">
        <f t="shared" si="87"/>
        <v>2.7777777777777776E-2</v>
      </c>
      <c r="S69" s="17">
        <f t="shared" si="87"/>
        <v>8.3333333333333329E-2</v>
      </c>
      <c r="T69" s="17">
        <f t="shared" si="87"/>
        <v>0.33333333333333331</v>
      </c>
      <c r="U69" s="17">
        <f t="shared" si="87"/>
        <v>0.55555555555555558</v>
      </c>
      <c r="V69" s="17">
        <f t="shared" si="87"/>
        <v>0</v>
      </c>
      <c r="W69" s="17">
        <f t="shared" si="87"/>
        <v>1</v>
      </c>
      <c r="X69" s="17">
        <f t="shared" si="87"/>
        <v>0</v>
      </c>
      <c r="Y69" s="17">
        <f t="shared" si="87"/>
        <v>0</v>
      </c>
    </row>
    <row r="70" spans="1:25" hidden="1" x14ac:dyDescent="0.35">
      <c r="E70" s="17">
        <f>1-E69</f>
        <v>1</v>
      </c>
      <c r="F70" s="17">
        <f t="shared" ref="F70:O70" si="88">1-F69</f>
        <v>0.97222222222222221</v>
      </c>
      <c r="G70" s="17">
        <f t="shared" si="88"/>
        <v>1</v>
      </c>
      <c r="H70" s="17">
        <f t="shared" si="88"/>
        <v>1</v>
      </c>
      <c r="I70" s="17">
        <f t="shared" si="88"/>
        <v>1</v>
      </c>
      <c r="J70" s="17">
        <f t="shared" si="88"/>
        <v>0.11111111111111116</v>
      </c>
      <c r="K70" s="17">
        <f t="shared" si="88"/>
        <v>1</v>
      </c>
      <c r="L70" s="17">
        <f t="shared" si="88"/>
        <v>1</v>
      </c>
      <c r="M70" s="17">
        <f t="shared" si="88"/>
        <v>1</v>
      </c>
      <c r="N70" s="17">
        <f t="shared" si="88"/>
        <v>1</v>
      </c>
      <c r="O70" s="17">
        <f t="shared" si="88"/>
        <v>1</v>
      </c>
      <c r="P70" s="17"/>
      <c r="Q70" s="17"/>
      <c r="R70" s="17"/>
      <c r="S70" s="17"/>
      <c r="T70" s="17"/>
      <c r="U70" s="17"/>
      <c r="V70" s="17"/>
      <c r="W70" s="17"/>
      <c r="X70" s="17"/>
      <c r="Y70" s="17">
        <f>1-Y69</f>
        <v>1</v>
      </c>
    </row>
    <row r="71" spans="1:25" x14ac:dyDescent="0.35">
      <c r="A71" s="20" t="s">
        <v>405</v>
      </c>
      <c r="E71" s="17">
        <v>0</v>
      </c>
      <c r="F71" s="17">
        <f>-SUM(F69*LOG(F69,2)+F70*LOG(F70,2))</f>
        <v>0.18312206830137276</v>
      </c>
      <c r="G71" s="17">
        <v>0</v>
      </c>
      <c r="H71" s="17">
        <v>0</v>
      </c>
      <c r="I71" s="17">
        <v>0</v>
      </c>
      <c r="J71" s="17">
        <f t="shared" ref="J71" si="89">-SUM(J69*LOG(J69,2)+J70*LOG(J70,2))</f>
        <v>0.50325833477564585</v>
      </c>
      <c r="K71" s="17">
        <v>0</v>
      </c>
      <c r="L71" s="17">
        <v>0</v>
      </c>
      <c r="M71" s="17">
        <v>0</v>
      </c>
      <c r="N71" s="17">
        <v>0</v>
      </c>
      <c r="O71" s="17">
        <v>0</v>
      </c>
      <c r="P71" s="17"/>
      <c r="Q71" s="17">
        <f>-SUM(P69*LOG(P69,2)+Q69*LOG(Q69,2))</f>
        <v>0.85240517864947862</v>
      </c>
      <c r="R71" s="17">
        <f>-SUM(R69*LOG(R69,2)+S69*LOG(S69,2)+T69*LOG(T69,2)+U69*LOG(U69,2))/2</f>
        <v>0.72089306449109247</v>
      </c>
      <c r="S71" s="17"/>
      <c r="T71" s="17"/>
      <c r="U71" s="17"/>
      <c r="V71" s="17"/>
      <c r="W71" s="17"/>
      <c r="X71" s="17">
        <v>0</v>
      </c>
      <c r="Y71" s="17">
        <v>0</v>
      </c>
    </row>
    <row r="72" spans="1:25" s="18" customFormat="1" x14ac:dyDescent="0.35">
      <c r="A72" s="24" t="str">
        <f>'χαλκός ὀξύς'!B1</f>
        <v>χαλκός ὀξύς</v>
      </c>
      <c r="B72" s="18">
        <f>'χαλκός ὀξύς'!C2</f>
        <v>35</v>
      </c>
      <c r="C72" s="18">
        <f>'χαλκός ὀξύς'!D2</f>
        <v>0</v>
      </c>
      <c r="D72" s="18">
        <f>'χαλκός ὀξύς'!E2</f>
        <v>35</v>
      </c>
      <c r="E72" s="18">
        <f>'χαλκός ὀξύς'!B7</f>
        <v>0</v>
      </c>
      <c r="F72" s="18">
        <f>'χαλκός ὀξύς'!C7</f>
        <v>0</v>
      </c>
      <c r="G72" s="18">
        <f>'χαλκός ὀξύς'!D7</f>
        <v>0</v>
      </c>
      <c r="H72" s="18">
        <f>'χαλκός ὀξύς'!E7</f>
        <v>0</v>
      </c>
      <c r="I72" s="18">
        <f>'χαλκός ὀξύς'!F7</f>
        <v>0</v>
      </c>
      <c r="J72" s="18">
        <f>'χαλκός ὀξύς'!G7</f>
        <v>0</v>
      </c>
      <c r="K72" s="18">
        <f>'χαλκός ὀξύς'!H7</f>
        <v>0</v>
      </c>
      <c r="L72" s="18">
        <f>'χαλκός ὀξύς'!I7</f>
        <v>0</v>
      </c>
      <c r="M72" s="18">
        <f>'χαλκός ὀξύς'!J7</f>
        <v>0</v>
      </c>
      <c r="N72" s="18">
        <f>'χαλκός ὀξύς'!K7</f>
        <v>0</v>
      </c>
      <c r="O72" s="18">
        <f>'χαλκός ὀξύς'!L7</f>
        <v>0</v>
      </c>
      <c r="P72" s="18">
        <f>'χαλκός ὀξύς'!M7</f>
        <v>35</v>
      </c>
      <c r="Q72" s="18">
        <f>'χαλκός ὀξύς'!N7</f>
        <v>0</v>
      </c>
      <c r="R72" s="18">
        <f>'χαλκός ὀξύς'!O7</f>
        <v>0</v>
      </c>
      <c r="S72" s="18">
        <f>'χαλκός ὀξύς'!P7</f>
        <v>0</v>
      </c>
      <c r="T72" s="18">
        <f>'χαλκός ὀξύς'!Q7</f>
        <v>35</v>
      </c>
      <c r="U72" s="18">
        <f>'χαλκός ὀξύς'!R7</f>
        <v>0</v>
      </c>
      <c r="V72" s="18">
        <f>'χαλκός ὀξύς'!S7</f>
        <v>0</v>
      </c>
      <c r="W72" s="18">
        <f>'χαλκός ὀξύς'!T7</f>
        <v>35</v>
      </c>
      <c r="X72" s="18">
        <f>'χαλκός ὀξύς'!U7</f>
        <v>0</v>
      </c>
      <c r="Y72" s="18">
        <f>'χαλκός ὀξύς'!V7</f>
        <v>0</v>
      </c>
    </row>
    <row r="73" spans="1:25" hidden="1" x14ac:dyDescent="0.35">
      <c r="E73" s="17">
        <f>E72/$D72</f>
        <v>0</v>
      </c>
      <c r="F73" s="17">
        <f t="shared" ref="F73:Y73" si="90">F72/$D72</f>
        <v>0</v>
      </c>
      <c r="G73" s="17">
        <f t="shared" si="90"/>
        <v>0</v>
      </c>
      <c r="H73" s="17">
        <f t="shared" si="90"/>
        <v>0</v>
      </c>
      <c r="I73" s="17">
        <f t="shared" si="90"/>
        <v>0</v>
      </c>
      <c r="J73" s="17">
        <f t="shared" si="90"/>
        <v>0</v>
      </c>
      <c r="K73" s="17">
        <f t="shared" si="90"/>
        <v>0</v>
      </c>
      <c r="L73" s="17">
        <f t="shared" si="90"/>
        <v>0</v>
      </c>
      <c r="M73" s="17">
        <f t="shared" si="90"/>
        <v>0</v>
      </c>
      <c r="N73" s="17">
        <f t="shared" si="90"/>
        <v>0</v>
      </c>
      <c r="O73" s="17">
        <f t="shared" si="90"/>
        <v>0</v>
      </c>
      <c r="P73" s="17">
        <f t="shared" si="90"/>
        <v>1</v>
      </c>
      <c r="Q73" s="17">
        <f t="shared" si="90"/>
        <v>0</v>
      </c>
      <c r="R73" s="17">
        <f t="shared" si="90"/>
        <v>0</v>
      </c>
      <c r="S73" s="17">
        <f t="shared" si="90"/>
        <v>0</v>
      </c>
      <c r="T73" s="17">
        <f t="shared" si="90"/>
        <v>1</v>
      </c>
      <c r="U73" s="17">
        <f t="shared" si="90"/>
        <v>0</v>
      </c>
      <c r="V73" s="17">
        <f t="shared" si="90"/>
        <v>0</v>
      </c>
      <c r="W73" s="17">
        <f t="shared" si="90"/>
        <v>1</v>
      </c>
      <c r="X73" s="17">
        <f t="shared" si="90"/>
        <v>0</v>
      </c>
      <c r="Y73" s="17">
        <f t="shared" si="90"/>
        <v>0</v>
      </c>
    </row>
    <row r="74" spans="1:25" hidden="1" x14ac:dyDescent="0.35">
      <c r="E74" s="17">
        <f>1-E73</f>
        <v>1</v>
      </c>
      <c r="F74" s="17">
        <f t="shared" ref="F74:O74" si="91">1-F73</f>
        <v>1</v>
      </c>
      <c r="G74" s="17">
        <f t="shared" si="91"/>
        <v>1</v>
      </c>
      <c r="H74" s="17">
        <f t="shared" si="91"/>
        <v>1</v>
      </c>
      <c r="I74" s="17">
        <f t="shared" si="91"/>
        <v>1</v>
      </c>
      <c r="J74" s="17">
        <f t="shared" si="91"/>
        <v>1</v>
      </c>
      <c r="K74" s="17">
        <f t="shared" si="91"/>
        <v>1</v>
      </c>
      <c r="L74" s="17">
        <f t="shared" si="91"/>
        <v>1</v>
      </c>
      <c r="M74" s="17">
        <f t="shared" si="91"/>
        <v>1</v>
      </c>
      <c r="N74" s="17">
        <f t="shared" si="91"/>
        <v>1</v>
      </c>
      <c r="O74" s="17">
        <f t="shared" si="91"/>
        <v>1</v>
      </c>
      <c r="P74" s="17"/>
      <c r="Q74" s="17"/>
      <c r="R74" s="17"/>
      <c r="S74" s="17"/>
      <c r="T74" s="17"/>
      <c r="U74" s="17"/>
      <c r="V74" s="17"/>
      <c r="W74" s="17"/>
      <c r="X74" s="17"/>
      <c r="Y74" s="17">
        <f>1-Y73</f>
        <v>1</v>
      </c>
    </row>
    <row r="75" spans="1:25" x14ac:dyDescent="0.35">
      <c r="A75" s="20" t="s">
        <v>405</v>
      </c>
      <c r="E75" s="17">
        <v>0</v>
      </c>
      <c r="F75" s="17">
        <v>0</v>
      </c>
      <c r="G75" s="17">
        <v>0</v>
      </c>
      <c r="H75" s="17">
        <v>0</v>
      </c>
      <c r="I75" s="17">
        <v>0</v>
      </c>
      <c r="J75" s="17">
        <v>0</v>
      </c>
      <c r="K75" s="17">
        <v>0</v>
      </c>
      <c r="L75" s="17">
        <v>0</v>
      </c>
      <c r="M75" s="17">
        <v>0</v>
      </c>
      <c r="N75" s="17">
        <v>0</v>
      </c>
      <c r="O75" s="17">
        <v>0</v>
      </c>
      <c r="P75" s="17"/>
      <c r="Q75" s="17">
        <v>0</v>
      </c>
      <c r="R75" s="17">
        <v>0</v>
      </c>
      <c r="S75" s="17"/>
      <c r="T75" s="17"/>
      <c r="U75" s="17"/>
      <c r="V75" s="17"/>
      <c r="W75" s="17"/>
      <c r="X75" s="17">
        <v>0</v>
      </c>
      <c r="Y75" s="17">
        <v>0</v>
      </c>
    </row>
    <row r="76" spans="1:25" s="18" customFormat="1" x14ac:dyDescent="0.35">
      <c r="A76" s="26" t="str">
        <f>'υἱός ἀγλαός'!B1</f>
        <v>υἱός ἀγλαός</v>
      </c>
      <c r="B76" s="18">
        <f>'υἱός ἀγλαός'!C2</f>
        <v>32</v>
      </c>
      <c r="C76" s="18">
        <f>'υἱός ἀγλαός'!D2</f>
        <v>0</v>
      </c>
      <c r="D76" s="18">
        <f>'υἱός ἀγλαός'!E2</f>
        <v>32</v>
      </c>
      <c r="E76" s="18">
        <f>'υἱός ἀγλαός'!B10</f>
        <v>0</v>
      </c>
      <c r="F76" s="18">
        <f>'υἱός ἀγλαός'!C10</f>
        <v>1</v>
      </c>
      <c r="G76" s="18">
        <f>'υἱός ἀγλαός'!D10</f>
        <v>0</v>
      </c>
      <c r="H76" s="18">
        <f>'υἱός ἀγλαός'!E10</f>
        <v>30</v>
      </c>
      <c r="I76" s="18">
        <f>'υἱός ἀγλαός'!F10</f>
        <v>0</v>
      </c>
      <c r="J76" s="18">
        <f>'υἱός ἀγλαός'!G10</f>
        <v>0</v>
      </c>
      <c r="K76" s="18">
        <f>'υἱός ἀγλαός'!H10</f>
        <v>0</v>
      </c>
      <c r="L76" s="18">
        <f>'υἱός ἀγλαός'!I10</f>
        <v>0</v>
      </c>
      <c r="M76" s="18">
        <f>'υἱός ἀγλαός'!J10</f>
        <v>0</v>
      </c>
      <c r="N76" s="18">
        <f>'υἱός ἀγλαός'!K10</f>
        <v>0</v>
      </c>
      <c r="O76" s="18">
        <f>'υἱός ἀγλαός'!L10</f>
        <v>0</v>
      </c>
      <c r="P76" s="18">
        <f>'υἱός ἀγλαός'!M10</f>
        <v>32</v>
      </c>
      <c r="Q76" s="18">
        <f>'υἱός ἀγλαός'!N10</f>
        <v>0</v>
      </c>
      <c r="R76" s="18">
        <f>'υἱός ἀγλαός'!O10</f>
        <v>24</v>
      </c>
      <c r="S76" s="18">
        <f>'υἱός ἀγλαός'!P10</f>
        <v>0</v>
      </c>
      <c r="T76" s="18">
        <f>'υἱός ἀγλαός'!Q10</f>
        <v>0</v>
      </c>
      <c r="U76" s="18">
        <f>'υἱός ἀγλαός'!R10</f>
        <v>8</v>
      </c>
      <c r="V76" s="18">
        <f>'υἱός ἀγλαός'!S10</f>
        <v>0</v>
      </c>
      <c r="W76" s="18">
        <f>'υἱός ἀγλαός'!T10</f>
        <v>32</v>
      </c>
      <c r="X76" s="18">
        <f>'υἱός ἀγλαός'!U10</f>
        <v>0</v>
      </c>
      <c r="Y76" s="18">
        <f>'υἱός ἀγλαός'!V10</f>
        <v>0</v>
      </c>
    </row>
    <row r="77" spans="1:25" hidden="1" x14ac:dyDescent="0.35">
      <c r="E77" s="17">
        <f>E76/$D76</f>
        <v>0</v>
      </c>
      <c r="F77" s="17">
        <f t="shared" ref="F77:Y77" si="92">F76/$D76</f>
        <v>3.125E-2</v>
      </c>
      <c r="G77" s="17">
        <f t="shared" si="92"/>
        <v>0</v>
      </c>
      <c r="H77" s="17">
        <f t="shared" si="92"/>
        <v>0.9375</v>
      </c>
      <c r="I77" s="17">
        <f t="shared" si="92"/>
        <v>0</v>
      </c>
      <c r="J77" s="17">
        <f t="shared" si="92"/>
        <v>0</v>
      </c>
      <c r="K77" s="17">
        <f t="shared" si="92"/>
        <v>0</v>
      </c>
      <c r="L77" s="17">
        <f t="shared" si="92"/>
        <v>0</v>
      </c>
      <c r="M77" s="17">
        <f t="shared" si="92"/>
        <v>0</v>
      </c>
      <c r="N77" s="17">
        <f t="shared" si="92"/>
        <v>0</v>
      </c>
      <c r="O77" s="17">
        <f t="shared" si="92"/>
        <v>0</v>
      </c>
      <c r="P77" s="17">
        <f t="shared" si="92"/>
        <v>1</v>
      </c>
      <c r="Q77" s="17">
        <f t="shared" si="92"/>
        <v>0</v>
      </c>
      <c r="R77" s="17">
        <f t="shared" si="92"/>
        <v>0.75</v>
      </c>
      <c r="S77" s="17">
        <f t="shared" si="92"/>
        <v>0</v>
      </c>
      <c r="T77" s="17">
        <f t="shared" si="92"/>
        <v>0</v>
      </c>
      <c r="U77" s="17">
        <f t="shared" si="92"/>
        <v>0.25</v>
      </c>
      <c r="V77" s="17">
        <f t="shared" si="92"/>
        <v>0</v>
      </c>
      <c r="W77" s="17">
        <f t="shared" si="92"/>
        <v>1</v>
      </c>
      <c r="X77" s="17">
        <f t="shared" si="92"/>
        <v>0</v>
      </c>
      <c r="Y77" s="17">
        <f t="shared" si="92"/>
        <v>0</v>
      </c>
    </row>
    <row r="78" spans="1:25" hidden="1" x14ac:dyDescent="0.35">
      <c r="E78" s="17">
        <f>1-E77</f>
        <v>1</v>
      </c>
      <c r="F78" s="17">
        <f t="shared" ref="F78:O78" si="93">1-F77</f>
        <v>0.96875</v>
      </c>
      <c r="G78" s="17">
        <f t="shared" si="93"/>
        <v>1</v>
      </c>
      <c r="H78" s="17">
        <f t="shared" si="93"/>
        <v>6.25E-2</v>
      </c>
      <c r="I78" s="17">
        <f t="shared" si="93"/>
        <v>1</v>
      </c>
      <c r="J78" s="17">
        <f t="shared" si="93"/>
        <v>1</v>
      </c>
      <c r="K78" s="17">
        <f t="shared" si="93"/>
        <v>1</v>
      </c>
      <c r="L78" s="17">
        <f t="shared" si="93"/>
        <v>1</v>
      </c>
      <c r="M78" s="17">
        <f t="shared" si="93"/>
        <v>1</v>
      </c>
      <c r="N78" s="17">
        <f t="shared" si="93"/>
        <v>1</v>
      </c>
      <c r="O78" s="17">
        <f t="shared" si="93"/>
        <v>1</v>
      </c>
      <c r="P78" s="17"/>
      <c r="Q78" s="17"/>
      <c r="R78" s="17"/>
      <c r="S78" s="17"/>
      <c r="T78" s="17"/>
      <c r="U78" s="17"/>
      <c r="V78" s="17"/>
      <c r="W78" s="17"/>
      <c r="X78" s="17"/>
      <c r="Y78" s="17">
        <f>1-Y77</f>
        <v>1</v>
      </c>
    </row>
    <row r="79" spans="1:25" x14ac:dyDescent="0.35">
      <c r="A79" s="25" t="s">
        <v>405</v>
      </c>
      <c r="E79" s="17">
        <v>0</v>
      </c>
      <c r="F79" s="17">
        <f>-SUM(F77*LOG(F77,2)+F78*LOG(F78,2))</f>
        <v>0.20062232431271465</v>
      </c>
      <c r="G79" s="17">
        <v>0</v>
      </c>
      <c r="H79" s="17">
        <f t="shared" ref="H79" si="94">-SUM(H77*LOG(H77,2)+H78*LOG(H78,2))</f>
        <v>0.33729006661701388</v>
      </c>
      <c r="I79" s="17">
        <v>0</v>
      </c>
      <c r="J79" s="17">
        <v>0</v>
      </c>
      <c r="K79" s="17">
        <v>0</v>
      </c>
      <c r="L79" s="17">
        <v>0</v>
      </c>
      <c r="M79" s="17">
        <v>0</v>
      </c>
      <c r="N79" s="17">
        <v>0</v>
      </c>
      <c r="O79" s="17">
        <v>0</v>
      </c>
      <c r="P79" s="17"/>
      <c r="Q79" s="17">
        <v>0</v>
      </c>
      <c r="R79" s="17">
        <f>-SUM(R77*LOG(R77,2)+U77*LOG(U77,2))/2</f>
        <v>0.40563906222956642</v>
      </c>
      <c r="S79" s="17"/>
      <c r="T79" s="17"/>
      <c r="U79" s="17"/>
      <c r="V79" s="17"/>
      <c r="W79" s="17"/>
      <c r="X79" s="17">
        <v>0</v>
      </c>
      <c r="Y79" s="17">
        <v>0</v>
      </c>
    </row>
    <row r="80" spans="1:25" s="18" customFormat="1" x14ac:dyDescent="0.35">
      <c r="A80" s="22" t="str">
        <f>'πᾶς ἑταῖρος'!B1</f>
        <v>πᾶς ἑταῖρος</v>
      </c>
      <c r="B80" s="18">
        <f>'πᾶς ἑταῖρος'!C2</f>
        <v>29</v>
      </c>
      <c r="C80" s="18">
        <f>'πᾶς ἑταῖρος'!D2</f>
        <v>2</v>
      </c>
      <c r="D80" s="18">
        <f>'πᾶς ἑταῖρος'!E2</f>
        <v>27</v>
      </c>
      <c r="E80" s="18">
        <f>'πᾶς ἑταῖρος'!B18</f>
        <v>0</v>
      </c>
      <c r="F80" s="18">
        <f>'πᾶς ἑταῖρος'!C18</f>
        <v>9</v>
      </c>
      <c r="G80" s="18">
        <f>'πᾶς ἑταῖρος'!D18</f>
        <v>1</v>
      </c>
      <c r="H80" s="18">
        <f>'πᾶς ἑταῖρος'!E18</f>
        <v>0</v>
      </c>
      <c r="I80" s="18">
        <f>'πᾶς ἑταῖρος'!F18</f>
        <v>1</v>
      </c>
      <c r="J80" s="18">
        <f>'πᾶς ἑταῖρος'!G18</f>
        <v>0</v>
      </c>
      <c r="K80" s="18">
        <f>'πᾶς ἑταῖρος'!H18</f>
        <v>0</v>
      </c>
      <c r="L80" s="18">
        <f>'πᾶς ἑταῖρος'!I18</f>
        <v>5</v>
      </c>
      <c r="M80" s="18">
        <f>'πᾶς ἑταῖρος'!J18</f>
        <v>0</v>
      </c>
      <c r="N80" s="18">
        <f>'πᾶς ἑταῖρος'!K18</f>
        <v>0</v>
      </c>
      <c r="O80" s="18">
        <f>'πᾶς ἑταῖρος'!L18</f>
        <v>0</v>
      </c>
      <c r="P80" s="18">
        <f>'πᾶς ἑταῖρος'!M18</f>
        <v>0</v>
      </c>
      <c r="Q80" s="18">
        <f>'πᾶς ἑταῖρος'!N18</f>
        <v>27</v>
      </c>
      <c r="R80" s="18">
        <f>'πᾶς ἑταῖρος'!O18</f>
        <v>8</v>
      </c>
      <c r="S80" s="18">
        <f>'πᾶς ἑταῖρος'!P18</f>
        <v>2</v>
      </c>
      <c r="T80" s="18">
        <f>'πᾶς ἑταῖρος'!Q18</f>
        <v>1</v>
      </c>
      <c r="U80" s="18">
        <f>'πᾶς ἑταῖρος'!R18</f>
        <v>16</v>
      </c>
      <c r="V80" s="18">
        <f>'πᾶς ἑταῖρος'!S18</f>
        <v>0</v>
      </c>
      <c r="W80" s="18">
        <f>'πᾶς ἑταῖρος'!T18</f>
        <v>24</v>
      </c>
      <c r="X80" s="18">
        <f>'πᾶς ἑταῖρος'!U18</f>
        <v>3</v>
      </c>
      <c r="Y80" s="18">
        <f>'πᾶς ἑταῖρος'!V18</f>
        <v>9</v>
      </c>
    </row>
    <row r="81" spans="1:25" hidden="1" x14ac:dyDescent="0.35">
      <c r="E81" s="17">
        <f>E80/$D80</f>
        <v>0</v>
      </c>
      <c r="F81" s="17">
        <f t="shared" ref="F81:Y81" si="95">F80/$D80</f>
        <v>0.33333333333333331</v>
      </c>
      <c r="G81" s="17">
        <f t="shared" si="95"/>
        <v>3.7037037037037035E-2</v>
      </c>
      <c r="H81" s="17">
        <f t="shared" si="95"/>
        <v>0</v>
      </c>
      <c r="I81" s="17">
        <f t="shared" si="95"/>
        <v>3.7037037037037035E-2</v>
      </c>
      <c r="J81" s="17">
        <f t="shared" si="95"/>
        <v>0</v>
      </c>
      <c r="K81" s="17">
        <f t="shared" si="95"/>
        <v>0</v>
      </c>
      <c r="L81" s="17">
        <f t="shared" si="95"/>
        <v>0.18518518518518517</v>
      </c>
      <c r="M81" s="17">
        <f t="shared" si="95"/>
        <v>0</v>
      </c>
      <c r="N81" s="17">
        <f t="shared" si="95"/>
        <v>0</v>
      </c>
      <c r="O81" s="17">
        <f t="shared" si="95"/>
        <v>0</v>
      </c>
      <c r="P81" s="17">
        <f t="shared" si="95"/>
        <v>0</v>
      </c>
      <c r="Q81" s="17">
        <f t="shared" si="95"/>
        <v>1</v>
      </c>
      <c r="R81" s="17">
        <f t="shared" si="95"/>
        <v>0.29629629629629628</v>
      </c>
      <c r="S81" s="17">
        <f t="shared" si="95"/>
        <v>7.407407407407407E-2</v>
      </c>
      <c r="T81" s="17">
        <f t="shared" si="95"/>
        <v>3.7037037037037035E-2</v>
      </c>
      <c r="U81" s="17">
        <f t="shared" si="95"/>
        <v>0.59259259259259256</v>
      </c>
      <c r="V81" s="17">
        <f t="shared" si="95"/>
        <v>0</v>
      </c>
      <c r="W81" s="17">
        <f t="shared" si="95"/>
        <v>0.88888888888888884</v>
      </c>
      <c r="X81" s="17">
        <f t="shared" si="95"/>
        <v>0.1111111111111111</v>
      </c>
      <c r="Y81" s="17">
        <f t="shared" si="95"/>
        <v>0.33333333333333331</v>
      </c>
    </row>
    <row r="82" spans="1:25" hidden="1" x14ac:dyDescent="0.35">
      <c r="E82" s="17">
        <f>1-E81</f>
        <v>1</v>
      </c>
      <c r="F82" s="17">
        <f t="shared" ref="F82:O82" si="96">1-F81</f>
        <v>0.66666666666666674</v>
      </c>
      <c r="G82" s="17">
        <f t="shared" si="96"/>
        <v>0.96296296296296302</v>
      </c>
      <c r="H82" s="17">
        <f t="shared" si="96"/>
        <v>1</v>
      </c>
      <c r="I82" s="17">
        <f t="shared" si="96"/>
        <v>0.96296296296296302</v>
      </c>
      <c r="J82" s="17">
        <f t="shared" si="96"/>
        <v>1</v>
      </c>
      <c r="K82" s="17">
        <f t="shared" si="96"/>
        <v>1</v>
      </c>
      <c r="L82" s="17">
        <f t="shared" si="96"/>
        <v>0.81481481481481488</v>
      </c>
      <c r="M82" s="17">
        <f t="shared" si="96"/>
        <v>1</v>
      </c>
      <c r="N82" s="17">
        <f t="shared" si="96"/>
        <v>1</v>
      </c>
      <c r="O82" s="17">
        <f t="shared" si="96"/>
        <v>1</v>
      </c>
      <c r="P82" s="17"/>
      <c r="Q82" s="17"/>
      <c r="R82" s="17"/>
      <c r="S82" s="17"/>
      <c r="T82" s="17"/>
      <c r="U82" s="17"/>
      <c r="V82" s="17"/>
      <c r="W82" s="17"/>
      <c r="X82" s="17"/>
      <c r="Y82" s="17">
        <f>1-Y81</f>
        <v>0.66666666666666674</v>
      </c>
    </row>
    <row r="83" spans="1:25" x14ac:dyDescent="0.35">
      <c r="A83" s="20" t="s">
        <v>405</v>
      </c>
      <c r="E83" s="17">
        <v>0</v>
      </c>
      <c r="F83" s="17">
        <f>-SUM(F81*LOG(F81,2)+F82*LOG(F82,2))</f>
        <v>0.91829583405448956</v>
      </c>
      <c r="G83" s="17">
        <f t="shared" ref="G83:I83" si="97">-SUM(G81*LOG(G81,2)+G82*LOG(G82,2))</f>
        <v>0.22853814395352789</v>
      </c>
      <c r="H83" s="17">
        <v>0</v>
      </c>
      <c r="I83" s="17">
        <f t="shared" si="97"/>
        <v>0.22853814395352789</v>
      </c>
      <c r="J83" s="17">
        <v>0</v>
      </c>
      <c r="K83" s="17">
        <v>0</v>
      </c>
      <c r="L83" s="17">
        <f t="shared" ref="L83" si="98">-SUM(L81*LOG(L81,2)+L82*LOG(L82,2))</f>
        <v>0.69128986940578885</v>
      </c>
      <c r="M83" s="17">
        <v>0</v>
      </c>
      <c r="N83" s="17">
        <v>0</v>
      </c>
      <c r="O83" s="17">
        <v>0</v>
      </c>
      <c r="P83" s="17"/>
      <c r="Q83" s="17">
        <v>0</v>
      </c>
      <c r="R83" s="17">
        <f>-SUM(R81*LOG(R81,2)+S81*LOG(S81,2)+T81*LOG(T81,2)+U81*LOG(U81,2))/2</f>
        <v>0.71077708441506759</v>
      </c>
      <c r="S83" s="17"/>
      <c r="T83" s="17"/>
      <c r="U83" s="17"/>
      <c r="V83" s="17"/>
      <c r="W83" s="17"/>
      <c r="X83" s="17">
        <f>-SUM(W81*LOG(W81,2)+X81*LOG(X81,2))</f>
        <v>0.50325833477564574</v>
      </c>
      <c r="Y83" s="17">
        <f t="shared" ref="Y83" si="99">-SUM(Y81*LOG(Y81,2)+Y82*LOG(Y82,2))</f>
        <v>0.91829583405448956</v>
      </c>
    </row>
    <row r="84" spans="1:25" s="18" customFormat="1" x14ac:dyDescent="0.35">
      <c r="A84" s="22" t="str">
        <f>'πᾶς ἄνθρωπος'!B1</f>
        <v>πᾶς ἄνθρωπος</v>
      </c>
      <c r="B84" s="18">
        <f>'πᾶς ἄνθρωπος'!C2</f>
        <v>27</v>
      </c>
      <c r="C84" s="18">
        <f>'πᾶς ἄνθρωπος'!D2</f>
        <v>2</v>
      </c>
      <c r="D84" s="18">
        <f>'πᾶς ἄνθρωπος'!E2</f>
        <v>25</v>
      </c>
      <c r="E84" s="18">
        <f>'πᾶς ἄνθρωπος'!B21</f>
        <v>0</v>
      </c>
      <c r="F84" s="18">
        <f>'πᾶς ἄνθρωπος'!C21</f>
        <v>4</v>
      </c>
      <c r="G84" s="18">
        <f>'πᾶς ἄνθρωπος'!D21</f>
        <v>1</v>
      </c>
      <c r="H84" s="18">
        <f>'πᾶς ἄνθρωπος'!E21</f>
        <v>0</v>
      </c>
      <c r="I84" s="18">
        <f>'πᾶς ἄνθρωπος'!F21</f>
        <v>0</v>
      </c>
      <c r="J84" s="18">
        <f>'πᾶς ἄνθρωπος'!G21</f>
        <v>9</v>
      </c>
      <c r="K84" s="18">
        <f>'πᾶς ἄνθρωπος'!H21</f>
        <v>0</v>
      </c>
      <c r="L84" s="18">
        <f>'πᾶς ἄνθρωπος'!I21</f>
        <v>6</v>
      </c>
      <c r="M84" s="18">
        <f>'πᾶς ἄνθρωπος'!J21</f>
        <v>0</v>
      </c>
      <c r="N84" s="18">
        <f>'πᾶς ἄνθρωπος'!K21</f>
        <v>0</v>
      </c>
      <c r="O84" s="18">
        <f>'πᾶς ἄνθρωπος'!L21</f>
        <v>0</v>
      </c>
      <c r="P84" s="18">
        <f>'πᾶς ἄνθρωπος'!M21</f>
        <v>0</v>
      </c>
      <c r="Q84" s="18">
        <f>'πᾶς ἄνθρωπος'!N21</f>
        <v>25</v>
      </c>
      <c r="R84" s="18">
        <f>'πᾶς ἄνθρωπος'!O21</f>
        <v>3</v>
      </c>
      <c r="S84" s="18">
        <f>'πᾶς ἄνθρωπος'!P21</f>
        <v>9</v>
      </c>
      <c r="T84" s="18">
        <f>'πᾶς ἄνθρωπος'!Q21</f>
        <v>5</v>
      </c>
      <c r="U84" s="18">
        <f>'πᾶς ἄνθρωπος'!R21</f>
        <v>8</v>
      </c>
      <c r="V84" s="18">
        <f>'πᾶς ἄνθρωπος'!S21</f>
        <v>0</v>
      </c>
      <c r="W84" s="18">
        <f>'πᾶς ἄνθρωπος'!T21</f>
        <v>23</v>
      </c>
      <c r="X84" s="18">
        <f>'πᾶς ἄνθρωπος'!U21</f>
        <v>2</v>
      </c>
      <c r="Y84" s="18">
        <f>'πᾶς ἄνθρωπος'!V21</f>
        <v>17</v>
      </c>
    </row>
    <row r="85" spans="1:25" hidden="1" x14ac:dyDescent="0.35">
      <c r="E85" s="17">
        <f>E84/$D84</f>
        <v>0</v>
      </c>
      <c r="F85" s="17">
        <f t="shared" ref="F85:Y85" si="100">F84/$D84</f>
        <v>0.16</v>
      </c>
      <c r="G85" s="17">
        <f t="shared" si="100"/>
        <v>0.04</v>
      </c>
      <c r="H85" s="17">
        <f t="shared" si="100"/>
        <v>0</v>
      </c>
      <c r="I85" s="17">
        <f t="shared" si="100"/>
        <v>0</v>
      </c>
      <c r="J85" s="17">
        <f t="shared" si="100"/>
        <v>0.36</v>
      </c>
      <c r="K85" s="17">
        <f t="shared" si="100"/>
        <v>0</v>
      </c>
      <c r="L85" s="17">
        <f t="shared" si="100"/>
        <v>0.24</v>
      </c>
      <c r="M85" s="17">
        <f t="shared" si="100"/>
        <v>0</v>
      </c>
      <c r="N85" s="17">
        <f t="shared" si="100"/>
        <v>0</v>
      </c>
      <c r="O85" s="17">
        <f t="shared" si="100"/>
        <v>0</v>
      </c>
      <c r="P85" s="17">
        <f t="shared" si="100"/>
        <v>0</v>
      </c>
      <c r="Q85" s="17">
        <f t="shared" si="100"/>
        <v>1</v>
      </c>
      <c r="R85" s="17">
        <f t="shared" si="100"/>
        <v>0.12</v>
      </c>
      <c r="S85" s="17">
        <f t="shared" si="100"/>
        <v>0.36</v>
      </c>
      <c r="T85" s="17">
        <f t="shared" si="100"/>
        <v>0.2</v>
      </c>
      <c r="U85" s="17">
        <f t="shared" si="100"/>
        <v>0.32</v>
      </c>
      <c r="V85" s="17">
        <f t="shared" si="100"/>
        <v>0</v>
      </c>
      <c r="W85" s="17">
        <f t="shared" si="100"/>
        <v>0.92</v>
      </c>
      <c r="X85" s="17">
        <f t="shared" si="100"/>
        <v>0.08</v>
      </c>
      <c r="Y85" s="17">
        <f t="shared" si="100"/>
        <v>0.68</v>
      </c>
    </row>
    <row r="86" spans="1:25" hidden="1" x14ac:dyDescent="0.35">
      <c r="E86" s="17">
        <f>1-E85</f>
        <v>1</v>
      </c>
      <c r="F86" s="17">
        <f t="shared" ref="F86:O86" si="101">1-F85</f>
        <v>0.84</v>
      </c>
      <c r="G86" s="17">
        <f t="shared" si="101"/>
        <v>0.96</v>
      </c>
      <c r="H86" s="17">
        <f t="shared" si="101"/>
        <v>1</v>
      </c>
      <c r="I86" s="17">
        <f t="shared" si="101"/>
        <v>1</v>
      </c>
      <c r="J86" s="17">
        <f t="shared" si="101"/>
        <v>0.64</v>
      </c>
      <c r="K86" s="17">
        <f t="shared" si="101"/>
        <v>1</v>
      </c>
      <c r="L86" s="17">
        <f t="shared" si="101"/>
        <v>0.76</v>
      </c>
      <c r="M86" s="17">
        <f t="shared" si="101"/>
        <v>1</v>
      </c>
      <c r="N86" s="17">
        <f t="shared" si="101"/>
        <v>1</v>
      </c>
      <c r="O86" s="17">
        <f t="shared" si="101"/>
        <v>1</v>
      </c>
      <c r="P86" s="17"/>
      <c r="Q86" s="17"/>
      <c r="R86" s="17"/>
      <c r="S86" s="17"/>
      <c r="T86" s="17"/>
      <c r="U86" s="17"/>
      <c r="V86" s="17"/>
      <c r="W86" s="17"/>
      <c r="X86" s="17"/>
      <c r="Y86" s="17">
        <f>1-Y85</f>
        <v>0.31999999999999995</v>
      </c>
    </row>
    <row r="87" spans="1:25" x14ac:dyDescent="0.35">
      <c r="A87" s="20" t="s">
        <v>405</v>
      </c>
      <c r="E87" s="17">
        <v>0</v>
      </c>
      <c r="F87" s="17">
        <f>-SUM(F85*LOG(F85,2)+F86*LOG(F86,2))</f>
        <v>0.63430955464056615</v>
      </c>
      <c r="G87" s="17">
        <f t="shared" ref="G87" si="102">-SUM(G85*LOG(G85,2)+G86*LOG(G86,2))</f>
        <v>0.24229218908241482</v>
      </c>
      <c r="H87" s="17">
        <v>0</v>
      </c>
      <c r="I87" s="17">
        <v>0</v>
      </c>
      <c r="J87" s="17">
        <f t="shared" ref="J87" si="103">-SUM(J85*LOG(J85,2)+J86*LOG(J86,2))</f>
        <v>0.94268318925549222</v>
      </c>
      <c r="K87" s="17">
        <v>0</v>
      </c>
      <c r="L87" s="17">
        <f t="shared" ref="L87" si="104">-SUM(L85*LOG(L85,2)+L86*LOG(L86,2))</f>
        <v>0.79504027938452226</v>
      </c>
      <c r="M87" s="17">
        <v>0</v>
      </c>
      <c r="N87" s="17">
        <v>0</v>
      </c>
      <c r="O87" s="17">
        <v>0</v>
      </c>
      <c r="P87" s="17"/>
      <c r="Q87" s="17">
        <v>0</v>
      </c>
      <c r="R87" s="17">
        <f>-SUM(R85*LOG(R85,2)+S85*LOG(S85,2)+T85*LOG(T85,2)+U85*LOG(U85,2))/2</f>
        <v>0.94405103509574051</v>
      </c>
      <c r="S87" s="17"/>
      <c r="T87" s="17"/>
      <c r="U87" s="17"/>
      <c r="V87" s="17"/>
      <c r="W87" s="17"/>
      <c r="X87" s="17">
        <f>-SUM(W85*LOG(W85,2)+X85*LOG(X85,2))</f>
        <v>0.40217919020227288</v>
      </c>
      <c r="Y87" s="17">
        <f t="shared" ref="Y87" si="105">-SUM(Y85*LOG(Y85,2)+Y86*LOG(Y86,2))</f>
        <v>0.90438145772449396</v>
      </c>
    </row>
    <row r="88" spans="1:25" s="18" customFormat="1" x14ac:dyDescent="0.35">
      <c r="A88" s="24" t="str">
        <f>'ἔγχος δολιχόσκιος'!B1</f>
        <v>ἔγχος δολιχόσκιος</v>
      </c>
      <c r="B88" s="18">
        <f>'ἔγχος δολιχόσκιος'!C2</f>
        <v>26</v>
      </c>
      <c r="C88" s="18">
        <f>'ἔγχος δολιχόσκιος'!D2</f>
        <v>0</v>
      </c>
      <c r="D88" s="18">
        <f>'ἔγχος δολιχόσκιος'!E2</f>
        <v>26</v>
      </c>
      <c r="E88" s="18">
        <f>'ἔγχος δολιχόσκιος'!B9</f>
        <v>0</v>
      </c>
      <c r="F88" s="18">
        <f>'ἔγχος δολιχόσκιος'!C9</f>
        <v>2</v>
      </c>
      <c r="G88" s="18">
        <f>'ἔγχος δολιχόσκιος'!D9</f>
        <v>0</v>
      </c>
      <c r="H88" s="18">
        <f>'ἔγχος δολιχόσκιος'!E9</f>
        <v>0</v>
      </c>
      <c r="I88" s="18">
        <f>'ἔγχος δολιχόσκιος'!F9</f>
        <v>0</v>
      </c>
      <c r="J88" s="18">
        <f>'ἔγχος δολιχόσκιος'!G9</f>
        <v>0</v>
      </c>
      <c r="K88" s="18">
        <f>'ἔγχος δολιχόσκιος'!H9</f>
        <v>0</v>
      </c>
      <c r="L88" s="18">
        <f>'ἔγχος δολιχόσκιος'!I9</f>
        <v>0</v>
      </c>
      <c r="M88" s="18">
        <f>'ἔγχος δολιχόσκιος'!J9</f>
        <v>0</v>
      </c>
      <c r="N88" s="18">
        <f>'ἔγχος δολιχόσκιος'!K9</f>
        <v>0</v>
      </c>
      <c r="O88" s="18">
        <f>'ἔγχος δολιχόσκιος'!L9</f>
        <v>0</v>
      </c>
      <c r="P88" s="18">
        <f>'ἔγχος δολιχόσκιος'!M9</f>
        <v>26</v>
      </c>
      <c r="Q88" s="18">
        <f>'ἔγχος δολιχόσκιος'!N9</f>
        <v>0</v>
      </c>
      <c r="R88" s="18">
        <f>'ἔγχος δολιχόσκιος'!O9</f>
        <v>26</v>
      </c>
      <c r="S88" s="18">
        <f>'ἔγχος δολιχόσκιος'!P9</f>
        <v>0</v>
      </c>
      <c r="T88" s="18">
        <f>'ἔγχος δολιχόσκιος'!Q9</f>
        <v>0</v>
      </c>
      <c r="U88" s="18">
        <f>'ἔγχος δολιχόσκιος'!R9</f>
        <v>0</v>
      </c>
      <c r="V88" s="18">
        <f>'ἔγχος δολιχόσκιος'!S9</f>
        <v>0</v>
      </c>
      <c r="W88" s="18">
        <f>'ἔγχος δολιχόσκιος'!T9</f>
        <v>25</v>
      </c>
      <c r="X88" s="18">
        <f>'ἔγχος δολιχόσκιος'!U9</f>
        <v>1</v>
      </c>
      <c r="Y88" s="18">
        <f>'ἔγχος δολιχόσκιος'!V9</f>
        <v>1</v>
      </c>
    </row>
    <row r="89" spans="1:25" hidden="1" x14ac:dyDescent="0.35">
      <c r="E89" s="17">
        <f>E88/$D88</f>
        <v>0</v>
      </c>
      <c r="F89" s="17">
        <f t="shared" ref="F89:Y89" si="106">F88/$D88</f>
        <v>7.6923076923076927E-2</v>
      </c>
      <c r="G89" s="17">
        <f t="shared" si="106"/>
        <v>0</v>
      </c>
      <c r="H89" s="17">
        <f t="shared" si="106"/>
        <v>0</v>
      </c>
      <c r="I89" s="17">
        <f t="shared" si="106"/>
        <v>0</v>
      </c>
      <c r="J89" s="17">
        <f t="shared" si="106"/>
        <v>0</v>
      </c>
      <c r="K89" s="17">
        <f t="shared" si="106"/>
        <v>0</v>
      </c>
      <c r="L89" s="17">
        <f t="shared" si="106"/>
        <v>0</v>
      </c>
      <c r="M89" s="17">
        <f t="shared" si="106"/>
        <v>0</v>
      </c>
      <c r="N89" s="17">
        <f t="shared" si="106"/>
        <v>0</v>
      </c>
      <c r="O89" s="17">
        <f t="shared" si="106"/>
        <v>0</v>
      </c>
      <c r="P89" s="17">
        <f t="shared" si="106"/>
        <v>1</v>
      </c>
      <c r="Q89" s="17">
        <f t="shared" si="106"/>
        <v>0</v>
      </c>
      <c r="R89" s="17">
        <f t="shared" si="106"/>
        <v>1</v>
      </c>
      <c r="S89" s="17">
        <f t="shared" si="106"/>
        <v>0</v>
      </c>
      <c r="T89" s="17">
        <f t="shared" si="106"/>
        <v>0</v>
      </c>
      <c r="U89" s="17">
        <f t="shared" si="106"/>
        <v>0</v>
      </c>
      <c r="V89" s="17">
        <f t="shared" si="106"/>
        <v>0</v>
      </c>
      <c r="W89" s="17">
        <f t="shared" si="106"/>
        <v>0.96153846153846156</v>
      </c>
      <c r="X89" s="17">
        <f t="shared" si="106"/>
        <v>3.8461538461538464E-2</v>
      </c>
      <c r="Y89" s="17">
        <f t="shared" si="106"/>
        <v>3.8461538461538464E-2</v>
      </c>
    </row>
    <row r="90" spans="1:25" hidden="1" x14ac:dyDescent="0.35">
      <c r="E90" s="17">
        <f>1-E89</f>
        <v>1</v>
      </c>
      <c r="F90" s="17">
        <f t="shared" ref="F90:O90" si="107">1-F89</f>
        <v>0.92307692307692313</v>
      </c>
      <c r="G90" s="17">
        <f t="shared" si="107"/>
        <v>1</v>
      </c>
      <c r="H90" s="17">
        <f t="shared" si="107"/>
        <v>1</v>
      </c>
      <c r="I90" s="17">
        <f t="shared" si="107"/>
        <v>1</v>
      </c>
      <c r="J90" s="17">
        <f t="shared" si="107"/>
        <v>1</v>
      </c>
      <c r="K90" s="17">
        <f t="shared" si="107"/>
        <v>1</v>
      </c>
      <c r="L90" s="17">
        <f t="shared" si="107"/>
        <v>1</v>
      </c>
      <c r="M90" s="17">
        <f t="shared" si="107"/>
        <v>1</v>
      </c>
      <c r="N90" s="17">
        <f t="shared" si="107"/>
        <v>1</v>
      </c>
      <c r="O90" s="17">
        <f t="shared" si="107"/>
        <v>1</v>
      </c>
      <c r="P90" s="17"/>
      <c r="Q90" s="17"/>
      <c r="R90" s="17"/>
      <c r="S90" s="17"/>
      <c r="T90" s="17"/>
      <c r="U90" s="17"/>
      <c r="V90" s="17"/>
      <c r="W90" s="17"/>
      <c r="X90" s="17"/>
      <c r="Y90" s="17">
        <f>1-Y89</f>
        <v>0.96153846153846156</v>
      </c>
    </row>
    <row r="91" spans="1:25" x14ac:dyDescent="0.35">
      <c r="A91" s="20" t="s">
        <v>405</v>
      </c>
      <c r="E91" s="17">
        <v>0</v>
      </c>
      <c r="F91" s="17">
        <f>-SUM(F89*LOG(F89,2)+F90*LOG(F90,2))</f>
        <v>0.39124356362925566</v>
      </c>
      <c r="G91" s="17">
        <v>0</v>
      </c>
      <c r="H91" s="17">
        <v>0</v>
      </c>
      <c r="I91" s="17">
        <v>0</v>
      </c>
      <c r="J91" s="17">
        <v>0</v>
      </c>
      <c r="K91" s="17">
        <v>0</v>
      </c>
      <c r="L91" s="17">
        <v>0</v>
      </c>
      <c r="M91" s="17">
        <v>0</v>
      </c>
      <c r="N91" s="17">
        <v>0</v>
      </c>
      <c r="O91" s="17">
        <v>0</v>
      </c>
      <c r="P91" s="17"/>
      <c r="Q91" s="17">
        <v>0</v>
      </c>
      <c r="R91" s="17">
        <v>0</v>
      </c>
      <c r="S91" s="17"/>
      <c r="T91" s="17"/>
      <c r="U91" s="17"/>
      <c r="V91" s="17"/>
      <c r="W91" s="17"/>
      <c r="X91" s="17">
        <f>-SUM(W89*LOG(W89,2)+X89*LOG(X89,2))</f>
        <v>0.23519338181924149</v>
      </c>
      <c r="Y91" s="17">
        <f t="shared" ref="Y91" si="108">-SUM(Y89*LOG(Y89,2)+Y90*LOG(Y90,2))</f>
        <v>0.23519338181924149</v>
      </c>
    </row>
    <row r="92" spans="1:25" s="18" customFormat="1" x14ac:dyDescent="0.35">
      <c r="A92" s="23" t="str">
        <f>'ἄλλος ἀνήρ'!B1</f>
        <v>ἄλλος ἀνήρ</v>
      </c>
      <c r="B92" s="18">
        <f>'ἄλλος ἀνήρ'!C2</f>
        <v>25</v>
      </c>
      <c r="C92" s="18">
        <f>'ἄλλος ἀνήρ'!D2</f>
        <v>1</v>
      </c>
      <c r="D92" s="18">
        <f>'ἄλλος ἀνήρ'!E2</f>
        <v>24</v>
      </c>
      <c r="E92" s="18">
        <f>'ἄλλος ἀνήρ'!B24</f>
        <v>0</v>
      </c>
      <c r="F92" s="18">
        <f>'ἄλλος ἀνήρ'!C24</f>
        <v>10</v>
      </c>
      <c r="G92" s="18">
        <f>'ἄλλος ἀνήρ'!D24</f>
        <v>1</v>
      </c>
      <c r="H92" s="18">
        <f>'ἄλλος ἀνήρ'!E24</f>
        <v>4</v>
      </c>
      <c r="I92" s="18">
        <f>'ἄλλος ἀνήρ'!F24</f>
        <v>1</v>
      </c>
      <c r="J92" s="18">
        <f>'ἄλλος ἀνήρ'!G24</f>
        <v>0</v>
      </c>
      <c r="K92" s="18">
        <f>'ἄλλος ἀνήρ'!H24</f>
        <v>0</v>
      </c>
      <c r="L92" s="18">
        <f>'ἄλλος ἀνήρ'!I24</f>
        <v>4</v>
      </c>
      <c r="M92" s="18">
        <f>'ἄλλος ἀνήρ'!J24</f>
        <v>0</v>
      </c>
      <c r="N92" s="18">
        <f>'ἄλλος ἀνήρ'!K24</f>
        <v>4</v>
      </c>
      <c r="O92" s="18">
        <f>'ἄλλος ἀνήρ'!L24</f>
        <v>0</v>
      </c>
      <c r="P92" s="18">
        <f>'ἄλλος ἀνήρ'!M24</f>
        <v>13</v>
      </c>
      <c r="Q92" s="18">
        <f>'ἄλλος ἀνήρ'!N24</f>
        <v>11</v>
      </c>
      <c r="R92" s="18">
        <f>'ἄλλος ἀνήρ'!O24</f>
        <v>18</v>
      </c>
      <c r="S92" s="18">
        <f>'ἄλλος ἀνήρ'!P24</f>
        <v>4</v>
      </c>
      <c r="T92" s="18">
        <f>'ἄλλος ἀνήρ'!Q24</f>
        <v>1</v>
      </c>
      <c r="U92" s="18">
        <f>'ἄλλος ἀνήρ'!R24</f>
        <v>1</v>
      </c>
      <c r="V92" s="18">
        <f>'ἄλλος ἀνήρ'!S24</f>
        <v>0</v>
      </c>
      <c r="W92" s="18">
        <f>'ἄλλος ἀνήρ'!T24</f>
        <v>19</v>
      </c>
      <c r="X92" s="18">
        <f>'ἄλλος ἀνήρ'!U24</f>
        <v>5</v>
      </c>
      <c r="Y92" s="18">
        <f>'ἄλλος ἀνήρ'!V24</f>
        <v>14</v>
      </c>
    </row>
    <row r="93" spans="1:25" hidden="1" x14ac:dyDescent="0.35">
      <c r="E93" s="17">
        <f>E92/$D92</f>
        <v>0</v>
      </c>
      <c r="F93" s="17">
        <f t="shared" ref="F93:Y93" si="109">F92/$D92</f>
        <v>0.41666666666666669</v>
      </c>
      <c r="G93" s="17">
        <f t="shared" si="109"/>
        <v>4.1666666666666664E-2</v>
      </c>
      <c r="H93" s="17">
        <f t="shared" si="109"/>
        <v>0.16666666666666666</v>
      </c>
      <c r="I93" s="17">
        <f t="shared" si="109"/>
        <v>4.1666666666666664E-2</v>
      </c>
      <c r="J93" s="17">
        <f t="shared" si="109"/>
        <v>0</v>
      </c>
      <c r="K93" s="17">
        <f t="shared" si="109"/>
        <v>0</v>
      </c>
      <c r="L93" s="17">
        <f t="shared" si="109"/>
        <v>0.16666666666666666</v>
      </c>
      <c r="M93" s="17">
        <f t="shared" si="109"/>
        <v>0</v>
      </c>
      <c r="N93" s="17">
        <f t="shared" si="109"/>
        <v>0.16666666666666666</v>
      </c>
      <c r="O93" s="17">
        <f t="shared" si="109"/>
        <v>0</v>
      </c>
      <c r="P93" s="17">
        <f t="shared" si="109"/>
        <v>0.54166666666666663</v>
      </c>
      <c r="Q93" s="17">
        <f t="shared" si="109"/>
        <v>0.45833333333333331</v>
      </c>
      <c r="R93" s="17">
        <f t="shared" si="109"/>
        <v>0.75</v>
      </c>
      <c r="S93" s="17">
        <f t="shared" si="109"/>
        <v>0.16666666666666666</v>
      </c>
      <c r="T93" s="17">
        <f t="shared" si="109"/>
        <v>4.1666666666666664E-2</v>
      </c>
      <c r="U93" s="17">
        <f t="shared" si="109"/>
        <v>4.1666666666666664E-2</v>
      </c>
      <c r="V93" s="17">
        <f t="shared" si="109"/>
        <v>0</v>
      </c>
      <c r="W93" s="17">
        <f t="shared" si="109"/>
        <v>0.79166666666666663</v>
      </c>
      <c r="X93" s="17">
        <f t="shared" si="109"/>
        <v>0.20833333333333334</v>
      </c>
      <c r="Y93" s="17">
        <f t="shared" si="109"/>
        <v>0.58333333333333337</v>
      </c>
    </row>
    <row r="94" spans="1:25" hidden="1" x14ac:dyDescent="0.35">
      <c r="E94" s="17">
        <f>1-E93</f>
        <v>1</v>
      </c>
      <c r="F94" s="17">
        <f t="shared" ref="F94:O94" si="110">1-F93</f>
        <v>0.58333333333333326</v>
      </c>
      <c r="G94" s="17">
        <f t="shared" si="110"/>
        <v>0.95833333333333337</v>
      </c>
      <c r="H94" s="17">
        <f t="shared" si="110"/>
        <v>0.83333333333333337</v>
      </c>
      <c r="I94" s="17">
        <f t="shared" si="110"/>
        <v>0.95833333333333337</v>
      </c>
      <c r="J94" s="17">
        <f t="shared" si="110"/>
        <v>1</v>
      </c>
      <c r="K94" s="17">
        <f t="shared" si="110"/>
        <v>1</v>
      </c>
      <c r="L94" s="17">
        <f t="shared" si="110"/>
        <v>0.83333333333333337</v>
      </c>
      <c r="M94" s="17">
        <f t="shared" si="110"/>
        <v>1</v>
      </c>
      <c r="N94" s="17">
        <f t="shared" si="110"/>
        <v>0.83333333333333337</v>
      </c>
      <c r="O94" s="17">
        <f t="shared" si="110"/>
        <v>1</v>
      </c>
      <c r="P94" s="17"/>
      <c r="Q94" s="17"/>
      <c r="R94" s="17"/>
      <c r="S94" s="17"/>
      <c r="T94" s="17"/>
      <c r="U94" s="17"/>
      <c r="V94" s="17"/>
      <c r="W94" s="17"/>
      <c r="X94" s="17"/>
      <c r="Y94" s="17">
        <f>1-Y93</f>
        <v>0.41666666666666663</v>
      </c>
    </row>
    <row r="95" spans="1:25" x14ac:dyDescent="0.35">
      <c r="A95" s="20" t="s">
        <v>405</v>
      </c>
      <c r="E95" s="17">
        <v>0</v>
      </c>
      <c r="F95" s="17">
        <f>-SUM(F93*LOG(F93,2)+F94*LOG(F94,2))</f>
        <v>0.97986875665115281</v>
      </c>
      <c r="G95" s="17">
        <f t="shared" ref="G95:I95" si="111">-SUM(G93*LOG(G93,2)+G94*LOG(G94,2))</f>
        <v>0.24988229283318547</v>
      </c>
      <c r="H95" s="17">
        <f t="shared" si="111"/>
        <v>0.65002242164835411</v>
      </c>
      <c r="I95" s="17">
        <f t="shared" si="111"/>
        <v>0.24988229283318547</v>
      </c>
      <c r="J95" s="17">
        <v>0</v>
      </c>
      <c r="K95" s="17">
        <v>0</v>
      </c>
      <c r="L95" s="17">
        <f t="shared" ref="L95" si="112">-SUM(L93*LOG(L93,2)+L94*LOG(L94,2))</f>
        <v>0.65002242164835411</v>
      </c>
      <c r="M95" s="17">
        <v>0</v>
      </c>
      <c r="N95" s="17">
        <f t="shared" ref="N95" si="113">-SUM(N93*LOG(N93,2)+N94*LOG(N94,2))</f>
        <v>0.65002242164835411</v>
      </c>
      <c r="O95" s="17">
        <v>0</v>
      </c>
      <c r="P95" s="17"/>
      <c r="Q95" s="17">
        <f>-SUM(P93*LOG(P93,2)+Q93*LOG(Q93,2))</f>
        <v>0.99498482818597012</v>
      </c>
      <c r="R95" s="17">
        <f>-SUM(R93*LOG(R93,2)+S93*LOG(S93,2)+T93*LOG(T93,2)+U93*LOG(U93,2))/2</f>
        <v>0.56209270815304435</v>
      </c>
      <c r="S95" s="17"/>
      <c r="T95" s="17"/>
      <c r="U95" s="17"/>
      <c r="V95" s="17"/>
      <c r="W95" s="17"/>
      <c r="X95" s="17">
        <f>-SUM(W93*LOG(W93,2)+X93*LOG(X93,2))</f>
        <v>0.73828486614345057</v>
      </c>
      <c r="Y95" s="17">
        <f t="shared" ref="Y95" si="114">-SUM(Y93*LOG(Y93,2)+Y94*LOG(Y94,2))</f>
        <v>0.97986875665115281</v>
      </c>
    </row>
    <row r="96" spans="1:25" s="18" customFormat="1" x14ac:dyDescent="0.35">
      <c r="A96" s="26" t="str">
        <f>'φαεινός δόρυ'!B1</f>
        <v>φαεινός δόρυ</v>
      </c>
      <c r="B96" s="18">
        <f>'φαεινός δόρυ'!C2</f>
        <v>25</v>
      </c>
      <c r="C96" s="18">
        <f>'φαεινός δόρυ'!D2</f>
        <v>0</v>
      </c>
      <c r="D96" s="18">
        <f>'φαεινός δόρυ'!E2</f>
        <v>25</v>
      </c>
      <c r="E96" s="18">
        <f>'φαεινός δόρυ'!B8</f>
        <v>0</v>
      </c>
      <c r="F96" s="18">
        <f>'φαεινός δόρυ'!C8</f>
        <v>0</v>
      </c>
      <c r="G96" s="18">
        <f>'φαεινός δόρυ'!D8</f>
        <v>0</v>
      </c>
      <c r="H96" s="18">
        <f>'φαεινός δόρυ'!E8</f>
        <v>0</v>
      </c>
      <c r="I96" s="18">
        <f>'φαεινός δόρυ'!F8</f>
        <v>0</v>
      </c>
      <c r="J96" s="18">
        <f>'φαεινός δόρυ'!G8</f>
        <v>0</v>
      </c>
      <c r="K96" s="18">
        <f>'φαεινός δόρυ'!H8</f>
        <v>0</v>
      </c>
      <c r="L96" s="18">
        <f>'φαεινός δόρυ'!I8</f>
        <v>0</v>
      </c>
      <c r="M96" s="18">
        <f>'φαεινός δόρυ'!J8</f>
        <v>0</v>
      </c>
      <c r="N96" s="18">
        <f>'φαεινός δόρυ'!K8</f>
        <v>0</v>
      </c>
      <c r="O96" s="18">
        <f>'φαεινός δόρυ'!L8</f>
        <v>0</v>
      </c>
      <c r="P96" s="18">
        <f>'φαεινός δόρυ'!M8</f>
        <v>25</v>
      </c>
      <c r="Q96" s="18">
        <f>'φαεινός δόρυ'!N8</f>
        <v>0</v>
      </c>
      <c r="R96" s="18">
        <f>'φαεινός δόρυ'!O8</f>
        <v>0</v>
      </c>
      <c r="S96" s="18">
        <f>'φαεινός δόρυ'!P8</f>
        <v>3</v>
      </c>
      <c r="T96" s="18">
        <f>'φαεινός δόρυ'!Q8</f>
        <v>22</v>
      </c>
      <c r="U96" s="18">
        <f>'φαεινός δόρυ'!R8</f>
        <v>0</v>
      </c>
      <c r="V96" s="18">
        <f>'φαεινός δόρυ'!S8</f>
        <v>0</v>
      </c>
      <c r="W96" s="18">
        <f>'φαεινός δόρυ'!T8</f>
        <v>3</v>
      </c>
      <c r="X96" s="18">
        <f>'φαεινός δόρυ'!U8</f>
        <v>22</v>
      </c>
      <c r="Y96" s="18">
        <f>'φαεινός δόρυ'!V8</f>
        <v>0</v>
      </c>
    </row>
    <row r="97" spans="1:25" hidden="1" x14ac:dyDescent="0.35">
      <c r="E97" s="17">
        <f>E96/$D96</f>
        <v>0</v>
      </c>
      <c r="F97" s="17">
        <f t="shared" ref="F97:Y97" si="115">F96/$D96</f>
        <v>0</v>
      </c>
      <c r="G97" s="17">
        <f t="shared" si="115"/>
        <v>0</v>
      </c>
      <c r="H97" s="17">
        <f t="shared" si="115"/>
        <v>0</v>
      </c>
      <c r="I97" s="17">
        <f t="shared" si="115"/>
        <v>0</v>
      </c>
      <c r="J97" s="17">
        <f t="shared" si="115"/>
        <v>0</v>
      </c>
      <c r="K97" s="17">
        <f t="shared" si="115"/>
        <v>0</v>
      </c>
      <c r="L97" s="17">
        <f t="shared" si="115"/>
        <v>0</v>
      </c>
      <c r="M97" s="17">
        <f t="shared" si="115"/>
        <v>0</v>
      </c>
      <c r="N97" s="17">
        <f t="shared" si="115"/>
        <v>0</v>
      </c>
      <c r="O97" s="17">
        <f t="shared" si="115"/>
        <v>0</v>
      </c>
      <c r="P97" s="17">
        <f t="shared" si="115"/>
        <v>1</v>
      </c>
      <c r="Q97" s="17">
        <f t="shared" si="115"/>
        <v>0</v>
      </c>
      <c r="R97" s="17">
        <f t="shared" si="115"/>
        <v>0</v>
      </c>
      <c r="S97" s="17">
        <f t="shared" si="115"/>
        <v>0.12</v>
      </c>
      <c r="T97" s="17">
        <f t="shared" si="115"/>
        <v>0.88</v>
      </c>
      <c r="U97" s="17">
        <f t="shared" si="115"/>
        <v>0</v>
      </c>
      <c r="V97" s="17">
        <f t="shared" si="115"/>
        <v>0</v>
      </c>
      <c r="W97" s="17">
        <f t="shared" si="115"/>
        <v>0.12</v>
      </c>
      <c r="X97" s="17">
        <f t="shared" si="115"/>
        <v>0.88</v>
      </c>
      <c r="Y97" s="17">
        <f t="shared" si="115"/>
        <v>0</v>
      </c>
    </row>
    <row r="98" spans="1:25" hidden="1" x14ac:dyDescent="0.35">
      <c r="E98" s="17">
        <f>1-E97</f>
        <v>1</v>
      </c>
      <c r="F98" s="17">
        <f t="shared" ref="F98:O98" si="116">1-F97</f>
        <v>1</v>
      </c>
      <c r="G98" s="17">
        <f t="shared" si="116"/>
        <v>1</v>
      </c>
      <c r="H98" s="17">
        <f t="shared" si="116"/>
        <v>1</v>
      </c>
      <c r="I98" s="17">
        <f t="shared" si="116"/>
        <v>1</v>
      </c>
      <c r="J98" s="17">
        <f t="shared" si="116"/>
        <v>1</v>
      </c>
      <c r="K98" s="17">
        <f t="shared" si="116"/>
        <v>1</v>
      </c>
      <c r="L98" s="17">
        <f t="shared" si="116"/>
        <v>1</v>
      </c>
      <c r="M98" s="17">
        <f t="shared" si="116"/>
        <v>1</v>
      </c>
      <c r="N98" s="17">
        <f t="shared" si="116"/>
        <v>1</v>
      </c>
      <c r="O98" s="17">
        <f t="shared" si="116"/>
        <v>1</v>
      </c>
      <c r="P98" s="17"/>
      <c r="Q98" s="17"/>
      <c r="R98" s="17"/>
      <c r="S98" s="17"/>
      <c r="T98" s="17"/>
      <c r="U98" s="17"/>
      <c r="V98" s="17"/>
      <c r="W98" s="17"/>
      <c r="X98" s="17"/>
      <c r="Y98" s="17">
        <f>1-Y97</f>
        <v>1</v>
      </c>
    </row>
    <row r="99" spans="1:25" x14ac:dyDescent="0.35">
      <c r="A99" s="20" t="s">
        <v>405</v>
      </c>
      <c r="E99" s="17">
        <v>0</v>
      </c>
      <c r="F99" s="17">
        <v>0</v>
      </c>
      <c r="G99" s="17">
        <v>0</v>
      </c>
      <c r="H99" s="17">
        <v>0</v>
      </c>
      <c r="I99" s="17">
        <v>0</v>
      </c>
      <c r="J99" s="17">
        <v>0</v>
      </c>
      <c r="K99" s="17">
        <v>0</v>
      </c>
      <c r="L99" s="17">
        <v>0</v>
      </c>
      <c r="M99" s="17">
        <v>0</v>
      </c>
      <c r="N99" s="17">
        <v>0</v>
      </c>
      <c r="O99" s="17">
        <v>0</v>
      </c>
      <c r="P99" s="17"/>
      <c r="Q99" s="17">
        <v>0</v>
      </c>
      <c r="R99" s="17">
        <f>-SUM(S97*LOG(S97,2)+T97*LOG(T97,2))/2</f>
        <v>0.26468043264368218</v>
      </c>
      <c r="S99" s="17"/>
      <c r="T99" s="17"/>
      <c r="U99" s="17"/>
      <c r="V99" s="17"/>
      <c r="W99" s="17"/>
      <c r="X99" s="17">
        <f>-SUM(W97*LOG(W97,2)+X97*LOG(X97,2))</f>
        <v>0.52936086528736437</v>
      </c>
      <c r="Y99" s="17">
        <v>0</v>
      </c>
    </row>
    <row r="100" spans="1:25" s="18" customFormat="1" x14ac:dyDescent="0.35">
      <c r="A100" s="26" t="str">
        <f>'αἰπύς ὄλεθρος'!B1</f>
        <v>αἰπύς ὄλεθρος</v>
      </c>
      <c r="B100" s="18">
        <f>'αἰπύς ὄλεθρος'!C2</f>
        <v>25</v>
      </c>
      <c r="C100" s="18">
        <f>'αἰπύς ὄλεθρος'!D2</f>
        <v>0</v>
      </c>
      <c r="D100" s="18">
        <f>'αἰπύς ὄλεθρος'!E2</f>
        <v>25</v>
      </c>
      <c r="E100" s="18">
        <f>'αἰπύς ὄλεθρος'!B9</f>
        <v>0</v>
      </c>
      <c r="F100" s="18">
        <f>'αἰπύς ὄλεθρος'!C9</f>
        <v>3</v>
      </c>
      <c r="G100" s="18">
        <f>'αἰπύς ὄλεθρος'!D9</f>
        <v>0</v>
      </c>
      <c r="H100" s="18">
        <f>'αἰπύς ὄλεθρος'!E9</f>
        <v>0</v>
      </c>
      <c r="I100" s="18">
        <f>'αἰπύς ὄλεθρος'!F9</f>
        <v>0</v>
      </c>
      <c r="J100" s="18">
        <f>'αἰπύς ὄλεθρος'!G9</f>
        <v>0</v>
      </c>
      <c r="K100" s="18">
        <f>'αἰπύς ὄλεθρος'!H9</f>
        <v>0</v>
      </c>
      <c r="L100" s="18">
        <f>'αἰπύς ὄλεθρος'!I9</f>
        <v>0</v>
      </c>
      <c r="M100" s="18">
        <f>'αἰπύς ὄλεθρος'!J9</f>
        <v>0</v>
      </c>
      <c r="N100" s="18">
        <f>'αἰπύς ὄλεθρος'!K9</f>
        <v>0</v>
      </c>
      <c r="O100" s="18">
        <f>'αἰπύς ὄλεθρος'!L9</f>
        <v>0</v>
      </c>
      <c r="P100" s="18">
        <f>'αἰπύς ὄλεθρος'!M9</f>
        <v>25</v>
      </c>
      <c r="Q100" s="18">
        <f>'αἰπύς ὄλεθρος'!N9</f>
        <v>0</v>
      </c>
      <c r="R100" s="18">
        <f>'αἰπύς ὄλεθρος'!O9</f>
        <v>10</v>
      </c>
      <c r="S100" s="18">
        <f>'αἰπύς ὄλεθρος'!P9</f>
        <v>0</v>
      </c>
      <c r="T100" s="18">
        <f>'αἰπύς ὄλεθρος'!Q9</f>
        <v>0</v>
      </c>
      <c r="U100" s="18">
        <f>'αἰπύς ὄλεθρος'!R9</f>
        <v>15</v>
      </c>
      <c r="V100" s="18">
        <f>'αἰπύς ὄλεθρος'!S9</f>
        <v>0</v>
      </c>
      <c r="W100" s="18">
        <f>'αἰπύς ὄλεθρος'!T9</f>
        <v>25</v>
      </c>
      <c r="X100" s="18">
        <f>'αἰπύς ὄλεθρος'!U9</f>
        <v>0</v>
      </c>
      <c r="Y100" s="18">
        <f>'αἰπύς ὄλεθρος'!V9</f>
        <v>0</v>
      </c>
    </row>
    <row r="101" spans="1:25" hidden="1" x14ac:dyDescent="0.35">
      <c r="E101" s="17">
        <f>E100/$D100</f>
        <v>0</v>
      </c>
      <c r="F101" s="17">
        <f t="shared" ref="F101:Y101" si="117">F100/$D100</f>
        <v>0.12</v>
      </c>
      <c r="G101" s="17">
        <f t="shared" si="117"/>
        <v>0</v>
      </c>
      <c r="H101" s="17">
        <f t="shared" si="117"/>
        <v>0</v>
      </c>
      <c r="I101" s="17">
        <f t="shared" si="117"/>
        <v>0</v>
      </c>
      <c r="J101" s="17">
        <f t="shared" si="117"/>
        <v>0</v>
      </c>
      <c r="K101" s="17">
        <f t="shared" si="117"/>
        <v>0</v>
      </c>
      <c r="L101" s="17">
        <f t="shared" si="117"/>
        <v>0</v>
      </c>
      <c r="M101" s="17">
        <f t="shared" si="117"/>
        <v>0</v>
      </c>
      <c r="N101" s="17">
        <f t="shared" si="117"/>
        <v>0</v>
      </c>
      <c r="O101" s="17">
        <f t="shared" si="117"/>
        <v>0</v>
      </c>
      <c r="P101" s="17">
        <f t="shared" si="117"/>
        <v>1</v>
      </c>
      <c r="Q101" s="17">
        <f t="shared" si="117"/>
        <v>0</v>
      </c>
      <c r="R101" s="17">
        <f t="shared" si="117"/>
        <v>0.4</v>
      </c>
      <c r="S101" s="17">
        <f t="shared" si="117"/>
        <v>0</v>
      </c>
      <c r="T101" s="17">
        <f t="shared" si="117"/>
        <v>0</v>
      </c>
      <c r="U101" s="17">
        <f t="shared" si="117"/>
        <v>0.6</v>
      </c>
      <c r="V101" s="17">
        <f t="shared" si="117"/>
        <v>0</v>
      </c>
      <c r="W101" s="17">
        <f t="shared" si="117"/>
        <v>1</v>
      </c>
      <c r="X101" s="17">
        <f t="shared" si="117"/>
        <v>0</v>
      </c>
      <c r="Y101" s="17">
        <f t="shared" si="117"/>
        <v>0</v>
      </c>
    </row>
    <row r="102" spans="1:25" hidden="1" x14ac:dyDescent="0.35">
      <c r="E102" s="17">
        <f>1-E101</f>
        <v>1</v>
      </c>
      <c r="F102" s="17">
        <f t="shared" ref="F102:O102" si="118">1-F101</f>
        <v>0.88</v>
      </c>
      <c r="G102" s="17">
        <f t="shared" si="118"/>
        <v>1</v>
      </c>
      <c r="H102" s="17">
        <f t="shared" si="118"/>
        <v>1</v>
      </c>
      <c r="I102" s="17">
        <f t="shared" si="118"/>
        <v>1</v>
      </c>
      <c r="J102" s="17">
        <f t="shared" si="118"/>
        <v>1</v>
      </c>
      <c r="K102" s="17">
        <f t="shared" si="118"/>
        <v>1</v>
      </c>
      <c r="L102" s="17">
        <f t="shared" si="118"/>
        <v>1</v>
      </c>
      <c r="M102" s="17">
        <f t="shared" si="118"/>
        <v>1</v>
      </c>
      <c r="N102" s="17">
        <f t="shared" si="118"/>
        <v>1</v>
      </c>
      <c r="O102" s="17">
        <f t="shared" si="118"/>
        <v>1</v>
      </c>
      <c r="P102" s="17"/>
      <c r="Q102" s="17"/>
      <c r="R102" s="17"/>
      <c r="S102" s="17"/>
      <c r="T102" s="17"/>
      <c r="U102" s="17"/>
      <c r="V102" s="17"/>
      <c r="W102" s="17"/>
      <c r="X102" s="17"/>
      <c r="Y102" s="17">
        <f>1-Y101</f>
        <v>1</v>
      </c>
    </row>
    <row r="103" spans="1:25" x14ac:dyDescent="0.35">
      <c r="A103" s="20" t="s">
        <v>405</v>
      </c>
      <c r="E103" s="17">
        <v>0</v>
      </c>
      <c r="F103" s="17">
        <f>-SUM(F101*LOG(F101,2)+F102*LOG(F102,2))</f>
        <v>0.52936086528736437</v>
      </c>
      <c r="G103" s="17">
        <v>0</v>
      </c>
      <c r="H103" s="17">
        <v>0</v>
      </c>
      <c r="I103" s="17">
        <v>0</v>
      </c>
      <c r="J103" s="17">
        <v>0</v>
      </c>
      <c r="K103" s="17">
        <v>0</v>
      </c>
      <c r="L103" s="17">
        <v>0</v>
      </c>
      <c r="M103" s="17">
        <v>0</v>
      </c>
      <c r="N103" s="17">
        <v>0</v>
      </c>
      <c r="O103" s="17">
        <v>0</v>
      </c>
      <c r="P103" s="17"/>
      <c r="Q103" s="17">
        <v>0</v>
      </c>
      <c r="R103" s="17">
        <f>-SUM(R101*LOG(R101,2)+U101*LOG(U101,2))/2</f>
        <v>0.48547529722733429</v>
      </c>
      <c r="S103" s="17"/>
      <c r="T103" s="17"/>
      <c r="U103" s="17"/>
      <c r="V103" s="17"/>
      <c r="W103" s="17"/>
      <c r="X103" s="17">
        <v>0</v>
      </c>
      <c r="Y103" s="17">
        <v>0</v>
      </c>
    </row>
    <row r="104" spans="1:25" s="18" customFormat="1" x14ac:dyDescent="0.35">
      <c r="A104" s="26" t="str">
        <f>'ἔγχος χάλκεος'!B1</f>
        <v>ἔγχος χάλκεος</v>
      </c>
      <c r="B104" s="18">
        <f>'ἔγχος χάλκεος'!C2</f>
        <v>24</v>
      </c>
      <c r="C104" s="18">
        <f>'ἔγχος χάλκεος'!D2</f>
        <v>0</v>
      </c>
      <c r="D104" s="18">
        <f>'ἔγχος χάλκεος'!E2</f>
        <v>24</v>
      </c>
      <c r="E104" s="18">
        <f>'ἔγχος χάλκεος'!B8</f>
        <v>0</v>
      </c>
      <c r="F104" s="18">
        <f>'ἔγχος χάλκεος'!C8</f>
        <v>1</v>
      </c>
      <c r="G104" s="18">
        <f>'ἔγχος χάλκεος'!D8</f>
        <v>0</v>
      </c>
      <c r="H104" s="18">
        <f>'ἔγχος χάλκεος'!E8</f>
        <v>0</v>
      </c>
      <c r="I104" s="18">
        <f>'ἔγχος χάλκεος'!F8</f>
        <v>0</v>
      </c>
      <c r="J104" s="18">
        <f>'ἔγχος χάλκεος'!G8</f>
        <v>0</v>
      </c>
      <c r="K104" s="18">
        <f>'ἔγχος χάλκεος'!H8</f>
        <v>0</v>
      </c>
      <c r="L104" s="18">
        <f>'ἔγχος χάλκεος'!I8</f>
        <v>0</v>
      </c>
      <c r="M104" s="18">
        <f>'ἔγχος χάλκεος'!J8</f>
        <v>0</v>
      </c>
      <c r="N104" s="18">
        <f>'ἔγχος χάλκεος'!K8</f>
        <v>0</v>
      </c>
      <c r="O104" s="18">
        <f>'ἔγχος χάλκεος'!L8</f>
        <v>0</v>
      </c>
      <c r="P104" s="18">
        <f>'ἔγχος χάλκεος'!M8</f>
        <v>24</v>
      </c>
      <c r="Q104" s="18">
        <f>'ἔγχος χάλκεος'!N8</f>
        <v>0</v>
      </c>
      <c r="R104" s="18">
        <f>'ἔγχος χάλκεος'!O8</f>
        <v>24</v>
      </c>
      <c r="S104" s="18">
        <f>'ἔγχος χάλκεος'!P8</f>
        <v>0</v>
      </c>
      <c r="T104" s="18">
        <f>'ἔγχος χάλκεος'!Q8</f>
        <v>0</v>
      </c>
      <c r="U104" s="18">
        <f>'ἔγχος χάλκεος'!R8</f>
        <v>0</v>
      </c>
      <c r="V104" s="18">
        <f>'ἔγχος χάλκεος'!S8</f>
        <v>0</v>
      </c>
      <c r="W104" s="18">
        <f>'ἔγχος χάλκεος'!T8</f>
        <v>23</v>
      </c>
      <c r="X104" s="18">
        <f>'ἔγχος χάλκεος'!U8</f>
        <v>1</v>
      </c>
      <c r="Y104" s="18">
        <f>'ἔγχος χάλκεος'!V8</f>
        <v>1</v>
      </c>
    </row>
    <row r="105" spans="1:25" hidden="1" x14ac:dyDescent="0.35">
      <c r="E105" s="17">
        <f>E104/$D104</f>
        <v>0</v>
      </c>
      <c r="F105" s="17">
        <f t="shared" ref="F105:Y105" si="119">F104/$D104</f>
        <v>4.1666666666666664E-2</v>
      </c>
      <c r="G105" s="17">
        <f t="shared" si="119"/>
        <v>0</v>
      </c>
      <c r="H105" s="17">
        <f t="shared" si="119"/>
        <v>0</v>
      </c>
      <c r="I105" s="17">
        <f t="shared" si="119"/>
        <v>0</v>
      </c>
      <c r="J105" s="17">
        <f t="shared" si="119"/>
        <v>0</v>
      </c>
      <c r="K105" s="17">
        <f t="shared" si="119"/>
        <v>0</v>
      </c>
      <c r="L105" s="17">
        <f t="shared" si="119"/>
        <v>0</v>
      </c>
      <c r="M105" s="17">
        <f t="shared" si="119"/>
        <v>0</v>
      </c>
      <c r="N105" s="17">
        <f t="shared" si="119"/>
        <v>0</v>
      </c>
      <c r="O105" s="17">
        <f t="shared" si="119"/>
        <v>0</v>
      </c>
      <c r="P105" s="17">
        <f t="shared" si="119"/>
        <v>1</v>
      </c>
      <c r="Q105" s="17">
        <f t="shared" si="119"/>
        <v>0</v>
      </c>
      <c r="R105" s="17">
        <f t="shared" si="119"/>
        <v>1</v>
      </c>
      <c r="S105" s="17">
        <f t="shared" si="119"/>
        <v>0</v>
      </c>
      <c r="T105" s="17">
        <f t="shared" si="119"/>
        <v>0</v>
      </c>
      <c r="U105" s="17">
        <f t="shared" si="119"/>
        <v>0</v>
      </c>
      <c r="V105" s="17">
        <f t="shared" si="119"/>
        <v>0</v>
      </c>
      <c r="W105" s="17">
        <f t="shared" si="119"/>
        <v>0.95833333333333337</v>
      </c>
      <c r="X105" s="17">
        <f t="shared" si="119"/>
        <v>4.1666666666666664E-2</v>
      </c>
      <c r="Y105" s="17">
        <f t="shared" si="119"/>
        <v>4.1666666666666664E-2</v>
      </c>
    </row>
    <row r="106" spans="1:25" hidden="1" x14ac:dyDescent="0.35">
      <c r="E106" s="17">
        <f>1-E105</f>
        <v>1</v>
      </c>
      <c r="F106" s="17">
        <f t="shared" ref="F106:O106" si="120">1-F105</f>
        <v>0.95833333333333337</v>
      </c>
      <c r="G106" s="17">
        <f t="shared" si="120"/>
        <v>1</v>
      </c>
      <c r="H106" s="17">
        <f t="shared" si="120"/>
        <v>1</v>
      </c>
      <c r="I106" s="17">
        <f t="shared" si="120"/>
        <v>1</v>
      </c>
      <c r="J106" s="17">
        <f t="shared" si="120"/>
        <v>1</v>
      </c>
      <c r="K106" s="17">
        <f t="shared" si="120"/>
        <v>1</v>
      </c>
      <c r="L106" s="17">
        <f t="shared" si="120"/>
        <v>1</v>
      </c>
      <c r="M106" s="17">
        <f t="shared" si="120"/>
        <v>1</v>
      </c>
      <c r="N106" s="17">
        <f t="shared" si="120"/>
        <v>1</v>
      </c>
      <c r="O106" s="17">
        <f t="shared" si="120"/>
        <v>1</v>
      </c>
      <c r="P106" s="17"/>
      <c r="Q106" s="17"/>
      <c r="R106" s="17"/>
      <c r="S106" s="17"/>
      <c r="T106" s="17"/>
      <c r="U106" s="17"/>
      <c r="V106" s="17"/>
      <c r="W106" s="17"/>
      <c r="X106" s="17"/>
      <c r="Y106" s="17">
        <f>1-Y105</f>
        <v>0.95833333333333337</v>
      </c>
    </row>
    <row r="107" spans="1:25" x14ac:dyDescent="0.35">
      <c r="A107" s="20" t="s">
        <v>405</v>
      </c>
      <c r="E107" s="17">
        <v>0</v>
      </c>
      <c r="F107" s="17">
        <f>-SUM(F105*LOG(F105,2)+F106*LOG(F106,2))</f>
        <v>0.24988229283318547</v>
      </c>
      <c r="G107" s="17">
        <v>0</v>
      </c>
      <c r="H107" s="17">
        <v>0</v>
      </c>
      <c r="I107" s="17">
        <v>0</v>
      </c>
      <c r="J107" s="17">
        <v>0</v>
      </c>
      <c r="K107" s="17">
        <v>0</v>
      </c>
      <c r="L107" s="17">
        <v>0</v>
      </c>
      <c r="M107" s="17">
        <v>0</v>
      </c>
      <c r="N107" s="17">
        <v>0</v>
      </c>
      <c r="O107" s="17">
        <v>0</v>
      </c>
      <c r="P107" s="17"/>
      <c r="Q107" s="17">
        <v>0</v>
      </c>
      <c r="R107" s="17">
        <v>0</v>
      </c>
      <c r="S107" s="17"/>
      <c r="T107" s="17"/>
      <c r="U107" s="17"/>
      <c r="V107" s="17"/>
      <c r="W107" s="17"/>
      <c r="X107" s="17">
        <f>-SUM(W105*LOG(W105,2)+X105*LOG(X105,2))</f>
        <v>0.24988229283318547</v>
      </c>
      <c r="Y107" s="17">
        <f t="shared" ref="Y107" si="121">-SUM(Y105*LOG(Y105,2)+Y106*LOG(Y106,2))</f>
        <v>0.24988229283318547</v>
      </c>
    </row>
    <row r="108" spans="1:25" s="18" customFormat="1" x14ac:dyDescent="0.35">
      <c r="A108" s="26" t="str">
        <f>'ἀγλαός δῶρον'!B1</f>
        <v>ἀγλαός δῶρον</v>
      </c>
      <c r="B108" s="18">
        <f>'ἀγλαός δῶρον'!C2</f>
        <v>23</v>
      </c>
      <c r="C108" s="18">
        <f>'ἀγλαός δῶρον'!D2</f>
        <v>0</v>
      </c>
      <c r="D108" s="18">
        <f>'ἀγλαός δῶρον'!E2</f>
        <v>23</v>
      </c>
      <c r="E108" s="18">
        <f>'ἀγλαός δῶρον'!B8</f>
        <v>0</v>
      </c>
      <c r="F108" s="18">
        <f>'ἀγλαός δῶρον'!C8</f>
        <v>0</v>
      </c>
      <c r="G108" s="18">
        <f>'ἀγλαός δῶρον'!D8</f>
        <v>0</v>
      </c>
      <c r="H108" s="18">
        <f>'ἀγλαός δῶρον'!E8</f>
        <v>1</v>
      </c>
      <c r="I108" s="18">
        <f>'ἀγλαός δῶρον'!F8</f>
        <v>0</v>
      </c>
      <c r="J108" s="18">
        <f>'ἀγλαός δῶρον'!G8</f>
        <v>0</v>
      </c>
      <c r="K108" s="18">
        <f>'ἀγλαός δῶρον'!H8</f>
        <v>0</v>
      </c>
      <c r="L108" s="18">
        <f>'ἀγλαός δῶρον'!I8</f>
        <v>0</v>
      </c>
      <c r="M108" s="18">
        <f>'ἀγλαός δῶρον'!J8</f>
        <v>0</v>
      </c>
      <c r="N108" s="18">
        <f>'ἀγλαός δῶρον'!K8</f>
        <v>0</v>
      </c>
      <c r="O108" s="18">
        <f>'ἀγλαός δῶρον'!L8</f>
        <v>0</v>
      </c>
      <c r="P108" s="18">
        <f>'ἀγλαός δῶρον'!M8</f>
        <v>0</v>
      </c>
      <c r="Q108" s="18">
        <f>'ἀγλαός δῶρον'!N8</f>
        <v>23</v>
      </c>
      <c r="R108" s="18">
        <f>'ἀγλαός δῶρον'!O8</f>
        <v>23</v>
      </c>
      <c r="S108" s="18">
        <f>'ἀγλαός δῶρον'!P8</f>
        <v>0</v>
      </c>
      <c r="T108" s="18">
        <f>'ἀγλαός δῶρον'!Q8</f>
        <v>0</v>
      </c>
      <c r="U108" s="18">
        <f>'ἀγλαός δῶρον'!R8</f>
        <v>0</v>
      </c>
      <c r="V108" s="18">
        <f>'ἀγλαός δῶρον'!S8</f>
        <v>0</v>
      </c>
      <c r="W108" s="18">
        <f>'ἀγλαός δῶρον'!T8</f>
        <v>23</v>
      </c>
      <c r="X108" s="18">
        <f>'ἀγλαός δῶρον'!U8</f>
        <v>0</v>
      </c>
      <c r="Y108" s="18">
        <f>'ἀγλαός δῶρον'!V8</f>
        <v>0</v>
      </c>
    </row>
    <row r="109" spans="1:25" hidden="1" x14ac:dyDescent="0.35">
      <c r="E109" s="17">
        <f>E108/$D108</f>
        <v>0</v>
      </c>
      <c r="F109" s="17">
        <f t="shared" ref="F109:Y109" si="122">F108/$D108</f>
        <v>0</v>
      </c>
      <c r="G109" s="17">
        <f t="shared" si="122"/>
        <v>0</v>
      </c>
      <c r="H109" s="17">
        <f t="shared" si="122"/>
        <v>4.3478260869565216E-2</v>
      </c>
      <c r="I109" s="17">
        <f t="shared" si="122"/>
        <v>0</v>
      </c>
      <c r="J109" s="17">
        <f t="shared" si="122"/>
        <v>0</v>
      </c>
      <c r="K109" s="17">
        <f t="shared" si="122"/>
        <v>0</v>
      </c>
      <c r="L109" s="17">
        <f t="shared" si="122"/>
        <v>0</v>
      </c>
      <c r="M109" s="17">
        <f t="shared" si="122"/>
        <v>0</v>
      </c>
      <c r="N109" s="17">
        <f t="shared" si="122"/>
        <v>0</v>
      </c>
      <c r="O109" s="17">
        <f t="shared" si="122"/>
        <v>0</v>
      </c>
      <c r="P109" s="17">
        <f t="shared" si="122"/>
        <v>0</v>
      </c>
      <c r="Q109" s="17">
        <f t="shared" si="122"/>
        <v>1</v>
      </c>
      <c r="R109" s="17">
        <f t="shared" si="122"/>
        <v>1</v>
      </c>
      <c r="S109" s="17">
        <f t="shared" si="122"/>
        <v>0</v>
      </c>
      <c r="T109" s="17">
        <f t="shared" si="122"/>
        <v>0</v>
      </c>
      <c r="U109" s="17">
        <f t="shared" si="122"/>
        <v>0</v>
      </c>
      <c r="V109" s="17">
        <f t="shared" si="122"/>
        <v>0</v>
      </c>
      <c r="W109" s="17">
        <f t="shared" si="122"/>
        <v>1</v>
      </c>
      <c r="X109" s="17">
        <f t="shared" si="122"/>
        <v>0</v>
      </c>
      <c r="Y109" s="17">
        <f t="shared" si="122"/>
        <v>0</v>
      </c>
    </row>
    <row r="110" spans="1:25" hidden="1" x14ac:dyDescent="0.35">
      <c r="E110" s="17">
        <f>1-E109</f>
        <v>1</v>
      </c>
      <c r="F110" s="17">
        <f t="shared" ref="F110:O110" si="123">1-F109</f>
        <v>1</v>
      </c>
      <c r="G110" s="17">
        <f t="shared" si="123"/>
        <v>1</v>
      </c>
      <c r="H110" s="17">
        <f t="shared" si="123"/>
        <v>0.95652173913043481</v>
      </c>
      <c r="I110" s="17">
        <f t="shared" si="123"/>
        <v>1</v>
      </c>
      <c r="J110" s="17">
        <f t="shared" si="123"/>
        <v>1</v>
      </c>
      <c r="K110" s="17">
        <f t="shared" si="123"/>
        <v>1</v>
      </c>
      <c r="L110" s="17">
        <f t="shared" si="123"/>
        <v>1</v>
      </c>
      <c r="M110" s="17">
        <f t="shared" si="123"/>
        <v>1</v>
      </c>
      <c r="N110" s="17">
        <f t="shared" si="123"/>
        <v>1</v>
      </c>
      <c r="O110" s="17">
        <f t="shared" si="123"/>
        <v>1</v>
      </c>
      <c r="P110" s="17"/>
      <c r="Q110" s="17"/>
      <c r="R110" s="17"/>
      <c r="S110" s="17"/>
      <c r="T110" s="17"/>
      <c r="U110" s="17"/>
      <c r="V110" s="17"/>
      <c r="W110" s="17"/>
      <c r="X110" s="17"/>
      <c r="Y110" s="17">
        <f>1-Y109</f>
        <v>1</v>
      </c>
    </row>
    <row r="111" spans="1:25" x14ac:dyDescent="0.35">
      <c r="A111" s="20" t="s">
        <v>405</v>
      </c>
      <c r="E111" s="17">
        <v>0</v>
      </c>
      <c r="F111" s="17">
        <v>0</v>
      </c>
      <c r="G111" s="17">
        <v>0</v>
      </c>
      <c r="H111" s="17">
        <f t="shared" ref="H111" si="124">-SUM(H109*LOG(H109,2)+H110*LOG(H110,2))</f>
        <v>0.25801866866481549</v>
      </c>
      <c r="I111" s="17">
        <v>0</v>
      </c>
      <c r="J111" s="17">
        <v>0</v>
      </c>
      <c r="K111" s="17">
        <v>0</v>
      </c>
      <c r="L111" s="17">
        <v>0</v>
      </c>
      <c r="M111" s="17">
        <v>0</v>
      </c>
      <c r="N111" s="17">
        <v>0</v>
      </c>
      <c r="O111" s="17">
        <v>0</v>
      </c>
      <c r="P111" s="17"/>
      <c r="Q111" s="17">
        <v>0</v>
      </c>
      <c r="R111" s="17">
        <v>0</v>
      </c>
      <c r="S111" s="17"/>
      <c r="T111" s="17"/>
      <c r="U111" s="17"/>
      <c r="V111" s="17"/>
      <c r="W111" s="17"/>
      <c r="X111" s="17">
        <v>0</v>
      </c>
      <c r="Y111" s="17">
        <v>0</v>
      </c>
    </row>
    <row r="112" spans="1:25" s="18" customFormat="1" x14ac:dyDescent="0.35">
      <c r="A112" s="23" t="str">
        <f>'ἄλλος ἑταῖρος'!B1</f>
        <v>ἄλλος ἑταῖρος</v>
      </c>
      <c r="B112" s="18">
        <f>'ἄλλος ἑταῖρος'!C2</f>
        <v>22</v>
      </c>
      <c r="C112" s="18">
        <f>'ἄλλος ἑταῖρος'!D2</f>
        <v>1</v>
      </c>
      <c r="D112" s="18">
        <f>'ἄλλος ἑταῖρος'!E2</f>
        <v>21</v>
      </c>
      <c r="E112" s="18">
        <f>'ἄλλος ἑταῖρος'!B19</f>
        <v>0</v>
      </c>
      <c r="F112" s="18">
        <f>'ἄλλος ἑταῖρος'!C19</f>
        <v>10</v>
      </c>
      <c r="G112" s="18">
        <f>'ἄλλος ἑταῖρος'!D19</f>
        <v>1</v>
      </c>
      <c r="H112" s="18">
        <f>'ἄλλος ἑταῖρος'!E19</f>
        <v>0</v>
      </c>
      <c r="I112" s="18">
        <f>'ἄλλος ἑταῖρος'!F19</f>
        <v>2</v>
      </c>
      <c r="J112" s="18">
        <f>'ἄλλος ἑταῖρος'!G19</f>
        <v>0</v>
      </c>
      <c r="K112" s="18">
        <f>'ἄλλος ἑταῖρος'!H19</f>
        <v>0</v>
      </c>
      <c r="L112" s="18">
        <f>'ἄλλος ἑταῖρος'!I19</f>
        <v>4</v>
      </c>
      <c r="M112" s="18">
        <f>'ἄλλος ἑταῖρος'!J19</f>
        <v>0</v>
      </c>
      <c r="N112" s="18">
        <f>'ἄλλος ἑταῖρος'!K19</f>
        <v>8</v>
      </c>
      <c r="O112" s="18">
        <f>'ἄλλος ἑταῖρος'!L19</f>
        <v>0</v>
      </c>
      <c r="P112" s="18">
        <f>'ἄλλος ἑταῖρος'!M19</f>
        <v>0</v>
      </c>
      <c r="Q112" s="18">
        <f>'ἄλλος ἑταῖρος'!N19</f>
        <v>21</v>
      </c>
      <c r="R112" s="18">
        <f>'ἄλλος ἑταῖρος'!O19</f>
        <v>9</v>
      </c>
      <c r="S112" s="18">
        <f>'ἄλλος ἑταῖρος'!P19</f>
        <v>7</v>
      </c>
      <c r="T112" s="18">
        <f>'ἄλλος ἑταῖρος'!Q19</f>
        <v>2</v>
      </c>
      <c r="U112" s="18">
        <f>'ἄλλος ἑταῖρος'!R19</f>
        <v>3</v>
      </c>
      <c r="V112" s="18">
        <f>'ἄλλος ἑταῖρος'!S19</f>
        <v>0</v>
      </c>
      <c r="W112" s="18">
        <f>'ἄλλος ἑταῖρος'!T19</f>
        <v>20</v>
      </c>
      <c r="X112" s="18">
        <f>'ἄλλος ἑταῖρος'!U19</f>
        <v>1</v>
      </c>
      <c r="Y112" s="18">
        <f>'ἄλλος ἑταῖρος'!V19</f>
        <v>12</v>
      </c>
    </row>
    <row r="113" spans="1:25" hidden="1" x14ac:dyDescent="0.35">
      <c r="E113" s="17">
        <f>E112/$D112</f>
        <v>0</v>
      </c>
      <c r="F113" s="17">
        <f t="shared" ref="F113:Y113" si="125">F112/$D112</f>
        <v>0.47619047619047616</v>
      </c>
      <c r="G113" s="17">
        <f t="shared" si="125"/>
        <v>4.7619047619047616E-2</v>
      </c>
      <c r="H113" s="17">
        <f t="shared" si="125"/>
        <v>0</v>
      </c>
      <c r="I113" s="17">
        <f t="shared" si="125"/>
        <v>9.5238095238095233E-2</v>
      </c>
      <c r="J113" s="17">
        <f t="shared" si="125"/>
        <v>0</v>
      </c>
      <c r="K113" s="17">
        <f t="shared" si="125"/>
        <v>0</v>
      </c>
      <c r="L113" s="17">
        <f t="shared" si="125"/>
        <v>0.19047619047619047</v>
      </c>
      <c r="M113" s="17">
        <f t="shared" si="125"/>
        <v>0</v>
      </c>
      <c r="N113" s="17">
        <f t="shared" si="125"/>
        <v>0.38095238095238093</v>
      </c>
      <c r="O113" s="17">
        <f t="shared" si="125"/>
        <v>0</v>
      </c>
      <c r="P113" s="17">
        <f t="shared" si="125"/>
        <v>0</v>
      </c>
      <c r="Q113" s="17">
        <f t="shared" si="125"/>
        <v>1</v>
      </c>
      <c r="R113" s="17">
        <f t="shared" si="125"/>
        <v>0.42857142857142855</v>
      </c>
      <c r="S113" s="17">
        <f t="shared" si="125"/>
        <v>0.33333333333333331</v>
      </c>
      <c r="T113" s="17">
        <f t="shared" si="125"/>
        <v>9.5238095238095233E-2</v>
      </c>
      <c r="U113" s="17">
        <f t="shared" si="125"/>
        <v>0.14285714285714285</v>
      </c>
      <c r="V113" s="17">
        <f t="shared" si="125"/>
        <v>0</v>
      </c>
      <c r="W113" s="17">
        <f t="shared" si="125"/>
        <v>0.95238095238095233</v>
      </c>
      <c r="X113" s="17">
        <f t="shared" si="125"/>
        <v>4.7619047619047616E-2</v>
      </c>
      <c r="Y113" s="17">
        <f t="shared" si="125"/>
        <v>0.5714285714285714</v>
      </c>
    </row>
    <row r="114" spans="1:25" hidden="1" x14ac:dyDescent="0.35">
      <c r="E114" s="17">
        <f>1-E113</f>
        <v>1</v>
      </c>
      <c r="F114" s="17">
        <f t="shared" ref="F114:O114" si="126">1-F113</f>
        <v>0.52380952380952384</v>
      </c>
      <c r="G114" s="17">
        <f t="shared" si="126"/>
        <v>0.95238095238095233</v>
      </c>
      <c r="H114" s="17">
        <f t="shared" si="126"/>
        <v>1</v>
      </c>
      <c r="I114" s="17">
        <f t="shared" si="126"/>
        <v>0.90476190476190477</v>
      </c>
      <c r="J114" s="17">
        <f t="shared" si="126"/>
        <v>1</v>
      </c>
      <c r="K114" s="17">
        <f t="shared" si="126"/>
        <v>1</v>
      </c>
      <c r="L114" s="17">
        <f t="shared" si="126"/>
        <v>0.80952380952380953</v>
      </c>
      <c r="M114" s="17">
        <f t="shared" si="126"/>
        <v>1</v>
      </c>
      <c r="N114" s="17">
        <f t="shared" si="126"/>
        <v>0.61904761904761907</v>
      </c>
      <c r="O114" s="17">
        <f t="shared" si="126"/>
        <v>1</v>
      </c>
      <c r="P114" s="17"/>
      <c r="Q114" s="17"/>
      <c r="R114" s="17"/>
      <c r="S114" s="17"/>
      <c r="T114" s="17"/>
      <c r="U114" s="17"/>
      <c r="V114" s="17"/>
      <c r="W114" s="17"/>
      <c r="X114" s="17"/>
      <c r="Y114" s="17">
        <f>1-Y113</f>
        <v>0.4285714285714286</v>
      </c>
    </row>
    <row r="115" spans="1:25" x14ac:dyDescent="0.35">
      <c r="A115" s="20" t="s">
        <v>405</v>
      </c>
      <c r="E115" s="17">
        <v>0</v>
      </c>
      <c r="F115" s="17">
        <f>-SUM(F113*LOG(F113,2)+F114*LOG(F114,2))</f>
        <v>0.99836367259381309</v>
      </c>
      <c r="G115" s="17">
        <f t="shared" ref="G115:I115" si="127">-SUM(G113*LOG(G113,2)+G114*LOG(G114,2))</f>
        <v>0.27619542764793908</v>
      </c>
      <c r="H115" s="17">
        <v>0</v>
      </c>
      <c r="I115" s="17">
        <f t="shared" si="127"/>
        <v>0.45371633918694482</v>
      </c>
      <c r="J115" s="17">
        <v>0</v>
      </c>
      <c r="K115" s="17">
        <v>0</v>
      </c>
      <c r="L115" s="17">
        <f t="shared" ref="L115" si="128">-SUM(L113*LOG(L113,2)+L114*LOG(L114,2))</f>
        <v>0.70246655129039026</v>
      </c>
      <c r="M115" s="17">
        <v>0</v>
      </c>
      <c r="N115" s="17">
        <f t="shared" ref="N115" si="129">-SUM(N113*LOG(N113,2)+N114*LOG(N114,2))</f>
        <v>0.95871188297713184</v>
      </c>
      <c r="O115" s="17">
        <v>0</v>
      </c>
      <c r="P115" s="17"/>
      <c r="Q115" s="17">
        <v>0</v>
      </c>
      <c r="R115" s="17">
        <f>-SUM(R113*LOG(R113,2)+S113*LOG(S113,2)+T113*LOG(T113,2)+U113*LOG(U113,2))/2</f>
        <v>0.88816592640015379</v>
      </c>
      <c r="S115" s="17"/>
      <c r="T115" s="17"/>
      <c r="U115" s="17"/>
      <c r="V115" s="17"/>
      <c r="W115" s="17"/>
      <c r="X115" s="17">
        <f>-SUM(W113*LOG(W113,2)+X113*LOG(X113,2))</f>
        <v>0.27619542764793908</v>
      </c>
      <c r="Y115" s="17">
        <f t="shared" ref="Y115" si="130">-SUM(Y113*LOG(Y113,2)+Y114*LOG(Y114,2))</f>
        <v>0.98522813603425163</v>
      </c>
    </row>
    <row r="116" spans="1:25" s="18" customFormat="1" x14ac:dyDescent="0.35">
      <c r="A116" s="26" t="str">
        <f>'ἐρίηρος ἑταῖρος'!B1</f>
        <v>ἐρίηρος ἑταῖρος</v>
      </c>
      <c r="B116" s="18">
        <f>'ἐρίηρος ἑταῖρος'!C2</f>
        <v>21</v>
      </c>
      <c r="C116" s="18">
        <f>'ἐρίηρος ἑταῖρος'!D2</f>
        <v>0</v>
      </c>
      <c r="D116" s="18">
        <f>'ἐρίηρος ἑταῖρος'!E2</f>
        <v>21</v>
      </c>
      <c r="E116" s="18">
        <f>'ἐρίηρος ἑταῖρος'!B11</f>
        <v>0</v>
      </c>
      <c r="F116" s="18">
        <f>'ἐρίηρος ἑταῖρος'!C11</f>
        <v>2</v>
      </c>
      <c r="G116" s="18">
        <f>'ἐρίηρος ἑταῖρος'!D11</f>
        <v>0</v>
      </c>
      <c r="H116" s="18">
        <f>'ἐρίηρος ἑταῖρος'!E11</f>
        <v>0</v>
      </c>
      <c r="I116" s="18">
        <f>'ἐρίηρος ἑταῖρος'!F11</f>
        <v>0</v>
      </c>
      <c r="J116" s="18">
        <f>'ἐρίηρος ἑταῖρος'!G11</f>
        <v>0</v>
      </c>
      <c r="K116" s="18">
        <f>'ἐρίηρος ἑταῖρος'!H11</f>
        <v>0</v>
      </c>
      <c r="L116" s="18">
        <f>'ἐρίηρος ἑταῖρος'!I11</f>
        <v>0</v>
      </c>
      <c r="M116" s="18">
        <f>'ἐρίηρος ἑταῖρος'!J11</f>
        <v>0</v>
      </c>
      <c r="N116" s="18">
        <f>'ἐρίηρος ἑταῖρος'!K11</f>
        <v>2</v>
      </c>
      <c r="O116" s="18">
        <f>'ἐρίηρος ἑταῖρος'!L11</f>
        <v>0</v>
      </c>
      <c r="P116" s="18">
        <f>'ἐρίηρος ἑταῖρος'!M11</f>
        <v>1</v>
      </c>
      <c r="Q116" s="18">
        <f>'ἐρίηρος ἑταῖρος'!N11</f>
        <v>20</v>
      </c>
      <c r="R116" s="18">
        <f>'ἐρίηρος ἑταῖρος'!O11</f>
        <v>11</v>
      </c>
      <c r="S116" s="18">
        <f>'ἐρίηρος ἑταῖρος'!P11</f>
        <v>0</v>
      </c>
      <c r="T116" s="18">
        <f>'ἐρίηρος ἑταῖρος'!Q11</f>
        <v>0</v>
      </c>
      <c r="U116" s="18">
        <f>'ἐρίηρος ἑταῖρος'!R11</f>
        <v>10</v>
      </c>
      <c r="V116" s="18">
        <f>'ἐρίηρος ἑταῖρος'!S11</f>
        <v>0</v>
      </c>
      <c r="W116" s="18">
        <f>'ἐρίηρος ἑταῖρος'!T11</f>
        <v>20</v>
      </c>
      <c r="X116" s="18">
        <f>'ἐρίηρος ἑταῖρος'!U11</f>
        <v>1</v>
      </c>
      <c r="Y116" s="18">
        <f>'ἐρίηρος ἑταῖρος'!V11</f>
        <v>0</v>
      </c>
    </row>
    <row r="117" spans="1:25" hidden="1" x14ac:dyDescent="0.35">
      <c r="E117" s="17">
        <f>E116/$D116</f>
        <v>0</v>
      </c>
      <c r="F117" s="17">
        <f t="shared" ref="F117:Y117" si="131">F116/$D116</f>
        <v>9.5238095238095233E-2</v>
      </c>
      <c r="G117" s="17">
        <f t="shared" si="131"/>
        <v>0</v>
      </c>
      <c r="H117" s="17">
        <f t="shared" si="131"/>
        <v>0</v>
      </c>
      <c r="I117" s="17">
        <f t="shared" si="131"/>
        <v>0</v>
      </c>
      <c r="J117" s="17">
        <f t="shared" si="131"/>
        <v>0</v>
      </c>
      <c r="K117" s="17">
        <f t="shared" si="131"/>
        <v>0</v>
      </c>
      <c r="L117" s="17">
        <f t="shared" si="131"/>
        <v>0</v>
      </c>
      <c r="M117" s="17">
        <f t="shared" si="131"/>
        <v>0</v>
      </c>
      <c r="N117" s="17">
        <f t="shared" si="131"/>
        <v>9.5238095238095233E-2</v>
      </c>
      <c r="O117" s="17">
        <f t="shared" si="131"/>
        <v>0</v>
      </c>
      <c r="P117" s="17">
        <f t="shared" si="131"/>
        <v>4.7619047619047616E-2</v>
      </c>
      <c r="Q117" s="17">
        <f t="shared" si="131"/>
        <v>0.95238095238095233</v>
      </c>
      <c r="R117" s="17">
        <f t="shared" si="131"/>
        <v>0.52380952380952384</v>
      </c>
      <c r="S117" s="17">
        <f t="shared" si="131"/>
        <v>0</v>
      </c>
      <c r="T117" s="17">
        <f t="shared" si="131"/>
        <v>0</v>
      </c>
      <c r="U117" s="17">
        <f t="shared" si="131"/>
        <v>0.47619047619047616</v>
      </c>
      <c r="V117" s="17">
        <f t="shared" si="131"/>
        <v>0</v>
      </c>
      <c r="W117" s="17">
        <f t="shared" si="131"/>
        <v>0.95238095238095233</v>
      </c>
      <c r="X117" s="17">
        <f t="shared" si="131"/>
        <v>4.7619047619047616E-2</v>
      </c>
      <c r="Y117" s="17">
        <f t="shared" si="131"/>
        <v>0</v>
      </c>
    </row>
    <row r="118" spans="1:25" hidden="1" x14ac:dyDescent="0.35">
      <c r="E118" s="17">
        <f>1-E117</f>
        <v>1</v>
      </c>
      <c r="F118" s="17">
        <f t="shared" ref="F118:O118" si="132">1-F117</f>
        <v>0.90476190476190477</v>
      </c>
      <c r="G118" s="17">
        <f t="shared" si="132"/>
        <v>1</v>
      </c>
      <c r="H118" s="17">
        <f t="shared" si="132"/>
        <v>1</v>
      </c>
      <c r="I118" s="17">
        <f t="shared" si="132"/>
        <v>1</v>
      </c>
      <c r="J118" s="17">
        <f t="shared" si="132"/>
        <v>1</v>
      </c>
      <c r="K118" s="17">
        <f t="shared" si="132"/>
        <v>1</v>
      </c>
      <c r="L118" s="17">
        <f t="shared" si="132"/>
        <v>1</v>
      </c>
      <c r="M118" s="17">
        <f t="shared" si="132"/>
        <v>1</v>
      </c>
      <c r="N118" s="17">
        <f t="shared" si="132"/>
        <v>0.90476190476190477</v>
      </c>
      <c r="O118" s="17">
        <f t="shared" si="132"/>
        <v>1</v>
      </c>
      <c r="P118" s="17"/>
      <c r="Q118" s="17"/>
      <c r="R118" s="17"/>
      <c r="S118" s="17"/>
      <c r="T118" s="17"/>
      <c r="U118" s="17"/>
      <c r="V118" s="17"/>
      <c r="W118" s="17"/>
      <c r="X118" s="17"/>
      <c r="Y118" s="17">
        <f>1-Y117</f>
        <v>1</v>
      </c>
    </row>
    <row r="119" spans="1:25" x14ac:dyDescent="0.35">
      <c r="A119" s="20" t="s">
        <v>405</v>
      </c>
      <c r="E119" s="17">
        <v>0</v>
      </c>
      <c r="F119" s="17">
        <f>-SUM(F117*LOG(F117,2)+F118*LOG(F118,2))</f>
        <v>0.45371633918694482</v>
      </c>
      <c r="G119" s="17">
        <v>0</v>
      </c>
      <c r="H119" s="17">
        <v>0</v>
      </c>
      <c r="I119" s="17">
        <v>0</v>
      </c>
      <c r="J119" s="17">
        <v>0</v>
      </c>
      <c r="K119" s="17">
        <v>0</v>
      </c>
      <c r="L119" s="17">
        <v>0</v>
      </c>
      <c r="M119" s="17">
        <v>0</v>
      </c>
      <c r="N119" s="17">
        <f t="shared" ref="N119" si="133">-SUM(N117*LOG(N117,2)+N118*LOG(N118,2))</f>
        <v>0.45371633918694482</v>
      </c>
      <c r="O119" s="17">
        <v>0</v>
      </c>
      <c r="P119" s="17"/>
      <c r="Q119" s="17">
        <f>-SUM(P117*LOG(P117,2)+Q117*LOG(Q117,2))</f>
        <v>0.27619542764793908</v>
      </c>
      <c r="R119" s="17">
        <f>-SUM(R117*LOG(R117,2)+U117*LOG(U117,2))/2</f>
        <v>0.49918183629690654</v>
      </c>
      <c r="S119" s="17"/>
      <c r="T119" s="17"/>
      <c r="U119" s="17"/>
      <c r="V119" s="17"/>
      <c r="W119" s="17"/>
      <c r="X119" s="17">
        <f>-SUM(W117*LOG(W117,2)+X117*LOG(X117,2))</f>
        <v>0.27619542764793908</v>
      </c>
      <c r="Y119" s="17">
        <v>0</v>
      </c>
    </row>
    <row r="120" spans="1:25" s="18" customFormat="1" x14ac:dyDescent="0.35">
      <c r="A120" s="18" t="str">
        <f>'ὀξύς δόρυ'!B1</f>
        <v>ὀξύς δόρυ</v>
      </c>
      <c r="B120" s="18">
        <f>'ὀξύς δόρυ'!C2</f>
        <v>21</v>
      </c>
      <c r="C120" s="18">
        <f>'ὀξύς δόρυ'!D2</f>
        <v>0</v>
      </c>
      <c r="D120" s="18">
        <f>'ὀξύς δόρυ'!E2</f>
        <v>21</v>
      </c>
      <c r="E120" s="18">
        <f>'ὀξύς δόρυ'!B10</f>
        <v>0</v>
      </c>
      <c r="F120" s="18">
        <f>'ὀξύς δόρυ'!C10</f>
        <v>1</v>
      </c>
      <c r="G120" s="18">
        <f>'ὀξύς δόρυ'!D10</f>
        <v>0</v>
      </c>
      <c r="H120" s="18">
        <f>'ὀξύς δόρυ'!E10</f>
        <v>0</v>
      </c>
      <c r="I120" s="18">
        <f>'ὀξύς δόρυ'!F10</f>
        <v>0</v>
      </c>
      <c r="J120" s="18">
        <f>'ὀξύς δόρυ'!G10</f>
        <v>0</v>
      </c>
      <c r="K120" s="18">
        <f>'ὀξύς δόρυ'!H10</f>
        <v>0</v>
      </c>
      <c r="L120" s="18">
        <f>'ὀξύς δόρυ'!I10</f>
        <v>0</v>
      </c>
      <c r="M120" s="18">
        <f>'ὀξύς δόρυ'!J10</f>
        <v>0</v>
      </c>
      <c r="N120" s="18">
        <f>'ὀξύς δόρυ'!K10</f>
        <v>0</v>
      </c>
      <c r="O120" s="18">
        <f>'ὀξύς δόρυ'!L10</f>
        <v>0</v>
      </c>
      <c r="P120" s="18">
        <f>'ὀξύς δόρυ'!M10</f>
        <v>13</v>
      </c>
      <c r="Q120" s="18">
        <f>'ὀξύς δόρυ'!N10</f>
        <v>8</v>
      </c>
      <c r="R120" s="18">
        <f>'ὀξύς δόρυ'!O10</f>
        <v>10</v>
      </c>
      <c r="S120" s="18">
        <f>'ὀξύς δόρυ'!P10</f>
        <v>0</v>
      </c>
      <c r="T120" s="18">
        <f>'ὀξύς δόρυ'!Q10</f>
        <v>11</v>
      </c>
      <c r="U120" s="18">
        <f>'ὀξύς δόρυ'!R10</f>
        <v>0</v>
      </c>
      <c r="V120" s="18">
        <f>'ὀξύς δόρυ'!S10</f>
        <v>0</v>
      </c>
      <c r="W120" s="18">
        <f>'ὀξύς δόρυ'!T10</f>
        <v>20</v>
      </c>
      <c r="X120" s="18">
        <f>'ὀξύς δόρυ'!U10</f>
        <v>1</v>
      </c>
      <c r="Y120" s="18">
        <f>'ὀξύς δόρυ'!V10</f>
        <v>1</v>
      </c>
    </row>
    <row r="121" spans="1:25" hidden="1" x14ac:dyDescent="0.35">
      <c r="E121" s="17">
        <f>E120/$D120</f>
        <v>0</v>
      </c>
      <c r="F121" s="17">
        <f t="shared" ref="F121:Y121" si="134">F120/$D120</f>
        <v>4.7619047619047616E-2</v>
      </c>
      <c r="G121" s="17">
        <f t="shared" si="134"/>
        <v>0</v>
      </c>
      <c r="H121" s="17">
        <f t="shared" si="134"/>
        <v>0</v>
      </c>
      <c r="I121" s="17">
        <f t="shared" si="134"/>
        <v>0</v>
      </c>
      <c r="J121" s="17">
        <f t="shared" si="134"/>
        <v>0</v>
      </c>
      <c r="K121" s="17">
        <f t="shared" si="134"/>
        <v>0</v>
      </c>
      <c r="L121" s="17">
        <f t="shared" si="134"/>
        <v>0</v>
      </c>
      <c r="M121" s="17">
        <f t="shared" si="134"/>
        <v>0</v>
      </c>
      <c r="N121" s="17">
        <f t="shared" si="134"/>
        <v>0</v>
      </c>
      <c r="O121" s="17">
        <f t="shared" si="134"/>
        <v>0</v>
      </c>
      <c r="P121" s="17">
        <f t="shared" si="134"/>
        <v>0.61904761904761907</v>
      </c>
      <c r="Q121" s="17">
        <f t="shared" si="134"/>
        <v>0.38095238095238093</v>
      </c>
      <c r="R121" s="17">
        <f t="shared" si="134"/>
        <v>0.47619047619047616</v>
      </c>
      <c r="S121" s="17">
        <f t="shared" si="134"/>
        <v>0</v>
      </c>
      <c r="T121" s="17">
        <f t="shared" si="134"/>
        <v>0.52380952380952384</v>
      </c>
      <c r="U121" s="17">
        <f t="shared" si="134"/>
        <v>0</v>
      </c>
      <c r="V121" s="17">
        <f t="shared" si="134"/>
        <v>0</v>
      </c>
      <c r="W121" s="17">
        <f t="shared" si="134"/>
        <v>0.95238095238095233</v>
      </c>
      <c r="X121" s="17">
        <f t="shared" si="134"/>
        <v>4.7619047619047616E-2</v>
      </c>
      <c r="Y121" s="17">
        <f t="shared" si="134"/>
        <v>4.7619047619047616E-2</v>
      </c>
    </row>
    <row r="122" spans="1:25" hidden="1" x14ac:dyDescent="0.35">
      <c r="E122" s="17">
        <f>1-E121</f>
        <v>1</v>
      </c>
      <c r="F122" s="17">
        <f t="shared" ref="F122:O122" si="135">1-F121</f>
        <v>0.95238095238095233</v>
      </c>
      <c r="G122" s="17">
        <f t="shared" si="135"/>
        <v>1</v>
      </c>
      <c r="H122" s="17">
        <f t="shared" si="135"/>
        <v>1</v>
      </c>
      <c r="I122" s="17">
        <f t="shared" si="135"/>
        <v>1</v>
      </c>
      <c r="J122" s="17">
        <f t="shared" si="135"/>
        <v>1</v>
      </c>
      <c r="K122" s="17">
        <f t="shared" si="135"/>
        <v>1</v>
      </c>
      <c r="L122" s="17">
        <f t="shared" si="135"/>
        <v>1</v>
      </c>
      <c r="M122" s="17">
        <f t="shared" si="135"/>
        <v>1</v>
      </c>
      <c r="N122" s="17">
        <f t="shared" si="135"/>
        <v>1</v>
      </c>
      <c r="O122" s="17">
        <f t="shared" si="135"/>
        <v>1</v>
      </c>
      <c r="P122" s="17"/>
      <c r="Q122" s="17"/>
      <c r="R122" s="17"/>
      <c r="S122" s="17"/>
      <c r="T122" s="17"/>
      <c r="U122" s="17"/>
      <c r="V122" s="17"/>
      <c r="W122" s="17"/>
      <c r="X122" s="17"/>
      <c r="Y122" s="17">
        <f>1-Y121</f>
        <v>0.95238095238095233</v>
      </c>
    </row>
    <row r="123" spans="1:25" x14ac:dyDescent="0.35">
      <c r="A123" s="20" t="s">
        <v>405</v>
      </c>
      <c r="E123" s="17">
        <v>0</v>
      </c>
      <c r="F123" s="17">
        <f>-SUM(F121*LOG(F121,2)+F122*LOG(F122,2))</f>
        <v>0.27619542764793908</v>
      </c>
      <c r="G123" s="17">
        <v>0</v>
      </c>
      <c r="H123" s="17">
        <v>0</v>
      </c>
      <c r="I123" s="17">
        <v>0</v>
      </c>
      <c r="J123" s="17">
        <v>0</v>
      </c>
      <c r="K123" s="17">
        <v>0</v>
      </c>
      <c r="L123" s="17">
        <v>0</v>
      </c>
      <c r="M123" s="17">
        <v>0</v>
      </c>
      <c r="N123" s="17">
        <v>0</v>
      </c>
      <c r="O123" s="17">
        <v>0</v>
      </c>
      <c r="P123" s="17"/>
      <c r="Q123" s="17">
        <f>-SUM(P121*LOG(P121,2)+Q121*LOG(Q121,2))</f>
        <v>0.95871188297713184</v>
      </c>
      <c r="R123" s="17">
        <f>-SUM(R121*LOG(R121,2)+T121*LOG(T121,2))/2</f>
        <v>0.49918183629690654</v>
      </c>
      <c r="S123" s="17"/>
      <c r="T123" s="17"/>
      <c r="U123" s="17"/>
      <c r="V123" s="17"/>
      <c r="W123" s="17"/>
      <c r="X123" s="17">
        <f>-SUM(W121*LOG(W121,2)+X121*LOG(X121,2))</f>
        <v>0.27619542764793908</v>
      </c>
      <c r="Y123" s="17">
        <f t="shared" ref="Y123" si="136">-SUM(Y121*LOG(Y121,2)+Y122*LOG(Y122,2))</f>
        <v>0.27619542764793908</v>
      </c>
    </row>
    <row r="124" spans="1:25" s="18" customFormat="1" x14ac:dyDescent="0.35">
      <c r="A124" s="22" t="str">
        <f>'υἱός φαίδιμος'!B1</f>
        <v>υἱός φαίδιμος</v>
      </c>
      <c r="B124" s="18">
        <f>'υἱός φαίδιμος'!C2</f>
        <v>21</v>
      </c>
      <c r="C124" s="18">
        <f>'υἱός φαίδιμος'!D2</f>
        <v>0</v>
      </c>
      <c r="D124" s="18">
        <f>'υἱός φαίδιμος'!E2</f>
        <v>21</v>
      </c>
      <c r="E124" s="18">
        <f>'υἱός φαίδιμος'!B12</f>
        <v>0</v>
      </c>
      <c r="F124" s="18">
        <f>'υἱός φαίδιμος'!C12</f>
        <v>0</v>
      </c>
      <c r="G124" s="18">
        <f>'υἱός φαίδιμος'!D12</f>
        <v>1</v>
      </c>
      <c r="H124" s="18">
        <f>'υἱός φαίδιμος'!E12</f>
        <v>10</v>
      </c>
      <c r="I124" s="18">
        <f>'υἱός φαίδιμος'!F12</f>
        <v>0</v>
      </c>
      <c r="J124" s="18">
        <f>'υἱός φαίδιμος'!G12</f>
        <v>0</v>
      </c>
      <c r="K124" s="18">
        <f>'υἱός φαίδιμος'!H12</f>
        <v>0</v>
      </c>
      <c r="L124" s="18">
        <f>'υἱός φαίδιμος'!I12</f>
        <v>1</v>
      </c>
      <c r="M124" s="18">
        <f>'υἱός φαίδιμος'!J12</f>
        <v>0</v>
      </c>
      <c r="N124" s="18">
        <f>'υἱός φαίδιμος'!K12</f>
        <v>0</v>
      </c>
      <c r="O124" s="18">
        <f>'υἱός φαίδιμος'!L12</f>
        <v>0</v>
      </c>
      <c r="P124" s="18">
        <f>'υἱός φαίδιμος'!M12</f>
        <v>21</v>
      </c>
      <c r="Q124" s="18">
        <f>'υἱός φαίδιμος'!N12</f>
        <v>0</v>
      </c>
      <c r="R124" s="18">
        <f>'υἱός φαίδιμος'!O12</f>
        <v>13</v>
      </c>
      <c r="S124" s="18">
        <f>'υἱός φαίδιμος'!P12</f>
        <v>0</v>
      </c>
      <c r="T124" s="18">
        <f>'υἱός φαίδιμος'!Q12</f>
        <v>0</v>
      </c>
      <c r="U124" s="18">
        <f>'υἱός φαίδιμος'!R12</f>
        <v>8</v>
      </c>
      <c r="V124" s="18">
        <f>'υἱός φαίδιμος'!S12</f>
        <v>0</v>
      </c>
      <c r="W124" s="18">
        <f>'υἱός φαίδιμος'!T12</f>
        <v>20</v>
      </c>
      <c r="X124" s="18">
        <f>'υἱός φαίδιμος'!U12</f>
        <v>1</v>
      </c>
      <c r="Y124" s="18">
        <f>'υἱός φαίδιμος'!V12</f>
        <v>1</v>
      </c>
    </row>
    <row r="125" spans="1:25" hidden="1" x14ac:dyDescent="0.35">
      <c r="E125" s="17">
        <f>E124/$D124</f>
        <v>0</v>
      </c>
      <c r="F125" s="17">
        <f t="shared" ref="F125:Y125" si="137">F124/$D124</f>
        <v>0</v>
      </c>
      <c r="G125" s="17">
        <f t="shared" si="137"/>
        <v>4.7619047619047616E-2</v>
      </c>
      <c r="H125" s="17">
        <f t="shared" si="137"/>
        <v>0.47619047619047616</v>
      </c>
      <c r="I125" s="17">
        <f t="shared" si="137"/>
        <v>0</v>
      </c>
      <c r="J125" s="17">
        <f t="shared" si="137"/>
        <v>0</v>
      </c>
      <c r="K125" s="17">
        <f t="shared" si="137"/>
        <v>0</v>
      </c>
      <c r="L125" s="17">
        <f t="shared" si="137"/>
        <v>4.7619047619047616E-2</v>
      </c>
      <c r="M125" s="17">
        <f t="shared" si="137"/>
        <v>0</v>
      </c>
      <c r="N125" s="17">
        <f t="shared" si="137"/>
        <v>0</v>
      </c>
      <c r="O125" s="17">
        <f t="shared" si="137"/>
        <v>0</v>
      </c>
      <c r="P125" s="17">
        <f t="shared" si="137"/>
        <v>1</v>
      </c>
      <c r="Q125" s="17">
        <f t="shared" si="137"/>
        <v>0</v>
      </c>
      <c r="R125" s="17">
        <f t="shared" si="137"/>
        <v>0.61904761904761907</v>
      </c>
      <c r="S125" s="17">
        <f t="shared" si="137"/>
        <v>0</v>
      </c>
      <c r="T125" s="17">
        <f t="shared" si="137"/>
        <v>0</v>
      </c>
      <c r="U125" s="17">
        <f t="shared" si="137"/>
        <v>0.38095238095238093</v>
      </c>
      <c r="V125" s="17">
        <f t="shared" si="137"/>
        <v>0</v>
      </c>
      <c r="W125" s="17">
        <f t="shared" si="137"/>
        <v>0.95238095238095233</v>
      </c>
      <c r="X125" s="17">
        <f t="shared" si="137"/>
        <v>4.7619047619047616E-2</v>
      </c>
      <c r="Y125" s="17">
        <f t="shared" si="137"/>
        <v>4.7619047619047616E-2</v>
      </c>
    </row>
    <row r="126" spans="1:25" hidden="1" x14ac:dyDescent="0.35">
      <c r="E126" s="17">
        <f>1-E125</f>
        <v>1</v>
      </c>
      <c r="F126" s="17">
        <f t="shared" ref="F126" si="138">1-F125</f>
        <v>1</v>
      </c>
      <c r="G126" s="17">
        <f t="shared" ref="G126" si="139">1-G125</f>
        <v>0.95238095238095233</v>
      </c>
      <c r="H126" s="17">
        <f t="shared" ref="H126" si="140">1-H125</f>
        <v>0.52380952380952384</v>
      </c>
      <c r="I126" s="17">
        <f t="shared" ref="I126" si="141">1-I125</f>
        <v>1</v>
      </c>
      <c r="J126" s="17">
        <f t="shared" ref="J126" si="142">1-J125</f>
        <v>1</v>
      </c>
      <c r="K126" s="17">
        <f t="shared" ref="K126" si="143">1-K125</f>
        <v>1</v>
      </c>
      <c r="L126" s="17">
        <f t="shared" ref="L126" si="144">1-L125</f>
        <v>0.95238095238095233</v>
      </c>
      <c r="M126" s="17">
        <f t="shared" ref="M126" si="145">1-M125</f>
        <v>1</v>
      </c>
      <c r="N126" s="17">
        <f t="shared" ref="N126" si="146">1-N125</f>
        <v>1</v>
      </c>
      <c r="O126" s="17">
        <f t="shared" ref="O126" si="147">1-O125</f>
        <v>1</v>
      </c>
      <c r="P126" s="17"/>
      <c r="Q126" s="17"/>
      <c r="R126" s="17"/>
      <c r="S126" s="17"/>
      <c r="T126" s="17"/>
      <c r="U126" s="17"/>
      <c r="V126" s="17"/>
      <c r="W126" s="17"/>
      <c r="X126" s="17"/>
      <c r="Y126" s="17">
        <f>1-Y125</f>
        <v>0.95238095238095233</v>
      </c>
    </row>
    <row r="127" spans="1:25" x14ac:dyDescent="0.35">
      <c r="A127" s="20" t="s">
        <v>405</v>
      </c>
      <c r="E127" s="17">
        <v>0</v>
      </c>
      <c r="F127" s="17">
        <v>0</v>
      </c>
      <c r="G127" s="17">
        <f t="shared" ref="G127" si="148">-SUM(G125*LOG(G125,2)+G126*LOG(G126,2))</f>
        <v>0.27619542764793908</v>
      </c>
      <c r="H127" s="17">
        <f t="shared" ref="H127" si="149">-SUM(H125*LOG(H125,2)+H126*LOG(H126,2))</f>
        <v>0.99836367259381309</v>
      </c>
      <c r="I127" s="17">
        <v>0</v>
      </c>
      <c r="J127" s="17">
        <v>0</v>
      </c>
      <c r="K127" s="17">
        <v>0</v>
      </c>
      <c r="L127" s="17">
        <f t="shared" ref="L127" si="150">-SUM(L125*LOG(L125,2)+L126*LOG(L126,2))</f>
        <v>0.27619542764793908</v>
      </c>
      <c r="M127" s="17">
        <v>0</v>
      </c>
      <c r="N127" s="17">
        <v>0</v>
      </c>
      <c r="O127" s="17">
        <v>0</v>
      </c>
      <c r="P127" s="17"/>
      <c r="Q127" s="17">
        <v>0</v>
      </c>
      <c r="R127" s="17">
        <f>-SUM(R125*LOG(R125,2)+U125*LOG(U125,2))/2</f>
        <v>0.47935594148856592</v>
      </c>
      <c r="S127" s="17"/>
      <c r="T127" s="17"/>
      <c r="U127" s="17"/>
      <c r="V127" s="17"/>
      <c r="W127" s="17"/>
      <c r="X127" s="17">
        <f>-SUM(W125*LOG(W125,2)+X125*LOG(X125,2))</f>
        <v>0.27619542764793908</v>
      </c>
      <c r="Y127" s="17">
        <f t="shared" ref="Y127" si="151">-SUM(Y125*LOG(Y125,2)+Y126*LOG(Y126,2))</f>
        <v>0.27619542764793908</v>
      </c>
    </row>
    <row r="128" spans="1:25" s="18" customFormat="1" x14ac:dyDescent="0.35">
      <c r="A128" s="26" t="str">
        <f>'λευκώλενος θεά'!B1</f>
        <v>λευκώλενος θεά</v>
      </c>
      <c r="B128" s="18">
        <f>'λευκώλενος θεά'!C2</f>
        <v>20</v>
      </c>
      <c r="C128" s="18">
        <f>'λευκώλενος θεά'!D2</f>
        <v>0</v>
      </c>
      <c r="D128" s="18">
        <f>'λευκώλενος θεά'!E2</f>
        <v>20</v>
      </c>
      <c r="E128" s="18">
        <f>'λευκώλενος θεά'!B7</f>
        <v>0</v>
      </c>
      <c r="F128" s="18">
        <f>'λευκώλενος θεά'!C7</f>
        <v>0</v>
      </c>
      <c r="G128" s="18">
        <f>'λευκώλενος θεά'!D7</f>
        <v>0</v>
      </c>
      <c r="H128" s="18">
        <f>'λευκώλενος θεά'!E7</f>
        <v>0</v>
      </c>
      <c r="I128" s="18">
        <f>'λευκώλενος θεά'!F7</f>
        <v>0</v>
      </c>
      <c r="J128" s="18">
        <f>'λευκώλενος θεά'!G7</f>
        <v>0</v>
      </c>
      <c r="K128" s="18">
        <f>'λευκώλενος θεά'!H7</f>
        <v>0</v>
      </c>
      <c r="L128" s="18">
        <f>'λευκώλενος θεά'!I7</f>
        <v>0</v>
      </c>
      <c r="M128" s="18">
        <f>'λευκώλενος θεά'!J7</f>
        <v>0</v>
      </c>
      <c r="N128" s="18">
        <f>'λευκώλενος θεά'!K7</f>
        <v>0</v>
      </c>
      <c r="O128" s="18">
        <f>'λευκώλενος θεά'!L7</f>
        <v>0</v>
      </c>
      <c r="P128" s="18">
        <f>'λευκώλενος θεά'!M7</f>
        <v>20</v>
      </c>
      <c r="Q128" s="18">
        <f>'λευκώλενος θεά'!N7</f>
        <v>0</v>
      </c>
      <c r="R128" s="18">
        <f>'λευκώλενος θεά'!O7</f>
        <v>20</v>
      </c>
      <c r="S128" s="18">
        <f>'λευκώλενος θεά'!P7</f>
        <v>0</v>
      </c>
      <c r="T128" s="18">
        <f>'λευκώλενος θεά'!Q7</f>
        <v>0</v>
      </c>
      <c r="U128" s="18">
        <f>'λευκώλενος θεά'!R7</f>
        <v>0</v>
      </c>
      <c r="V128" s="18">
        <f>'λευκώλενος θεά'!S7</f>
        <v>0</v>
      </c>
      <c r="W128" s="18">
        <f>'λευκώλενος θεά'!T7</f>
        <v>0</v>
      </c>
      <c r="X128" s="18">
        <f>'λευκώλενος θεά'!U7</f>
        <v>20</v>
      </c>
      <c r="Y128" s="18">
        <f>'λευκώλενος θεά'!V7</f>
        <v>0</v>
      </c>
    </row>
    <row r="129" spans="1:25" hidden="1" x14ac:dyDescent="0.35">
      <c r="E129" s="17">
        <f>E128/$D128</f>
        <v>0</v>
      </c>
      <c r="F129" s="17">
        <f t="shared" ref="F129:X129" si="152">F128/$D128</f>
        <v>0</v>
      </c>
      <c r="G129" s="17">
        <f t="shared" si="152"/>
        <v>0</v>
      </c>
      <c r="H129" s="17">
        <f t="shared" si="152"/>
        <v>0</v>
      </c>
      <c r="I129" s="17">
        <f t="shared" si="152"/>
        <v>0</v>
      </c>
      <c r="J129" s="17">
        <f t="shared" si="152"/>
        <v>0</v>
      </c>
      <c r="K129" s="17">
        <f t="shared" si="152"/>
        <v>0</v>
      </c>
      <c r="L129" s="17">
        <f t="shared" si="152"/>
        <v>0</v>
      </c>
      <c r="M129" s="17">
        <f t="shared" si="152"/>
        <v>0</v>
      </c>
      <c r="N129" s="17">
        <f t="shared" si="152"/>
        <v>0</v>
      </c>
      <c r="O129" s="17">
        <f t="shared" si="152"/>
        <v>0</v>
      </c>
      <c r="P129" s="17">
        <f t="shared" si="152"/>
        <v>1</v>
      </c>
      <c r="Q129" s="17">
        <f t="shared" si="152"/>
        <v>0</v>
      </c>
      <c r="R129" s="17">
        <f t="shared" si="152"/>
        <v>1</v>
      </c>
      <c r="S129" s="17">
        <f t="shared" si="152"/>
        <v>0</v>
      </c>
      <c r="T129" s="17">
        <f t="shared" si="152"/>
        <v>0</v>
      </c>
      <c r="U129" s="17">
        <f t="shared" si="152"/>
        <v>0</v>
      </c>
      <c r="V129" s="17">
        <f t="shared" si="152"/>
        <v>0</v>
      </c>
      <c r="W129" s="17">
        <f t="shared" si="152"/>
        <v>0</v>
      </c>
      <c r="X129" s="17">
        <f t="shared" si="152"/>
        <v>1</v>
      </c>
      <c r="Y129" s="17">
        <f>Y128/$D128</f>
        <v>0</v>
      </c>
    </row>
    <row r="130" spans="1:25" hidden="1" x14ac:dyDescent="0.35">
      <c r="E130" s="17">
        <f>1-E129</f>
        <v>1</v>
      </c>
      <c r="F130" s="17">
        <f t="shared" ref="F130:O130" si="153">1-F129</f>
        <v>1</v>
      </c>
      <c r="G130" s="17">
        <f t="shared" si="153"/>
        <v>1</v>
      </c>
      <c r="H130" s="17">
        <f t="shared" si="153"/>
        <v>1</v>
      </c>
      <c r="I130" s="17">
        <f t="shared" si="153"/>
        <v>1</v>
      </c>
      <c r="J130" s="17">
        <f t="shared" si="153"/>
        <v>1</v>
      </c>
      <c r="K130" s="17">
        <f t="shared" si="153"/>
        <v>1</v>
      </c>
      <c r="L130" s="17">
        <f t="shared" si="153"/>
        <v>1</v>
      </c>
      <c r="M130" s="17">
        <f t="shared" si="153"/>
        <v>1</v>
      </c>
      <c r="N130" s="17">
        <f t="shared" si="153"/>
        <v>1</v>
      </c>
      <c r="O130" s="17">
        <f t="shared" si="153"/>
        <v>1</v>
      </c>
      <c r="P130" s="17"/>
      <c r="Q130" s="17"/>
      <c r="R130" s="17"/>
      <c r="S130" s="17"/>
      <c r="T130" s="17"/>
      <c r="U130" s="17"/>
      <c r="V130" s="17"/>
      <c r="W130" s="17"/>
      <c r="X130" s="17"/>
      <c r="Y130" s="17">
        <f>1-Y129</f>
        <v>1</v>
      </c>
    </row>
    <row r="131" spans="1:25" x14ac:dyDescent="0.35">
      <c r="A131" s="20" t="s">
        <v>405</v>
      </c>
      <c r="E131" s="17">
        <v>0</v>
      </c>
      <c r="F131" s="17">
        <v>0</v>
      </c>
      <c r="G131" s="17">
        <v>0</v>
      </c>
      <c r="H131" s="17">
        <v>0</v>
      </c>
      <c r="I131" s="17">
        <v>0</v>
      </c>
      <c r="J131" s="17">
        <v>0</v>
      </c>
      <c r="K131" s="17">
        <v>0</v>
      </c>
      <c r="L131" s="17">
        <v>0</v>
      </c>
      <c r="M131" s="17">
        <v>0</v>
      </c>
      <c r="N131" s="17">
        <v>0</v>
      </c>
      <c r="O131" s="17">
        <v>0</v>
      </c>
      <c r="P131" s="17"/>
      <c r="Q131" s="17">
        <v>0</v>
      </c>
      <c r="R131" s="17">
        <v>0</v>
      </c>
      <c r="S131" s="17"/>
      <c r="T131" s="17"/>
      <c r="U131" s="17"/>
      <c r="V131" s="17"/>
      <c r="W131" s="17"/>
      <c r="X131" s="17">
        <v>0</v>
      </c>
      <c r="Y131" s="17">
        <v>0</v>
      </c>
    </row>
    <row r="132" spans="1:25" s="12" customFormat="1" x14ac:dyDescent="0.35">
      <c r="C132" s="14" t="s">
        <v>409</v>
      </c>
      <c r="D132" s="27">
        <f>MEDIAN(D4:D128)</f>
        <v>36</v>
      </c>
      <c r="E132" s="19" t="s">
        <v>0</v>
      </c>
      <c r="F132" s="29" t="s">
        <v>1</v>
      </c>
      <c r="G132" s="29"/>
      <c r="H132" s="29"/>
      <c r="I132" s="29"/>
      <c r="J132" s="29"/>
      <c r="K132" s="29"/>
      <c r="L132" s="19"/>
      <c r="M132" s="29" t="s">
        <v>2</v>
      </c>
      <c r="N132" s="29"/>
      <c r="O132" s="29"/>
      <c r="P132" s="29"/>
      <c r="Q132" s="29"/>
      <c r="R132" s="29"/>
      <c r="S132" s="29"/>
      <c r="T132" s="29"/>
      <c r="U132" s="29"/>
      <c r="V132" s="30" t="s">
        <v>399</v>
      </c>
      <c r="W132" s="29"/>
      <c r="X132" s="29"/>
      <c r="Y132" s="29"/>
    </row>
    <row r="133" spans="1:25" s="12" customFormat="1" x14ac:dyDescent="0.35">
      <c r="A133" s="29"/>
      <c r="B133" s="31"/>
      <c r="C133" s="31"/>
      <c r="D133" s="31" t="s">
        <v>407</v>
      </c>
      <c r="E133" s="31" t="s">
        <v>4</v>
      </c>
      <c r="F133" s="31" t="s">
        <v>5</v>
      </c>
      <c r="G133" s="31" t="s">
        <v>6</v>
      </c>
      <c r="H133" s="31" t="s">
        <v>7</v>
      </c>
      <c r="I133" s="31" t="s">
        <v>8</v>
      </c>
      <c r="J133" s="31" t="s">
        <v>9</v>
      </c>
      <c r="K133" s="31" t="s">
        <v>39</v>
      </c>
      <c r="L133" s="31" t="s">
        <v>40</v>
      </c>
      <c r="M133" s="31" t="s">
        <v>10</v>
      </c>
      <c r="N133" s="31" t="s">
        <v>11</v>
      </c>
      <c r="O133" s="31" t="s">
        <v>403</v>
      </c>
      <c r="P133" s="29" t="s">
        <v>16</v>
      </c>
      <c r="Q133" s="29"/>
      <c r="R133" s="29" t="s">
        <v>19</v>
      </c>
      <c r="S133" s="29"/>
      <c r="T133" s="29"/>
      <c r="U133" s="29"/>
      <c r="V133" s="28" t="s">
        <v>23</v>
      </c>
      <c r="W133" s="29" t="s">
        <v>13</v>
      </c>
      <c r="X133" s="29"/>
      <c r="Y133" s="29" t="s">
        <v>14</v>
      </c>
    </row>
    <row r="134" spans="1:25" s="12" customFormat="1" x14ac:dyDescent="0.35">
      <c r="A134" s="29"/>
      <c r="B134" s="31"/>
      <c r="C134" s="31"/>
      <c r="D134" s="31"/>
      <c r="E134" s="31"/>
      <c r="F134" s="31"/>
      <c r="G134" s="31"/>
      <c r="H134" s="31"/>
      <c r="I134" s="31"/>
      <c r="J134" s="31"/>
      <c r="K134" s="31"/>
      <c r="L134" s="31"/>
      <c r="M134" s="31"/>
      <c r="N134" s="31"/>
      <c r="O134" s="31"/>
      <c r="P134" s="14" t="s">
        <v>17</v>
      </c>
      <c r="Q134" s="14" t="s">
        <v>18</v>
      </c>
      <c r="R134" s="14" t="s">
        <v>68</v>
      </c>
      <c r="S134" s="15" t="s">
        <v>20</v>
      </c>
      <c r="T134" s="15" t="s">
        <v>21</v>
      </c>
      <c r="U134" s="15" t="s">
        <v>22</v>
      </c>
      <c r="V134" s="28"/>
      <c r="W134" s="15" t="s">
        <v>24</v>
      </c>
      <c r="X134" s="15" t="s">
        <v>25</v>
      </c>
      <c r="Y134" s="29"/>
    </row>
    <row r="135" spans="1:25" ht="14.5" customHeight="1" x14ac:dyDescent="0.35">
      <c r="A135" s="20" t="s">
        <v>406</v>
      </c>
      <c r="D135" s="18">
        <f>SUM(D128+D124+D120+D116+D112+D108+D104+D100+D96+D92+D88+D84+D80+D76+D72+D68+D64+D60+D56+D52+D48+D44+D40+D36+D32+D28+D24+D20+D16+D12+D8+D4)</f>
        <v>1306</v>
      </c>
      <c r="E135" s="16">
        <f>AVERAGE(E131,E127,E123,E119,E115,E111,E107,E103,E99,E95,E91,E87,E83,E79,E75,E71,E67,E63,E59,E55,E51,E47,E43,E39,E35,E31,E27,E23,E19,E15,E11,E7)</f>
        <v>1.6850389534276818E-2</v>
      </c>
      <c r="F135" s="16">
        <f>AVERAGE(F131,F127,F123,F119,F115,F111,F107,F103,F99,F95,F91,F87,F83,F79,F75,F71,F67,F63,F59,F55,F51,F47,F43,F39,F35,F31,F27,F23,F19,F15,F11,F7)</f>
        <v>0.42135045948242994</v>
      </c>
      <c r="G135" s="21">
        <f>AVERAGE(G131,G127,G123,G119,G115,G111,G107,G103,G99,G95,G91,G87,G83,G79,G75,G71,G67,G63,G59,G55,G51,G47,G43,G39,G35,G31,G27,G23,G19,G15,G11,G7)</f>
        <v>0.14521666143747555</v>
      </c>
      <c r="H135" s="16">
        <f t="shared" ref="H135:R135" si="154">AVERAGE(H131,H127,H123,H119,H115,H111,H107,H103,H99,H95,H91,H87,H83,H79,H75,H71,H67,H63,H59,H55,H51,H47,H43,H39,H35,H31,H27,H23,H19,H15,H11,H7)</f>
        <v>0.18150237113583179</v>
      </c>
      <c r="I135" s="16">
        <f t="shared" si="154"/>
        <v>7.9476894875115375E-2</v>
      </c>
      <c r="J135" s="16">
        <f t="shared" si="154"/>
        <v>0.27388429004377118</v>
      </c>
      <c r="K135" s="16">
        <f t="shared" si="154"/>
        <v>7.9311715973504737E-3</v>
      </c>
      <c r="L135" s="16">
        <f t="shared" si="154"/>
        <v>0.32054066842253259</v>
      </c>
      <c r="M135" s="16">
        <f t="shared" si="154"/>
        <v>1.9355693583711368E-2</v>
      </c>
      <c r="N135" s="16">
        <f t="shared" si="154"/>
        <v>8.3682894618387862E-2</v>
      </c>
      <c r="O135" s="16">
        <f t="shared" si="154"/>
        <v>0</v>
      </c>
      <c r="Q135" s="16">
        <f t="shared" si="154"/>
        <v>0.25674930137987595</v>
      </c>
      <c r="R135" s="16">
        <f t="shared" si="154"/>
        <v>0.46730520529094161</v>
      </c>
      <c r="X135" s="16">
        <f t="shared" ref="X135:Y135" si="155">AVERAGE(X131,X127,X123,X119,X115,X111,X107,X103,X99,X95,X91,X87,X83,X79,X75,X71,X67,X63,X59,X55,X51,X47,X43,X39,X35,X31,X27,X23,X19,X15,X11,X7)</f>
        <v>0.37717120258547582</v>
      </c>
      <c r="Y135" s="16">
        <f t="shared" si="155"/>
        <v>0.44088521914914325</v>
      </c>
    </row>
    <row r="137" spans="1:25" x14ac:dyDescent="0.35">
      <c r="A137" s="20" t="s">
        <v>408</v>
      </c>
      <c r="D137" s="18">
        <v>1077</v>
      </c>
      <c r="E137" s="16">
        <v>5.6568345655527763E-2</v>
      </c>
      <c r="F137" s="16">
        <v>0.55486067136130068</v>
      </c>
      <c r="G137" s="16">
        <v>0.11149084809057207</v>
      </c>
      <c r="H137" s="16">
        <v>0.47572883970500796</v>
      </c>
      <c r="I137" s="16">
        <v>0.13333500995809502</v>
      </c>
      <c r="J137" s="16">
        <v>0.6131992720904087</v>
      </c>
      <c r="K137" s="16">
        <v>0.18351878898727908</v>
      </c>
      <c r="L137" s="16">
        <v>0.74471810139091998</v>
      </c>
      <c r="M137" s="16">
        <v>0.27504775417894867</v>
      </c>
      <c r="N137" s="16">
        <v>0.83772277963612507</v>
      </c>
      <c r="O137" s="16">
        <v>9.4226649948942906E-2</v>
      </c>
      <c r="Q137" s="16">
        <v>0.8253138575657718</v>
      </c>
      <c r="R137" s="16">
        <v>0.97809241050859275</v>
      </c>
      <c r="X137" s="16">
        <v>0.9488803391981111</v>
      </c>
      <c r="Y137" s="16">
        <v>0.95917508202551471</v>
      </c>
    </row>
  </sheetData>
  <mergeCells count="46">
    <mergeCell ref="M2:M3"/>
    <mergeCell ref="F1:K1"/>
    <mergeCell ref="M1:U1"/>
    <mergeCell ref="V1:Y1"/>
    <mergeCell ref="A2:A3"/>
    <mergeCell ref="B2:B3"/>
    <mergeCell ref="C2:C3"/>
    <mergeCell ref="D2:D3"/>
    <mergeCell ref="E2:E3"/>
    <mergeCell ref="F2:F3"/>
    <mergeCell ref="G2:G3"/>
    <mergeCell ref="H2:H3"/>
    <mergeCell ref="I2:I3"/>
    <mergeCell ref="J2:J3"/>
    <mergeCell ref="K2:K3"/>
    <mergeCell ref="L2:L3"/>
    <mergeCell ref="Y2:Y3"/>
    <mergeCell ref="N2:N3"/>
    <mergeCell ref="O2:O3"/>
    <mergeCell ref="P2:Q2"/>
    <mergeCell ref="R2:U2"/>
    <mergeCell ref="V2:V3"/>
    <mergeCell ref="W2:X2"/>
    <mergeCell ref="M133:M134"/>
    <mergeCell ref="N133:N134"/>
    <mergeCell ref="O133:O134"/>
    <mergeCell ref="F132:K132"/>
    <mergeCell ref="M132:U132"/>
    <mergeCell ref="P133:Q133"/>
    <mergeCell ref="R133:U133"/>
    <mergeCell ref="V133:V134"/>
    <mergeCell ref="W133:X133"/>
    <mergeCell ref="Y133:Y134"/>
    <mergeCell ref="V132:Y132"/>
    <mergeCell ref="A133:A134"/>
    <mergeCell ref="B133:B134"/>
    <mergeCell ref="C133:C134"/>
    <mergeCell ref="D133:D134"/>
    <mergeCell ref="E133:E134"/>
    <mergeCell ref="F133:F134"/>
    <mergeCell ref="G133:G134"/>
    <mergeCell ref="H133:H134"/>
    <mergeCell ref="I133:I134"/>
    <mergeCell ref="J133:J134"/>
    <mergeCell ref="K133:K134"/>
    <mergeCell ref="L133:L134"/>
  </mergeCells>
  <conditionalFormatting sqref="E7 E11 E15 E19 E23 E27 E31 E35 E39 E43 E47 E51 E55 E59 E63 E67 E71 E75 E79 E83 E87 E91 E95 E99 E103 E107 E111 E115 E119 E123 E127 E131">
    <cfRule type="cellIs" dxfId="13" priority="15" operator="greaterThanOrEqual">
      <formula>$E$137</formula>
    </cfRule>
  </conditionalFormatting>
  <conditionalFormatting sqref="F7 F11 F15 F19 F23 F27 F31 F35 F39 F43 F47 F51 F55 F59 F63 F67 F71 F75 F79 F83 F87 F91 F95 F99 F103 F107 F111 F115 F119 F123 F127 F131">
    <cfRule type="cellIs" dxfId="12" priority="14" operator="greaterThanOrEqual">
      <formula>$F$137</formula>
    </cfRule>
  </conditionalFormatting>
  <conditionalFormatting sqref="G7 G11 G15 G19 G23 G27 G31 G35 G39 G43 G47 G51 G55 G59 G63 G67 G71 G75 G79 G83 G87 G91 G95 G99 G103 G107 G111 G115 G119 G123 G127 G131">
    <cfRule type="cellIs" dxfId="11" priority="13" operator="greaterThanOrEqual">
      <formula>$G$137</formula>
    </cfRule>
  </conditionalFormatting>
  <conditionalFormatting sqref="H7 H11 H15 H19 H23 H27 H31 H35 H39 H43 H47 H51 H55 H59 H63 H67 H71 H75 H79 H83 H87 H91 H95 H99 H103 H107 H111 H115 H119 H123 H127 H131 H135">
    <cfRule type="cellIs" dxfId="10" priority="12" operator="greaterThanOrEqual">
      <formula>$H$137</formula>
    </cfRule>
  </conditionalFormatting>
  <conditionalFormatting sqref="I7 I11 I15 I19 I23 I27 I31 I35 I39 I43 I47 I51 I55 I59 I63 I67 I71 I75 I79 I83 I87 I91 I95 I99 I103 I107 I111 I115 I119 I123 I127 I131 I135">
    <cfRule type="cellIs" dxfId="9" priority="11" operator="greaterThanOrEqual">
      <formula>$I$137</formula>
    </cfRule>
  </conditionalFormatting>
  <conditionalFormatting sqref="J7 J11 J15 J19 J23 J27 J31 J35 J39 J43 J47 J51 J55 J59 J63 J67 J71 J75 J79 J83 J87 J91 J95 J99 J103 J107 J111 J115 J119 J123 J127 J131 J135">
    <cfRule type="cellIs" dxfId="8" priority="10" operator="greaterThanOrEqual">
      <formula>$J$137</formula>
    </cfRule>
  </conditionalFormatting>
  <conditionalFormatting sqref="K7 K11 K15 K19 K23 K27 K31 K35 K39 K43 K47 K51 K55 K59 K63 K67 K71 K75 K79 K83 K87 K91 K95 K99 K103 K107 K111 K115 K119 K123 K127 K131 K135">
    <cfRule type="cellIs" dxfId="7" priority="9" operator="greaterThanOrEqual">
      <formula>$K$137</formula>
    </cfRule>
  </conditionalFormatting>
  <conditionalFormatting sqref="L7 L11 L15 L19 L23 L27 L31 L35 L39 L43 L47 L51 L55 L59 L63 L67 L71 L75 L79 L83 L87 L91 L95 L99 L103 L107 L111 L115 L119 L123 L127 L131 L135">
    <cfRule type="cellIs" dxfId="6" priority="8" operator="greaterThanOrEqual">
      <formula>$L$137</formula>
    </cfRule>
  </conditionalFormatting>
  <conditionalFormatting sqref="M7 M11 M15 M19 M21:M23 M27 M31 M35 M39 M43 M47 M51 M55 M59 M63 M67 M71 M75 M79 M83 M87 M91 M95 M99 M103 M107 M111 M115 M119 M123 M127 M131 M135">
    <cfRule type="cellIs" dxfId="5" priority="7" operator="greaterThanOrEqual">
      <formula>$M$137</formula>
    </cfRule>
  </conditionalFormatting>
  <conditionalFormatting sqref="N7 N11 N15 N19 N23 N27 N31 N35 N39 N43 N47 N51 N55 N59 N63 N67 N71 N75 N79 N83 N87 N91 N95 N99 N103 N107 N111 N115 N119 N123 N127 N131 N135">
    <cfRule type="cellIs" dxfId="4" priority="6" operator="greaterThanOrEqual">
      <formula>$N$137</formula>
    </cfRule>
  </conditionalFormatting>
  <conditionalFormatting sqref="O7 O11 O15 O19 O23 O27 O31 O35 O39 O43 O47 O51 O55 O59 O63 O67 O71 O75 O79 O83 O87 O91 O95 O99 O103 O107 O111 O115 O119 O123 O127 O131 O135">
    <cfRule type="cellIs" dxfId="3" priority="5" operator="greaterThanOrEqual">
      <formula>$O$137</formula>
    </cfRule>
  </conditionalFormatting>
  <conditionalFormatting sqref="Q7 Q11 Q15 Q19 Q23 Q27 Q31 Q35 Q39 Q43 Q47 Q51 Q55 Q59 Q63 Q67 Q71 Q75 Q79 Q83 Q87 Q91 Q95 Q99 Q103 Q107 Q111 Q115 Q119 Q123 Q127 Q131 Q135">
    <cfRule type="cellIs" dxfId="2" priority="4" operator="greaterThanOrEqual">
      <formula>$Q$137</formula>
    </cfRule>
  </conditionalFormatting>
  <conditionalFormatting sqref="R7 R11 R15 R19 R23 R27 R31 R35 R39 R43 R47 R51 R55 R59 R63 R67 R71 R75 R79 R83 R87 R91 R95 R99 R103 R107 R111 R115 R119 R123 R127 R131 R135">
    <cfRule type="cellIs" priority="3" operator="greaterThanOrEqual">
      <formula>$R$137</formula>
    </cfRule>
  </conditionalFormatting>
  <conditionalFormatting sqref="X7 X11 X15 X19 X23 X27 X31 X35 X39 X43 X47 X51 X55 X59 X63 X67 X71 X75 X79 X83 X87 X91 X95 X99 X103 X107 X111 X115 X119 X123 X127 X131 X135">
    <cfRule type="cellIs" dxfId="1" priority="2" operator="greaterThanOrEqual">
      <formula>$X$137</formula>
    </cfRule>
  </conditionalFormatting>
  <conditionalFormatting sqref="Y7 Y11 Y15 Y19 Y23 Y27 Y31 Y35 Y39 Y43 Y47 Y51 Y55 Y59 Y63 Y67 Y71 Y75 Y79 Y81:Y83 Y87 Y91 Y95 Y99 Y103 Y107 Y111 Y115 Y119 Y123 Y127 Y131 Y135">
    <cfRule type="cellIs" dxfId="0" priority="1" operator="greaterThanOrEqual">
      <formula>$Y$137</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1302-D04C-424E-AD06-98304962F7B5}">
  <dimension ref="A1:V23"/>
  <sheetViews>
    <sheetView workbookViewId="0">
      <selection activeCell="Q23" sqref="Q23"/>
    </sheetView>
  </sheetViews>
  <sheetFormatPr defaultColWidth="9.1796875" defaultRowHeight="14.5" x14ac:dyDescent="0.35"/>
  <cols>
    <col min="1" max="1" width="87.72656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137</v>
      </c>
      <c r="C1" s="1" t="s">
        <v>28</v>
      </c>
      <c r="D1" s="1" t="s">
        <v>29</v>
      </c>
      <c r="E1" s="1" t="s">
        <v>30</v>
      </c>
    </row>
    <row r="2" spans="1:22" x14ac:dyDescent="0.35">
      <c r="C2" s="2">
        <v>51</v>
      </c>
      <c r="D2" s="2">
        <v>5</v>
      </c>
      <c r="E2" s="2">
        <f>C2-D2</f>
        <v>46</v>
      </c>
    </row>
    <row r="3" spans="1:22" x14ac:dyDescent="0.35">
      <c r="B3" s="7" t="s">
        <v>0</v>
      </c>
      <c r="C3" s="32" t="s">
        <v>1</v>
      </c>
      <c r="D3" s="32"/>
      <c r="E3" s="32"/>
      <c r="F3" s="32"/>
      <c r="G3" s="32"/>
      <c r="H3" s="32"/>
      <c r="I3" s="7"/>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s="6" t="s">
        <v>138</v>
      </c>
      <c r="C6" s="2">
        <v>1</v>
      </c>
      <c r="K6" s="2">
        <v>1</v>
      </c>
      <c r="N6" s="2">
        <v>1</v>
      </c>
      <c r="Q6" s="2">
        <v>1</v>
      </c>
      <c r="T6" s="2">
        <v>1</v>
      </c>
    </row>
    <row r="7" spans="1:22" x14ac:dyDescent="0.35">
      <c r="A7" t="s">
        <v>139</v>
      </c>
      <c r="D7" s="2">
        <v>2</v>
      </c>
      <c r="I7" s="2">
        <v>2</v>
      </c>
      <c r="N7" s="2">
        <v>2</v>
      </c>
      <c r="O7" s="2">
        <v>2</v>
      </c>
      <c r="T7" s="2">
        <v>2</v>
      </c>
      <c r="V7" s="2">
        <v>2</v>
      </c>
    </row>
    <row r="8" spans="1:22" x14ac:dyDescent="0.35">
      <c r="A8" s="6" t="s">
        <v>142</v>
      </c>
      <c r="C8" s="2">
        <v>9</v>
      </c>
      <c r="N8" s="2">
        <v>9</v>
      </c>
      <c r="O8" s="2">
        <v>9</v>
      </c>
      <c r="U8" s="2">
        <v>9</v>
      </c>
    </row>
    <row r="9" spans="1:22" x14ac:dyDescent="0.35">
      <c r="A9" s="6" t="s">
        <v>140</v>
      </c>
      <c r="C9" s="2">
        <v>2</v>
      </c>
      <c r="I9" s="2">
        <v>2</v>
      </c>
      <c r="N9" s="4">
        <v>2</v>
      </c>
      <c r="O9" s="2">
        <v>2</v>
      </c>
      <c r="U9" s="2">
        <v>2</v>
      </c>
    </row>
    <row r="10" spans="1:22" x14ac:dyDescent="0.35">
      <c r="A10" s="6" t="s">
        <v>141</v>
      </c>
      <c r="C10" s="4">
        <v>3</v>
      </c>
      <c r="N10" s="4">
        <v>3</v>
      </c>
      <c r="O10" s="4">
        <v>3</v>
      </c>
      <c r="U10" s="2">
        <v>3</v>
      </c>
    </row>
    <row r="11" spans="1:22" x14ac:dyDescent="0.35">
      <c r="A11" s="6" t="s">
        <v>150</v>
      </c>
      <c r="B11" s="2">
        <v>2</v>
      </c>
      <c r="C11" s="4">
        <v>2</v>
      </c>
      <c r="I11" s="2">
        <v>2</v>
      </c>
      <c r="N11" s="4">
        <v>2</v>
      </c>
      <c r="O11" s="4">
        <v>2</v>
      </c>
      <c r="T11" s="2">
        <v>2</v>
      </c>
      <c r="V11" s="2">
        <v>2</v>
      </c>
    </row>
    <row r="12" spans="1:22" x14ac:dyDescent="0.35">
      <c r="A12" t="s">
        <v>143</v>
      </c>
      <c r="I12" s="4">
        <v>4</v>
      </c>
      <c r="N12" s="4">
        <v>4</v>
      </c>
      <c r="Q12" s="2">
        <v>4</v>
      </c>
      <c r="T12" s="2">
        <v>4</v>
      </c>
      <c r="V12" s="2">
        <v>4</v>
      </c>
    </row>
    <row r="13" spans="1:22" x14ac:dyDescent="0.35">
      <c r="A13" t="s">
        <v>145</v>
      </c>
      <c r="I13" s="4">
        <v>2</v>
      </c>
      <c r="N13" s="4">
        <v>2</v>
      </c>
      <c r="O13" s="4">
        <v>2</v>
      </c>
      <c r="T13" s="2">
        <v>2</v>
      </c>
      <c r="V13" s="2">
        <v>2</v>
      </c>
    </row>
    <row r="14" spans="1:22" x14ac:dyDescent="0.35">
      <c r="A14" t="s">
        <v>144</v>
      </c>
      <c r="G14" s="2">
        <v>1</v>
      </c>
      <c r="N14" s="4">
        <v>1</v>
      </c>
      <c r="Q14" s="2">
        <v>1</v>
      </c>
      <c r="T14" s="4">
        <v>1</v>
      </c>
    </row>
    <row r="15" spans="1:22" x14ac:dyDescent="0.35">
      <c r="A15" t="s">
        <v>146</v>
      </c>
      <c r="M15" s="2">
        <v>2</v>
      </c>
      <c r="O15" s="4">
        <v>2</v>
      </c>
      <c r="U15" s="2">
        <v>2</v>
      </c>
    </row>
    <row r="16" spans="1:22" x14ac:dyDescent="0.35">
      <c r="A16" t="s">
        <v>147</v>
      </c>
      <c r="I16" s="4">
        <v>2</v>
      </c>
      <c r="K16" s="2">
        <v>2</v>
      </c>
      <c r="N16" s="4">
        <v>2</v>
      </c>
      <c r="O16" s="4">
        <v>2</v>
      </c>
      <c r="T16" s="4">
        <v>2</v>
      </c>
      <c r="V16" s="4">
        <v>2</v>
      </c>
    </row>
    <row r="17" spans="1:22" x14ac:dyDescent="0.35">
      <c r="A17" s="6" t="s">
        <v>148</v>
      </c>
      <c r="C17" s="2">
        <v>1</v>
      </c>
      <c r="N17" s="4">
        <v>1</v>
      </c>
      <c r="O17" s="4">
        <v>1</v>
      </c>
      <c r="T17" s="4">
        <v>1</v>
      </c>
      <c r="V17" s="4">
        <v>1</v>
      </c>
    </row>
    <row r="18" spans="1:22" x14ac:dyDescent="0.35">
      <c r="A18" t="s">
        <v>149</v>
      </c>
      <c r="N18" s="4">
        <v>6</v>
      </c>
      <c r="O18" s="4">
        <v>6</v>
      </c>
      <c r="U18" s="2">
        <v>6</v>
      </c>
    </row>
    <row r="19" spans="1:22" x14ac:dyDescent="0.35">
      <c r="A19" t="s">
        <v>151</v>
      </c>
      <c r="G19" s="2">
        <v>1</v>
      </c>
      <c r="I19" s="2">
        <v>1</v>
      </c>
      <c r="N19" s="4">
        <v>1</v>
      </c>
      <c r="Q19" s="2">
        <v>1</v>
      </c>
      <c r="T19" s="4">
        <v>1</v>
      </c>
    </row>
    <row r="20" spans="1:22" x14ac:dyDescent="0.35">
      <c r="A20" t="s">
        <v>152</v>
      </c>
      <c r="C20" s="2">
        <v>5</v>
      </c>
      <c r="N20" s="4">
        <v>5</v>
      </c>
      <c r="O20" s="4">
        <v>5</v>
      </c>
      <c r="T20" s="4">
        <v>5</v>
      </c>
      <c r="V20" s="2">
        <v>5</v>
      </c>
    </row>
    <row r="21" spans="1:22" x14ac:dyDescent="0.35">
      <c r="A21" t="s">
        <v>153</v>
      </c>
      <c r="M21" s="2">
        <v>2</v>
      </c>
      <c r="R21" s="2">
        <v>2</v>
      </c>
      <c r="T21" s="4">
        <v>2</v>
      </c>
    </row>
    <row r="22" spans="1:22" x14ac:dyDescent="0.35">
      <c r="A22" t="s">
        <v>154</v>
      </c>
      <c r="N22" s="4">
        <v>1</v>
      </c>
      <c r="O22" s="4">
        <v>1</v>
      </c>
      <c r="T22" s="4">
        <v>1</v>
      </c>
      <c r="V22" s="2">
        <v>1</v>
      </c>
    </row>
    <row r="23" spans="1:22" x14ac:dyDescent="0.35">
      <c r="B23" s="2">
        <f>SUM(B6:B22)</f>
        <v>2</v>
      </c>
      <c r="C23" s="2">
        <f t="shared" ref="C23:V23" si="0">SUM(C6:C22)</f>
        <v>23</v>
      </c>
      <c r="D23" s="2">
        <f t="shared" si="0"/>
        <v>2</v>
      </c>
      <c r="E23" s="2">
        <f t="shared" si="0"/>
        <v>0</v>
      </c>
      <c r="F23" s="2">
        <f t="shared" si="0"/>
        <v>0</v>
      </c>
      <c r="G23" s="2">
        <f t="shared" si="0"/>
        <v>2</v>
      </c>
      <c r="H23" s="2">
        <f t="shared" si="0"/>
        <v>0</v>
      </c>
      <c r="I23" s="2">
        <f t="shared" si="0"/>
        <v>15</v>
      </c>
      <c r="J23" s="2">
        <f t="shared" si="0"/>
        <v>0</v>
      </c>
      <c r="K23" s="2">
        <f t="shared" si="0"/>
        <v>3</v>
      </c>
      <c r="L23" s="2">
        <f t="shared" si="0"/>
        <v>0</v>
      </c>
      <c r="M23" s="2">
        <f t="shared" si="0"/>
        <v>4</v>
      </c>
      <c r="N23" s="2">
        <f t="shared" si="0"/>
        <v>42</v>
      </c>
      <c r="O23" s="2">
        <f t="shared" si="0"/>
        <v>37</v>
      </c>
      <c r="P23" s="2">
        <f t="shared" si="0"/>
        <v>0</v>
      </c>
      <c r="Q23" s="2">
        <f t="shared" si="0"/>
        <v>7</v>
      </c>
      <c r="R23" s="2">
        <f t="shared" si="0"/>
        <v>2</v>
      </c>
      <c r="S23" s="2">
        <f t="shared" si="0"/>
        <v>0</v>
      </c>
      <c r="T23" s="2">
        <f t="shared" si="0"/>
        <v>24</v>
      </c>
      <c r="U23" s="2">
        <f t="shared" si="0"/>
        <v>22</v>
      </c>
      <c r="V23" s="2">
        <f t="shared" si="0"/>
        <v>19</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F9D7D-8342-414A-B4D0-C0FEF4E8190C}">
  <dimension ref="A1:V10"/>
  <sheetViews>
    <sheetView workbookViewId="0">
      <selection activeCell="O10" sqref="O10"/>
    </sheetView>
  </sheetViews>
  <sheetFormatPr defaultColWidth="9.1796875" defaultRowHeight="14.5" x14ac:dyDescent="0.35"/>
  <cols>
    <col min="1" max="1" width="32.542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155</v>
      </c>
      <c r="C1" s="1" t="s">
        <v>28</v>
      </c>
      <c r="D1" s="1" t="s">
        <v>29</v>
      </c>
      <c r="E1" s="1" t="s">
        <v>30</v>
      </c>
    </row>
    <row r="2" spans="1:22" x14ac:dyDescent="0.35">
      <c r="C2" s="2">
        <v>51</v>
      </c>
      <c r="E2" s="2">
        <f>C2-D2</f>
        <v>51</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156</v>
      </c>
      <c r="I6" s="2">
        <v>2</v>
      </c>
      <c r="M6" s="2">
        <v>2</v>
      </c>
      <c r="O6" s="2">
        <v>2</v>
      </c>
      <c r="T6" s="2">
        <v>2</v>
      </c>
      <c r="V6" s="2">
        <v>2</v>
      </c>
    </row>
    <row r="7" spans="1:22" x14ac:dyDescent="0.35">
      <c r="A7" t="s">
        <v>157</v>
      </c>
      <c r="N7" s="2">
        <v>47</v>
      </c>
      <c r="O7" s="2">
        <v>47</v>
      </c>
      <c r="U7" s="2">
        <v>47</v>
      </c>
    </row>
    <row r="8" spans="1:22" x14ac:dyDescent="0.35">
      <c r="A8" t="s">
        <v>158</v>
      </c>
      <c r="C8" s="2">
        <v>1</v>
      </c>
      <c r="N8" s="2">
        <v>1</v>
      </c>
      <c r="O8" s="2">
        <v>1</v>
      </c>
      <c r="U8" s="2">
        <v>1</v>
      </c>
      <c r="V8" s="2">
        <v>1</v>
      </c>
    </row>
    <row r="9" spans="1:22" x14ac:dyDescent="0.35">
      <c r="A9" t="s">
        <v>159</v>
      </c>
      <c r="N9" s="2">
        <v>1</v>
      </c>
      <c r="O9" s="4">
        <v>1</v>
      </c>
      <c r="T9" s="2">
        <v>1</v>
      </c>
    </row>
    <row r="10" spans="1:22" x14ac:dyDescent="0.35">
      <c r="B10" s="2">
        <f>SUM(B6:B9)</f>
        <v>0</v>
      </c>
      <c r="C10" s="2">
        <f t="shared" ref="C10:V10" si="0">SUM(C6:C9)</f>
        <v>1</v>
      </c>
      <c r="D10" s="2">
        <f t="shared" si="0"/>
        <v>0</v>
      </c>
      <c r="E10" s="2">
        <f t="shared" si="0"/>
        <v>0</v>
      </c>
      <c r="F10" s="2">
        <f t="shared" si="0"/>
        <v>0</v>
      </c>
      <c r="G10" s="2">
        <f t="shared" si="0"/>
        <v>0</v>
      </c>
      <c r="H10" s="2">
        <f t="shared" si="0"/>
        <v>0</v>
      </c>
      <c r="I10" s="2">
        <f t="shared" si="0"/>
        <v>2</v>
      </c>
      <c r="J10" s="2">
        <f t="shared" si="0"/>
        <v>0</v>
      </c>
      <c r="K10" s="2">
        <f t="shared" si="0"/>
        <v>0</v>
      </c>
      <c r="L10" s="2">
        <f t="shared" si="0"/>
        <v>0</v>
      </c>
      <c r="M10" s="2">
        <f t="shared" si="0"/>
        <v>2</v>
      </c>
      <c r="N10" s="2">
        <f t="shared" si="0"/>
        <v>49</v>
      </c>
      <c r="O10" s="2">
        <f t="shared" si="0"/>
        <v>51</v>
      </c>
      <c r="P10" s="2">
        <f t="shared" si="0"/>
        <v>0</v>
      </c>
      <c r="Q10" s="2">
        <f t="shared" si="0"/>
        <v>0</v>
      </c>
      <c r="R10" s="2">
        <f t="shared" si="0"/>
        <v>0</v>
      </c>
      <c r="S10" s="2">
        <f t="shared" si="0"/>
        <v>0</v>
      </c>
      <c r="T10" s="2">
        <f t="shared" si="0"/>
        <v>3</v>
      </c>
      <c r="U10" s="2">
        <f t="shared" si="0"/>
        <v>48</v>
      </c>
      <c r="V10" s="2">
        <f t="shared" si="0"/>
        <v>3</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05BC-5C66-4828-A5F1-92A9B4527C40}">
  <dimension ref="A1:V17"/>
  <sheetViews>
    <sheetView workbookViewId="0">
      <selection activeCell="V17" sqref="V17"/>
    </sheetView>
  </sheetViews>
  <sheetFormatPr defaultColWidth="9.1796875" defaultRowHeight="14.5" x14ac:dyDescent="0.35"/>
  <cols>
    <col min="1" max="1" width="38.81640625" style="2" bestFit="1" customWidth="1"/>
    <col min="2" max="2" width="14.8164062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160</v>
      </c>
      <c r="C1" s="1" t="s">
        <v>28</v>
      </c>
      <c r="D1" s="1" t="s">
        <v>29</v>
      </c>
      <c r="E1" s="1" t="s">
        <v>30</v>
      </c>
    </row>
    <row r="2" spans="1:22" x14ac:dyDescent="0.35">
      <c r="C2" s="2">
        <v>51</v>
      </c>
      <c r="E2" s="2">
        <f>C2-D2</f>
        <v>51</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161</v>
      </c>
      <c r="G6" s="2">
        <v>4</v>
      </c>
      <c r="N6" s="2">
        <v>4</v>
      </c>
      <c r="Q6" s="2">
        <v>4</v>
      </c>
      <c r="U6" s="2">
        <v>4</v>
      </c>
    </row>
    <row r="7" spans="1:22" x14ac:dyDescent="0.35">
      <c r="A7" s="6" t="s">
        <v>162</v>
      </c>
      <c r="C7" s="2">
        <v>4</v>
      </c>
      <c r="N7" s="2">
        <v>4</v>
      </c>
      <c r="O7" s="2">
        <v>4</v>
      </c>
      <c r="T7" s="2">
        <v>4</v>
      </c>
    </row>
    <row r="8" spans="1:22" x14ac:dyDescent="0.35">
      <c r="A8" t="s">
        <v>163</v>
      </c>
      <c r="G8" s="2">
        <v>19</v>
      </c>
      <c r="N8" s="2">
        <v>19</v>
      </c>
      <c r="R8" s="2">
        <v>19</v>
      </c>
      <c r="U8" s="2">
        <v>19</v>
      </c>
      <c r="V8" s="2">
        <v>19</v>
      </c>
    </row>
    <row r="9" spans="1:22" x14ac:dyDescent="0.35">
      <c r="A9" t="s">
        <v>166</v>
      </c>
      <c r="G9" s="2">
        <v>15</v>
      </c>
      <c r="N9" s="4">
        <v>15</v>
      </c>
      <c r="Q9" s="2">
        <v>15</v>
      </c>
      <c r="U9" s="2">
        <v>15</v>
      </c>
      <c r="V9" s="2">
        <v>15</v>
      </c>
    </row>
    <row r="10" spans="1:22" x14ac:dyDescent="0.35">
      <c r="A10" t="s">
        <v>164</v>
      </c>
      <c r="N10" s="4">
        <v>1</v>
      </c>
      <c r="Q10" s="2">
        <v>1</v>
      </c>
      <c r="U10" s="4">
        <v>1</v>
      </c>
      <c r="V10" s="2">
        <v>1</v>
      </c>
    </row>
    <row r="11" spans="1:22" x14ac:dyDescent="0.35">
      <c r="A11" t="s">
        <v>165</v>
      </c>
      <c r="M11" s="2">
        <v>1</v>
      </c>
      <c r="O11" s="2">
        <v>1</v>
      </c>
      <c r="T11" s="2">
        <v>1</v>
      </c>
    </row>
    <row r="12" spans="1:22" x14ac:dyDescent="0.35">
      <c r="A12" t="s">
        <v>167</v>
      </c>
      <c r="G12" s="2">
        <v>1</v>
      </c>
      <c r="I12" s="2">
        <v>1</v>
      </c>
      <c r="M12" s="4">
        <v>1</v>
      </c>
      <c r="Q12" s="2">
        <v>1</v>
      </c>
      <c r="U12" s="4">
        <v>1</v>
      </c>
      <c r="V12" s="4">
        <v>1</v>
      </c>
    </row>
    <row r="13" spans="1:22" x14ac:dyDescent="0.35">
      <c r="A13" t="s">
        <v>168</v>
      </c>
      <c r="G13" s="4">
        <v>1</v>
      </c>
      <c r="M13" s="2">
        <v>1</v>
      </c>
      <c r="R13" s="2">
        <v>1</v>
      </c>
      <c r="U13" s="4">
        <v>1</v>
      </c>
      <c r="V13" s="4">
        <v>1</v>
      </c>
    </row>
    <row r="14" spans="1:22" x14ac:dyDescent="0.35">
      <c r="A14" t="s">
        <v>169</v>
      </c>
      <c r="G14" s="4">
        <v>3</v>
      </c>
      <c r="M14" s="4">
        <v>3</v>
      </c>
      <c r="Q14" s="4">
        <v>3</v>
      </c>
      <c r="U14" s="4">
        <v>3</v>
      </c>
    </row>
    <row r="15" spans="1:22" x14ac:dyDescent="0.35">
      <c r="A15" t="s">
        <v>170</v>
      </c>
      <c r="M15" s="4">
        <v>1</v>
      </c>
      <c r="R15" s="2">
        <v>1</v>
      </c>
      <c r="U15" s="4">
        <v>1</v>
      </c>
    </row>
    <row r="16" spans="1:22" x14ac:dyDescent="0.35">
      <c r="A16" t="s">
        <v>171</v>
      </c>
      <c r="N16" s="2">
        <v>1</v>
      </c>
      <c r="R16" s="2">
        <v>1</v>
      </c>
      <c r="U16" s="4">
        <v>1</v>
      </c>
    </row>
    <row r="17" spans="2:22" x14ac:dyDescent="0.35">
      <c r="B17" s="2">
        <f>SUM(B6:B16)</f>
        <v>0</v>
      </c>
      <c r="C17" s="2">
        <f t="shared" ref="C17:V17" si="0">SUM(C6:C16)</f>
        <v>4</v>
      </c>
      <c r="D17" s="2">
        <f t="shared" si="0"/>
        <v>0</v>
      </c>
      <c r="E17" s="2">
        <f t="shared" si="0"/>
        <v>0</v>
      </c>
      <c r="F17" s="2">
        <f t="shared" si="0"/>
        <v>0</v>
      </c>
      <c r="G17" s="2">
        <f t="shared" si="0"/>
        <v>43</v>
      </c>
      <c r="H17" s="2">
        <f t="shared" si="0"/>
        <v>0</v>
      </c>
      <c r="I17" s="2">
        <f t="shared" si="0"/>
        <v>1</v>
      </c>
      <c r="J17" s="2">
        <f t="shared" si="0"/>
        <v>0</v>
      </c>
      <c r="K17" s="2">
        <f t="shared" si="0"/>
        <v>0</v>
      </c>
      <c r="L17" s="2">
        <f t="shared" si="0"/>
        <v>0</v>
      </c>
      <c r="M17" s="2">
        <f t="shared" si="0"/>
        <v>7</v>
      </c>
      <c r="N17" s="2">
        <f t="shared" si="0"/>
        <v>44</v>
      </c>
      <c r="O17" s="2">
        <f t="shared" si="0"/>
        <v>5</v>
      </c>
      <c r="P17" s="2">
        <f t="shared" si="0"/>
        <v>0</v>
      </c>
      <c r="Q17" s="2">
        <f t="shared" si="0"/>
        <v>24</v>
      </c>
      <c r="R17" s="2">
        <f t="shared" si="0"/>
        <v>22</v>
      </c>
      <c r="S17" s="2">
        <f t="shared" si="0"/>
        <v>0</v>
      </c>
      <c r="T17" s="2">
        <f t="shared" si="0"/>
        <v>5</v>
      </c>
      <c r="U17" s="2">
        <f t="shared" si="0"/>
        <v>46</v>
      </c>
      <c r="V17" s="2">
        <f t="shared" si="0"/>
        <v>37</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B397-4762-4324-AF4F-7F82B0370B32}">
  <dimension ref="A1:V26"/>
  <sheetViews>
    <sheetView workbookViewId="0">
      <selection activeCell="U26" sqref="U26"/>
    </sheetView>
  </sheetViews>
  <sheetFormatPr defaultColWidth="9.1796875" defaultRowHeight="14.5" x14ac:dyDescent="0.35"/>
  <cols>
    <col min="1" max="1" width="68"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3" style="2" bestFit="1" customWidth="1"/>
    <col min="18"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172</v>
      </c>
      <c r="C1" s="1" t="s">
        <v>28</v>
      </c>
      <c r="D1" s="1" t="s">
        <v>29</v>
      </c>
      <c r="E1" s="1" t="s">
        <v>30</v>
      </c>
    </row>
    <row r="2" spans="1:22" x14ac:dyDescent="0.35">
      <c r="C2" s="2">
        <v>49</v>
      </c>
      <c r="D2" s="2">
        <v>8</v>
      </c>
      <c r="E2" s="2">
        <f>C2-D2</f>
        <v>41</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173</v>
      </c>
      <c r="D6" s="2">
        <v>1</v>
      </c>
      <c r="I6" s="2">
        <v>1</v>
      </c>
      <c r="N6" s="2">
        <v>1</v>
      </c>
      <c r="O6" s="2">
        <v>1</v>
      </c>
      <c r="U6" s="2">
        <v>1</v>
      </c>
      <c r="V6" s="2">
        <v>1</v>
      </c>
    </row>
    <row r="7" spans="1:22" x14ac:dyDescent="0.35">
      <c r="A7" t="s">
        <v>174</v>
      </c>
      <c r="I7" s="2">
        <v>2</v>
      </c>
      <c r="N7" s="2">
        <v>2</v>
      </c>
      <c r="O7" s="2">
        <v>2</v>
      </c>
      <c r="U7" s="2">
        <v>2</v>
      </c>
      <c r="V7" s="2">
        <v>2</v>
      </c>
    </row>
    <row r="8" spans="1:22" x14ac:dyDescent="0.35">
      <c r="A8" t="s">
        <v>175</v>
      </c>
      <c r="C8" s="2">
        <v>1</v>
      </c>
      <c r="N8" s="2">
        <v>1</v>
      </c>
      <c r="O8" s="2">
        <v>1</v>
      </c>
      <c r="U8" s="2">
        <v>1</v>
      </c>
      <c r="V8" s="2">
        <v>1</v>
      </c>
    </row>
    <row r="9" spans="1:22" x14ac:dyDescent="0.35">
      <c r="A9" s="6" t="s">
        <v>176</v>
      </c>
      <c r="C9" s="2">
        <v>1</v>
      </c>
      <c r="K9" s="2">
        <v>1</v>
      </c>
      <c r="N9" s="4">
        <v>1</v>
      </c>
      <c r="Q9" s="2">
        <v>1</v>
      </c>
      <c r="U9" s="4">
        <v>1</v>
      </c>
      <c r="V9" s="4">
        <v>1</v>
      </c>
    </row>
    <row r="10" spans="1:22" x14ac:dyDescent="0.35">
      <c r="A10" s="6" t="s">
        <v>177</v>
      </c>
      <c r="C10" s="2">
        <v>3</v>
      </c>
      <c r="N10" s="4">
        <v>3</v>
      </c>
      <c r="O10" s="4">
        <v>3</v>
      </c>
      <c r="T10" s="2">
        <v>3</v>
      </c>
      <c r="V10" s="4">
        <v>3</v>
      </c>
    </row>
    <row r="11" spans="1:22" x14ac:dyDescent="0.35">
      <c r="A11" s="6" t="s">
        <v>178</v>
      </c>
      <c r="B11" s="2">
        <v>1</v>
      </c>
      <c r="C11" s="4">
        <v>1</v>
      </c>
      <c r="I11" s="2">
        <v>1</v>
      </c>
      <c r="N11" s="4">
        <v>1</v>
      </c>
      <c r="O11" s="4">
        <v>1</v>
      </c>
      <c r="T11" s="2">
        <v>1</v>
      </c>
      <c r="V11" s="4">
        <v>1</v>
      </c>
    </row>
    <row r="12" spans="1:22" x14ac:dyDescent="0.35">
      <c r="A12" s="6" t="s">
        <v>179</v>
      </c>
      <c r="C12" s="4">
        <v>1</v>
      </c>
      <c r="N12" s="4">
        <v>1</v>
      </c>
      <c r="Q12" s="2">
        <v>1</v>
      </c>
      <c r="U12" s="4">
        <v>1</v>
      </c>
    </row>
    <row r="13" spans="1:22" x14ac:dyDescent="0.35">
      <c r="A13" t="s">
        <v>180</v>
      </c>
      <c r="N13" s="4">
        <v>13</v>
      </c>
      <c r="Q13" s="2">
        <v>13</v>
      </c>
      <c r="T13" s="2">
        <v>13</v>
      </c>
    </row>
    <row r="14" spans="1:22" x14ac:dyDescent="0.35">
      <c r="A14" t="s">
        <v>181</v>
      </c>
      <c r="I14" s="2">
        <v>2</v>
      </c>
      <c r="N14" s="4">
        <v>2</v>
      </c>
      <c r="O14" s="2">
        <v>2</v>
      </c>
      <c r="U14" s="2">
        <v>2</v>
      </c>
      <c r="V14" s="4">
        <v>2</v>
      </c>
    </row>
    <row r="15" spans="1:22" x14ac:dyDescent="0.35">
      <c r="A15" t="s">
        <v>187</v>
      </c>
      <c r="I15" s="2">
        <v>5</v>
      </c>
      <c r="N15" s="4">
        <v>5</v>
      </c>
      <c r="O15" s="4">
        <v>5</v>
      </c>
      <c r="T15" s="4">
        <v>5</v>
      </c>
      <c r="V15" s="4">
        <v>5</v>
      </c>
    </row>
    <row r="16" spans="1:22" x14ac:dyDescent="0.35">
      <c r="A16" t="s">
        <v>182</v>
      </c>
      <c r="B16" s="10">
        <v>1</v>
      </c>
      <c r="N16" s="4">
        <v>1</v>
      </c>
      <c r="O16" s="4">
        <v>1</v>
      </c>
      <c r="U16" s="2">
        <v>1</v>
      </c>
      <c r="V16" s="4">
        <v>1</v>
      </c>
    </row>
    <row r="17" spans="1:22" x14ac:dyDescent="0.35">
      <c r="A17" t="s">
        <v>183</v>
      </c>
      <c r="F17" s="2">
        <v>1</v>
      </c>
      <c r="I17" s="2">
        <v>1</v>
      </c>
      <c r="N17" s="4">
        <v>1</v>
      </c>
      <c r="O17" s="4">
        <v>1</v>
      </c>
      <c r="U17" s="4">
        <v>1</v>
      </c>
      <c r="V17" s="4">
        <v>1</v>
      </c>
    </row>
    <row r="18" spans="1:22" x14ac:dyDescent="0.35">
      <c r="A18" t="s">
        <v>184</v>
      </c>
      <c r="I18" s="4">
        <v>1</v>
      </c>
      <c r="N18" s="4">
        <v>1</v>
      </c>
      <c r="Q18" s="2">
        <v>1</v>
      </c>
      <c r="U18" s="4">
        <v>1</v>
      </c>
      <c r="V18" s="4">
        <v>1</v>
      </c>
    </row>
    <row r="19" spans="1:22" x14ac:dyDescent="0.35">
      <c r="A19" t="s">
        <v>185</v>
      </c>
      <c r="N19" s="4">
        <v>1</v>
      </c>
      <c r="Q19" s="2">
        <v>1</v>
      </c>
      <c r="T19" s="2">
        <v>1</v>
      </c>
      <c r="V19" s="4">
        <v>1</v>
      </c>
    </row>
    <row r="20" spans="1:22" x14ac:dyDescent="0.35">
      <c r="A20" s="6" t="s">
        <v>186</v>
      </c>
      <c r="N20" s="4">
        <v>1</v>
      </c>
      <c r="Q20" s="2">
        <v>1</v>
      </c>
      <c r="T20" s="2">
        <v>1</v>
      </c>
    </row>
    <row r="21" spans="1:22" x14ac:dyDescent="0.35">
      <c r="A21" t="s">
        <v>188</v>
      </c>
      <c r="F21" s="2">
        <v>1</v>
      </c>
      <c r="N21" s="4">
        <v>1</v>
      </c>
      <c r="Q21" s="4">
        <v>1</v>
      </c>
      <c r="T21" s="2">
        <v>1</v>
      </c>
    </row>
    <row r="22" spans="1:22" x14ac:dyDescent="0.35">
      <c r="A22" s="6" t="s">
        <v>189</v>
      </c>
      <c r="C22" s="2">
        <v>1</v>
      </c>
      <c r="N22" s="4">
        <v>1</v>
      </c>
      <c r="R22" s="2">
        <v>1</v>
      </c>
      <c r="T22" s="4">
        <v>1</v>
      </c>
      <c r="V22" s="4">
        <v>1</v>
      </c>
    </row>
    <row r="23" spans="1:22" x14ac:dyDescent="0.35">
      <c r="A23" t="s">
        <v>190</v>
      </c>
      <c r="C23" s="2">
        <v>1</v>
      </c>
      <c r="N23" s="4">
        <v>1</v>
      </c>
      <c r="R23" s="2">
        <v>1</v>
      </c>
      <c r="T23" s="4">
        <v>1</v>
      </c>
      <c r="V23" s="4">
        <v>1</v>
      </c>
    </row>
    <row r="24" spans="1:22" x14ac:dyDescent="0.35">
      <c r="A24" t="s">
        <v>191</v>
      </c>
      <c r="G24" s="2">
        <v>2</v>
      </c>
      <c r="N24" s="4">
        <v>2</v>
      </c>
      <c r="Q24" s="4">
        <v>2</v>
      </c>
      <c r="T24" s="4">
        <v>2</v>
      </c>
    </row>
    <row r="25" spans="1:22" x14ac:dyDescent="0.35">
      <c r="A25" t="s">
        <v>192</v>
      </c>
      <c r="N25" s="4">
        <v>1</v>
      </c>
      <c r="Q25" s="4">
        <v>1</v>
      </c>
      <c r="U25" s="2">
        <v>1</v>
      </c>
    </row>
    <row r="26" spans="1:22" x14ac:dyDescent="0.35">
      <c r="B26" s="2">
        <f>SUM(B6:B25)</f>
        <v>2</v>
      </c>
      <c r="C26" s="2">
        <f t="shared" ref="C26:V26" si="0">SUM(C6:C25)</f>
        <v>9</v>
      </c>
      <c r="D26" s="2">
        <f t="shared" si="0"/>
        <v>1</v>
      </c>
      <c r="E26" s="2">
        <f t="shared" si="0"/>
        <v>0</v>
      </c>
      <c r="F26" s="2">
        <f t="shared" si="0"/>
        <v>2</v>
      </c>
      <c r="G26" s="2">
        <f t="shared" si="0"/>
        <v>2</v>
      </c>
      <c r="H26" s="2">
        <f t="shared" si="0"/>
        <v>0</v>
      </c>
      <c r="I26" s="2">
        <f t="shared" si="0"/>
        <v>13</v>
      </c>
      <c r="J26" s="2">
        <f t="shared" si="0"/>
        <v>0</v>
      </c>
      <c r="K26" s="2">
        <f t="shared" si="0"/>
        <v>1</v>
      </c>
      <c r="L26" s="2">
        <f t="shared" si="0"/>
        <v>0</v>
      </c>
      <c r="M26" s="2">
        <f t="shared" si="0"/>
        <v>0</v>
      </c>
      <c r="N26" s="2">
        <f t="shared" si="0"/>
        <v>41</v>
      </c>
      <c r="O26" s="2">
        <f t="shared" si="0"/>
        <v>17</v>
      </c>
      <c r="P26" s="2">
        <f t="shared" si="0"/>
        <v>0</v>
      </c>
      <c r="Q26" s="2">
        <f t="shared" si="0"/>
        <v>22</v>
      </c>
      <c r="R26" s="2">
        <f t="shared" si="0"/>
        <v>2</v>
      </c>
      <c r="S26" s="2">
        <f t="shared" si="0"/>
        <v>0</v>
      </c>
      <c r="T26" s="2">
        <f t="shared" si="0"/>
        <v>29</v>
      </c>
      <c r="U26" s="2">
        <f t="shared" si="0"/>
        <v>12</v>
      </c>
      <c r="V26" s="2">
        <f t="shared" si="0"/>
        <v>22</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AC1C-1C5E-40BA-BCAA-A8ECF28C6BDF}">
  <dimension ref="A1:V23"/>
  <sheetViews>
    <sheetView workbookViewId="0">
      <selection activeCell="N22" sqref="N22"/>
    </sheetView>
  </sheetViews>
  <sheetFormatPr defaultColWidth="9.1796875" defaultRowHeight="14.5" x14ac:dyDescent="0.35"/>
  <cols>
    <col min="1" max="1" width="42" style="2" bestFit="1" customWidth="1"/>
    <col min="2" max="2" width="12.81640625" style="2" bestFit="1" customWidth="1"/>
    <col min="3" max="3" width="16.54296875" style="2" bestFit="1" customWidth="1"/>
    <col min="4" max="4" width="13.26953125" style="2" bestFit="1" customWidth="1"/>
    <col min="5" max="5" width="15.7265625" style="2" bestFit="1" customWidth="1"/>
    <col min="6" max="6" width="26.7265625" style="2" bestFit="1" customWidth="1"/>
    <col min="7" max="7" width="10.54296875" style="2" bestFit="1" customWidth="1"/>
    <col min="8" max="8" width="6.81640625" style="2" bestFit="1" customWidth="1"/>
    <col min="9" max="9" width="7.26953125" style="2" bestFit="1" customWidth="1"/>
    <col min="10" max="10" width="8.453125" style="2" bestFit="1" customWidth="1"/>
    <col min="11" max="11" width="10.26953125" style="2" bestFit="1" customWidth="1"/>
    <col min="12" max="12" width="11.54296875" style="2" bestFit="1" customWidth="1"/>
    <col min="13" max="13" width="7.54296875" style="2" bestFit="1" customWidth="1"/>
    <col min="14" max="14" width="5.7265625" style="2" bestFit="1" customWidth="1"/>
    <col min="15" max="15" width="4.453125" style="2" bestFit="1" customWidth="1"/>
    <col min="16" max="17" width="3" style="2" bestFit="1" customWidth="1"/>
    <col min="18" max="18" width="2.26953125" style="2" bestFit="1" customWidth="1"/>
    <col min="19" max="19" width="7.7265625" style="2" bestFit="1" customWidth="1"/>
    <col min="20" max="21" width="5.7265625" style="2" bestFit="1" customWidth="1"/>
    <col min="22" max="22" width="9.81640625" style="2" bestFit="1" customWidth="1"/>
    <col min="23" max="16384" width="9.1796875" style="2"/>
  </cols>
  <sheetData>
    <row r="1" spans="1:22" x14ac:dyDescent="0.35">
      <c r="A1" s="1" t="s">
        <v>27</v>
      </c>
      <c r="B1" t="s">
        <v>193</v>
      </c>
      <c r="C1" s="1" t="s">
        <v>28</v>
      </c>
      <c r="D1" s="1" t="s">
        <v>29</v>
      </c>
      <c r="E1" s="1" t="s">
        <v>30</v>
      </c>
    </row>
    <row r="2" spans="1:22" x14ac:dyDescent="0.35">
      <c r="C2" s="2">
        <v>42</v>
      </c>
      <c r="D2" s="2">
        <v>1</v>
      </c>
      <c r="E2" s="2">
        <f>C2-D2</f>
        <v>41</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194</v>
      </c>
      <c r="M6" s="2">
        <v>9</v>
      </c>
      <c r="Q6" s="2">
        <v>9</v>
      </c>
      <c r="U6" s="2">
        <v>9</v>
      </c>
    </row>
    <row r="7" spans="1:22" x14ac:dyDescent="0.35">
      <c r="A7" t="s">
        <v>195</v>
      </c>
      <c r="E7" s="2">
        <v>1</v>
      </c>
      <c r="M7" s="2">
        <v>1</v>
      </c>
      <c r="R7" s="2">
        <v>1</v>
      </c>
      <c r="T7" s="2">
        <v>1</v>
      </c>
    </row>
    <row r="8" spans="1:22" x14ac:dyDescent="0.35">
      <c r="A8" t="s">
        <v>196</v>
      </c>
      <c r="M8" s="2">
        <v>3</v>
      </c>
      <c r="P8" s="2">
        <v>3</v>
      </c>
      <c r="U8" s="2">
        <v>3</v>
      </c>
    </row>
    <row r="9" spans="1:22" x14ac:dyDescent="0.35">
      <c r="A9" t="s">
        <v>197</v>
      </c>
      <c r="I9" s="2">
        <v>1</v>
      </c>
      <c r="M9" s="4">
        <v>1</v>
      </c>
      <c r="O9" s="2">
        <v>1</v>
      </c>
      <c r="U9" s="2">
        <v>1</v>
      </c>
      <c r="V9" s="2">
        <v>1</v>
      </c>
    </row>
    <row r="10" spans="1:22" x14ac:dyDescent="0.35">
      <c r="A10" t="s">
        <v>198</v>
      </c>
      <c r="D10" s="2">
        <v>1</v>
      </c>
      <c r="E10" s="2">
        <v>1</v>
      </c>
      <c r="I10" s="2">
        <v>1</v>
      </c>
      <c r="M10" s="4">
        <v>1</v>
      </c>
      <c r="Q10" s="2">
        <v>1</v>
      </c>
      <c r="U10" s="4">
        <v>1</v>
      </c>
    </row>
    <row r="11" spans="1:22" x14ac:dyDescent="0.35">
      <c r="A11" t="s">
        <v>199</v>
      </c>
      <c r="D11" s="2">
        <v>1</v>
      </c>
      <c r="G11" s="2">
        <v>1</v>
      </c>
      <c r="I11" s="2">
        <v>1</v>
      </c>
      <c r="M11" s="4">
        <v>1</v>
      </c>
      <c r="P11" s="2">
        <v>1</v>
      </c>
      <c r="T11" s="2">
        <v>1</v>
      </c>
    </row>
    <row r="12" spans="1:22" x14ac:dyDescent="0.35">
      <c r="A12" t="s">
        <v>205</v>
      </c>
      <c r="M12" s="4">
        <v>5</v>
      </c>
      <c r="O12" s="2">
        <v>5</v>
      </c>
      <c r="U12" s="4">
        <v>5</v>
      </c>
    </row>
    <row r="13" spans="1:22" x14ac:dyDescent="0.35">
      <c r="A13" t="s">
        <v>206</v>
      </c>
      <c r="G13" s="2">
        <v>2</v>
      </c>
      <c r="M13" s="4">
        <v>2</v>
      </c>
      <c r="P13" s="2">
        <v>2</v>
      </c>
      <c r="T13" s="2">
        <v>2</v>
      </c>
      <c r="V13" s="2">
        <v>2</v>
      </c>
    </row>
    <row r="14" spans="1:22" x14ac:dyDescent="0.35">
      <c r="A14" t="s">
        <v>200</v>
      </c>
      <c r="I14" s="4">
        <v>1</v>
      </c>
      <c r="M14" s="4">
        <v>1</v>
      </c>
      <c r="Q14" s="2">
        <v>1</v>
      </c>
      <c r="T14" s="2">
        <v>1</v>
      </c>
      <c r="V14" s="2">
        <v>1</v>
      </c>
    </row>
    <row r="15" spans="1:22" x14ac:dyDescent="0.35">
      <c r="A15" t="s">
        <v>201</v>
      </c>
      <c r="M15" s="4">
        <v>5</v>
      </c>
      <c r="R15" s="2">
        <v>5</v>
      </c>
      <c r="T15" s="4">
        <v>5</v>
      </c>
    </row>
    <row r="16" spans="1:22" x14ac:dyDescent="0.35">
      <c r="A16" t="s">
        <v>202</v>
      </c>
      <c r="D16" s="2">
        <v>1</v>
      </c>
      <c r="I16" s="2">
        <v>1</v>
      </c>
      <c r="M16" s="4">
        <v>1</v>
      </c>
      <c r="Q16" s="2">
        <v>1</v>
      </c>
      <c r="U16" s="2">
        <v>1</v>
      </c>
    </row>
    <row r="17" spans="1:22" x14ac:dyDescent="0.35">
      <c r="A17" t="s">
        <v>203</v>
      </c>
      <c r="G17" s="2">
        <v>1</v>
      </c>
      <c r="M17" s="4">
        <v>1</v>
      </c>
      <c r="Q17" s="2">
        <v>1</v>
      </c>
      <c r="U17" s="2">
        <v>1</v>
      </c>
    </row>
    <row r="18" spans="1:22" x14ac:dyDescent="0.35">
      <c r="A18" t="s">
        <v>204</v>
      </c>
      <c r="C18" s="2">
        <v>1</v>
      </c>
      <c r="M18" s="4">
        <v>1</v>
      </c>
      <c r="P18" s="2">
        <v>1</v>
      </c>
      <c r="U18" s="2">
        <v>1</v>
      </c>
      <c r="V18" s="2">
        <v>1</v>
      </c>
    </row>
    <row r="19" spans="1:22" x14ac:dyDescent="0.35">
      <c r="A19" t="s">
        <v>207</v>
      </c>
      <c r="M19" s="4">
        <v>3</v>
      </c>
      <c r="Q19" s="4">
        <v>3</v>
      </c>
      <c r="T19" s="2">
        <v>3</v>
      </c>
      <c r="V19" s="2">
        <v>3</v>
      </c>
    </row>
    <row r="20" spans="1:22" x14ac:dyDescent="0.35">
      <c r="A20" t="s">
        <v>208</v>
      </c>
      <c r="M20" s="4">
        <v>4</v>
      </c>
      <c r="P20" s="2">
        <v>4</v>
      </c>
      <c r="T20" s="2">
        <v>4</v>
      </c>
      <c r="V20" s="2">
        <v>4</v>
      </c>
    </row>
    <row r="21" spans="1:22" x14ac:dyDescent="0.35">
      <c r="A21" t="s">
        <v>209</v>
      </c>
      <c r="E21" s="2">
        <v>1</v>
      </c>
      <c r="G21" s="2">
        <v>1</v>
      </c>
      <c r="M21" s="4">
        <v>1</v>
      </c>
      <c r="R21" s="2">
        <v>1</v>
      </c>
      <c r="U21" s="4">
        <v>1</v>
      </c>
      <c r="V21" s="4">
        <v>1</v>
      </c>
    </row>
    <row r="22" spans="1:22" x14ac:dyDescent="0.35">
      <c r="A22" t="s">
        <v>210</v>
      </c>
      <c r="E22" s="2">
        <v>1</v>
      </c>
      <c r="M22" s="4">
        <v>1</v>
      </c>
      <c r="O22" s="2">
        <v>1</v>
      </c>
      <c r="U22" s="4">
        <v>1</v>
      </c>
    </row>
    <row r="23" spans="1:22" x14ac:dyDescent="0.35">
      <c r="B23" s="2">
        <f>SUM(B6:B22)</f>
        <v>0</v>
      </c>
      <c r="C23" s="2">
        <f t="shared" ref="C23:V23" si="0">SUM(C6:C22)</f>
        <v>1</v>
      </c>
      <c r="D23" s="2">
        <f t="shared" si="0"/>
        <v>3</v>
      </c>
      <c r="E23" s="2">
        <f t="shared" si="0"/>
        <v>4</v>
      </c>
      <c r="F23" s="2">
        <f t="shared" si="0"/>
        <v>0</v>
      </c>
      <c r="G23" s="2">
        <f t="shared" si="0"/>
        <v>5</v>
      </c>
      <c r="H23" s="2">
        <f t="shared" si="0"/>
        <v>0</v>
      </c>
      <c r="I23" s="2">
        <f t="shared" si="0"/>
        <v>5</v>
      </c>
      <c r="J23" s="2">
        <f t="shared" si="0"/>
        <v>0</v>
      </c>
      <c r="K23" s="2">
        <f t="shared" si="0"/>
        <v>0</v>
      </c>
      <c r="L23" s="2">
        <f t="shared" si="0"/>
        <v>0</v>
      </c>
      <c r="M23" s="2">
        <f t="shared" si="0"/>
        <v>41</v>
      </c>
      <c r="N23" s="2">
        <f t="shared" si="0"/>
        <v>0</v>
      </c>
      <c r="O23" s="2">
        <f t="shared" si="0"/>
        <v>7</v>
      </c>
      <c r="P23" s="2">
        <f t="shared" si="0"/>
        <v>11</v>
      </c>
      <c r="Q23" s="2">
        <f t="shared" si="0"/>
        <v>16</v>
      </c>
      <c r="R23" s="2">
        <f t="shared" si="0"/>
        <v>7</v>
      </c>
      <c r="S23" s="2">
        <f t="shared" si="0"/>
        <v>0</v>
      </c>
      <c r="T23" s="2">
        <f t="shared" si="0"/>
        <v>17</v>
      </c>
      <c r="U23" s="2">
        <f t="shared" si="0"/>
        <v>24</v>
      </c>
      <c r="V23" s="2">
        <f t="shared" si="0"/>
        <v>13</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6765F-0677-43BF-B83F-CF3EF57E0371}">
  <dimension ref="A1:V24"/>
  <sheetViews>
    <sheetView workbookViewId="0">
      <selection activeCell="E2" sqref="A1:XFD1048576"/>
    </sheetView>
  </sheetViews>
  <sheetFormatPr defaultColWidth="9.1796875" defaultRowHeight="14.5" x14ac:dyDescent="0.35"/>
  <cols>
    <col min="1" max="1" width="31.26953125" style="2" bestFit="1" customWidth="1"/>
    <col min="2" max="2" width="12.81640625" style="2" bestFit="1" customWidth="1"/>
    <col min="3" max="3" width="16.54296875" style="2" bestFit="1" customWidth="1"/>
    <col min="4" max="4" width="13.26953125" style="2" bestFit="1" customWidth="1"/>
    <col min="5" max="5" width="15.7265625" style="2" bestFit="1" customWidth="1"/>
    <col min="6" max="6" width="26.7265625" style="2" bestFit="1" customWidth="1"/>
    <col min="7" max="7" width="10.54296875" style="2" bestFit="1" customWidth="1"/>
    <col min="8" max="8" width="6.81640625" style="2" bestFit="1" customWidth="1"/>
    <col min="9" max="9" width="7.26953125" style="2" bestFit="1" customWidth="1"/>
    <col min="10" max="10" width="8.453125" style="2" bestFit="1" customWidth="1"/>
    <col min="11" max="11" width="10.26953125" style="2" bestFit="1" customWidth="1"/>
    <col min="12" max="12" width="11.54296875" style="2" bestFit="1" customWidth="1"/>
    <col min="13" max="13" width="7.54296875" style="2" bestFit="1" customWidth="1"/>
    <col min="14" max="14" width="5.7265625" style="2" bestFit="1" customWidth="1"/>
    <col min="15" max="15" width="4.453125" style="2" bestFit="1" customWidth="1"/>
    <col min="16" max="16" width="3" style="2" bestFit="1" customWidth="1"/>
    <col min="17" max="18" width="2.26953125" style="2" bestFit="1" customWidth="1"/>
    <col min="19" max="19" width="7.7265625" style="2" bestFit="1" customWidth="1"/>
    <col min="20" max="21" width="5.7265625" style="2" bestFit="1" customWidth="1"/>
    <col min="22" max="22" width="9.81640625" style="2" bestFit="1" customWidth="1"/>
    <col min="23" max="16384" width="9.1796875" style="2"/>
  </cols>
  <sheetData>
    <row r="1" spans="1:22" x14ac:dyDescent="0.35">
      <c r="A1" s="1" t="s">
        <v>27</v>
      </c>
      <c r="B1" t="s">
        <v>211</v>
      </c>
      <c r="C1" s="1" t="s">
        <v>28</v>
      </c>
      <c r="D1" s="1" t="s">
        <v>29</v>
      </c>
      <c r="E1" s="1" t="s">
        <v>30</v>
      </c>
    </row>
    <row r="2" spans="1:22" x14ac:dyDescent="0.35">
      <c r="C2" s="2">
        <v>40</v>
      </c>
      <c r="D2" s="2">
        <v>2</v>
      </c>
      <c r="E2" s="2">
        <f>C2-D2</f>
        <v>38</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212</v>
      </c>
      <c r="M6" s="2">
        <v>4</v>
      </c>
      <c r="Q6" s="2">
        <v>4</v>
      </c>
      <c r="T6" s="2">
        <v>4</v>
      </c>
      <c r="V6" s="2">
        <v>4</v>
      </c>
    </row>
    <row r="7" spans="1:22" x14ac:dyDescent="0.35">
      <c r="A7" t="s">
        <v>213</v>
      </c>
      <c r="G7" s="2">
        <v>1</v>
      </c>
      <c r="H7" s="2">
        <v>1</v>
      </c>
      <c r="N7" s="2">
        <v>1</v>
      </c>
      <c r="P7" s="2">
        <v>1</v>
      </c>
      <c r="T7" s="2">
        <v>1</v>
      </c>
    </row>
    <row r="8" spans="1:22" x14ac:dyDescent="0.35">
      <c r="A8" t="s">
        <v>214</v>
      </c>
      <c r="N8" s="2">
        <v>4</v>
      </c>
      <c r="Q8" s="2">
        <v>4</v>
      </c>
      <c r="T8" s="2">
        <v>4</v>
      </c>
    </row>
    <row r="9" spans="1:22" x14ac:dyDescent="0.35">
      <c r="A9" t="s">
        <v>215</v>
      </c>
      <c r="F9" s="2">
        <v>1</v>
      </c>
      <c r="M9" s="2">
        <v>1</v>
      </c>
      <c r="Q9" s="2">
        <v>1</v>
      </c>
      <c r="U9" s="2">
        <v>1</v>
      </c>
    </row>
    <row r="10" spans="1:22" x14ac:dyDescent="0.35">
      <c r="A10" t="s">
        <v>216</v>
      </c>
      <c r="M10" s="2">
        <v>4</v>
      </c>
      <c r="O10" s="2">
        <v>4</v>
      </c>
      <c r="T10" s="4">
        <v>4</v>
      </c>
      <c r="V10" s="2">
        <v>4</v>
      </c>
    </row>
    <row r="11" spans="1:22" x14ac:dyDescent="0.35">
      <c r="A11" t="s">
        <v>217</v>
      </c>
      <c r="I11" s="2">
        <v>4</v>
      </c>
      <c r="M11" s="4">
        <v>4</v>
      </c>
      <c r="R11" s="2">
        <v>4</v>
      </c>
      <c r="T11" s="4">
        <v>4</v>
      </c>
      <c r="V11" s="2">
        <v>4</v>
      </c>
    </row>
    <row r="12" spans="1:22" x14ac:dyDescent="0.35">
      <c r="A12" t="s">
        <v>218</v>
      </c>
      <c r="N12" s="2">
        <v>2</v>
      </c>
      <c r="P12" s="2">
        <v>2</v>
      </c>
      <c r="T12" s="4">
        <v>2</v>
      </c>
      <c r="V12" s="2">
        <v>2</v>
      </c>
    </row>
    <row r="13" spans="1:22" x14ac:dyDescent="0.35">
      <c r="A13" t="s">
        <v>219</v>
      </c>
      <c r="G13" s="2">
        <v>1</v>
      </c>
      <c r="I13" s="2">
        <v>1</v>
      </c>
      <c r="N13" s="2">
        <v>1</v>
      </c>
      <c r="P13" s="2">
        <v>1</v>
      </c>
      <c r="T13" s="4">
        <v>1</v>
      </c>
      <c r="V13" s="4">
        <v>1</v>
      </c>
    </row>
    <row r="14" spans="1:22" x14ac:dyDescent="0.35">
      <c r="A14" t="s">
        <v>220</v>
      </c>
      <c r="M14" s="2">
        <v>1</v>
      </c>
      <c r="O14" s="2">
        <v>1</v>
      </c>
      <c r="U14" s="4">
        <v>1</v>
      </c>
      <c r="V14" s="2">
        <v>1</v>
      </c>
    </row>
    <row r="15" spans="1:22" x14ac:dyDescent="0.35">
      <c r="A15" t="s">
        <v>221</v>
      </c>
      <c r="I15" s="2">
        <v>3</v>
      </c>
      <c r="N15" s="2">
        <v>3</v>
      </c>
      <c r="O15" s="2">
        <v>3</v>
      </c>
      <c r="U15" s="2">
        <v>3</v>
      </c>
      <c r="V15" s="4">
        <v>3</v>
      </c>
    </row>
    <row r="16" spans="1:22" x14ac:dyDescent="0.35">
      <c r="A16" t="s">
        <v>222</v>
      </c>
      <c r="M16" s="2">
        <v>1</v>
      </c>
      <c r="R16" s="2">
        <v>1</v>
      </c>
      <c r="U16" s="2">
        <v>1</v>
      </c>
    </row>
    <row r="17" spans="1:22" x14ac:dyDescent="0.35">
      <c r="A17" t="s">
        <v>223</v>
      </c>
      <c r="M17" s="2">
        <v>1</v>
      </c>
      <c r="P17" s="2">
        <v>1</v>
      </c>
      <c r="T17" s="2">
        <v>1</v>
      </c>
      <c r="V17" s="4">
        <v>1</v>
      </c>
    </row>
    <row r="18" spans="1:22" x14ac:dyDescent="0.35">
      <c r="A18" t="s">
        <v>224</v>
      </c>
      <c r="G18" s="2">
        <v>2</v>
      </c>
      <c r="N18" s="2">
        <v>2</v>
      </c>
      <c r="P18" s="2">
        <v>2</v>
      </c>
      <c r="T18" s="2">
        <v>2</v>
      </c>
      <c r="V18" s="4">
        <v>2</v>
      </c>
    </row>
    <row r="19" spans="1:22" x14ac:dyDescent="0.35">
      <c r="A19" t="s">
        <v>225</v>
      </c>
      <c r="M19" s="4">
        <v>2</v>
      </c>
      <c r="P19" s="2">
        <v>2</v>
      </c>
      <c r="U19" s="4">
        <v>2</v>
      </c>
    </row>
    <row r="20" spans="1:22" x14ac:dyDescent="0.35">
      <c r="A20" t="s">
        <v>226</v>
      </c>
      <c r="M20" s="4">
        <v>1</v>
      </c>
      <c r="P20" s="4">
        <v>1</v>
      </c>
      <c r="T20" s="2">
        <v>1</v>
      </c>
    </row>
    <row r="21" spans="1:22" x14ac:dyDescent="0.35">
      <c r="A21" t="s">
        <v>227</v>
      </c>
      <c r="C21" s="2">
        <v>1</v>
      </c>
      <c r="M21" s="4">
        <v>1</v>
      </c>
      <c r="P21" s="4">
        <v>1</v>
      </c>
      <c r="U21" s="2">
        <v>1</v>
      </c>
    </row>
    <row r="22" spans="1:22" x14ac:dyDescent="0.35">
      <c r="A22" t="s">
        <v>228</v>
      </c>
      <c r="N22" s="2">
        <v>4</v>
      </c>
      <c r="R22" s="2">
        <v>4</v>
      </c>
      <c r="T22" s="4">
        <v>4</v>
      </c>
      <c r="V22" s="2">
        <v>4</v>
      </c>
    </row>
    <row r="23" spans="1:22" x14ac:dyDescent="0.35">
      <c r="A23" t="s">
        <v>229</v>
      </c>
      <c r="F23" s="2">
        <v>1</v>
      </c>
      <c r="M23" s="4">
        <v>1</v>
      </c>
      <c r="P23" s="4">
        <v>1</v>
      </c>
      <c r="U23" s="2">
        <v>1</v>
      </c>
    </row>
    <row r="24" spans="1:22" x14ac:dyDescent="0.35">
      <c r="B24" s="2">
        <f>SUM(B6:B23)</f>
        <v>0</v>
      </c>
      <c r="C24" s="2">
        <f t="shared" ref="C24:V24" si="0">SUM(C6:C23)</f>
        <v>1</v>
      </c>
      <c r="D24" s="2">
        <f t="shared" si="0"/>
        <v>0</v>
      </c>
      <c r="E24" s="2">
        <f t="shared" si="0"/>
        <v>0</v>
      </c>
      <c r="F24" s="2">
        <f t="shared" si="0"/>
        <v>2</v>
      </c>
      <c r="G24" s="2">
        <f t="shared" si="0"/>
        <v>4</v>
      </c>
      <c r="H24" s="2">
        <f t="shared" si="0"/>
        <v>1</v>
      </c>
      <c r="I24" s="2">
        <f t="shared" si="0"/>
        <v>8</v>
      </c>
      <c r="J24" s="2">
        <f t="shared" si="0"/>
        <v>0</v>
      </c>
      <c r="K24" s="2">
        <f t="shared" si="0"/>
        <v>0</v>
      </c>
      <c r="L24" s="2">
        <f t="shared" si="0"/>
        <v>0</v>
      </c>
      <c r="M24" s="2">
        <f t="shared" si="0"/>
        <v>21</v>
      </c>
      <c r="N24" s="2">
        <f t="shared" si="0"/>
        <v>17</v>
      </c>
      <c r="O24" s="2">
        <f t="shared" si="0"/>
        <v>8</v>
      </c>
      <c r="P24" s="2">
        <f t="shared" si="0"/>
        <v>12</v>
      </c>
      <c r="Q24" s="2">
        <f t="shared" si="0"/>
        <v>9</v>
      </c>
      <c r="R24" s="2">
        <f t="shared" si="0"/>
        <v>9</v>
      </c>
      <c r="S24" s="2">
        <f t="shared" si="0"/>
        <v>0</v>
      </c>
      <c r="T24" s="2">
        <f t="shared" si="0"/>
        <v>28</v>
      </c>
      <c r="U24" s="2">
        <f t="shared" si="0"/>
        <v>10</v>
      </c>
      <c r="V24" s="2">
        <f t="shared" si="0"/>
        <v>26</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BDBC-BE00-45E8-85C5-F15C8BE67A0A}">
  <dimension ref="A1:V11"/>
  <sheetViews>
    <sheetView workbookViewId="0">
      <selection activeCell="S11" sqref="S11"/>
    </sheetView>
  </sheetViews>
  <sheetFormatPr defaultColWidth="9.1796875" defaultRowHeight="14.5" x14ac:dyDescent="0.35"/>
  <cols>
    <col min="1" max="1" width="36" style="2" bestFit="1" customWidth="1"/>
    <col min="2" max="2" width="14.5429687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230</v>
      </c>
      <c r="C1" s="1" t="s">
        <v>28</v>
      </c>
      <c r="D1" s="1" t="s">
        <v>29</v>
      </c>
      <c r="E1" s="1" t="s">
        <v>30</v>
      </c>
    </row>
    <row r="2" spans="1:22" x14ac:dyDescent="0.35">
      <c r="C2" s="2">
        <v>40</v>
      </c>
      <c r="E2" s="2">
        <f>C2-D2</f>
        <v>40</v>
      </c>
    </row>
    <row r="3" spans="1:22" x14ac:dyDescent="0.35">
      <c r="B3" s="8" t="s">
        <v>0</v>
      </c>
      <c r="C3" s="32" t="s">
        <v>1</v>
      </c>
      <c r="D3" s="32"/>
      <c r="E3" s="32"/>
      <c r="F3" s="32"/>
      <c r="G3" s="32"/>
      <c r="H3" s="32"/>
      <c r="I3" s="8"/>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s="2" t="s">
        <v>231</v>
      </c>
      <c r="G6" s="2">
        <v>8</v>
      </c>
      <c r="M6" s="2">
        <v>8</v>
      </c>
      <c r="R6" s="2">
        <v>8</v>
      </c>
      <c r="U6" s="2">
        <v>8</v>
      </c>
    </row>
    <row r="7" spans="1:22" x14ac:dyDescent="0.35">
      <c r="A7" t="s">
        <v>232</v>
      </c>
      <c r="M7" s="2">
        <v>27</v>
      </c>
      <c r="R7" s="2">
        <v>27</v>
      </c>
      <c r="U7" s="2">
        <v>27</v>
      </c>
    </row>
    <row r="8" spans="1:22" x14ac:dyDescent="0.35">
      <c r="A8" t="s">
        <v>233</v>
      </c>
      <c r="D8" s="2">
        <v>1</v>
      </c>
      <c r="I8" s="2">
        <v>1</v>
      </c>
      <c r="M8" s="2">
        <v>1</v>
      </c>
      <c r="O8" s="2">
        <v>1</v>
      </c>
      <c r="U8" s="2">
        <v>1</v>
      </c>
    </row>
    <row r="9" spans="1:22" x14ac:dyDescent="0.35">
      <c r="A9" t="s">
        <v>234</v>
      </c>
      <c r="M9" s="4">
        <v>3</v>
      </c>
      <c r="O9" s="2">
        <v>3</v>
      </c>
      <c r="U9" s="4">
        <v>3</v>
      </c>
    </row>
    <row r="10" spans="1:22" x14ac:dyDescent="0.35">
      <c r="A10" t="s">
        <v>235</v>
      </c>
      <c r="C10" s="2">
        <v>1</v>
      </c>
      <c r="I10" s="2">
        <v>1</v>
      </c>
      <c r="M10" s="4">
        <v>1</v>
      </c>
      <c r="O10" s="2">
        <v>1</v>
      </c>
      <c r="U10" s="4">
        <v>1</v>
      </c>
    </row>
    <row r="11" spans="1:22" x14ac:dyDescent="0.35">
      <c r="B11" s="2">
        <f>SUM(B6:B10)</f>
        <v>0</v>
      </c>
      <c r="C11" s="2">
        <f t="shared" ref="C11:V11" si="0">SUM(C6:C10)</f>
        <v>1</v>
      </c>
      <c r="D11" s="2">
        <f t="shared" si="0"/>
        <v>1</v>
      </c>
      <c r="E11" s="2">
        <f t="shared" si="0"/>
        <v>0</v>
      </c>
      <c r="F11" s="2">
        <f t="shared" si="0"/>
        <v>0</v>
      </c>
      <c r="G11" s="2">
        <f t="shared" si="0"/>
        <v>8</v>
      </c>
      <c r="H11" s="2">
        <f t="shared" si="0"/>
        <v>0</v>
      </c>
      <c r="I11" s="2">
        <f t="shared" si="0"/>
        <v>2</v>
      </c>
      <c r="J11" s="2">
        <f t="shared" si="0"/>
        <v>0</v>
      </c>
      <c r="K11" s="2">
        <f t="shared" si="0"/>
        <v>0</v>
      </c>
      <c r="L11" s="2">
        <f t="shared" si="0"/>
        <v>0</v>
      </c>
      <c r="M11" s="2">
        <f t="shared" si="0"/>
        <v>40</v>
      </c>
      <c r="N11" s="2">
        <f t="shared" si="0"/>
        <v>0</v>
      </c>
      <c r="O11" s="2">
        <f t="shared" si="0"/>
        <v>5</v>
      </c>
      <c r="P11" s="2">
        <f t="shared" si="0"/>
        <v>0</v>
      </c>
      <c r="Q11" s="2">
        <f t="shared" si="0"/>
        <v>0</v>
      </c>
      <c r="R11" s="2">
        <f t="shared" si="0"/>
        <v>35</v>
      </c>
      <c r="S11" s="2">
        <f t="shared" si="0"/>
        <v>0</v>
      </c>
      <c r="T11" s="2">
        <f t="shared" si="0"/>
        <v>0</v>
      </c>
      <c r="U11" s="2">
        <f t="shared" si="0"/>
        <v>40</v>
      </c>
      <c r="V11"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786F5-E505-410A-87DB-3F5FA9513B07}">
  <dimension ref="A1:V20"/>
  <sheetViews>
    <sheetView workbookViewId="0">
      <selection activeCell="B20" sqref="B20:V20"/>
    </sheetView>
  </sheetViews>
  <sheetFormatPr defaultColWidth="9.1796875" defaultRowHeight="14.5" x14ac:dyDescent="0.35"/>
  <cols>
    <col min="1" max="1" width="60.26953125" style="2" bestFit="1" customWidth="1"/>
    <col min="2" max="2" width="16.8164062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3"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236</v>
      </c>
      <c r="C1" s="1" t="s">
        <v>28</v>
      </c>
      <c r="D1" s="1" t="s">
        <v>29</v>
      </c>
      <c r="E1" s="1" t="s">
        <v>30</v>
      </c>
    </row>
    <row r="2" spans="1:22" x14ac:dyDescent="0.35">
      <c r="C2" s="2">
        <v>39</v>
      </c>
      <c r="E2" s="2">
        <f>C2-D2</f>
        <v>39</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237</v>
      </c>
      <c r="G6" s="2">
        <v>1</v>
      </c>
      <c r="I6" s="2">
        <v>1</v>
      </c>
      <c r="N6" s="2">
        <v>1</v>
      </c>
      <c r="P6" s="2">
        <v>1</v>
      </c>
      <c r="T6" s="2">
        <v>1</v>
      </c>
    </row>
    <row r="7" spans="1:22" x14ac:dyDescent="0.35">
      <c r="A7" s="6" t="s">
        <v>238</v>
      </c>
      <c r="C7" s="2">
        <v>1</v>
      </c>
      <c r="D7" s="2">
        <v>1</v>
      </c>
      <c r="I7" s="2">
        <v>1</v>
      </c>
      <c r="N7" s="2">
        <v>1</v>
      </c>
      <c r="R7" s="2">
        <v>1</v>
      </c>
      <c r="T7" s="2">
        <v>1</v>
      </c>
    </row>
    <row r="8" spans="1:22" x14ac:dyDescent="0.35">
      <c r="A8" t="s">
        <v>247</v>
      </c>
      <c r="D8" s="2">
        <v>6</v>
      </c>
      <c r="I8" s="2">
        <v>6</v>
      </c>
      <c r="J8" s="10">
        <v>6</v>
      </c>
      <c r="N8" s="2">
        <v>6</v>
      </c>
      <c r="P8" s="2">
        <v>6</v>
      </c>
      <c r="T8" s="2">
        <v>6</v>
      </c>
    </row>
    <row r="9" spans="1:22" x14ac:dyDescent="0.35">
      <c r="A9" t="s">
        <v>239</v>
      </c>
      <c r="N9" s="4">
        <v>12</v>
      </c>
      <c r="P9" s="2">
        <v>12</v>
      </c>
      <c r="T9" s="4">
        <v>12</v>
      </c>
    </row>
    <row r="10" spans="1:22" x14ac:dyDescent="0.35">
      <c r="A10" t="s">
        <v>240</v>
      </c>
      <c r="I10" s="4">
        <v>1</v>
      </c>
      <c r="N10" s="4">
        <v>1</v>
      </c>
      <c r="O10" s="2">
        <v>1</v>
      </c>
      <c r="T10" s="4">
        <v>1</v>
      </c>
      <c r="V10" s="2">
        <v>1</v>
      </c>
    </row>
    <row r="11" spans="1:22" x14ac:dyDescent="0.35">
      <c r="A11" t="s">
        <v>241</v>
      </c>
      <c r="N11" s="4">
        <v>5</v>
      </c>
      <c r="Q11" s="2">
        <v>5</v>
      </c>
      <c r="T11" s="4">
        <v>5</v>
      </c>
    </row>
    <row r="12" spans="1:22" x14ac:dyDescent="0.35">
      <c r="A12" t="s">
        <v>242</v>
      </c>
      <c r="I12" s="4">
        <v>1</v>
      </c>
      <c r="N12" s="4">
        <v>1</v>
      </c>
      <c r="P12" s="2">
        <v>1</v>
      </c>
      <c r="T12" s="4">
        <v>1</v>
      </c>
      <c r="V12" s="2">
        <v>1</v>
      </c>
    </row>
    <row r="13" spans="1:22" x14ac:dyDescent="0.35">
      <c r="A13" t="s">
        <v>243</v>
      </c>
      <c r="D13" s="2">
        <v>2</v>
      </c>
      <c r="I13" s="4">
        <v>2</v>
      </c>
      <c r="N13" s="4">
        <v>2</v>
      </c>
      <c r="O13" s="2">
        <v>2</v>
      </c>
      <c r="T13" s="4">
        <v>2</v>
      </c>
      <c r="V13" s="2">
        <v>2</v>
      </c>
    </row>
    <row r="14" spans="1:22" x14ac:dyDescent="0.35">
      <c r="A14" t="s">
        <v>244</v>
      </c>
      <c r="I14" s="4">
        <v>2</v>
      </c>
      <c r="N14" s="4">
        <v>2</v>
      </c>
      <c r="R14" s="2">
        <v>2</v>
      </c>
      <c r="T14" s="4">
        <v>2</v>
      </c>
      <c r="V14" s="4">
        <v>2</v>
      </c>
    </row>
    <row r="15" spans="1:22" x14ac:dyDescent="0.35">
      <c r="A15" s="6" t="s">
        <v>245</v>
      </c>
      <c r="N15" s="4">
        <v>3</v>
      </c>
      <c r="Q15" s="2">
        <v>3</v>
      </c>
      <c r="T15" s="4">
        <v>3</v>
      </c>
    </row>
    <row r="16" spans="1:22" x14ac:dyDescent="0.35">
      <c r="A16" t="s">
        <v>246</v>
      </c>
      <c r="G16" s="2">
        <v>1</v>
      </c>
      <c r="N16" s="4">
        <v>1</v>
      </c>
      <c r="P16" s="2">
        <v>1</v>
      </c>
      <c r="T16" s="4">
        <v>1</v>
      </c>
    </row>
    <row r="17" spans="1:22" x14ac:dyDescent="0.35">
      <c r="A17" t="s">
        <v>248</v>
      </c>
      <c r="D17" s="2">
        <v>2</v>
      </c>
      <c r="I17" s="4">
        <v>2</v>
      </c>
      <c r="N17" s="4">
        <v>2</v>
      </c>
      <c r="P17" s="2">
        <v>2</v>
      </c>
      <c r="T17" s="4">
        <v>2</v>
      </c>
    </row>
    <row r="18" spans="1:22" x14ac:dyDescent="0.35">
      <c r="A18" t="s">
        <v>249</v>
      </c>
      <c r="D18" s="2">
        <v>1</v>
      </c>
      <c r="I18" s="4">
        <v>1</v>
      </c>
      <c r="N18" s="4">
        <v>1</v>
      </c>
      <c r="Q18" s="2">
        <v>1</v>
      </c>
      <c r="T18" s="4">
        <v>1</v>
      </c>
      <c r="V18" s="2">
        <v>1</v>
      </c>
    </row>
    <row r="19" spans="1:22" x14ac:dyDescent="0.35">
      <c r="A19" t="s">
        <v>250</v>
      </c>
      <c r="N19" s="4">
        <v>1</v>
      </c>
      <c r="Q19" s="2">
        <v>1</v>
      </c>
      <c r="U19" s="2">
        <v>1</v>
      </c>
      <c r="V19" s="2">
        <v>1</v>
      </c>
    </row>
    <row r="20" spans="1:22" x14ac:dyDescent="0.35">
      <c r="B20" s="2">
        <f>SUM(B6:B19)</f>
        <v>0</v>
      </c>
      <c r="C20" s="2">
        <f t="shared" ref="C20:V20" si="0">SUM(C6:C19)</f>
        <v>1</v>
      </c>
      <c r="D20" s="2">
        <f t="shared" si="0"/>
        <v>12</v>
      </c>
      <c r="E20" s="2">
        <f t="shared" si="0"/>
        <v>0</v>
      </c>
      <c r="F20" s="2">
        <f t="shared" si="0"/>
        <v>0</v>
      </c>
      <c r="G20" s="2">
        <f t="shared" si="0"/>
        <v>2</v>
      </c>
      <c r="H20" s="2">
        <f t="shared" si="0"/>
        <v>0</v>
      </c>
      <c r="I20" s="2">
        <f t="shared" si="0"/>
        <v>17</v>
      </c>
      <c r="J20" s="2">
        <f t="shared" si="0"/>
        <v>6</v>
      </c>
      <c r="K20" s="2">
        <f t="shared" si="0"/>
        <v>0</v>
      </c>
      <c r="L20" s="2">
        <f t="shared" si="0"/>
        <v>0</v>
      </c>
      <c r="M20" s="2">
        <f t="shared" si="0"/>
        <v>0</v>
      </c>
      <c r="N20" s="2">
        <f t="shared" si="0"/>
        <v>39</v>
      </c>
      <c r="O20" s="2">
        <f t="shared" si="0"/>
        <v>3</v>
      </c>
      <c r="P20" s="2">
        <f t="shared" si="0"/>
        <v>23</v>
      </c>
      <c r="Q20" s="2">
        <f t="shared" si="0"/>
        <v>10</v>
      </c>
      <c r="R20" s="2">
        <f t="shared" si="0"/>
        <v>3</v>
      </c>
      <c r="S20" s="2">
        <f t="shared" si="0"/>
        <v>0</v>
      </c>
      <c r="T20" s="2">
        <f t="shared" si="0"/>
        <v>38</v>
      </c>
      <c r="U20" s="2">
        <f t="shared" si="0"/>
        <v>1</v>
      </c>
      <c r="V20" s="2">
        <f t="shared" si="0"/>
        <v>8</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C81B-79EE-4FD1-9D6D-D73C9B5C4664}">
  <dimension ref="A1:V15"/>
  <sheetViews>
    <sheetView workbookViewId="0">
      <selection activeCell="B15" sqref="B15:V15"/>
    </sheetView>
  </sheetViews>
  <sheetFormatPr defaultColWidth="9.1796875" defaultRowHeight="14.5" x14ac:dyDescent="0.35"/>
  <cols>
    <col min="1" max="1" width="37.17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251</v>
      </c>
      <c r="C1" s="1" t="s">
        <v>28</v>
      </c>
      <c r="D1" s="1" t="s">
        <v>29</v>
      </c>
      <c r="E1" s="1" t="s">
        <v>30</v>
      </c>
    </row>
    <row r="2" spans="1:22" x14ac:dyDescent="0.35">
      <c r="C2" s="2">
        <v>37</v>
      </c>
      <c r="E2" s="2">
        <f>C2-D2</f>
        <v>37</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252</v>
      </c>
      <c r="N6" s="2">
        <v>20</v>
      </c>
      <c r="R6" s="2">
        <v>20</v>
      </c>
      <c r="T6" s="2">
        <v>20</v>
      </c>
    </row>
    <row r="7" spans="1:22" x14ac:dyDescent="0.35">
      <c r="A7" t="s">
        <v>253</v>
      </c>
      <c r="G7" s="2">
        <v>1</v>
      </c>
      <c r="N7" s="2">
        <v>1</v>
      </c>
      <c r="P7" s="2">
        <v>1</v>
      </c>
      <c r="U7" s="2">
        <v>1</v>
      </c>
    </row>
    <row r="8" spans="1:22" x14ac:dyDescent="0.35">
      <c r="A8" t="s">
        <v>254</v>
      </c>
      <c r="C8" s="2">
        <v>1</v>
      </c>
      <c r="N8" s="2">
        <v>1</v>
      </c>
      <c r="O8" s="2">
        <v>1</v>
      </c>
      <c r="T8" s="2">
        <v>1</v>
      </c>
    </row>
    <row r="9" spans="1:22" x14ac:dyDescent="0.35">
      <c r="A9" t="s">
        <v>255</v>
      </c>
      <c r="N9" s="4">
        <v>1</v>
      </c>
      <c r="P9" s="2">
        <v>1</v>
      </c>
      <c r="U9" s="2">
        <v>1</v>
      </c>
      <c r="V9" s="2">
        <v>1</v>
      </c>
    </row>
    <row r="10" spans="1:22" x14ac:dyDescent="0.35">
      <c r="A10" t="s">
        <v>256</v>
      </c>
      <c r="N10" s="4">
        <v>2</v>
      </c>
      <c r="P10" s="2">
        <v>2</v>
      </c>
      <c r="U10" s="2">
        <v>2</v>
      </c>
    </row>
    <row r="11" spans="1:22" x14ac:dyDescent="0.35">
      <c r="A11" t="s">
        <v>257</v>
      </c>
      <c r="E11" s="2">
        <v>2</v>
      </c>
      <c r="N11" s="4">
        <v>2</v>
      </c>
      <c r="O11" s="2">
        <v>2</v>
      </c>
      <c r="T11" s="2">
        <v>2</v>
      </c>
    </row>
    <row r="12" spans="1:22" x14ac:dyDescent="0.35">
      <c r="A12" t="s">
        <v>258</v>
      </c>
      <c r="N12" s="4">
        <v>6</v>
      </c>
      <c r="O12" s="2">
        <v>6</v>
      </c>
      <c r="T12" s="2">
        <v>6</v>
      </c>
    </row>
    <row r="13" spans="1:22" x14ac:dyDescent="0.35">
      <c r="A13" t="s">
        <v>259</v>
      </c>
      <c r="N13" s="4">
        <v>2</v>
      </c>
      <c r="R13" s="2">
        <v>2</v>
      </c>
      <c r="U13" s="2">
        <v>2</v>
      </c>
    </row>
    <row r="14" spans="1:22" x14ac:dyDescent="0.35">
      <c r="A14" t="s">
        <v>260</v>
      </c>
      <c r="C14" s="2">
        <v>2</v>
      </c>
      <c r="F14" s="2">
        <v>2</v>
      </c>
      <c r="N14" s="4">
        <v>2</v>
      </c>
      <c r="O14" s="2">
        <v>2</v>
      </c>
      <c r="T14" s="2">
        <v>2</v>
      </c>
    </row>
    <row r="15" spans="1:22" x14ac:dyDescent="0.35">
      <c r="B15" s="2">
        <f>SUM(B6:B14)</f>
        <v>0</v>
      </c>
      <c r="C15" s="2">
        <f t="shared" ref="C15:V15" si="0">SUM(C6:C14)</f>
        <v>3</v>
      </c>
      <c r="D15" s="2">
        <f t="shared" si="0"/>
        <v>0</v>
      </c>
      <c r="E15" s="2">
        <f t="shared" si="0"/>
        <v>2</v>
      </c>
      <c r="F15" s="2">
        <f t="shared" si="0"/>
        <v>2</v>
      </c>
      <c r="G15" s="2">
        <f t="shared" si="0"/>
        <v>1</v>
      </c>
      <c r="H15" s="2">
        <f t="shared" si="0"/>
        <v>0</v>
      </c>
      <c r="I15" s="2">
        <f t="shared" si="0"/>
        <v>0</v>
      </c>
      <c r="J15" s="2">
        <f t="shared" si="0"/>
        <v>0</v>
      </c>
      <c r="K15" s="2">
        <f t="shared" si="0"/>
        <v>0</v>
      </c>
      <c r="L15" s="2">
        <f t="shared" si="0"/>
        <v>0</v>
      </c>
      <c r="M15" s="2">
        <f t="shared" si="0"/>
        <v>0</v>
      </c>
      <c r="N15" s="2">
        <f t="shared" si="0"/>
        <v>37</v>
      </c>
      <c r="O15" s="2">
        <f t="shared" si="0"/>
        <v>11</v>
      </c>
      <c r="P15" s="2">
        <f t="shared" si="0"/>
        <v>4</v>
      </c>
      <c r="Q15" s="2">
        <f t="shared" si="0"/>
        <v>0</v>
      </c>
      <c r="R15" s="2">
        <f t="shared" si="0"/>
        <v>22</v>
      </c>
      <c r="S15" s="2">
        <f t="shared" si="0"/>
        <v>0</v>
      </c>
      <c r="T15" s="2">
        <f t="shared" si="0"/>
        <v>31</v>
      </c>
      <c r="U15" s="2">
        <f t="shared" si="0"/>
        <v>6</v>
      </c>
      <c r="V15" s="2">
        <f t="shared" si="0"/>
        <v>1</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5FDB7-8789-4187-B1B4-FA072610F2DA}">
  <dimension ref="A1:V16"/>
  <sheetViews>
    <sheetView workbookViewId="0">
      <selection activeCell="B16" sqref="B16:V16"/>
    </sheetView>
  </sheetViews>
  <sheetFormatPr defaultColWidth="9.1796875" defaultRowHeight="14.5" x14ac:dyDescent="0.35"/>
  <cols>
    <col min="1" max="1" width="40.17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261</v>
      </c>
      <c r="C1" s="1" t="s">
        <v>28</v>
      </c>
      <c r="D1" s="1" t="s">
        <v>29</v>
      </c>
      <c r="E1" s="1" t="s">
        <v>30</v>
      </c>
    </row>
    <row r="2" spans="1:22" x14ac:dyDescent="0.35">
      <c r="C2" s="2">
        <v>36</v>
      </c>
      <c r="E2" s="2">
        <f>C2-D2</f>
        <v>36</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262</v>
      </c>
      <c r="G6" s="2">
        <v>1</v>
      </c>
      <c r="N6" s="2">
        <v>1</v>
      </c>
      <c r="Q6" s="2">
        <v>1</v>
      </c>
      <c r="T6" s="2">
        <v>1</v>
      </c>
      <c r="V6" s="2">
        <v>1</v>
      </c>
    </row>
    <row r="7" spans="1:22" x14ac:dyDescent="0.35">
      <c r="A7" s="6" t="s">
        <v>264</v>
      </c>
      <c r="G7" s="2">
        <v>11</v>
      </c>
      <c r="N7" s="2">
        <v>11</v>
      </c>
      <c r="Q7" s="2">
        <v>11</v>
      </c>
      <c r="T7" s="2">
        <v>11</v>
      </c>
      <c r="V7" s="2">
        <v>11</v>
      </c>
    </row>
    <row r="8" spans="1:22" x14ac:dyDescent="0.35">
      <c r="A8" t="s">
        <v>263</v>
      </c>
      <c r="G8" s="2">
        <v>11</v>
      </c>
      <c r="N8" s="2">
        <v>11</v>
      </c>
      <c r="R8" s="2">
        <v>11</v>
      </c>
      <c r="T8" s="2">
        <v>11</v>
      </c>
      <c r="V8" s="2">
        <v>11</v>
      </c>
    </row>
    <row r="9" spans="1:22" x14ac:dyDescent="0.35">
      <c r="A9" t="s">
        <v>265</v>
      </c>
      <c r="E9" s="2">
        <v>3</v>
      </c>
      <c r="G9" s="4">
        <v>3</v>
      </c>
      <c r="N9" s="4">
        <v>3</v>
      </c>
      <c r="R9" s="2">
        <v>3</v>
      </c>
      <c r="T9" s="4">
        <v>3</v>
      </c>
      <c r="V9" s="4">
        <v>3</v>
      </c>
    </row>
    <row r="10" spans="1:22" x14ac:dyDescent="0.35">
      <c r="A10" t="s">
        <v>266</v>
      </c>
      <c r="G10" s="4">
        <v>2</v>
      </c>
      <c r="M10" s="2">
        <v>2</v>
      </c>
      <c r="R10" s="2">
        <v>2</v>
      </c>
      <c r="T10" s="4">
        <v>2</v>
      </c>
      <c r="V10" s="4">
        <v>2</v>
      </c>
    </row>
    <row r="11" spans="1:22" x14ac:dyDescent="0.35">
      <c r="A11" s="6" t="s">
        <v>267</v>
      </c>
      <c r="C11" s="2">
        <v>2</v>
      </c>
      <c r="G11" s="4">
        <v>2</v>
      </c>
      <c r="M11" s="2">
        <v>2</v>
      </c>
      <c r="Q11" s="2">
        <v>2</v>
      </c>
      <c r="T11" s="4">
        <v>2</v>
      </c>
      <c r="V11" s="4">
        <v>2</v>
      </c>
    </row>
    <row r="12" spans="1:22" x14ac:dyDescent="0.35">
      <c r="A12" s="6" t="s">
        <v>268</v>
      </c>
      <c r="C12" s="2">
        <v>2</v>
      </c>
      <c r="G12" s="4">
        <v>2</v>
      </c>
      <c r="M12" s="2">
        <v>2</v>
      </c>
      <c r="R12" s="4">
        <v>2</v>
      </c>
      <c r="T12" s="4">
        <v>2</v>
      </c>
      <c r="V12" s="4">
        <v>2</v>
      </c>
    </row>
    <row r="13" spans="1:22" x14ac:dyDescent="0.35">
      <c r="A13" t="s">
        <v>269</v>
      </c>
      <c r="G13" s="4">
        <v>2</v>
      </c>
      <c r="M13" s="4">
        <v>2</v>
      </c>
      <c r="Q13" s="2">
        <v>2</v>
      </c>
      <c r="T13" s="4">
        <v>2</v>
      </c>
      <c r="V13" s="4">
        <v>2</v>
      </c>
    </row>
    <row r="14" spans="1:22" x14ac:dyDescent="0.35">
      <c r="A14" t="s">
        <v>270</v>
      </c>
      <c r="M14" s="4">
        <v>1</v>
      </c>
      <c r="O14" s="2">
        <v>1</v>
      </c>
      <c r="T14" s="4">
        <v>1</v>
      </c>
    </row>
    <row r="15" spans="1:22" x14ac:dyDescent="0.35">
      <c r="A15" t="s">
        <v>271</v>
      </c>
      <c r="G15" s="4">
        <v>1</v>
      </c>
      <c r="N15" s="2">
        <v>1</v>
      </c>
      <c r="Q15" s="2">
        <v>1</v>
      </c>
      <c r="U15" s="2">
        <v>1</v>
      </c>
      <c r="V15" s="4">
        <v>1</v>
      </c>
    </row>
    <row r="16" spans="1:22" x14ac:dyDescent="0.35">
      <c r="B16" s="2">
        <f>SUM(B6:B15)</f>
        <v>0</v>
      </c>
      <c r="C16" s="2">
        <f t="shared" ref="C16:V16" si="0">SUM(C6:C15)</f>
        <v>4</v>
      </c>
      <c r="D16" s="2">
        <f t="shared" si="0"/>
        <v>0</v>
      </c>
      <c r="E16" s="2">
        <f t="shared" si="0"/>
        <v>3</v>
      </c>
      <c r="F16" s="2">
        <f t="shared" si="0"/>
        <v>0</v>
      </c>
      <c r="G16" s="2">
        <f t="shared" si="0"/>
        <v>35</v>
      </c>
      <c r="H16" s="2">
        <f t="shared" si="0"/>
        <v>0</v>
      </c>
      <c r="I16" s="2">
        <f t="shared" si="0"/>
        <v>0</v>
      </c>
      <c r="J16" s="2">
        <f t="shared" si="0"/>
        <v>0</v>
      </c>
      <c r="K16" s="2">
        <f t="shared" si="0"/>
        <v>0</v>
      </c>
      <c r="L16" s="2">
        <f t="shared" si="0"/>
        <v>0</v>
      </c>
      <c r="M16" s="2">
        <f t="shared" si="0"/>
        <v>9</v>
      </c>
      <c r="N16" s="2">
        <f t="shared" si="0"/>
        <v>27</v>
      </c>
      <c r="O16" s="2">
        <f t="shared" si="0"/>
        <v>1</v>
      </c>
      <c r="P16" s="2">
        <f t="shared" si="0"/>
        <v>0</v>
      </c>
      <c r="Q16" s="2">
        <f t="shared" si="0"/>
        <v>17</v>
      </c>
      <c r="R16" s="2">
        <f t="shared" si="0"/>
        <v>18</v>
      </c>
      <c r="S16" s="2">
        <f t="shared" si="0"/>
        <v>0</v>
      </c>
      <c r="T16" s="2">
        <f t="shared" si="0"/>
        <v>35</v>
      </c>
      <c r="U16" s="2">
        <f t="shared" si="0"/>
        <v>1</v>
      </c>
      <c r="V16" s="2">
        <f t="shared" si="0"/>
        <v>35</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8364-0220-4FA3-8D5A-F222CD348877}">
  <dimension ref="A1:Y46"/>
  <sheetViews>
    <sheetView workbookViewId="0">
      <selection activeCell="L17" sqref="L17"/>
    </sheetView>
  </sheetViews>
  <sheetFormatPr defaultColWidth="9.1796875" defaultRowHeight="14.5" x14ac:dyDescent="0.35"/>
  <cols>
    <col min="1" max="1" width="16.7265625" bestFit="1" customWidth="1"/>
    <col min="2" max="2" width="14" bestFit="1" customWidth="1"/>
    <col min="3" max="3" width="9" bestFit="1" customWidth="1"/>
    <col min="4" max="4" width="10.81640625" bestFit="1" customWidth="1"/>
    <col min="5" max="5" width="14" bestFit="1" customWidth="1"/>
    <col min="6" max="6" width="18" bestFit="1" customWidth="1"/>
    <col min="7" max="7" width="14.26953125" bestFit="1" customWidth="1"/>
    <col min="8" max="8" width="16.453125" bestFit="1" customWidth="1"/>
    <col min="9" max="9" width="28.54296875" bestFit="1" customWidth="1"/>
    <col min="10" max="10" width="11.453125" bestFit="1" customWidth="1"/>
    <col min="11" max="13" width="10.54296875" bestFit="1" customWidth="1"/>
    <col min="14" max="14" width="11.26953125" bestFit="1" customWidth="1"/>
    <col min="15" max="15" width="23.453125" bestFit="1" customWidth="1"/>
    <col min="16" max="16" width="8" bestFit="1" customWidth="1"/>
    <col min="17" max="21" width="7.1796875" bestFit="1" customWidth="1"/>
    <col min="22" max="22" width="8.26953125" hidden="1" customWidth="1"/>
    <col min="23" max="23" width="7.1796875" bestFit="1" customWidth="1"/>
    <col min="24" max="24" width="8.54296875" bestFit="1" customWidth="1"/>
    <col min="25" max="25" width="10.54296875" bestFit="1" customWidth="1"/>
  </cols>
  <sheetData>
    <row r="1" spans="1:25" x14ac:dyDescent="0.35">
      <c r="E1" s="34" t="s">
        <v>0</v>
      </c>
      <c r="F1" s="35" t="s">
        <v>1</v>
      </c>
      <c r="G1" s="35"/>
      <c r="H1" s="35"/>
      <c r="I1" s="35"/>
      <c r="J1" s="35"/>
      <c r="K1" s="35"/>
      <c r="L1" s="34"/>
      <c r="M1" s="35" t="s">
        <v>2</v>
      </c>
      <c r="N1" s="35"/>
      <c r="O1" s="35"/>
      <c r="P1" s="35"/>
      <c r="Q1" s="35"/>
      <c r="R1" s="35"/>
      <c r="S1" s="35"/>
      <c r="T1" s="35"/>
      <c r="U1" s="35"/>
      <c r="V1" s="36" t="s">
        <v>399</v>
      </c>
      <c r="W1" s="35"/>
      <c r="X1" s="35"/>
      <c r="Y1" s="35"/>
    </row>
    <row r="2" spans="1:25" x14ac:dyDescent="0.35">
      <c r="A2" s="35" t="s">
        <v>410</v>
      </c>
      <c r="B2" s="37" t="s">
        <v>400</v>
      </c>
      <c r="C2" s="37" t="s">
        <v>401</v>
      </c>
      <c r="D2" s="37" t="s">
        <v>402</v>
      </c>
      <c r="E2" s="37" t="s">
        <v>4</v>
      </c>
      <c r="F2" s="37" t="s">
        <v>5</v>
      </c>
      <c r="G2" s="37" t="s">
        <v>6</v>
      </c>
      <c r="H2" s="37" t="s">
        <v>7</v>
      </c>
      <c r="I2" s="37" t="s">
        <v>8</v>
      </c>
      <c r="J2" s="37" t="s">
        <v>9</v>
      </c>
      <c r="K2" s="37" t="s">
        <v>39</v>
      </c>
      <c r="L2" s="37" t="s">
        <v>40</v>
      </c>
      <c r="M2" s="37" t="s">
        <v>10</v>
      </c>
      <c r="N2" s="37" t="s">
        <v>11</v>
      </c>
      <c r="O2" s="37" t="s">
        <v>403</v>
      </c>
      <c r="P2" s="35" t="s">
        <v>16</v>
      </c>
      <c r="Q2" s="35"/>
      <c r="R2" s="35" t="s">
        <v>19</v>
      </c>
      <c r="S2" s="35"/>
      <c r="T2" s="35"/>
      <c r="U2" s="35"/>
      <c r="V2" s="38" t="s">
        <v>23</v>
      </c>
      <c r="W2" s="35" t="s">
        <v>13</v>
      </c>
      <c r="X2" s="35"/>
      <c r="Y2" s="35" t="s">
        <v>14</v>
      </c>
    </row>
    <row r="3" spans="1:25" x14ac:dyDescent="0.35">
      <c r="A3" s="35"/>
      <c r="B3" s="37"/>
      <c r="C3" s="37"/>
      <c r="D3" s="37"/>
      <c r="E3" s="37"/>
      <c r="F3" s="37"/>
      <c r="G3" s="37"/>
      <c r="H3" s="37"/>
      <c r="I3" s="37"/>
      <c r="J3" s="37"/>
      <c r="K3" s="37"/>
      <c r="L3" s="37"/>
      <c r="M3" s="37"/>
      <c r="N3" s="37"/>
      <c r="O3" s="37"/>
      <c r="P3" s="39" t="s">
        <v>17</v>
      </c>
      <c r="Q3" s="39" t="s">
        <v>18</v>
      </c>
      <c r="R3" s="39" t="s">
        <v>68</v>
      </c>
      <c r="S3" s="39" t="s">
        <v>20</v>
      </c>
      <c r="T3" s="39" t="s">
        <v>21</v>
      </c>
      <c r="U3" s="39" t="s">
        <v>22</v>
      </c>
      <c r="V3" s="38"/>
      <c r="W3" s="39" t="s">
        <v>24</v>
      </c>
      <c r="X3" s="39" t="s">
        <v>25</v>
      </c>
      <c r="Y3" s="35"/>
    </row>
    <row r="4" spans="1:25" x14ac:dyDescent="0.35">
      <c r="A4" t="s">
        <v>411</v>
      </c>
      <c r="B4">
        <v>101</v>
      </c>
      <c r="C4">
        <v>2</v>
      </c>
      <c r="D4">
        <f t="shared" ref="D4:D36" si="0">SUM(B4-C4)</f>
        <v>99</v>
      </c>
      <c r="F4">
        <v>3</v>
      </c>
      <c r="G4">
        <v>1</v>
      </c>
      <c r="J4">
        <v>29</v>
      </c>
      <c r="K4">
        <v>18</v>
      </c>
      <c r="L4">
        <v>26</v>
      </c>
      <c r="M4">
        <v>26</v>
      </c>
      <c r="N4">
        <v>3</v>
      </c>
      <c r="P4">
        <v>99</v>
      </c>
      <c r="R4">
        <v>5</v>
      </c>
      <c r="S4">
        <v>18</v>
      </c>
      <c r="T4">
        <v>19</v>
      </c>
      <c r="U4">
        <v>57</v>
      </c>
      <c r="W4">
        <v>56</v>
      </c>
      <c r="X4">
        <v>43</v>
      </c>
      <c r="Y4">
        <v>44</v>
      </c>
    </row>
    <row r="5" spans="1:25" x14ac:dyDescent="0.35">
      <c r="A5" s="6" t="s">
        <v>300</v>
      </c>
      <c r="B5">
        <v>58</v>
      </c>
      <c r="C5">
        <v>2</v>
      </c>
      <c r="D5">
        <f t="shared" si="0"/>
        <v>56</v>
      </c>
      <c r="E5">
        <v>1</v>
      </c>
      <c r="F5">
        <v>2</v>
      </c>
      <c r="I5">
        <v>4</v>
      </c>
      <c r="J5">
        <v>2</v>
      </c>
      <c r="K5">
        <v>2</v>
      </c>
      <c r="L5">
        <v>4</v>
      </c>
      <c r="N5">
        <v>4</v>
      </c>
      <c r="P5">
        <v>2</v>
      </c>
      <c r="Q5">
        <v>54</v>
      </c>
      <c r="R5">
        <v>9</v>
      </c>
      <c r="S5">
        <v>31</v>
      </c>
      <c r="T5">
        <v>7</v>
      </c>
      <c r="U5">
        <v>9</v>
      </c>
      <c r="W5">
        <v>50</v>
      </c>
      <c r="X5">
        <v>6</v>
      </c>
      <c r="Y5">
        <v>5</v>
      </c>
    </row>
    <row r="6" spans="1:25" x14ac:dyDescent="0.35">
      <c r="A6" t="s">
        <v>412</v>
      </c>
      <c r="B6">
        <v>57</v>
      </c>
      <c r="C6">
        <v>1</v>
      </c>
      <c r="D6">
        <f t="shared" si="0"/>
        <v>56</v>
      </c>
      <c r="F6">
        <v>13</v>
      </c>
      <c r="I6">
        <v>2</v>
      </c>
      <c r="J6">
        <v>5</v>
      </c>
      <c r="K6">
        <v>1</v>
      </c>
      <c r="L6">
        <v>11</v>
      </c>
      <c r="N6">
        <v>2</v>
      </c>
      <c r="P6">
        <v>20</v>
      </c>
      <c r="Q6">
        <v>36</v>
      </c>
      <c r="R6">
        <v>20</v>
      </c>
      <c r="S6">
        <v>12</v>
      </c>
      <c r="T6">
        <v>6</v>
      </c>
      <c r="U6">
        <v>18</v>
      </c>
      <c r="W6">
        <v>4</v>
      </c>
      <c r="X6">
        <v>52</v>
      </c>
      <c r="Y6">
        <v>20</v>
      </c>
    </row>
    <row r="7" spans="1:25" x14ac:dyDescent="0.35">
      <c r="A7" s="6" t="s">
        <v>413</v>
      </c>
      <c r="B7">
        <v>45</v>
      </c>
      <c r="C7">
        <v>3</v>
      </c>
      <c r="D7">
        <f t="shared" si="0"/>
        <v>42</v>
      </c>
      <c r="E7">
        <v>1</v>
      </c>
      <c r="F7">
        <v>7</v>
      </c>
      <c r="G7">
        <v>3</v>
      </c>
      <c r="H7">
        <v>3</v>
      </c>
      <c r="I7">
        <v>1</v>
      </c>
      <c r="J7">
        <v>2</v>
      </c>
      <c r="L7">
        <v>8</v>
      </c>
      <c r="N7">
        <v>5</v>
      </c>
      <c r="P7">
        <v>31</v>
      </c>
      <c r="Q7">
        <v>11</v>
      </c>
      <c r="R7">
        <v>17</v>
      </c>
      <c r="S7">
        <v>12</v>
      </c>
      <c r="U7">
        <v>13</v>
      </c>
      <c r="W7">
        <v>30</v>
      </c>
      <c r="X7">
        <v>12</v>
      </c>
      <c r="Y7">
        <v>13</v>
      </c>
    </row>
    <row r="8" spans="1:25" x14ac:dyDescent="0.35">
      <c r="A8" t="s">
        <v>414</v>
      </c>
      <c r="B8">
        <v>43</v>
      </c>
      <c r="C8">
        <v>2</v>
      </c>
      <c r="D8">
        <f t="shared" si="0"/>
        <v>41</v>
      </c>
      <c r="F8">
        <v>13</v>
      </c>
      <c r="G8">
        <v>1</v>
      </c>
      <c r="H8">
        <v>7</v>
      </c>
      <c r="I8">
        <v>2</v>
      </c>
      <c r="J8">
        <v>10</v>
      </c>
      <c r="K8">
        <v>1</v>
      </c>
      <c r="L8">
        <v>11</v>
      </c>
      <c r="M8">
        <v>1</v>
      </c>
      <c r="N8">
        <v>1</v>
      </c>
      <c r="P8">
        <v>26</v>
      </c>
      <c r="Q8">
        <v>15</v>
      </c>
      <c r="R8">
        <v>11</v>
      </c>
      <c r="S8">
        <v>14</v>
      </c>
      <c r="T8">
        <v>4</v>
      </c>
      <c r="U8">
        <v>12</v>
      </c>
      <c r="W8">
        <v>18</v>
      </c>
      <c r="X8">
        <v>23</v>
      </c>
      <c r="Y8">
        <v>25</v>
      </c>
    </row>
    <row r="9" spans="1:25" x14ac:dyDescent="0.35">
      <c r="A9" t="s">
        <v>415</v>
      </c>
      <c r="B9">
        <v>41</v>
      </c>
      <c r="D9">
        <f t="shared" si="0"/>
        <v>41</v>
      </c>
      <c r="F9">
        <v>3</v>
      </c>
      <c r="H9">
        <v>12</v>
      </c>
      <c r="J9">
        <v>6</v>
      </c>
      <c r="L9">
        <v>14</v>
      </c>
      <c r="N9">
        <v>36</v>
      </c>
      <c r="P9">
        <v>41</v>
      </c>
      <c r="R9">
        <v>22</v>
      </c>
      <c r="S9">
        <v>7</v>
      </c>
      <c r="T9">
        <v>2</v>
      </c>
      <c r="U9">
        <v>10</v>
      </c>
      <c r="W9">
        <v>40</v>
      </c>
      <c r="X9">
        <v>1</v>
      </c>
      <c r="Y9">
        <v>5</v>
      </c>
    </row>
    <row r="10" spans="1:25" x14ac:dyDescent="0.35">
      <c r="A10" s="6" t="s">
        <v>416</v>
      </c>
      <c r="B10">
        <v>39</v>
      </c>
      <c r="C10">
        <v>4</v>
      </c>
      <c r="D10">
        <f t="shared" si="0"/>
        <v>35</v>
      </c>
      <c r="F10">
        <v>3</v>
      </c>
      <c r="G10">
        <v>1</v>
      </c>
      <c r="H10">
        <v>5</v>
      </c>
      <c r="J10">
        <v>5</v>
      </c>
      <c r="L10">
        <v>3</v>
      </c>
      <c r="M10">
        <v>2</v>
      </c>
      <c r="N10">
        <v>14</v>
      </c>
      <c r="P10">
        <v>34</v>
      </c>
      <c r="Q10">
        <v>1</v>
      </c>
      <c r="R10">
        <v>3</v>
      </c>
      <c r="S10">
        <v>5</v>
      </c>
      <c r="U10">
        <v>27</v>
      </c>
      <c r="W10">
        <v>31</v>
      </c>
      <c r="X10">
        <v>4</v>
      </c>
      <c r="Y10">
        <v>18</v>
      </c>
    </row>
    <row r="11" spans="1:25" x14ac:dyDescent="0.35">
      <c r="A11" t="s">
        <v>417</v>
      </c>
      <c r="B11">
        <v>36</v>
      </c>
      <c r="D11">
        <f t="shared" si="0"/>
        <v>36</v>
      </c>
      <c r="F11">
        <v>3</v>
      </c>
      <c r="H11">
        <v>7</v>
      </c>
      <c r="J11">
        <v>13</v>
      </c>
      <c r="L11">
        <v>11</v>
      </c>
      <c r="N11">
        <v>28</v>
      </c>
      <c r="P11">
        <v>35</v>
      </c>
      <c r="Q11">
        <v>1</v>
      </c>
      <c r="R11">
        <v>28</v>
      </c>
      <c r="S11">
        <v>4</v>
      </c>
      <c r="T11">
        <v>4</v>
      </c>
      <c r="W11">
        <v>34</v>
      </c>
      <c r="X11">
        <v>2</v>
      </c>
      <c r="Y11">
        <v>7</v>
      </c>
    </row>
    <row r="12" spans="1:25" x14ac:dyDescent="0.35">
      <c r="A12" t="s">
        <v>418</v>
      </c>
      <c r="B12">
        <v>36</v>
      </c>
      <c r="C12">
        <v>1</v>
      </c>
      <c r="D12">
        <f t="shared" si="0"/>
        <v>35</v>
      </c>
      <c r="F12">
        <v>9</v>
      </c>
      <c r="G12">
        <v>2</v>
      </c>
      <c r="H12">
        <v>7</v>
      </c>
      <c r="I12">
        <v>2</v>
      </c>
      <c r="J12">
        <v>1</v>
      </c>
      <c r="L12">
        <v>12</v>
      </c>
      <c r="N12">
        <v>5</v>
      </c>
      <c r="P12">
        <v>21</v>
      </c>
      <c r="Q12">
        <v>14</v>
      </c>
      <c r="R12">
        <v>14</v>
      </c>
      <c r="S12">
        <v>6</v>
      </c>
      <c r="T12">
        <v>1</v>
      </c>
      <c r="U12">
        <v>14</v>
      </c>
      <c r="W12">
        <v>7</v>
      </c>
      <c r="X12">
        <v>28</v>
      </c>
      <c r="Y12">
        <v>12</v>
      </c>
    </row>
    <row r="13" spans="1:25" x14ac:dyDescent="0.35">
      <c r="A13" t="s">
        <v>419</v>
      </c>
      <c r="B13">
        <v>36</v>
      </c>
      <c r="D13">
        <f t="shared" si="0"/>
        <v>36</v>
      </c>
      <c r="H13">
        <v>2</v>
      </c>
      <c r="L13">
        <v>1</v>
      </c>
      <c r="P13">
        <v>36</v>
      </c>
      <c r="R13">
        <v>1</v>
      </c>
      <c r="T13">
        <v>33</v>
      </c>
      <c r="U13">
        <v>2</v>
      </c>
      <c r="W13">
        <v>3</v>
      </c>
      <c r="X13">
        <v>33</v>
      </c>
      <c r="Y13">
        <v>1</v>
      </c>
    </row>
    <row r="14" spans="1:25" x14ac:dyDescent="0.35">
      <c r="A14" t="s">
        <v>420</v>
      </c>
      <c r="B14">
        <v>32</v>
      </c>
      <c r="D14">
        <f t="shared" si="0"/>
        <v>32</v>
      </c>
      <c r="F14">
        <v>3</v>
      </c>
      <c r="G14">
        <v>1</v>
      </c>
      <c r="J14">
        <v>14</v>
      </c>
      <c r="L14">
        <v>6</v>
      </c>
      <c r="M14">
        <v>5</v>
      </c>
      <c r="N14">
        <v>8</v>
      </c>
      <c r="P14">
        <v>31</v>
      </c>
      <c r="Q14">
        <v>1</v>
      </c>
      <c r="R14">
        <v>3</v>
      </c>
      <c r="S14">
        <v>7</v>
      </c>
      <c r="T14">
        <v>16</v>
      </c>
      <c r="U14">
        <v>6</v>
      </c>
      <c r="W14">
        <v>21</v>
      </c>
      <c r="X14">
        <v>11</v>
      </c>
      <c r="Y14">
        <v>9</v>
      </c>
    </row>
    <row r="15" spans="1:25" x14ac:dyDescent="0.35">
      <c r="A15" s="6" t="s">
        <v>421</v>
      </c>
      <c r="B15">
        <v>32</v>
      </c>
      <c r="C15">
        <v>4</v>
      </c>
      <c r="D15">
        <f t="shared" si="0"/>
        <v>28</v>
      </c>
      <c r="F15">
        <v>4</v>
      </c>
      <c r="I15">
        <v>1</v>
      </c>
      <c r="J15">
        <v>10</v>
      </c>
      <c r="K15">
        <v>1</v>
      </c>
      <c r="N15">
        <v>20</v>
      </c>
      <c r="P15">
        <v>28</v>
      </c>
      <c r="R15">
        <v>1</v>
      </c>
      <c r="S15">
        <v>3</v>
      </c>
      <c r="T15">
        <v>7</v>
      </c>
      <c r="U15">
        <v>17</v>
      </c>
      <c r="W15">
        <v>27</v>
      </c>
      <c r="X15">
        <v>1</v>
      </c>
      <c r="Y15">
        <v>8</v>
      </c>
    </row>
    <row r="16" spans="1:25" x14ac:dyDescent="0.35">
      <c r="A16" t="s">
        <v>422</v>
      </c>
      <c r="B16">
        <v>32</v>
      </c>
      <c r="D16">
        <f t="shared" si="0"/>
        <v>32</v>
      </c>
      <c r="L16">
        <v>4</v>
      </c>
      <c r="P16">
        <v>28</v>
      </c>
      <c r="Q16">
        <v>4</v>
      </c>
      <c r="R16">
        <v>1</v>
      </c>
      <c r="T16">
        <v>30</v>
      </c>
      <c r="U16">
        <v>1</v>
      </c>
      <c r="W16">
        <v>13</v>
      </c>
      <c r="X16">
        <v>19</v>
      </c>
      <c r="Y16">
        <v>5</v>
      </c>
    </row>
    <row r="17" spans="1:25" x14ac:dyDescent="0.35">
      <c r="A17" t="s">
        <v>423</v>
      </c>
      <c r="B17">
        <v>31</v>
      </c>
      <c r="D17">
        <f t="shared" si="0"/>
        <v>31</v>
      </c>
      <c r="F17">
        <v>12</v>
      </c>
      <c r="G17">
        <v>1</v>
      </c>
      <c r="H17">
        <v>4</v>
      </c>
      <c r="J17">
        <v>2</v>
      </c>
      <c r="L17">
        <v>6</v>
      </c>
      <c r="N17">
        <v>21</v>
      </c>
      <c r="P17">
        <v>31</v>
      </c>
      <c r="R17">
        <v>9</v>
      </c>
      <c r="S17">
        <v>5</v>
      </c>
      <c r="U17">
        <v>17</v>
      </c>
      <c r="W17">
        <v>25</v>
      </c>
      <c r="X17">
        <v>6</v>
      </c>
      <c r="Y17">
        <v>10</v>
      </c>
    </row>
    <row r="18" spans="1:25" x14ac:dyDescent="0.35">
      <c r="A18" s="6" t="s">
        <v>424</v>
      </c>
      <c r="B18">
        <v>31</v>
      </c>
      <c r="C18">
        <v>1</v>
      </c>
      <c r="D18">
        <f t="shared" si="0"/>
        <v>30</v>
      </c>
      <c r="F18">
        <v>2</v>
      </c>
      <c r="H18">
        <v>4</v>
      </c>
      <c r="J18">
        <v>4</v>
      </c>
      <c r="K18">
        <v>2</v>
      </c>
      <c r="L18">
        <v>2</v>
      </c>
      <c r="N18">
        <v>26</v>
      </c>
      <c r="P18">
        <v>9</v>
      </c>
      <c r="Q18">
        <v>21</v>
      </c>
      <c r="R18">
        <v>22</v>
      </c>
      <c r="S18">
        <v>6</v>
      </c>
      <c r="T18">
        <v>2</v>
      </c>
      <c r="W18">
        <v>24</v>
      </c>
      <c r="X18">
        <v>6</v>
      </c>
      <c r="Y18">
        <v>20</v>
      </c>
    </row>
    <row r="19" spans="1:25" x14ac:dyDescent="0.35">
      <c r="A19" s="6" t="s">
        <v>425</v>
      </c>
      <c r="B19">
        <v>30</v>
      </c>
      <c r="C19">
        <v>1</v>
      </c>
      <c r="D19">
        <f t="shared" si="0"/>
        <v>29</v>
      </c>
      <c r="F19">
        <v>6</v>
      </c>
      <c r="I19">
        <v>1</v>
      </c>
      <c r="J19">
        <v>2</v>
      </c>
      <c r="K19">
        <v>2</v>
      </c>
      <c r="L19">
        <v>14</v>
      </c>
      <c r="M19">
        <v>1</v>
      </c>
      <c r="N19">
        <v>24</v>
      </c>
      <c r="P19">
        <v>1</v>
      </c>
      <c r="Q19">
        <v>28</v>
      </c>
      <c r="R19">
        <v>8</v>
      </c>
      <c r="S19">
        <v>8</v>
      </c>
      <c r="T19">
        <v>8</v>
      </c>
      <c r="U19">
        <v>5</v>
      </c>
      <c r="W19">
        <v>27</v>
      </c>
      <c r="X19">
        <v>2</v>
      </c>
      <c r="Y19">
        <v>6</v>
      </c>
    </row>
    <row r="20" spans="1:25" x14ac:dyDescent="0.35">
      <c r="A20" s="6" t="s">
        <v>426</v>
      </c>
      <c r="B20">
        <v>30</v>
      </c>
      <c r="C20">
        <v>1</v>
      </c>
      <c r="D20">
        <f t="shared" si="0"/>
        <v>29</v>
      </c>
      <c r="F20">
        <v>2</v>
      </c>
      <c r="H20">
        <v>1</v>
      </c>
      <c r="J20">
        <v>3</v>
      </c>
      <c r="L20">
        <v>8</v>
      </c>
      <c r="N20">
        <v>19</v>
      </c>
      <c r="P20">
        <v>29</v>
      </c>
      <c r="R20">
        <v>6</v>
      </c>
      <c r="S20">
        <v>7</v>
      </c>
      <c r="T20">
        <v>4</v>
      </c>
      <c r="U20">
        <v>12</v>
      </c>
      <c r="W20">
        <v>23</v>
      </c>
      <c r="X20">
        <v>6</v>
      </c>
      <c r="Y20">
        <v>6</v>
      </c>
    </row>
    <row r="21" spans="1:25" x14ac:dyDescent="0.35">
      <c r="A21" s="6" t="s">
        <v>427</v>
      </c>
      <c r="B21">
        <v>29</v>
      </c>
      <c r="C21">
        <v>3</v>
      </c>
      <c r="D21">
        <f t="shared" si="0"/>
        <v>26</v>
      </c>
      <c r="F21">
        <v>4</v>
      </c>
      <c r="G21">
        <v>1</v>
      </c>
      <c r="H21">
        <v>7</v>
      </c>
      <c r="L21">
        <v>5</v>
      </c>
      <c r="N21">
        <v>10</v>
      </c>
      <c r="P21">
        <v>26</v>
      </c>
      <c r="R21">
        <v>10</v>
      </c>
      <c r="S21">
        <v>6</v>
      </c>
      <c r="T21">
        <v>3</v>
      </c>
      <c r="U21">
        <v>7</v>
      </c>
      <c r="W21">
        <v>24</v>
      </c>
      <c r="X21">
        <v>2</v>
      </c>
      <c r="Y21">
        <v>20</v>
      </c>
    </row>
    <row r="22" spans="1:25" x14ac:dyDescent="0.35">
      <c r="A22" t="s">
        <v>428</v>
      </c>
      <c r="B22">
        <v>29</v>
      </c>
      <c r="D22">
        <f t="shared" si="0"/>
        <v>29</v>
      </c>
      <c r="F22">
        <v>6</v>
      </c>
      <c r="J22">
        <v>8</v>
      </c>
      <c r="L22">
        <v>7</v>
      </c>
      <c r="M22">
        <v>4</v>
      </c>
      <c r="N22">
        <v>1</v>
      </c>
      <c r="P22">
        <v>29</v>
      </c>
      <c r="R22">
        <v>1</v>
      </c>
      <c r="S22">
        <v>2</v>
      </c>
      <c r="T22">
        <v>6</v>
      </c>
      <c r="U22">
        <v>20</v>
      </c>
      <c r="W22">
        <v>21</v>
      </c>
      <c r="X22">
        <v>8</v>
      </c>
      <c r="Y22">
        <v>13</v>
      </c>
    </row>
    <row r="23" spans="1:25" x14ac:dyDescent="0.35">
      <c r="A23" t="s">
        <v>429</v>
      </c>
      <c r="B23">
        <v>29</v>
      </c>
      <c r="C23">
        <v>2</v>
      </c>
      <c r="D23">
        <f t="shared" si="0"/>
        <v>27</v>
      </c>
      <c r="F23">
        <v>9</v>
      </c>
      <c r="G23">
        <v>3</v>
      </c>
      <c r="H23">
        <v>16</v>
      </c>
      <c r="I23">
        <v>1</v>
      </c>
      <c r="K23">
        <v>2</v>
      </c>
      <c r="L23">
        <v>14</v>
      </c>
      <c r="N23">
        <v>2</v>
      </c>
      <c r="Q23">
        <v>27</v>
      </c>
      <c r="R23">
        <v>9</v>
      </c>
      <c r="S23">
        <v>2</v>
      </c>
      <c r="T23">
        <v>7</v>
      </c>
      <c r="U23">
        <v>9</v>
      </c>
      <c r="W23">
        <v>19</v>
      </c>
      <c r="X23">
        <v>8</v>
      </c>
      <c r="Y23">
        <v>7</v>
      </c>
    </row>
    <row r="24" spans="1:25" x14ac:dyDescent="0.35">
      <c r="A24" s="6" t="s">
        <v>430</v>
      </c>
      <c r="B24">
        <v>28</v>
      </c>
      <c r="D24">
        <f t="shared" si="0"/>
        <v>28</v>
      </c>
      <c r="J24">
        <v>7</v>
      </c>
      <c r="L24">
        <v>8</v>
      </c>
      <c r="P24">
        <v>28</v>
      </c>
      <c r="R24">
        <v>1</v>
      </c>
      <c r="S24">
        <v>6</v>
      </c>
      <c r="T24">
        <v>16</v>
      </c>
      <c r="U24">
        <v>5</v>
      </c>
      <c r="W24">
        <v>28</v>
      </c>
      <c r="Y24">
        <v>7</v>
      </c>
    </row>
    <row r="25" spans="1:25" x14ac:dyDescent="0.35">
      <c r="A25" t="s">
        <v>431</v>
      </c>
      <c r="B25">
        <v>27</v>
      </c>
      <c r="C25">
        <v>1</v>
      </c>
      <c r="D25">
        <f t="shared" si="0"/>
        <v>26</v>
      </c>
      <c r="F25">
        <v>1</v>
      </c>
      <c r="J25">
        <v>8</v>
      </c>
      <c r="L25">
        <v>5</v>
      </c>
      <c r="M25">
        <v>2</v>
      </c>
      <c r="P25">
        <v>26</v>
      </c>
      <c r="R25">
        <v>1</v>
      </c>
      <c r="S25">
        <v>1</v>
      </c>
      <c r="T25">
        <v>13</v>
      </c>
      <c r="U25">
        <v>11</v>
      </c>
      <c r="W25">
        <v>11</v>
      </c>
      <c r="X25">
        <v>15</v>
      </c>
      <c r="Y25">
        <v>13</v>
      </c>
    </row>
    <row r="26" spans="1:25" x14ac:dyDescent="0.35">
      <c r="A26" s="6" t="s">
        <v>432</v>
      </c>
      <c r="B26">
        <v>27</v>
      </c>
      <c r="C26">
        <v>1</v>
      </c>
      <c r="D26">
        <f t="shared" si="0"/>
        <v>26</v>
      </c>
      <c r="E26">
        <v>1</v>
      </c>
      <c r="F26">
        <v>11</v>
      </c>
      <c r="H26">
        <v>2</v>
      </c>
      <c r="I26">
        <v>2</v>
      </c>
      <c r="J26">
        <v>3</v>
      </c>
      <c r="L26">
        <v>8</v>
      </c>
      <c r="N26">
        <v>4</v>
      </c>
      <c r="P26">
        <v>19</v>
      </c>
      <c r="Q26">
        <v>7</v>
      </c>
      <c r="R26">
        <v>13</v>
      </c>
      <c r="S26">
        <v>4</v>
      </c>
      <c r="T26">
        <v>1</v>
      </c>
      <c r="U26">
        <v>8</v>
      </c>
      <c r="W26">
        <v>23</v>
      </c>
      <c r="X26">
        <v>3</v>
      </c>
      <c r="Y26">
        <v>12</v>
      </c>
    </row>
    <row r="27" spans="1:25" x14ac:dyDescent="0.35">
      <c r="A27" s="6" t="s">
        <v>433</v>
      </c>
      <c r="B27">
        <v>25</v>
      </c>
      <c r="C27">
        <v>1</v>
      </c>
      <c r="D27">
        <f t="shared" si="0"/>
        <v>24</v>
      </c>
      <c r="F27">
        <v>3</v>
      </c>
      <c r="H27">
        <v>1</v>
      </c>
      <c r="J27">
        <v>8</v>
      </c>
      <c r="L27">
        <v>5</v>
      </c>
      <c r="N27">
        <v>3</v>
      </c>
      <c r="P27">
        <v>18</v>
      </c>
      <c r="Q27">
        <v>6</v>
      </c>
      <c r="R27">
        <v>6</v>
      </c>
      <c r="S27">
        <v>6</v>
      </c>
      <c r="T27">
        <v>4</v>
      </c>
      <c r="U27">
        <v>8</v>
      </c>
      <c r="W27">
        <v>17</v>
      </c>
      <c r="X27">
        <v>7</v>
      </c>
      <c r="Y27">
        <v>9</v>
      </c>
    </row>
    <row r="28" spans="1:25" x14ac:dyDescent="0.35">
      <c r="A28" t="s">
        <v>434</v>
      </c>
      <c r="B28">
        <v>25</v>
      </c>
      <c r="C28">
        <v>2</v>
      </c>
      <c r="D28">
        <f t="shared" si="0"/>
        <v>23</v>
      </c>
      <c r="F28">
        <v>3</v>
      </c>
      <c r="H28">
        <v>2</v>
      </c>
      <c r="L28">
        <v>5</v>
      </c>
      <c r="M28">
        <v>3</v>
      </c>
      <c r="N28">
        <v>4</v>
      </c>
      <c r="P28">
        <v>8</v>
      </c>
      <c r="Q28">
        <v>15</v>
      </c>
      <c r="R28">
        <v>6</v>
      </c>
      <c r="S28">
        <v>9</v>
      </c>
      <c r="T28">
        <v>2</v>
      </c>
      <c r="U28">
        <v>6</v>
      </c>
      <c r="W28">
        <v>16</v>
      </c>
      <c r="X28">
        <v>7</v>
      </c>
      <c r="Y28">
        <v>9</v>
      </c>
    </row>
    <row r="29" spans="1:25" x14ac:dyDescent="0.35">
      <c r="A29" s="6" t="s">
        <v>435</v>
      </c>
      <c r="B29">
        <v>25</v>
      </c>
      <c r="C29">
        <v>2</v>
      </c>
      <c r="D29">
        <f t="shared" si="0"/>
        <v>23</v>
      </c>
      <c r="F29">
        <v>3</v>
      </c>
      <c r="G29">
        <v>1</v>
      </c>
      <c r="I29">
        <v>1</v>
      </c>
      <c r="J29">
        <v>8</v>
      </c>
      <c r="L29">
        <v>4</v>
      </c>
      <c r="N29">
        <v>3</v>
      </c>
      <c r="P29">
        <v>23</v>
      </c>
      <c r="R29">
        <v>6</v>
      </c>
      <c r="S29">
        <v>5</v>
      </c>
      <c r="U29">
        <v>12</v>
      </c>
      <c r="W29">
        <v>14</v>
      </c>
      <c r="X29">
        <v>9</v>
      </c>
      <c r="Y29">
        <v>13</v>
      </c>
    </row>
    <row r="30" spans="1:25" x14ac:dyDescent="0.35">
      <c r="A30" t="s">
        <v>436</v>
      </c>
      <c r="B30">
        <v>24</v>
      </c>
      <c r="D30">
        <f t="shared" si="0"/>
        <v>24</v>
      </c>
      <c r="E30">
        <v>4</v>
      </c>
      <c r="F30">
        <v>1</v>
      </c>
      <c r="J30">
        <v>1</v>
      </c>
      <c r="L30">
        <v>11</v>
      </c>
      <c r="P30">
        <v>24</v>
      </c>
      <c r="U30">
        <v>24</v>
      </c>
      <c r="W30">
        <v>17</v>
      </c>
      <c r="X30">
        <v>7</v>
      </c>
      <c r="Y30">
        <v>14</v>
      </c>
    </row>
    <row r="31" spans="1:25" x14ac:dyDescent="0.35">
      <c r="A31" t="s">
        <v>437</v>
      </c>
      <c r="B31">
        <v>24</v>
      </c>
      <c r="C31">
        <v>1</v>
      </c>
      <c r="D31">
        <f t="shared" si="0"/>
        <v>23</v>
      </c>
      <c r="F31">
        <v>4</v>
      </c>
      <c r="H31">
        <v>4</v>
      </c>
      <c r="I31">
        <v>1</v>
      </c>
      <c r="J31">
        <v>5</v>
      </c>
      <c r="K31">
        <v>1</v>
      </c>
      <c r="L31">
        <v>6</v>
      </c>
      <c r="M31">
        <v>1</v>
      </c>
      <c r="N31">
        <v>1</v>
      </c>
      <c r="O31">
        <v>4</v>
      </c>
      <c r="P31">
        <v>18</v>
      </c>
      <c r="Q31">
        <v>5</v>
      </c>
      <c r="R31">
        <v>10</v>
      </c>
      <c r="S31">
        <v>8</v>
      </c>
      <c r="U31">
        <v>5</v>
      </c>
      <c r="W31">
        <v>12</v>
      </c>
      <c r="X31">
        <v>11</v>
      </c>
      <c r="Y31">
        <v>16</v>
      </c>
    </row>
    <row r="32" spans="1:25" x14ac:dyDescent="0.35">
      <c r="A32" t="s">
        <v>438</v>
      </c>
      <c r="B32">
        <v>24</v>
      </c>
      <c r="D32">
        <f t="shared" si="0"/>
        <v>24</v>
      </c>
      <c r="F32">
        <v>1</v>
      </c>
      <c r="H32">
        <v>20</v>
      </c>
      <c r="I32">
        <v>1</v>
      </c>
      <c r="L32">
        <v>1</v>
      </c>
      <c r="N32">
        <v>2</v>
      </c>
      <c r="O32">
        <v>6</v>
      </c>
      <c r="P32">
        <v>19</v>
      </c>
      <c r="Q32">
        <v>5</v>
      </c>
      <c r="R32">
        <v>12</v>
      </c>
      <c r="S32">
        <v>4</v>
      </c>
      <c r="U32">
        <v>8</v>
      </c>
      <c r="W32">
        <v>3</v>
      </c>
      <c r="X32">
        <v>21</v>
      </c>
      <c r="Y32">
        <v>10</v>
      </c>
    </row>
    <row r="33" spans="1:25" x14ac:dyDescent="0.35">
      <c r="A33" s="6" t="s">
        <v>439</v>
      </c>
      <c r="B33">
        <v>23</v>
      </c>
      <c r="D33">
        <f t="shared" si="0"/>
        <v>23</v>
      </c>
      <c r="F33">
        <v>3</v>
      </c>
      <c r="G33">
        <v>1</v>
      </c>
      <c r="H33">
        <v>1</v>
      </c>
      <c r="J33">
        <v>1</v>
      </c>
      <c r="L33">
        <v>1</v>
      </c>
      <c r="N33">
        <v>22</v>
      </c>
      <c r="P33">
        <v>23</v>
      </c>
      <c r="R33">
        <v>6</v>
      </c>
      <c r="S33">
        <v>2</v>
      </c>
      <c r="T33">
        <v>8</v>
      </c>
      <c r="U33">
        <v>7</v>
      </c>
      <c r="W33">
        <v>19</v>
      </c>
      <c r="X33">
        <v>4</v>
      </c>
      <c r="Y33">
        <v>17</v>
      </c>
    </row>
    <row r="34" spans="1:25" x14ac:dyDescent="0.35">
      <c r="A34" t="s">
        <v>440</v>
      </c>
      <c r="B34">
        <v>22</v>
      </c>
      <c r="C34">
        <v>2</v>
      </c>
      <c r="D34">
        <f t="shared" si="0"/>
        <v>20</v>
      </c>
      <c r="F34">
        <v>2</v>
      </c>
      <c r="H34">
        <v>3</v>
      </c>
      <c r="J34">
        <v>1</v>
      </c>
      <c r="L34">
        <v>2</v>
      </c>
      <c r="M34">
        <v>4</v>
      </c>
      <c r="N34">
        <v>1</v>
      </c>
      <c r="P34">
        <v>20</v>
      </c>
      <c r="R34">
        <v>2</v>
      </c>
      <c r="S34">
        <v>3</v>
      </c>
      <c r="T34">
        <v>3</v>
      </c>
      <c r="U34">
        <v>12</v>
      </c>
      <c r="W34">
        <v>4</v>
      </c>
      <c r="X34">
        <v>16</v>
      </c>
      <c r="Y34">
        <v>6</v>
      </c>
    </row>
    <row r="35" spans="1:25" x14ac:dyDescent="0.35">
      <c r="A35" s="6" t="s">
        <v>441</v>
      </c>
      <c r="B35">
        <v>22</v>
      </c>
      <c r="D35">
        <f t="shared" si="0"/>
        <v>22</v>
      </c>
      <c r="F35">
        <v>1</v>
      </c>
      <c r="H35">
        <v>1</v>
      </c>
      <c r="I35">
        <v>1</v>
      </c>
      <c r="L35">
        <v>2</v>
      </c>
      <c r="N35">
        <v>18</v>
      </c>
      <c r="P35">
        <v>1</v>
      </c>
      <c r="Q35">
        <v>21</v>
      </c>
      <c r="R35">
        <v>6</v>
      </c>
      <c r="T35">
        <v>7</v>
      </c>
      <c r="U35">
        <v>9</v>
      </c>
      <c r="W35">
        <v>12</v>
      </c>
      <c r="X35">
        <v>10</v>
      </c>
      <c r="Y35">
        <v>18</v>
      </c>
    </row>
    <row r="36" spans="1:25" x14ac:dyDescent="0.35">
      <c r="A36" t="s">
        <v>442</v>
      </c>
      <c r="B36">
        <v>22</v>
      </c>
      <c r="C36">
        <v>1</v>
      </c>
      <c r="D36">
        <f t="shared" si="0"/>
        <v>21</v>
      </c>
      <c r="F36">
        <v>2</v>
      </c>
      <c r="H36">
        <v>1</v>
      </c>
      <c r="J36">
        <v>5</v>
      </c>
      <c r="L36">
        <v>3</v>
      </c>
      <c r="M36">
        <v>2</v>
      </c>
      <c r="N36">
        <v>1</v>
      </c>
      <c r="O36">
        <v>3</v>
      </c>
      <c r="P36">
        <v>14</v>
      </c>
      <c r="Q36">
        <v>7</v>
      </c>
      <c r="R36">
        <v>6</v>
      </c>
      <c r="S36">
        <v>7</v>
      </c>
      <c r="T36">
        <v>1</v>
      </c>
      <c r="U36">
        <v>7</v>
      </c>
      <c r="W36">
        <v>8</v>
      </c>
      <c r="X36">
        <v>13</v>
      </c>
      <c r="Y36">
        <v>13</v>
      </c>
    </row>
    <row r="37" spans="1:25" hidden="1" x14ac:dyDescent="0.35">
      <c r="A37" s="6" t="s">
        <v>443</v>
      </c>
      <c r="B37">
        <v>21</v>
      </c>
      <c r="C37">
        <v>2</v>
      </c>
      <c r="D37">
        <f>SUM(B37-C37)</f>
        <v>19</v>
      </c>
      <c r="F37">
        <v>5</v>
      </c>
      <c r="I37">
        <v>5</v>
      </c>
      <c r="J37">
        <v>3</v>
      </c>
      <c r="L37">
        <v>4</v>
      </c>
      <c r="M37">
        <v>2</v>
      </c>
      <c r="N37">
        <v>4</v>
      </c>
      <c r="P37">
        <v>11</v>
      </c>
      <c r="Q37">
        <v>8</v>
      </c>
      <c r="R37">
        <v>9</v>
      </c>
      <c r="S37">
        <v>5</v>
      </c>
      <c r="U37">
        <v>5</v>
      </c>
      <c r="W37">
        <v>14</v>
      </c>
      <c r="X37">
        <v>5</v>
      </c>
      <c r="Y37">
        <v>7</v>
      </c>
    </row>
    <row r="38" spans="1:25" x14ac:dyDescent="0.35">
      <c r="E38" s="34" t="s">
        <v>0</v>
      </c>
      <c r="F38" s="35" t="s">
        <v>1</v>
      </c>
      <c r="G38" s="35"/>
      <c r="H38" s="35"/>
      <c r="I38" s="35"/>
      <c r="J38" s="35"/>
      <c r="K38" s="35"/>
      <c r="L38" s="34"/>
      <c r="M38" s="35" t="s">
        <v>2</v>
      </c>
      <c r="N38" s="35"/>
      <c r="O38" s="35"/>
      <c r="P38" s="35"/>
      <c r="Q38" s="35"/>
      <c r="R38" s="35"/>
      <c r="S38" s="35"/>
      <c r="T38" s="35"/>
      <c r="U38" s="35"/>
      <c r="V38" s="36" t="s">
        <v>399</v>
      </c>
      <c r="W38" s="35"/>
      <c r="X38" s="35"/>
      <c r="Y38" s="35"/>
    </row>
    <row r="39" spans="1:25" x14ac:dyDescent="0.35">
      <c r="A39" s="35" t="s">
        <v>410</v>
      </c>
      <c r="B39" s="37" t="s">
        <v>400</v>
      </c>
      <c r="C39" s="37" t="s">
        <v>401</v>
      </c>
      <c r="D39" s="37" t="s">
        <v>402</v>
      </c>
      <c r="E39" s="37" t="s">
        <v>4</v>
      </c>
      <c r="F39" s="37" t="s">
        <v>5</v>
      </c>
      <c r="G39" s="37" t="s">
        <v>6</v>
      </c>
      <c r="H39" s="37" t="s">
        <v>7</v>
      </c>
      <c r="I39" s="37" t="s">
        <v>8</v>
      </c>
      <c r="J39" s="37" t="s">
        <v>9</v>
      </c>
      <c r="K39" s="37" t="s">
        <v>39</v>
      </c>
      <c r="L39" s="37" t="s">
        <v>40</v>
      </c>
      <c r="M39" s="37" t="s">
        <v>10</v>
      </c>
      <c r="N39" s="37" t="s">
        <v>11</v>
      </c>
      <c r="O39" s="37" t="s">
        <v>403</v>
      </c>
      <c r="P39" s="35" t="s">
        <v>16</v>
      </c>
      <c r="Q39" s="35"/>
      <c r="R39" s="35" t="s">
        <v>19</v>
      </c>
      <c r="S39" s="35"/>
      <c r="T39" s="35"/>
      <c r="U39" s="35"/>
      <c r="V39" s="38" t="s">
        <v>23</v>
      </c>
      <c r="W39" s="35" t="s">
        <v>13</v>
      </c>
      <c r="X39" s="35"/>
      <c r="Y39" s="35" t="s">
        <v>14</v>
      </c>
    </row>
    <row r="40" spans="1:25" x14ac:dyDescent="0.35">
      <c r="A40" s="35"/>
      <c r="B40" s="37"/>
      <c r="C40" s="37"/>
      <c r="D40" s="37"/>
      <c r="E40" s="37"/>
      <c r="F40" s="37"/>
      <c r="G40" s="37"/>
      <c r="H40" s="37"/>
      <c r="I40" s="37"/>
      <c r="J40" s="37"/>
      <c r="K40" s="37"/>
      <c r="L40" s="37"/>
      <c r="M40" s="37"/>
      <c r="N40" s="37"/>
      <c r="O40" s="37"/>
      <c r="P40" s="39" t="s">
        <v>17</v>
      </c>
      <c r="Q40" s="39" t="s">
        <v>18</v>
      </c>
      <c r="R40" s="39" t="s">
        <v>68</v>
      </c>
      <c r="S40" s="39" t="s">
        <v>20</v>
      </c>
      <c r="T40" s="39" t="s">
        <v>21</v>
      </c>
      <c r="U40" s="39" t="s">
        <v>22</v>
      </c>
      <c r="V40" s="38"/>
      <c r="W40" s="39" t="s">
        <v>24</v>
      </c>
      <c r="X40" s="39" t="s">
        <v>25</v>
      </c>
      <c r="Y40" s="35"/>
    </row>
    <row r="41" spans="1:25" x14ac:dyDescent="0.35">
      <c r="B41">
        <f>SUM(B4:B36)</f>
        <v>1115</v>
      </c>
      <c r="C41">
        <f t="shared" ref="C41:Y41" si="1">SUM(C4:C36)</f>
        <v>38</v>
      </c>
      <c r="D41">
        <f t="shared" si="1"/>
        <v>1077</v>
      </c>
      <c r="E41">
        <f t="shared" si="1"/>
        <v>7</v>
      </c>
      <c r="F41">
        <f t="shared" si="1"/>
        <v>139</v>
      </c>
      <c r="G41">
        <f t="shared" si="1"/>
        <v>16</v>
      </c>
      <c r="H41">
        <f t="shared" si="1"/>
        <v>110</v>
      </c>
      <c r="I41">
        <f t="shared" si="1"/>
        <v>20</v>
      </c>
      <c r="J41">
        <f t="shared" si="1"/>
        <v>163</v>
      </c>
      <c r="K41">
        <f t="shared" si="1"/>
        <v>30</v>
      </c>
      <c r="L41">
        <f t="shared" si="1"/>
        <v>228</v>
      </c>
      <c r="M41">
        <f t="shared" si="1"/>
        <v>51</v>
      </c>
      <c r="N41">
        <f t="shared" si="1"/>
        <v>288</v>
      </c>
      <c r="O41">
        <f t="shared" si="1"/>
        <v>13</v>
      </c>
      <c r="P41">
        <f t="shared" si="1"/>
        <v>798</v>
      </c>
      <c r="Q41">
        <f t="shared" si="1"/>
        <v>279</v>
      </c>
      <c r="R41">
        <f t="shared" si="1"/>
        <v>275</v>
      </c>
      <c r="S41">
        <f t="shared" si="1"/>
        <v>210</v>
      </c>
      <c r="T41">
        <f t="shared" si="1"/>
        <v>214</v>
      </c>
      <c r="U41">
        <f t="shared" si="1"/>
        <v>378</v>
      </c>
      <c r="V41">
        <f t="shared" si="1"/>
        <v>0</v>
      </c>
      <c r="W41">
        <f t="shared" si="1"/>
        <v>681</v>
      </c>
      <c r="X41">
        <f t="shared" si="1"/>
        <v>396</v>
      </c>
      <c r="Y41">
        <f t="shared" si="1"/>
        <v>411</v>
      </c>
    </row>
    <row r="42" spans="1:25" s="16" customFormat="1" x14ac:dyDescent="0.35">
      <c r="E42" s="40">
        <f>E41/$D41</f>
        <v>6.4995357474466105E-3</v>
      </c>
      <c r="F42" s="40">
        <f>F41/$D41</f>
        <v>0.12906220984215414</v>
      </c>
      <c r="G42" s="40">
        <f t="shared" ref="G42:Y42" si="2">G41/$D41</f>
        <v>1.4856081708449397E-2</v>
      </c>
      <c r="H42" s="40">
        <f t="shared" si="2"/>
        <v>0.1021355617455896</v>
      </c>
      <c r="I42" s="40">
        <f t="shared" si="2"/>
        <v>1.8570102135561744E-2</v>
      </c>
      <c r="J42" s="40">
        <f t="shared" si="2"/>
        <v>0.15134633240482823</v>
      </c>
      <c r="K42" s="40">
        <f t="shared" si="2"/>
        <v>2.7855153203342618E-2</v>
      </c>
      <c r="L42" s="40">
        <f t="shared" si="2"/>
        <v>0.2116991643454039</v>
      </c>
      <c r="M42" s="40">
        <f t="shared" si="2"/>
        <v>4.7353760445682451E-2</v>
      </c>
      <c r="N42" s="40">
        <f t="shared" si="2"/>
        <v>0.26740947075208915</v>
      </c>
      <c r="O42" s="40">
        <f t="shared" si="2"/>
        <v>1.2070566388115135E-2</v>
      </c>
      <c r="P42" s="40">
        <f t="shared" si="2"/>
        <v>0.74094707520891367</v>
      </c>
      <c r="Q42" s="40">
        <f t="shared" si="2"/>
        <v>0.25905292479108633</v>
      </c>
      <c r="R42" s="40">
        <f t="shared" si="2"/>
        <v>0.255338904363974</v>
      </c>
      <c r="S42" s="40">
        <f t="shared" si="2"/>
        <v>0.19498607242339833</v>
      </c>
      <c r="T42" s="40">
        <f t="shared" si="2"/>
        <v>0.19870009285051068</v>
      </c>
      <c r="U42" s="40">
        <f t="shared" si="2"/>
        <v>0.35097493036211697</v>
      </c>
      <c r="V42" s="40">
        <f t="shared" si="2"/>
        <v>0</v>
      </c>
      <c r="W42" s="40">
        <f t="shared" si="2"/>
        <v>0.63231197771587744</v>
      </c>
      <c r="X42" s="40">
        <f t="shared" si="2"/>
        <v>0.36768802228412256</v>
      </c>
      <c r="Y42" s="40">
        <f t="shared" si="2"/>
        <v>0.38161559888579388</v>
      </c>
    </row>
    <row r="43" spans="1:25" x14ac:dyDescent="0.35">
      <c r="E43" s="16">
        <f>1-E42</f>
        <v>0.99350046425255334</v>
      </c>
      <c r="F43" s="16">
        <f t="shared" ref="F43:Y43" si="3">1-F42</f>
        <v>0.87093779015784589</v>
      </c>
      <c r="G43" s="16">
        <f t="shared" si="3"/>
        <v>0.98514391829155057</v>
      </c>
      <c r="H43" s="16">
        <f t="shared" si="3"/>
        <v>0.89786443825441042</v>
      </c>
      <c r="I43" s="16">
        <f t="shared" si="3"/>
        <v>0.98142989786443824</v>
      </c>
      <c r="J43" s="16">
        <f t="shared" si="3"/>
        <v>0.8486536675951718</v>
      </c>
      <c r="K43" s="16">
        <f t="shared" si="3"/>
        <v>0.97214484679665736</v>
      </c>
      <c r="L43" s="16">
        <f t="shared" si="3"/>
        <v>0.78830083565459608</v>
      </c>
      <c r="M43" s="16">
        <f t="shared" si="3"/>
        <v>0.9526462395543176</v>
      </c>
      <c r="N43" s="16">
        <f t="shared" si="3"/>
        <v>0.7325905292479109</v>
      </c>
      <c r="O43" s="16">
        <f t="shared" si="3"/>
        <v>0.9879294336118849</v>
      </c>
      <c r="P43" s="16"/>
      <c r="Q43" s="16"/>
      <c r="R43" s="16"/>
      <c r="S43" s="16"/>
      <c r="T43" s="16"/>
      <c r="U43" s="16"/>
      <c r="V43" s="16"/>
      <c r="W43" s="16"/>
      <c r="X43" s="16"/>
      <c r="Y43" s="16">
        <f t="shared" si="3"/>
        <v>0.61838440111420612</v>
      </c>
    </row>
    <row r="44" spans="1:25" x14ac:dyDescent="0.35">
      <c r="A44" s="39" t="s">
        <v>444</v>
      </c>
      <c r="E44">
        <f>-SUM(E42*LOG(E42,2)+E43*LOG(E43,2))</f>
        <v>5.6568345655527763E-2</v>
      </c>
      <c r="F44">
        <f>-SUM(F42*LOG(F42,2)+F43*LOG(F43,2))</f>
        <v>0.55486067136130068</v>
      </c>
      <c r="G44">
        <f t="shared" ref="G44:O44" si="4">-SUM(G42*LOG(G42,2)+G43*LOG(G43,2))</f>
        <v>0.11149084809057207</v>
      </c>
      <c r="H44">
        <f t="shared" si="4"/>
        <v>0.47572883970500796</v>
      </c>
      <c r="I44">
        <f t="shared" si="4"/>
        <v>0.13333500995809502</v>
      </c>
      <c r="J44">
        <f t="shared" si="4"/>
        <v>0.6131992720904087</v>
      </c>
      <c r="K44">
        <f t="shared" si="4"/>
        <v>0.18351878898727908</v>
      </c>
      <c r="L44">
        <f t="shared" si="4"/>
        <v>0.74471810139091998</v>
      </c>
      <c r="M44">
        <f t="shared" si="4"/>
        <v>0.27504775417894867</v>
      </c>
      <c r="N44">
        <f t="shared" si="4"/>
        <v>0.83772277963612507</v>
      </c>
      <c r="O44">
        <f t="shared" si="4"/>
        <v>9.4226649948942906E-2</v>
      </c>
      <c r="Q44">
        <f>-SUM(P42*LOG(P42,2)+Q42*LOG(Q42,2))</f>
        <v>0.8253138575657718</v>
      </c>
      <c r="R44">
        <f>-SUM(R42*LOG(R42,2)+S42*LOG(S42,2)+T42*LOG(T42,2)+U42*LOG(U42,2))</f>
        <v>1.9561848210171855</v>
      </c>
      <c r="X44">
        <f>-SUM(W42*LOG(W42,2)+X42*LOG(X42,2))</f>
        <v>0.9488803391981111</v>
      </c>
      <c r="Y44">
        <f t="shared" ref="Y44" si="5">-SUM(Y42*LOG(Y42,2)+Y43*LOG(Y43,2))</f>
        <v>0.95917508202551471</v>
      </c>
    </row>
    <row r="45" spans="1:25" x14ac:dyDescent="0.35">
      <c r="A45" s="39" t="s">
        <v>445</v>
      </c>
      <c r="E45">
        <f>LOG(2,2)</f>
        <v>1</v>
      </c>
      <c r="F45">
        <f t="shared" ref="F45:Q45" si="6">LOG(2,2)</f>
        <v>1</v>
      </c>
      <c r="G45">
        <f t="shared" si="6"/>
        <v>1</v>
      </c>
      <c r="H45">
        <f t="shared" si="6"/>
        <v>1</v>
      </c>
      <c r="I45">
        <f t="shared" si="6"/>
        <v>1</v>
      </c>
      <c r="J45">
        <f t="shared" si="6"/>
        <v>1</v>
      </c>
      <c r="K45">
        <f t="shared" si="6"/>
        <v>1</v>
      </c>
      <c r="L45">
        <f t="shared" si="6"/>
        <v>1</v>
      </c>
      <c r="M45">
        <f t="shared" si="6"/>
        <v>1</v>
      </c>
      <c r="N45">
        <f t="shared" si="6"/>
        <v>1</v>
      </c>
      <c r="O45">
        <f t="shared" si="6"/>
        <v>1</v>
      </c>
      <c r="Q45">
        <f t="shared" si="6"/>
        <v>1</v>
      </c>
      <c r="R45">
        <f>LOG(4,2)</f>
        <v>2</v>
      </c>
      <c r="X45">
        <f t="shared" ref="X45:Y45" si="7">LOG(2,2)</f>
        <v>1</v>
      </c>
      <c r="Y45">
        <f t="shared" si="7"/>
        <v>1</v>
      </c>
    </row>
    <row r="46" spans="1:25" x14ac:dyDescent="0.35">
      <c r="A46" s="39" t="s">
        <v>446</v>
      </c>
      <c r="E46" s="16">
        <f>E44/E45</f>
        <v>5.6568345655527763E-2</v>
      </c>
      <c r="F46" s="16">
        <f t="shared" ref="F46:Q46" si="8">F44/F45</f>
        <v>0.55486067136130068</v>
      </c>
      <c r="G46" s="16">
        <f t="shared" si="8"/>
        <v>0.11149084809057207</v>
      </c>
      <c r="H46" s="16">
        <f t="shared" si="8"/>
        <v>0.47572883970500796</v>
      </c>
      <c r="I46" s="16">
        <f t="shared" si="8"/>
        <v>0.13333500995809502</v>
      </c>
      <c r="J46" s="16">
        <f t="shared" si="8"/>
        <v>0.6131992720904087</v>
      </c>
      <c r="K46" s="16">
        <f t="shared" si="8"/>
        <v>0.18351878898727908</v>
      </c>
      <c r="L46" s="16">
        <f t="shared" si="8"/>
        <v>0.74471810139091998</v>
      </c>
      <c r="M46" s="16">
        <f t="shared" si="8"/>
        <v>0.27504775417894867</v>
      </c>
      <c r="N46" s="16">
        <f t="shared" si="8"/>
        <v>0.83772277963612507</v>
      </c>
      <c r="O46" s="16">
        <f t="shared" si="8"/>
        <v>9.4226649948942906E-2</v>
      </c>
      <c r="Q46" s="16">
        <f t="shared" si="8"/>
        <v>0.8253138575657718</v>
      </c>
      <c r="R46" s="16">
        <f>R44/R45</f>
        <v>0.97809241050859275</v>
      </c>
      <c r="X46" s="16">
        <f t="shared" ref="X46:Y46" si="9">X44/X45</f>
        <v>0.9488803391981111</v>
      </c>
      <c r="Y46" s="16">
        <f t="shared" si="9"/>
        <v>0.95917508202551471</v>
      </c>
    </row>
  </sheetData>
  <mergeCells count="46">
    <mergeCell ref="W39:X39"/>
    <mergeCell ref="Y39:Y40"/>
    <mergeCell ref="M39:M40"/>
    <mergeCell ref="N39:N40"/>
    <mergeCell ref="O39:O40"/>
    <mergeCell ref="P39:Q39"/>
    <mergeCell ref="R39:U39"/>
    <mergeCell ref="V39:V40"/>
    <mergeCell ref="G39:G40"/>
    <mergeCell ref="H39:H40"/>
    <mergeCell ref="I39:I40"/>
    <mergeCell ref="J39:J40"/>
    <mergeCell ref="K39:K40"/>
    <mergeCell ref="L39:L40"/>
    <mergeCell ref="Y2:Y3"/>
    <mergeCell ref="F38:K38"/>
    <mergeCell ref="M38:U38"/>
    <mergeCell ref="V38:Y38"/>
    <mergeCell ref="A39:A40"/>
    <mergeCell ref="B39:B40"/>
    <mergeCell ref="C39:C40"/>
    <mergeCell ref="D39:D40"/>
    <mergeCell ref="E39:E40"/>
    <mergeCell ref="F39:F40"/>
    <mergeCell ref="N2:N3"/>
    <mergeCell ref="O2:O3"/>
    <mergeCell ref="P2:Q2"/>
    <mergeCell ref="R2:U2"/>
    <mergeCell ref="V2:V3"/>
    <mergeCell ref="W2:X2"/>
    <mergeCell ref="H2:H3"/>
    <mergeCell ref="I2:I3"/>
    <mergeCell ref="J2:J3"/>
    <mergeCell ref="K2:K3"/>
    <mergeCell ref="L2:L3"/>
    <mergeCell ref="M2:M3"/>
    <mergeCell ref="F1:K1"/>
    <mergeCell ref="M1:U1"/>
    <mergeCell ref="V1:Y1"/>
    <mergeCell ref="A2:A3"/>
    <mergeCell ref="B2:B3"/>
    <mergeCell ref="C2:C3"/>
    <mergeCell ref="D2:D3"/>
    <mergeCell ref="E2:E3"/>
    <mergeCell ref="F2:F3"/>
    <mergeCell ref="G2:G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6A52-2F46-4901-B467-EEED762AC549}">
  <dimension ref="A1:V13"/>
  <sheetViews>
    <sheetView workbookViewId="0">
      <selection activeCell="B13" sqref="B13:V13"/>
    </sheetView>
  </sheetViews>
  <sheetFormatPr defaultColWidth="9.1796875" defaultRowHeight="14.5" x14ac:dyDescent="0.35"/>
  <cols>
    <col min="1" max="1" width="47.7265625" style="2" bestFit="1" customWidth="1"/>
    <col min="2" max="2" width="16.179687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272</v>
      </c>
      <c r="C1" s="1" t="s">
        <v>28</v>
      </c>
      <c r="D1" s="1" t="s">
        <v>29</v>
      </c>
      <c r="E1" s="1" t="s">
        <v>30</v>
      </c>
    </row>
    <row r="2" spans="1:22" x14ac:dyDescent="0.35">
      <c r="C2" s="2">
        <v>36</v>
      </c>
      <c r="E2" s="2">
        <f>C2-D2</f>
        <v>36</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279</v>
      </c>
      <c r="G6" s="2">
        <v>10</v>
      </c>
      <c r="N6" s="2">
        <v>10</v>
      </c>
      <c r="R6" s="2">
        <v>10</v>
      </c>
      <c r="T6" s="2">
        <v>10</v>
      </c>
    </row>
    <row r="7" spans="1:22" x14ac:dyDescent="0.35">
      <c r="A7" t="s">
        <v>273</v>
      </c>
      <c r="G7" s="2">
        <v>11</v>
      </c>
      <c r="M7" s="2">
        <v>11</v>
      </c>
      <c r="Q7" s="2">
        <v>11</v>
      </c>
      <c r="T7" s="2">
        <v>11</v>
      </c>
    </row>
    <row r="8" spans="1:22" x14ac:dyDescent="0.35">
      <c r="A8" t="s">
        <v>274</v>
      </c>
      <c r="G8" s="2">
        <v>8</v>
      </c>
      <c r="M8" s="2">
        <v>8</v>
      </c>
      <c r="R8" s="2">
        <v>8</v>
      </c>
      <c r="T8" s="2">
        <v>8</v>
      </c>
    </row>
    <row r="9" spans="1:22" x14ac:dyDescent="0.35">
      <c r="A9" t="s">
        <v>275</v>
      </c>
      <c r="M9" s="2">
        <v>2</v>
      </c>
      <c r="R9" s="2">
        <v>2</v>
      </c>
      <c r="T9" s="4">
        <v>2</v>
      </c>
    </row>
    <row r="10" spans="1:22" x14ac:dyDescent="0.35">
      <c r="A10" t="s">
        <v>276</v>
      </c>
      <c r="G10" s="4">
        <v>3</v>
      </c>
      <c r="M10" s="4">
        <v>3</v>
      </c>
      <c r="P10" s="2">
        <v>3</v>
      </c>
      <c r="T10" s="4">
        <v>3</v>
      </c>
    </row>
    <row r="11" spans="1:22" x14ac:dyDescent="0.35">
      <c r="A11" t="s">
        <v>277</v>
      </c>
      <c r="M11" s="4">
        <v>1</v>
      </c>
      <c r="Q11" s="2">
        <v>1</v>
      </c>
      <c r="T11" s="4">
        <v>1</v>
      </c>
    </row>
    <row r="12" spans="1:22" x14ac:dyDescent="0.35">
      <c r="A12" t="s">
        <v>278</v>
      </c>
      <c r="C12" s="2">
        <v>1</v>
      </c>
      <c r="M12" s="4">
        <v>1</v>
      </c>
      <c r="O12" s="2">
        <v>1</v>
      </c>
      <c r="T12" s="4">
        <v>1</v>
      </c>
    </row>
    <row r="13" spans="1:22" x14ac:dyDescent="0.35">
      <c r="B13" s="2">
        <f>SUM(B6:B12)</f>
        <v>0</v>
      </c>
      <c r="C13" s="2">
        <f t="shared" ref="C13:V13" si="0">SUM(C6:C12)</f>
        <v>1</v>
      </c>
      <c r="D13" s="2">
        <f t="shared" si="0"/>
        <v>0</v>
      </c>
      <c r="E13" s="2">
        <f t="shared" si="0"/>
        <v>0</v>
      </c>
      <c r="F13" s="2">
        <f t="shared" si="0"/>
        <v>0</v>
      </c>
      <c r="G13" s="2">
        <f t="shared" si="0"/>
        <v>32</v>
      </c>
      <c r="H13" s="2">
        <f t="shared" si="0"/>
        <v>0</v>
      </c>
      <c r="I13" s="2">
        <f t="shared" si="0"/>
        <v>0</v>
      </c>
      <c r="J13" s="2">
        <f t="shared" si="0"/>
        <v>0</v>
      </c>
      <c r="K13" s="2">
        <f t="shared" si="0"/>
        <v>0</v>
      </c>
      <c r="L13" s="2">
        <f t="shared" si="0"/>
        <v>0</v>
      </c>
      <c r="M13" s="2">
        <f t="shared" si="0"/>
        <v>26</v>
      </c>
      <c r="N13" s="2">
        <f t="shared" si="0"/>
        <v>10</v>
      </c>
      <c r="O13" s="2">
        <f t="shared" si="0"/>
        <v>1</v>
      </c>
      <c r="P13" s="2">
        <f t="shared" si="0"/>
        <v>3</v>
      </c>
      <c r="Q13" s="2">
        <f t="shared" si="0"/>
        <v>12</v>
      </c>
      <c r="R13" s="2">
        <f t="shared" si="0"/>
        <v>20</v>
      </c>
      <c r="S13" s="2">
        <f t="shared" si="0"/>
        <v>0</v>
      </c>
      <c r="T13" s="2">
        <f t="shared" si="0"/>
        <v>36</v>
      </c>
      <c r="U13" s="2">
        <f t="shared" si="0"/>
        <v>0</v>
      </c>
      <c r="V13" s="2">
        <f t="shared" si="0"/>
        <v>0</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D524-8147-4990-B140-4D1BD537707E}">
  <dimension ref="A1:V7"/>
  <sheetViews>
    <sheetView workbookViewId="0">
      <selection activeCell="B7" sqref="B7:V7"/>
    </sheetView>
  </sheetViews>
  <sheetFormatPr defaultColWidth="9.1796875" defaultRowHeight="14.5" x14ac:dyDescent="0.35"/>
  <cols>
    <col min="1" max="1" width="19.17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3" style="2" bestFit="1" customWidth="1"/>
    <col min="18"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280</v>
      </c>
      <c r="C1" s="1" t="s">
        <v>28</v>
      </c>
      <c r="D1" s="1" t="s">
        <v>29</v>
      </c>
      <c r="E1" s="1" t="s">
        <v>30</v>
      </c>
    </row>
    <row r="2" spans="1:22" x14ac:dyDescent="0.35">
      <c r="C2" s="2">
        <v>35</v>
      </c>
      <c r="E2" s="2">
        <f>C2-D2</f>
        <v>35</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281</v>
      </c>
      <c r="M6" s="2">
        <v>35</v>
      </c>
      <c r="Q6" s="2">
        <v>35</v>
      </c>
      <c r="T6" s="2">
        <v>35</v>
      </c>
    </row>
    <row r="7" spans="1:22" x14ac:dyDescent="0.35">
      <c r="B7" s="2">
        <f>SUM(B6)</f>
        <v>0</v>
      </c>
      <c r="C7" s="2">
        <f t="shared" ref="C7:V7" si="0">SUM(C6)</f>
        <v>0</v>
      </c>
      <c r="D7" s="2">
        <f t="shared" si="0"/>
        <v>0</v>
      </c>
      <c r="E7" s="2">
        <f t="shared" si="0"/>
        <v>0</v>
      </c>
      <c r="F7" s="2">
        <f t="shared" si="0"/>
        <v>0</v>
      </c>
      <c r="G7" s="2">
        <f t="shared" si="0"/>
        <v>0</v>
      </c>
      <c r="H7" s="2">
        <f t="shared" si="0"/>
        <v>0</v>
      </c>
      <c r="I7" s="2">
        <f t="shared" si="0"/>
        <v>0</v>
      </c>
      <c r="J7" s="2">
        <f t="shared" si="0"/>
        <v>0</v>
      </c>
      <c r="K7" s="2">
        <f t="shared" si="0"/>
        <v>0</v>
      </c>
      <c r="L7" s="2">
        <f t="shared" si="0"/>
        <v>0</v>
      </c>
      <c r="M7" s="2">
        <f t="shared" si="0"/>
        <v>35</v>
      </c>
      <c r="N7" s="2">
        <f t="shared" si="0"/>
        <v>0</v>
      </c>
      <c r="O7" s="2">
        <f t="shared" si="0"/>
        <v>0</v>
      </c>
      <c r="P7" s="2">
        <f t="shared" si="0"/>
        <v>0</v>
      </c>
      <c r="Q7" s="2">
        <f t="shared" si="0"/>
        <v>35</v>
      </c>
      <c r="R7" s="2">
        <f t="shared" si="0"/>
        <v>0</v>
      </c>
      <c r="S7" s="2">
        <f t="shared" si="0"/>
        <v>0</v>
      </c>
      <c r="T7" s="2">
        <f t="shared" si="0"/>
        <v>35</v>
      </c>
      <c r="U7" s="2">
        <f t="shared" si="0"/>
        <v>0</v>
      </c>
      <c r="V7" s="2">
        <f t="shared" si="0"/>
        <v>0</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FE57F-E255-44E1-8E56-B662FC29C291}">
  <dimension ref="A1:V10"/>
  <sheetViews>
    <sheetView workbookViewId="0">
      <selection activeCell="B10" sqref="B10:V10"/>
    </sheetView>
  </sheetViews>
  <sheetFormatPr defaultColWidth="9.1796875" defaultRowHeight="14.5" x14ac:dyDescent="0.35"/>
  <cols>
    <col min="1" max="1" width="31.4531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282</v>
      </c>
      <c r="C1" s="1" t="s">
        <v>28</v>
      </c>
      <c r="D1" s="1" t="s">
        <v>29</v>
      </c>
      <c r="E1" s="1" t="s">
        <v>30</v>
      </c>
    </row>
    <row r="2" spans="1:22" x14ac:dyDescent="0.35">
      <c r="C2" s="2">
        <v>32</v>
      </c>
      <c r="E2" s="2">
        <f>C2-D2</f>
        <v>32</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283</v>
      </c>
      <c r="E6" s="2">
        <v>24</v>
      </c>
      <c r="M6" s="2">
        <v>24</v>
      </c>
      <c r="O6" s="2">
        <v>24</v>
      </c>
      <c r="T6" s="2">
        <v>24</v>
      </c>
    </row>
    <row r="7" spans="1:22" x14ac:dyDescent="0.35">
      <c r="A7" t="s">
        <v>284</v>
      </c>
      <c r="E7" s="2">
        <v>6</v>
      </c>
      <c r="M7" s="2">
        <v>6</v>
      </c>
      <c r="R7" s="2">
        <v>6</v>
      </c>
      <c r="T7" s="2">
        <v>6</v>
      </c>
    </row>
    <row r="8" spans="1:22" x14ac:dyDescent="0.35">
      <c r="A8" t="s">
        <v>285</v>
      </c>
      <c r="M8" s="2">
        <v>1</v>
      </c>
      <c r="R8" s="2">
        <v>1</v>
      </c>
      <c r="T8" s="2">
        <v>1</v>
      </c>
    </row>
    <row r="9" spans="1:22" x14ac:dyDescent="0.35">
      <c r="A9" t="s">
        <v>286</v>
      </c>
      <c r="C9" s="2">
        <v>1</v>
      </c>
      <c r="M9" s="4">
        <v>1</v>
      </c>
      <c r="R9" s="2">
        <v>1</v>
      </c>
      <c r="T9" s="4">
        <v>1</v>
      </c>
    </row>
    <row r="10" spans="1:22" x14ac:dyDescent="0.35">
      <c r="B10" s="2">
        <f>SUM(B6:B9)</f>
        <v>0</v>
      </c>
      <c r="C10" s="2">
        <f t="shared" ref="C10:V10" si="0">SUM(C6:C9)</f>
        <v>1</v>
      </c>
      <c r="D10" s="2">
        <f t="shared" si="0"/>
        <v>0</v>
      </c>
      <c r="E10" s="2">
        <f t="shared" si="0"/>
        <v>30</v>
      </c>
      <c r="F10" s="2">
        <f t="shared" si="0"/>
        <v>0</v>
      </c>
      <c r="G10" s="2">
        <f t="shared" si="0"/>
        <v>0</v>
      </c>
      <c r="H10" s="2">
        <f t="shared" si="0"/>
        <v>0</v>
      </c>
      <c r="I10" s="2">
        <f t="shared" si="0"/>
        <v>0</v>
      </c>
      <c r="J10" s="2">
        <f t="shared" si="0"/>
        <v>0</v>
      </c>
      <c r="K10" s="2">
        <f t="shared" si="0"/>
        <v>0</v>
      </c>
      <c r="L10" s="2">
        <f t="shared" si="0"/>
        <v>0</v>
      </c>
      <c r="M10" s="2">
        <f t="shared" si="0"/>
        <v>32</v>
      </c>
      <c r="N10" s="2">
        <f t="shared" si="0"/>
        <v>0</v>
      </c>
      <c r="O10" s="2">
        <f t="shared" si="0"/>
        <v>24</v>
      </c>
      <c r="P10" s="2">
        <f t="shared" si="0"/>
        <v>0</v>
      </c>
      <c r="Q10" s="2">
        <f t="shared" si="0"/>
        <v>0</v>
      </c>
      <c r="R10" s="2">
        <f t="shared" si="0"/>
        <v>8</v>
      </c>
      <c r="S10" s="2">
        <f t="shared" si="0"/>
        <v>0</v>
      </c>
      <c r="T10" s="2">
        <f t="shared" si="0"/>
        <v>32</v>
      </c>
      <c r="U10" s="2">
        <f t="shared" si="0"/>
        <v>0</v>
      </c>
      <c r="V10" s="2">
        <f t="shared" si="0"/>
        <v>0</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57F7-A191-4C2A-9E18-A4A6BAAD3192}">
  <dimension ref="A1:V18"/>
  <sheetViews>
    <sheetView workbookViewId="0">
      <selection activeCell="B18" sqref="B18:V18"/>
    </sheetView>
  </sheetViews>
  <sheetFormatPr defaultColWidth="9.1796875" defaultRowHeight="14.5" x14ac:dyDescent="0.35"/>
  <cols>
    <col min="1" max="1" width="61.816406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287</v>
      </c>
      <c r="C1" s="1" t="s">
        <v>28</v>
      </c>
      <c r="D1" s="1" t="s">
        <v>29</v>
      </c>
      <c r="E1" s="1" t="s">
        <v>30</v>
      </c>
    </row>
    <row r="2" spans="1:22" x14ac:dyDescent="0.35">
      <c r="C2" s="2">
        <v>29</v>
      </c>
      <c r="D2" s="2">
        <v>2</v>
      </c>
      <c r="E2" s="2">
        <f>C2-D2</f>
        <v>27</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288</v>
      </c>
      <c r="N6" s="2">
        <v>2</v>
      </c>
      <c r="P6" s="2">
        <v>2</v>
      </c>
      <c r="T6" s="2">
        <v>2</v>
      </c>
      <c r="V6" s="2">
        <v>2</v>
      </c>
    </row>
    <row r="7" spans="1:22" x14ac:dyDescent="0.35">
      <c r="A7" t="s">
        <v>289</v>
      </c>
      <c r="N7" s="2">
        <v>12</v>
      </c>
      <c r="R7" s="2">
        <v>12</v>
      </c>
      <c r="T7" s="2">
        <v>12</v>
      </c>
    </row>
    <row r="8" spans="1:22" x14ac:dyDescent="0.35">
      <c r="A8" t="s">
        <v>290</v>
      </c>
      <c r="F8" s="2">
        <v>1</v>
      </c>
      <c r="I8" s="2">
        <v>1</v>
      </c>
      <c r="N8" s="2">
        <v>1</v>
      </c>
      <c r="R8" s="2">
        <v>1</v>
      </c>
      <c r="T8" s="2">
        <v>1</v>
      </c>
      <c r="V8" s="2">
        <v>1</v>
      </c>
    </row>
    <row r="9" spans="1:22" x14ac:dyDescent="0.35">
      <c r="A9" t="s">
        <v>291</v>
      </c>
      <c r="N9" s="4">
        <v>1</v>
      </c>
      <c r="R9" s="2">
        <v>1</v>
      </c>
      <c r="T9" s="4">
        <v>1</v>
      </c>
      <c r="V9" s="2">
        <v>1</v>
      </c>
    </row>
    <row r="10" spans="1:22" x14ac:dyDescent="0.35">
      <c r="A10" t="s">
        <v>292</v>
      </c>
      <c r="C10" s="2">
        <v>3</v>
      </c>
      <c r="I10" s="2">
        <v>3</v>
      </c>
      <c r="N10" s="4">
        <v>3</v>
      </c>
      <c r="O10" s="2">
        <v>3</v>
      </c>
      <c r="T10" s="4">
        <v>3</v>
      </c>
      <c r="V10" s="4">
        <v>3</v>
      </c>
    </row>
    <row r="11" spans="1:22" x14ac:dyDescent="0.35">
      <c r="A11" s="6" t="s">
        <v>293</v>
      </c>
      <c r="C11" s="2">
        <v>1</v>
      </c>
      <c r="D11" s="2">
        <v>1</v>
      </c>
      <c r="I11" s="2">
        <v>1</v>
      </c>
      <c r="N11" s="4">
        <v>1</v>
      </c>
      <c r="O11" s="2">
        <v>1</v>
      </c>
      <c r="T11" s="4">
        <v>1</v>
      </c>
    </row>
    <row r="12" spans="1:22" x14ac:dyDescent="0.35">
      <c r="A12" t="s">
        <v>294</v>
      </c>
      <c r="C12" s="2">
        <v>1</v>
      </c>
      <c r="N12" s="4">
        <v>1</v>
      </c>
      <c r="R12" s="4">
        <v>1</v>
      </c>
      <c r="T12" s="4">
        <v>1</v>
      </c>
      <c r="V12" s="4">
        <v>1</v>
      </c>
    </row>
    <row r="13" spans="1:22" x14ac:dyDescent="0.35">
      <c r="A13" t="s">
        <v>295</v>
      </c>
      <c r="N13" s="4">
        <v>1</v>
      </c>
      <c r="Q13" s="2">
        <v>1</v>
      </c>
      <c r="U13" s="2">
        <v>1</v>
      </c>
      <c r="V13" s="4">
        <v>1</v>
      </c>
    </row>
    <row r="14" spans="1:22" x14ac:dyDescent="0.35">
      <c r="A14" t="s">
        <v>296</v>
      </c>
      <c r="C14" s="4">
        <v>2</v>
      </c>
      <c r="N14" s="4">
        <v>2</v>
      </c>
      <c r="O14" s="2">
        <v>2</v>
      </c>
      <c r="T14" s="4">
        <v>2</v>
      </c>
    </row>
    <row r="15" spans="1:22" x14ac:dyDescent="0.35">
      <c r="A15" t="s">
        <v>297</v>
      </c>
      <c r="N15" s="4">
        <v>1</v>
      </c>
      <c r="O15" s="4">
        <v>1</v>
      </c>
      <c r="T15" s="4">
        <v>1</v>
      </c>
    </row>
    <row r="16" spans="1:22" x14ac:dyDescent="0.35">
      <c r="A16" t="s">
        <v>298</v>
      </c>
      <c r="C16" s="4">
        <v>1</v>
      </c>
      <c r="N16" s="4">
        <v>1</v>
      </c>
      <c r="R16" s="2">
        <v>1</v>
      </c>
      <c r="U16" s="4">
        <v>1</v>
      </c>
    </row>
    <row r="17" spans="1:22" x14ac:dyDescent="0.35">
      <c r="A17" t="s">
        <v>299</v>
      </c>
      <c r="C17" s="4">
        <v>1</v>
      </c>
      <c r="N17" s="4">
        <v>1</v>
      </c>
      <c r="O17" s="2">
        <v>1</v>
      </c>
      <c r="U17" s="2">
        <v>1</v>
      </c>
    </row>
    <row r="18" spans="1:22" x14ac:dyDescent="0.35">
      <c r="B18" s="2">
        <f>SUM(B6:B17)</f>
        <v>0</v>
      </c>
      <c r="C18" s="2">
        <f t="shared" ref="C18:V18" si="0">SUM(C6:C17)</f>
        <v>9</v>
      </c>
      <c r="D18" s="2">
        <f t="shared" si="0"/>
        <v>1</v>
      </c>
      <c r="E18" s="2">
        <f t="shared" si="0"/>
        <v>0</v>
      </c>
      <c r="F18" s="2">
        <f t="shared" si="0"/>
        <v>1</v>
      </c>
      <c r="G18" s="2">
        <f t="shared" si="0"/>
        <v>0</v>
      </c>
      <c r="H18" s="2">
        <f t="shared" si="0"/>
        <v>0</v>
      </c>
      <c r="I18" s="2">
        <f t="shared" si="0"/>
        <v>5</v>
      </c>
      <c r="J18" s="2">
        <f t="shared" si="0"/>
        <v>0</v>
      </c>
      <c r="K18" s="2">
        <f t="shared" si="0"/>
        <v>0</v>
      </c>
      <c r="L18" s="2">
        <f t="shared" si="0"/>
        <v>0</v>
      </c>
      <c r="M18" s="2">
        <f t="shared" si="0"/>
        <v>0</v>
      </c>
      <c r="N18" s="2">
        <f t="shared" si="0"/>
        <v>27</v>
      </c>
      <c r="O18" s="2">
        <f t="shared" si="0"/>
        <v>8</v>
      </c>
      <c r="P18" s="2">
        <f t="shared" si="0"/>
        <v>2</v>
      </c>
      <c r="Q18" s="2">
        <f t="shared" si="0"/>
        <v>1</v>
      </c>
      <c r="R18" s="2">
        <f t="shared" si="0"/>
        <v>16</v>
      </c>
      <c r="S18" s="2">
        <f t="shared" si="0"/>
        <v>0</v>
      </c>
      <c r="T18" s="2">
        <f t="shared" si="0"/>
        <v>24</v>
      </c>
      <c r="U18" s="2">
        <f t="shared" si="0"/>
        <v>3</v>
      </c>
      <c r="V18" s="2">
        <f t="shared" si="0"/>
        <v>9</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AABB2-5293-49BE-AFC2-4F2B2F0D4729}">
  <dimension ref="A1:V21"/>
  <sheetViews>
    <sheetView workbookViewId="0">
      <selection activeCell="B21" sqref="B21:V21"/>
    </sheetView>
  </sheetViews>
  <sheetFormatPr defaultColWidth="9.1796875" defaultRowHeight="14.5" x14ac:dyDescent="0.35"/>
  <cols>
    <col min="1" max="1" width="60.269531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300</v>
      </c>
      <c r="C1" s="1" t="s">
        <v>28</v>
      </c>
      <c r="D1" s="1" t="s">
        <v>29</v>
      </c>
      <c r="E1" s="1" t="s">
        <v>30</v>
      </c>
    </row>
    <row r="2" spans="1:22" x14ac:dyDescent="0.35">
      <c r="C2" s="2">
        <v>27</v>
      </c>
      <c r="D2" s="2">
        <v>2</v>
      </c>
      <c r="E2" s="2">
        <f>C2-D2</f>
        <v>25</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301</v>
      </c>
      <c r="G6" s="2">
        <v>5</v>
      </c>
      <c r="N6" s="2">
        <v>5</v>
      </c>
      <c r="R6" s="2">
        <v>5</v>
      </c>
      <c r="T6" s="2">
        <v>5</v>
      </c>
      <c r="V6" s="2">
        <v>5</v>
      </c>
    </row>
    <row r="7" spans="1:22" x14ac:dyDescent="0.35">
      <c r="A7" s="6" t="s">
        <v>302</v>
      </c>
      <c r="C7" s="2">
        <v>1</v>
      </c>
      <c r="D7" s="2">
        <v>1</v>
      </c>
      <c r="I7" s="2">
        <v>1</v>
      </c>
      <c r="N7" s="2">
        <v>1</v>
      </c>
      <c r="R7" s="2">
        <v>1</v>
      </c>
      <c r="T7" s="2">
        <v>1</v>
      </c>
      <c r="V7" s="2">
        <v>1</v>
      </c>
    </row>
    <row r="8" spans="1:22" x14ac:dyDescent="0.35">
      <c r="A8" t="s">
        <v>303</v>
      </c>
      <c r="I8" s="2">
        <v>3</v>
      </c>
      <c r="N8" s="2">
        <v>3</v>
      </c>
      <c r="P8" s="2">
        <v>3</v>
      </c>
      <c r="T8" s="2">
        <v>3</v>
      </c>
      <c r="V8" s="2">
        <v>3</v>
      </c>
    </row>
    <row r="9" spans="1:22" x14ac:dyDescent="0.35">
      <c r="A9" t="s">
        <v>304</v>
      </c>
      <c r="N9" s="4">
        <v>3</v>
      </c>
      <c r="P9" s="2">
        <v>3</v>
      </c>
      <c r="T9" s="4">
        <v>3</v>
      </c>
    </row>
    <row r="10" spans="1:22" x14ac:dyDescent="0.35">
      <c r="A10" t="s">
        <v>305</v>
      </c>
      <c r="C10" s="2">
        <v>1</v>
      </c>
      <c r="N10" s="4">
        <v>1</v>
      </c>
      <c r="O10" s="2">
        <v>1</v>
      </c>
      <c r="U10" s="2">
        <v>1</v>
      </c>
    </row>
    <row r="11" spans="1:22" x14ac:dyDescent="0.35">
      <c r="A11" t="s">
        <v>306</v>
      </c>
      <c r="G11" s="2">
        <v>1</v>
      </c>
      <c r="N11" s="4">
        <v>1</v>
      </c>
      <c r="P11" s="2">
        <v>1</v>
      </c>
      <c r="T11" s="4">
        <v>1</v>
      </c>
      <c r="V11" s="4">
        <v>1</v>
      </c>
    </row>
    <row r="12" spans="1:22" x14ac:dyDescent="0.35">
      <c r="A12" t="s">
        <v>307</v>
      </c>
      <c r="G12" s="2">
        <v>1</v>
      </c>
      <c r="I12" s="2">
        <v>1</v>
      </c>
      <c r="N12" s="4">
        <v>1</v>
      </c>
      <c r="R12" s="2">
        <v>1</v>
      </c>
      <c r="T12" s="4">
        <v>1</v>
      </c>
      <c r="V12" s="4">
        <v>1</v>
      </c>
    </row>
    <row r="13" spans="1:22" x14ac:dyDescent="0.35">
      <c r="A13" t="s">
        <v>308</v>
      </c>
      <c r="G13" s="2">
        <v>2</v>
      </c>
      <c r="N13" s="4">
        <v>2</v>
      </c>
      <c r="P13" s="4">
        <v>2</v>
      </c>
      <c r="T13" s="4">
        <v>2</v>
      </c>
    </row>
    <row r="14" spans="1:22" x14ac:dyDescent="0.35">
      <c r="A14" t="s">
        <v>309</v>
      </c>
      <c r="N14" s="4">
        <v>1</v>
      </c>
      <c r="O14" s="2">
        <v>1</v>
      </c>
      <c r="T14" s="4">
        <v>1</v>
      </c>
      <c r="V14" s="2">
        <v>1</v>
      </c>
    </row>
    <row r="15" spans="1:22" x14ac:dyDescent="0.35">
      <c r="A15" t="s">
        <v>310</v>
      </c>
      <c r="C15" s="2">
        <v>1</v>
      </c>
      <c r="I15" s="2">
        <v>1</v>
      </c>
      <c r="N15" s="4">
        <v>1</v>
      </c>
      <c r="Q15" s="2">
        <v>1</v>
      </c>
      <c r="T15" s="4">
        <v>1</v>
      </c>
      <c r="V15" s="4">
        <v>1</v>
      </c>
    </row>
    <row r="16" spans="1:22" x14ac:dyDescent="0.35">
      <c r="A16" t="s">
        <v>311</v>
      </c>
      <c r="N16" s="4">
        <v>2</v>
      </c>
      <c r="Q16" s="2">
        <v>2</v>
      </c>
      <c r="T16" s="4">
        <v>2</v>
      </c>
      <c r="V16" s="4">
        <v>2</v>
      </c>
    </row>
    <row r="17" spans="1:22" x14ac:dyDescent="0.35">
      <c r="A17" t="s">
        <v>312</v>
      </c>
      <c r="C17" s="2">
        <v>1</v>
      </c>
      <c r="N17" s="4">
        <v>1</v>
      </c>
      <c r="Q17" s="2">
        <v>1</v>
      </c>
      <c r="T17" s="4">
        <v>1</v>
      </c>
      <c r="V17" s="4">
        <v>1</v>
      </c>
    </row>
    <row r="18" spans="1:22" x14ac:dyDescent="0.35">
      <c r="A18" s="6" t="s">
        <v>313</v>
      </c>
      <c r="N18" s="4">
        <v>1</v>
      </c>
      <c r="Q18" s="4">
        <v>1</v>
      </c>
      <c r="T18" s="4">
        <v>1</v>
      </c>
      <c r="V18" s="4">
        <v>1</v>
      </c>
    </row>
    <row r="19" spans="1:22" x14ac:dyDescent="0.35">
      <c r="A19" t="s">
        <v>314</v>
      </c>
      <c r="N19" s="4">
        <v>1</v>
      </c>
      <c r="R19" s="2">
        <v>1</v>
      </c>
      <c r="T19" s="4">
        <v>1</v>
      </c>
    </row>
    <row r="20" spans="1:22" x14ac:dyDescent="0.35">
      <c r="A20" t="s">
        <v>315</v>
      </c>
      <c r="N20" s="4">
        <v>1</v>
      </c>
      <c r="O20" s="2">
        <v>1</v>
      </c>
      <c r="U20" s="2">
        <v>1</v>
      </c>
    </row>
    <row r="21" spans="1:22" x14ac:dyDescent="0.35">
      <c r="B21" s="2">
        <f>SUM(B6:B20)</f>
        <v>0</v>
      </c>
      <c r="C21" s="2">
        <f t="shared" ref="C21:V21" si="0">SUM(C6:C20)</f>
        <v>4</v>
      </c>
      <c r="D21" s="2">
        <f t="shared" si="0"/>
        <v>1</v>
      </c>
      <c r="E21" s="2">
        <f t="shared" si="0"/>
        <v>0</v>
      </c>
      <c r="F21" s="2">
        <f t="shared" si="0"/>
        <v>0</v>
      </c>
      <c r="G21" s="2">
        <f t="shared" si="0"/>
        <v>9</v>
      </c>
      <c r="H21" s="2">
        <f t="shared" si="0"/>
        <v>0</v>
      </c>
      <c r="I21" s="2">
        <f t="shared" si="0"/>
        <v>6</v>
      </c>
      <c r="J21" s="2">
        <f t="shared" si="0"/>
        <v>0</v>
      </c>
      <c r="K21" s="2">
        <f t="shared" si="0"/>
        <v>0</v>
      </c>
      <c r="L21" s="2">
        <f t="shared" si="0"/>
        <v>0</v>
      </c>
      <c r="M21" s="2">
        <f t="shared" si="0"/>
        <v>0</v>
      </c>
      <c r="N21" s="2">
        <f t="shared" si="0"/>
        <v>25</v>
      </c>
      <c r="O21" s="2">
        <f t="shared" si="0"/>
        <v>3</v>
      </c>
      <c r="P21" s="2">
        <f t="shared" si="0"/>
        <v>9</v>
      </c>
      <c r="Q21" s="2">
        <f t="shared" si="0"/>
        <v>5</v>
      </c>
      <c r="R21" s="2">
        <f t="shared" si="0"/>
        <v>8</v>
      </c>
      <c r="S21" s="2">
        <f t="shared" si="0"/>
        <v>0</v>
      </c>
      <c r="T21" s="2">
        <f t="shared" si="0"/>
        <v>23</v>
      </c>
      <c r="U21" s="2">
        <f t="shared" si="0"/>
        <v>2</v>
      </c>
      <c r="V21" s="2">
        <f t="shared" si="0"/>
        <v>17</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5C06-C564-4087-9ED2-8B75EE0E2D06}">
  <dimension ref="A1:V9"/>
  <sheetViews>
    <sheetView workbookViewId="0">
      <selection activeCell="B9" sqref="B9:V9"/>
    </sheetView>
  </sheetViews>
  <sheetFormatPr defaultColWidth="9.1796875" defaultRowHeight="14.5" x14ac:dyDescent="0.35"/>
  <cols>
    <col min="1" max="1" width="40" style="2" bestFit="1" customWidth="1"/>
    <col min="2" max="2" width="17"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316</v>
      </c>
      <c r="C1" s="1" t="s">
        <v>28</v>
      </c>
      <c r="D1" s="1" t="s">
        <v>29</v>
      </c>
      <c r="E1" s="1" t="s">
        <v>30</v>
      </c>
    </row>
    <row r="2" spans="1:22" x14ac:dyDescent="0.35">
      <c r="C2" s="2">
        <v>26</v>
      </c>
      <c r="E2" s="2">
        <f>C2-D2</f>
        <v>26</v>
      </c>
    </row>
    <row r="3" spans="1:22" x14ac:dyDescent="0.35">
      <c r="B3" s="9" t="s">
        <v>0</v>
      </c>
      <c r="C3" s="32" t="s">
        <v>1</v>
      </c>
      <c r="D3" s="32"/>
      <c r="E3" s="32"/>
      <c r="F3" s="32"/>
      <c r="G3" s="32"/>
      <c r="H3" s="32"/>
      <c r="I3" s="9"/>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317</v>
      </c>
      <c r="M6" s="2">
        <v>23</v>
      </c>
      <c r="O6" s="2">
        <v>23</v>
      </c>
      <c r="T6" s="2">
        <v>23</v>
      </c>
    </row>
    <row r="7" spans="1:22" x14ac:dyDescent="0.35">
      <c r="A7" t="s">
        <v>318</v>
      </c>
      <c r="C7" s="2">
        <v>2</v>
      </c>
      <c r="M7" s="2">
        <v>2</v>
      </c>
      <c r="O7" s="2">
        <v>2</v>
      </c>
      <c r="T7" s="2">
        <v>2</v>
      </c>
    </row>
    <row r="8" spans="1:22" x14ac:dyDescent="0.35">
      <c r="A8" t="s">
        <v>319</v>
      </c>
      <c r="M8" s="2">
        <v>1</v>
      </c>
      <c r="O8" s="2">
        <v>1</v>
      </c>
      <c r="U8" s="2">
        <v>1</v>
      </c>
      <c r="V8" s="2">
        <v>1</v>
      </c>
    </row>
    <row r="9" spans="1:22" x14ac:dyDescent="0.35">
      <c r="B9" s="2">
        <f>SUM(B6:B8)</f>
        <v>0</v>
      </c>
      <c r="C9" s="2">
        <f t="shared" ref="C9:V9" si="0">SUM(C6:C8)</f>
        <v>2</v>
      </c>
      <c r="D9" s="2">
        <f t="shared" si="0"/>
        <v>0</v>
      </c>
      <c r="E9" s="2">
        <f t="shared" si="0"/>
        <v>0</v>
      </c>
      <c r="F9" s="2">
        <f t="shared" si="0"/>
        <v>0</v>
      </c>
      <c r="G9" s="2">
        <f t="shared" si="0"/>
        <v>0</v>
      </c>
      <c r="H9" s="2">
        <f t="shared" si="0"/>
        <v>0</v>
      </c>
      <c r="I9" s="2">
        <f t="shared" si="0"/>
        <v>0</v>
      </c>
      <c r="J9" s="2">
        <f t="shared" si="0"/>
        <v>0</v>
      </c>
      <c r="K9" s="2">
        <f t="shared" si="0"/>
        <v>0</v>
      </c>
      <c r="L9" s="2">
        <f t="shared" si="0"/>
        <v>0</v>
      </c>
      <c r="M9" s="2">
        <f t="shared" si="0"/>
        <v>26</v>
      </c>
      <c r="N9" s="2">
        <f t="shared" si="0"/>
        <v>0</v>
      </c>
      <c r="O9" s="2">
        <f t="shared" si="0"/>
        <v>26</v>
      </c>
      <c r="P9" s="2">
        <f t="shared" si="0"/>
        <v>0</v>
      </c>
      <c r="Q9" s="2">
        <f t="shared" si="0"/>
        <v>0</v>
      </c>
      <c r="R9" s="2">
        <f t="shared" si="0"/>
        <v>0</v>
      </c>
      <c r="S9" s="2">
        <f t="shared" si="0"/>
        <v>0</v>
      </c>
      <c r="T9" s="2">
        <f t="shared" si="0"/>
        <v>25</v>
      </c>
      <c r="U9" s="2">
        <f t="shared" si="0"/>
        <v>1</v>
      </c>
      <c r="V9" s="2">
        <f t="shared" si="0"/>
        <v>1</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73BC-DA99-473A-BD1C-42BD7F3E9764}">
  <dimension ref="A1:V24"/>
  <sheetViews>
    <sheetView workbookViewId="0">
      <selection activeCell="B24" sqref="B24:V24"/>
    </sheetView>
  </sheetViews>
  <sheetFormatPr defaultColWidth="9.1796875" defaultRowHeight="14.5" x14ac:dyDescent="0.35"/>
  <cols>
    <col min="1" max="1" width="46.542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320</v>
      </c>
      <c r="C1" s="1" t="s">
        <v>28</v>
      </c>
      <c r="D1" s="1" t="s">
        <v>29</v>
      </c>
      <c r="E1" s="1" t="s">
        <v>30</v>
      </c>
    </row>
    <row r="2" spans="1:22" x14ac:dyDescent="0.35">
      <c r="C2" s="2">
        <v>25</v>
      </c>
      <c r="D2" s="2">
        <v>1</v>
      </c>
      <c r="E2" s="2">
        <f>C2-D2</f>
        <v>24</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321</v>
      </c>
      <c r="C6" s="2">
        <v>3</v>
      </c>
      <c r="M6" s="2">
        <v>3</v>
      </c>
      <c r="O6" s="2">
        <v>3</v>
      </c>
      <c r="T6" s="2">
        <v>3</v>
      </c>
      <c r="V6" s="2">
        <v>3</v>
      </c>
    </row>
    <row r="7" spans="1:22" x14ac:dyDescent="0.35">
      <c r="A7" t="s">
        <v>322</v>
      </c>
      <c r="C7" s="2">
        <v>1</v>
      </c>
      <c r="I7" s="2">
        <v>1</v>
      </c>
      <c r="M7" s="2">
        <v>1</v>
      </c>
      <c r="O7" s="2">
        <v>1</v>
      </c>
      <c r="U7" s="2">
        <v>1</v>
      </c>
      <c r="V7" s="2">
        <v>1</v>
      </c>
    </row>
    <row r="8" spans="1:22" x14ac:dyDescent="0.35">
      <c r="A8" t="s">
        <v>323</v>
      </c>
      <c r="E8" s="2">
        <v>1</v>
      </c>
      <c r="M8" s="2">
        <v>1</v>
      </c>
      <c r="O8" s="2">
        <v>1</v>
      </c>
      <c r="U8" s="2">
        <v>1</v>
      </c>
      <c r="V8" s="2">
        <v>1</v>
      </c>
    </row>
    <row r="9" spans="1:22" x14ac:dyDescent="0.35">
      <c r="A9" t="s">
        <v>324</v>
      </c>
      <c r="K9" s="2">
        <v>2</v>
      </c>
      <c r="N9" s="2">
        <v>2</v>
      </c>
      <c r="P9" s="2">
        <v>2</v>
      </c>
      <c r="T9" s="2">
        <v>2</v>
      </c>
      <c r="V9" s="4">
        <v>2</v>
      </c>
    </row>
    <row r="10" spans="1:22" x14ac:dyDescent="0.35">
      <c r="A10" t="s">
        <v>325</v>
      </c>
      <c r="D10" s="2">
        <v>1</v>
      </c>
      <c r="I10" s="2">
        <v>1</v>
      </c>
      <c r="N10" s="2">
        <v>1</v>
      </c>
      <c r="P10" s="2">
        <v>1</v>
      </c>
      <c r="T10" s="2">
        <v>1</v>
      </c>
    </row>
    <row r="11" spans="1:22" x14ac:dyDescent="0.35">
      <c r="A11" t="s">
        <v>326</v>
      </c>
      <c r="N11" s="2">
        <v>1</v>
      </c>
      <c r="R11" s="2">
        <v>1</v>
      </c>
      <c r="U11" s="2">
        <v>1</v>
      </c>
    </row>
    <row r="12" spans="1:22" x14ac:dyDescent="0.35">
      <c r="A12" t="s">
        <v>327</v>
      </c>
      <c r="E12" s="2">
        <v>1</v>
      </c>
      <c r="M12" s="2">
        <v>1</v>
      </c>
      <c r="O12" s="2">
        <v>1</v>
      </c>
      <c r="T12" s="2">
        <v>1</v>
      </c>
    </row>
    <row r="13" spans="1:22" x14ac:dyDescent="0.35">
      <c r="A13" t="s">
        <v>328</v>
      </c>
      <c r="C13" s="2">
        <v>2</v>
      </c>
      <c r="E13" s="2">
        <v>2</v>
      </c>
      <c r="M13" s="2">
        <v>2</v>
      </c>
      <c r="O13" s="2">
        <v>2</v>
      </c>
      <c r="T13" s="4">
        <v>2</v>
      </c>
      <c r="V13" s="2">
        <v>2</v>
      </c>
    </row>
    <row r="14" spans="1:22" x14ac:dyDescent="0.35">
      <c r="A14" t="s">
        <v>329</v>
      </c>
      <c r="N14" s="4">
        <v>1</v>
      </c>
      <c r="O14" s="2">
        <v>1</v>
      </c>
      <c r="U14" s="2">
        <v>1</v>
      </c>
      <c r="V14" s="2">
        <v>1</v>
      </c>
    </row>
    <row r="15" spans="1:22" x14ac:dyDescent="0.35">
      <c r="A15" t="s">
        <v>330</v>
      </c>
      <c r="C15" s="2">
        <v>1</v>
      </c>
      <c r="I15" s="2">
        <v>1</v>
      </c>
      <c r="K15" s="2">
        <v>1</v>
      </c>
      <c r="N15" s="4">
        <v>1</v>
      </c>
      <c r="O15" s="4">
        <v>1</v>
      </c>
      <c r="T15" s="4">
        <v>1</v>
      </c>
      <c r="V15" s="2">
        <v>1</v>
      </c>
    </row>
    <row r="16" spans="1:22" x14ac:dyDescent="0.35">
      <c r="A16" t="s">
        <v>331</v>
      </c>
      <c r="N16" s="4">
        <v>1</v>
      </c>
      <c r="O16" s="4">
        <v>1</v>
      </c>
      <c r="T16" s="4">
        <v>1</v>
      </c>
    </row>
    <row r="17" spans="1:22" x14ac:dyDescent="0.35">
      <c r="A17" t="s">
        <v>332</v>
      </c>
      <c r="F17" s="2">
        <v>1</v>
      </c>
      <c r="K17" s="2">
        <v>1</v>
      </c>
      <c r="N17" s="4">
        <v>1</v>
      </c>
      <c r="P17" s="2">
        <v>1</v>
      </c>
      <c r="T17" s="4">
        <v>1</v>
      </c>
      <c r="V17" s="4">
        <v>1</v>
      </c>
    </row>
    <row r="18" spans="1:22" x14ac:dyDescent="0.35">
      <c r="A18" t="s">
        <v>333</v>
      </c>
      <c r="C18" s="2">
        <v>2</v>
      </c>
      <c r="M18" s="2">
        <v>2</v>
      </c>
      <c r="O18" s="4">
        <v>2</v>
      </c>
      <c r="T18" s="4">
        <v>2</v>
      </c>
    </row>
    <row r="19" spans="1:22" x14ac:dyDescent="0.35">
      <c r="A19" t="s">
        <v>334</v>
      </c>
      <c r="M19" s="2">
        <v>2</v>
      </c>
      <c r="O19" s="4">
        <v>2</v>
      </c>
      <c r="T19" s="4">
        <v>2</v>
      </c>
    </row>
    <row r="20" spans="1:22" x14ac:dyDescent="0.35">
      <c r="A20" t="s">
        <v>335</v>
      </c>
      <c r="I20" s="2">
        <v>1</v>
      </c>
      <c r="M20" s="2">
        <v>1</v>
      </c>
      <c r="O20" s="4">
        <v>1</v>
      </c>
      <c r="T20" s="4">
        <v>1</v>
      </c>
      <c r="V20" s="2">
        <v>1</v>
      </c>
    </row>
    <row r="21" spans="1:22" x14ac:dyDescent="0.35">
      <c r="A21" t="s">
        <v>336</v>
      </c>
      <c r="N21" s="2">
        <v>1</v>
      </c>
      <c r="O21" s="4">
        <v>1</v>
      </c>
      <c r="U21" s="2">
        <v>1</v>
      </c>
    </row>
    <row r="22" spans="1:22" x14ac:dyDescent="0.35">
      <c r="A22" t="s">
        <v>337</v>
      </c>
      <c r="N22" s="2">
        <v>1</v>
      </c>
      <c r="Q22" s="2">
        <v>1</v>
      </c>
      <c r="T22" s="4">
        <v>1</v>
      </c>
    </row>
    <row r="23" spans="1:22" x14ac:dyDescent="0.35">
      <c r="A23" s="2" t="s">
        <v>338</v>
      </c>
      <c r="C23" s="2">
        <v>1</v>
      </c>
      <c r="N23" s="2">
        <v>1</v>
      </c>
      <c r="O23" s="4">
        <v>1</v>
      </c>
      <c r="T23" s="4">
        <v>1</v>
      </c>
      <c r="V23" s="2">
        <v>1</v>
      </c>
    </row>
    <row r="24" spans="1:22" x14ac:dyDescent="0.35">
      <c r="B24" s="2">
        <f>SUM(B6:B23)</f>
        <v>0</v>
      </c>
      <c r="C24" s="2">
        <f t="shared" ref="C24:V24" si="0">SUM(C6:C23)</f>
        <v>10</v>
      </c>
      <c r="D24" s="2">
        <f t="shared" si="0"/>
        <v>1</v>
      </c>
      <c r="E24" s="2">
        <f t="shared" si="0"/>
        <v>4</v>
      </c>
      <c r="F24" s="2">
        <f t="shared" si="0"/>
        <v>1</v>
      </c>
      <c r="G24" s="2">
        <f t="shared" si="0"/>
        <v>0</v>
      </c>
      <c r="H24" s="2">
        <f t="shared" si="0"/>
        <v>0</v>
      </c>
      <c r="I24" s="2">
        <f t="shared" si="0"/>
        <v>4</v>
      </c>
      <c r="J24" s="2">
        <f t="shared" si="0"/>
        <v>0</v>
      </c>
      <c r="K24" s="2">
        <f t="shared" si="0"/>
        <v>4</v>
      </c>
      <c r="L24" s="2">
        <f t="shared" si="0"/>
        <v>0</v>
      </c>
      <c r="M24" s="2">
        <f t="shared" si="0"/>
        <v>13</v>
      </c>
      <c r="N24" s="2">
        <f t="shared" si="0"/>
        <v>11</v>
      </c>
      <c r="O24" s="2">
        <f t="shared" si="0"/>
        <v>18</v>
      </c>
      <c r="P24" s="2">
        <f t="shared" si="0"/>
        <v>4</v>
      </c>
      <c r="Q24" s="2">
        <f t="shared" si="0"/>
        <v>1</v>
      </c>
      <c r="R24" s="2">
        <f t="shared" si="0"/>
        <v>1</v>
      </c>
      <c r="S24" s="2">
        <f t="shared" si="0"/>
        <v>0</v>
      </c>
      <c r="T24" s="2">
        <f t="shared" si="0"/>
        <v>19</v>
      </c>
      <c r="U24" s="2">
        <f t="shared" si="0"/>
        <v>5</v>
      </c>
      <c r="V24" s="2">
        <f t="shared" si="0"/>
        <v>14</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2F8A7-A9B1-4521-B45B-A9588A6C7F0D}">
  <dimension ref="A1:V8"/>
  <sheetViews>
    <sheetView workbookViewId="0">
      <selection activeCell="B8" sqref="B8:V8"/>
    </sheetView>
  </sheetViews>
  <sheetFormatPr defaultColWidth="9.1796875" defaultRowHeight="14.5" x14ac:dyDescent="0.35"/>
  <cols>
    <col min="1" max="1" width="20.542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3" style="2" bestFit="1" customWidth="1"/>
    <col min="18"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339</v>
      </c>
      <c r="C1" s="1" t="s">
        <v>28</v>
      </c>
      <c r="D1" s="1" t="s">
        <v>29</v>
      </c>
      <c r="E1" s="1" t="s">
        <v>30</v>
      </c>
    </row>
    <row r="2" spans="1:22" x14ac:dyDescent="0.35">
      <c r="C2" s="2">
        <v>25</v>
      </c>
      <c r="E2" s="2">
        <f>C2-D2</f>
        <v>25</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340</v>
      </c>
      <c r="M6" s="2">
        <v>22</v>
      </c>
      <c r="Q6" s="2">
        <v>22</v>
      </c>
      <c r="U6" s="2">
        <v>22</v>
      </c>
    </row>
    <row r="7" spans="1:22" x14ac:dyDescent="0.35">
      <c r="A7" t="s">
        <v>341</v>
      </c>
      <c r="M7" s="2">
        <v>3</v>
      </c>
      <c r="P7" s="2">
        <v>3</v>
      </c>
      <c r="T7" s="2">
        <v>3</v>
      </c>
    </row>
    <row r="8" spans="1:22" x14ac:dyDescent="0.35">
      <c r="B8" s="2">
        <f>SUM(B6:B7)</f>
        <v>0</v>
      </c>
      <c r="C8" s="2">
        <f t="shared" ref="C8:V8" si="0">SUM(C6:C7)</f>
        <v>0</v>
      </c>
      <c r="D8" s="2">
        <f t="shared" si="0"/>
        <v>0</v>
      </c>
      <c r="E8" s="2">
        <f t="shared" si="0"/>
        <v>0</v>
      </c>
      <c r="F8" s="2">
        <f t="shared" si="0"/>
        <v>0</v>
      </c>
      <c r="G8" s="2">
        <f t="shared" si="0"/>
        <v>0</v>
      </c>
      <c r="H8" s="2">
        <f t="shared" si="0"/>
        <v>0</v>
      </c>
      <c r="I8" s="2">
        <f t="shared" si="0"/>
        <v>0</v>
      </c>
      <c r="J8" s="2">
        <f t="shared" si="0"/>
        <v>0</v>
      </c>
      <c r="K8" s="2">
        <f t="shared" si="0"/>
        <v>0</v>
      </c>
      <c r="L8" s="2">
        <f t="shared" si="0"/>
        <v>0</v>
      </c>
      <c r="M8" s="2">
        <f t="shared" si="0"/>
        <v>25</v>
      </c>
      <c r="N8" s="2">
        <f t="shared" si="0"/>
        <v>0</v>
      </c>
      <c r="O8" s="2">
        <f t="shared" si="0"/>
        <v>0</v>
      </c>
      <c r="P8" s="2">
        <f t="shared" si="0"/>
        <v>3</v>
      </c>
      <c r="Q8" s="2">
        <f t="shared" si="0"/>
        <v>22</v>
      </c>
      <c r="R8" s="2">
        <f t="shared" si="0"/>
        <v>0</v>
      </c>
      <c r="S8" s="2">
        <f t="shared" si="0"/>
        <v>0</v>
      </c>
      <c r="T8" s="2">
        <f t="shared" si="0"/>
        <v>3</v>
      </c>
      <c r="U8" s="2">
        <f t="shared" si="0"/>
        <v>22</v>
      </c>
      <c r="V8"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583F-40E6-4C23-86D6-3961E257D743}">
  <dimension ref="A1:V9"/>
  <sheetViews>
    <sheetView workbookViewId="0">
      <selection activeCell="B9" sqref="B9:V9"/>
    </sheetView>
  </sheetViews>
  <sheetFormatPr defaultColWidth="9.1796875" defaultRowHeight="14.5" x14ac:dyDescent="0.35"/>
  <cols>
    <col min="1" max="1" width="25.17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342</v>
      </c>
      <c r="C1" s="1" t="s">
        <v>28</v>
      </c>
      <c r="D1" s="1" t="s">
        <v>29</v>
      </c>
      <c r="E1" s="1" t="s">
        <v>30</v>
      </c>
    </row>
    <row r="2" spans="1:22" x14ac:dyDescent="0.35">
      <c r="C2" s="2">
        <v>25</v>
      </c>
      <c r="E2" s="2">
        <f>C2-D2</f>
        <v>25</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343</v>
      </c>
      <c r="M6" s="2">
        <v>15</v>
      </c>
      <c r="R6" s="2">
        <v>15</v>
      </c>
      <c r="T6" s="2">
        <v>15</v>
      </c>
    </row>
    <row r="7" spans="1:22" x14ac:dyDescent="0.35">
      <c r="A7" t="s">
        <v>344</v>
      </c>
      <c r="M7" s="2">
        <v>7</v>
      </c>
      <c r="O7" s="2">
        <v>7</v>
      </c>
      <c r="T7" s="2">
        <v>7</v>
      </c>
    </row>
    <row r="8" spans="1:22" x14ac:dyDescent="0.35">
      <c r="A8" t="s">
        <v>345</v>
      </c>
      <c r="C8" s="2">
        <v>3</v>
      </c>
      <c r="M8" s="2">
        <v>3</v>
      </c>
      <c r="O8" s="2">
        <v>3</v>
      </c>
      <c r="T8" s="2">
        <v>3</v>
      </c>
    </row>
    <row r="9" spans="1:22" x14ac:dyDescent="0.35">
      <c r="B9" s="2">
        <f>SUM(B6:B8)</f>
        <v>0</v>
      </c>
      <c r="C9" s="2">
        <f t="shared" ref="C9:V9" si="0">SUM(C6:C8)</f>
        <v>3</v>
      </c>
      <c r="D9" s="2">
        <f t="shared" si="0"/>
        <v>0</v>
      </c>
      <c r="E9" s="2">
        <f t="shared" si="0"/>
        <v>0</v>
      </c>
      <c r="F9" s="2">
        <f t="shared" si="0"/>
        <v>0</v>
      </c>
      <c r="G9" s="2">
        <f t="shared" si="0"/>
        <v>0</v>
      </c>
      <c r="H9" s="2">
        <f t="shared" si="0"/>
        <v>0</v>
      </c>
      <c r="I9" s="2">
        <f t="shared" si="0"/>
        <v>0</v>
      </c>
      <c r="J9" s="2">
        <f t="shared" si="0"/>
        <v>0</v>
      </c>
      <c r="K9" s="2">
        <f t="shared" si="0"/>
        <v>0</v>
      </c>
      <c r="L9" s="2">
        <f t="shared" si="0"/>
        <v>0</v>
      </c>
      <c r="M9" s="2">
        <f t="shared" si="0"/>
        <v>25</v>
      </c>
      <c r="N9" s="2">
        <f t="shared" si="0"/>
        <v>0</v>
      </c>
      <c r="O9" s="2">
        <f t="shared" si="0"/>
        <v>10</v>
      </c>
      <c r="P9" s="2">
        <f t="shared" si="0"/>
        <v>0</v>
      </c>
      <c r="Q9" s="2">
        <f t="shared" si="0"/>
        <v>0</v>
      </c>
      <c r="R9" s="2">
        <f t="shared" si="0"/>
        <v>15</v>
      </c>
      <c r="S9" s="2">
        <f t="shared" si="0"/>
        <v>0</v>
      </c>
      <c r="T9" s="2">
        <f t="shared" si="0"/>
        <v>25</v>
      </c>
      <c r="U9" s="2">
        <f t="shared" si="0"/>
        <v>0</v>
      </c>
      <c r="V9"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CD72-F130-4431-B7B2-296D273E88AE}">
  <dimension ref="A1:V8"/>
  <sheetViews>
    <sheetView workbookViewId="0">
      <selection activeCell="B8" sqref="B8:V8"/>
    </sheetView>
  </sheetViews>
  <sheetFormatPr defaultColWidth="9.1796875" defaultRowHeight="14.5" x14ac:dyDescent="0.35"/>
  <cols>
    <col min="1" max="1" width="36.816406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346</v>
      </c>
      <c r="C1" s="1" t="s">
        <v>28</v>
      </c>
      <c r="D1" s="1" t="s">
        <v>29</v>
      </c>
      <c r="E1" s="1" t="s">
        <v>30</v>
      </c>
    </row>
    <row r="2" spans="1:22" x14ac:dyDescent="0.35">
      <c r="C2" s="2">
        <v>24</v>
      </c>
      <c r="E2" s="2">
        <f>C2-D2</f>
        <v>24</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347</v>
      </c>
      <c r="M6" s="2">
        <v>23</v>
      </c>
      <c r="O6" s="2">
        <v>23</v>
      </c>
      <c r="T6" s="2">
        <v>23</v>
      </c>
    </row>
    <row r="7" spans="1:22" x14ac:dyDescent="0.35">
      <c r="A7" t="s">
        <v>348</v>
      </c>
      <c r="C7" s="2">
        <v>1</v>
      </c>
      <c r="M7" s="2">
        <v>1</v>
      </c>
      <c r="O7" s="2">
        <v>1</v>
      </c>
      <c r="U7" s="2">
        <v>1</v>
      </c>
      <c r="V7" s="2">
        <v>1</v>
      </c>
    </row>
    <row r="8" spans="1:22" x14ac:dyDescent="0.35">
      <c r="B8" s="2">
        <f>SUM(B6:B7)</f>
        <v>0</v>
      </c>
      <c r="C8" s="2">
        <f t="shared" ref="C8:V8" si="0">SUM(C6:C7)</f>
        <v>1</v>
      </c>
      <c r="D8" s="2">
        <f t="shared" si="0"/>
        <v>0</v>
      </c>
      <c r="E8" s="2">
        <f t="shared" si="0"/>
        <v>0</v>
      </c>
      <c r="F8" s="2">
        <f t="shared" si="0"/>
        <v>0</v>
      </c>
      <c r="G8" s="2">
        <f t="shared" si="0"/>
        <v>0</v>
      </c>
      <c r="H8" s="2">
        <f t="shared" si="0"/>
        <v>0</v>
      </c>
      <c r="I8" s="2">
        <f t="shared" si="0"/>
        <v>0</v>
      </c>
      <c r="J8" s="2">
        <f t="shared" si="0"/>
        <v>0</v>
      </c>
      <c r="K8" s="2">
        <f t="shared" si="0"/>
        <v>0</v>
      </c>
      <c r="L8" s="2">
        <f t="shared" si="0"/>
        <v>0</v>
      </c>
      <c r="M8" s="2">
        <f t="shared" si="0"/>
        <v>24</v>
      </c>
      <c r="N8" s="2">
        <f t="shared" si="0"/>
        <v>0</v>
      </c>
      <c r="O8" s="2">
        <f t="shared" si="0"/>
        <v>24</v>
      </c>
      <c r="P8" s="2">
        <f t="shared" si="0"/>
        <v>0</v>
      </c>
      <c r="Q8" s="2">
        <f t="shared" si="0"/>
        <v>0</v>
      </c>
      <c r="R8" s="2">
        <f t="shared" si="0"/>
        <v>0</v>
      </c>
      <c r="S8" s="2">
        <f t="shared" si="0"/>
        <v>0</v>
      </c>
      <c r="T8" s="2">
        <f t="shared" si="0"/>
        <v>23</v>
      </c>
      <c r="U8" s="2">
        <f t="shared" si="0"/>
        <v>1</v>
      </c>
      <c r="V8" s="2">
        <f t="shared" si="0"/>
        <v>1</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346BC-A4F9-4D4F-B9A0-B2F9FEFBDCDA}">
  <dimension ref="A1:Y28"/>
  <sheetViews>
    <sheetView workbookViewId="0">
      <selection activeCell="Y29" sqref="Y29"/>
    </sheetView>
  </sheetViews>
  <sheetFormatPr defaultColWidth="9.1796875" defaultRowHeight="14.5" x14ac:dyDescent="0.35"/>
  <cols>
    <col min="1" max="1" width="16.7265625" bestFit="1" customWidth="1"/>
    <col min="2" max="2" width="14" bestFit="1" customWidth="1"/>
    <col min="3" max="3" width="9" bestFit="1" customWidth="1"/>
    <col min="4" max="4" width="10.81640625" bestFit="1" customWidth="1"/>
    <col min="5" max="5" width="14" bestFit="1" customWidth="1"/>
    <col min="6" max="6" width="18" bestFit="1" customWidth="1"/>
    <col min="7" max="7" width="14.26953125" bestFit="1" customWidth="1"/>
    <col min="8" max="8" width="16.453125" bestFit="1" customWidth="1"/>
    <col min="9" max="9" width="28.54296875" bestFit="1" customWidth="1"/>
    <col min="10" max="10" width="11.453125" bestFit="1" customWidth="1"/>
    <col min="11" max="13" width="10.54296875" bestFit="1" customWidth="1"/>
    <col min="14" max="14" width="11.26953125" bestFit="1" customWidth="1"/>
    <col min="15" max="15" width="23.453125" bestFit="1" customWidth="1"/>
    <col min="16" max="16" width="8" bestFit="1" customWidth="1"/>
    <col min="17" max="21" width="7.1796875" bestFit="1" customWidth="1"/>
    <col min="22" max="22" width="8.26953125" hidden="1" customWidth="1"/>
    <col min="23" max="23" width="7.1796875" bestFit="1" customWidth="1"/>
    <col min="24" max="24" width="8.54296875" bestFit="1" customWidth="1"/>
    <col min="25" max="25" width="10.54296875" bestFit="1" customWidth="1"/>
  </cols>
  <sheetData>
    <row r="1" spans="1:25" x14ac:dyDescent="0.35">
      <c r="E1" s="34" t="s">
        <v>0</v>
      </c>
      <c r="F1" s="35" t="s">
        <v>1</v>
      </c>
      <c r="G1" s="35"/>
      <c r="H1" s="35"/>
      <c r="I1" s="35"/>
      <c r="J1" s="35"/>
      <c r="K1" s="35"/>
      <c r="L1" s="34"/>
      <c r="M1" s="35" t="s">
        <v>2</v>
      </c>
      <c r="N1" s="35"/>
      <c r="O1" s="35"/>
      <c r="P1" s="35"/>
      <c r="Q1" s="35"/>
      <c r="R1" s="35"/>
      <c r="S1" s="35"/>
      <c r="T1" s="35"/>
      <c r="U1" s="35"/>
      <c r="V1" s="36" t="s">
        <v>399</v>
      </c>
      <c r="W1" s="35"/>
      <c r="X1" s="35"/>
      <c r="Y1" s="35"/>
    </row>
    <row r="2" spans="1:25" x14ac:dyDescent="0.35">
      <c r="A2" s="35" t="s">
        <v>410</v>
      </c>
      <c r="B2" s="37" t="s">
        <v>400</v>
      </c>
      <c r="C2" s="37" t="s">
        <v>401</v>
      </c>
      <c r="D2" s="37" t="s">
        <v>402</v>
      </c>
      <c r="E2" s="37" t="s">
        <v>4</v>
      </c>
      <c r="F2" s="37" t="s">
        <v>5</v>
      </c>
      <c r="G2" s="37" t="s">
        <v>6</v>
      </c>
      <c r="H2" s="37" t="s">
        <v>7</v>
      </c>
      <c r="I2" s="37" t="s">
        <v>8</v>
      </c>
      <c r="J2" s="37" t="s">
        <v>9</v>
      </c>
      <c r="K2" s="37" t="s">
        <v>39</v>
      </c>
      <c r="L2" s="37" t="s">
        <v>40</v>
      </c>
      <c r="M2" s="37" t="s">
        <v>10</v>
      </c>
      <c r="N2" s="37" t="s">
        <v>11</v>
      </c>
      <c r="O2" s="37" t="s">
        <v>403</v>
      </c>
      <c r="P2" s="35" t="s">
        <v>16</v>
      </c>
      <c r="Q2" s="35"/>
      <c r="R2" s="35" t="s">
        <v>19</v>
      </c>
      <c r="S2" s="35"/>
      <c r="T2" s="35"/>
      <c r="U2" s="35"/>
      <c r="V2" s="38" t="s">
        <v>23</v>
      </c>
      <c r="W2" s="35" t="s">
        <v>13</v>
      </c>
      <c r="X2" s="35"/>
      <c r="Y2" s="35" t="s">
        <v>14</v>
      </c>
    </row>
    <row r="3" spans="1:25" x14ac:dyDescent="0.35">
      <c r="A3" s="35"/>
      <c r="B3" s="37"/>
      <c r="C3" s="37"/>
      <c r="D3" s="37"/>
      <c r="E3" s="37"/>
      <c r="F3" s="37"/>
      <c r="G3" s="37"/>
      <c r="H3" s="37"/>
      <c r="I3" s="37"/>
      <c r="J3" s="37"/>
      <c r="K3" s="37"/>
      <c r="L3" s="37"/>
      <c r="M3" s="37"/>
      <c r="N3" s="37"/>
      <c r="O3" s="37"/>
      <c r="P3" s="39" t="s">
        <v>17</v>
      </c>
      <c r="Q3" s="39" t="s">
        <v>18</v>
      </c>
      <c r="R3" s="39" t="s">
        <v>68</v>
      </c>
      <c r="S3" s="39" t="s">
        <v>20</v>
      </c>
      <c r="T3" s="39" t="s">
        <v>21</v>
      </c>
      <c r="U3" s="39" t="s">
        <v>22</v>
      </c>
      <c r="V3" s="38"/>
      <c r="W3" s="39" t="s">
        <v>24</v>
      </c>
      <c r="X3" s="39" t="s">
        <v>25</v>
      </c>
      <c r="Y3" s="35"/>
    </row>
    <row r="4" spans="1:25" x14ac:dyDescent="0.35">
      <c r="A4" s="6" t="s">
        <v>300</v>
      </c>
      <c r="B4">
        <v>58</v>
      </c>
      <c r="C4">
        <v>2</v>
      </c>
      <c r="D4">
        <f>SUM(B4-C4)</f>
        <v>56</v>
      </c>
      <c r="E4">
        <v>1</v>
      </c>
      <c r="F4">
        <v>2</v>
      </c>
      <c r="I4">
        <v>4</v>
      </c>
      <c r="J4">
        <v>2</v>
      </c>
      <c r="K4">
        <v>2</v>
      </c>
      <c r="L4">
        <v>4</v>
      </c>
      <c r="N4">
        <v>4</v>
      </c>
      <c r="P4">
        <v>2</v>
      </c>
      <c r="Q4">
        <v>54</v>
      </c>
      <c r="R4">
        <v>9</v>
      </c>
      <c r="S4">
        <v>31</v>
      </c>
      <c r="T4">
        <v>7</v>
      </c>
      <c r="U4">
        <v>9</v>
      </c>
      <c r="W4">
        <v>50</v>
      </c>
      <c r="X4">
        <v>6</v>
      </c>
      <c r="Y4">
        <v>5</v>
      </c>
    </row>
    <row r="5" spans="1:25" x14ac:dyDescent="0.35">
      <c r="A5" s="6" t="s">
        <v>413</v>
      </c>
      <c r="B5">
        <v>45</v>
      </c>
      <c r="C5">
        <v>3</v>
      </c>
      <c r="D5">
        <f>SUM(B5-C5)</f>
        <v>42</v>
      </c>
      <c r="E5">
        <v>1</v>
      </c>
      <c r="F5">
        <v>7</v>
      </c>
      <c r="G5">
        <v>3</v>
      </c>
      <c r="H5">
        <v>3</v>
      </c>
      <c r="I5">
        <v>1</v>
      </c>
      <c r="J5">
        <v>2</v>
      </c>
      <c r="L5">
        <v>8</v>
      </c>
      <c r="N5">
        <v>5</v>
      </c>
      <c r="P5">
        <v>31</v>
      </c>
      <c r="Q5">
        <v>11</v>
      </c>
      <c r="R5">
        <v>17</v>
      </c>
      <c r="S5">
        <v>12</v>
      </c>
      <c r="U5">
        <v>13</v>
      </c>
      <c r="W5">
        <v>30</v>
      </c>
      <c r="X5">
        <v>12</v>
      </c>
      <c r="Y5">
        <v>13</v>
      </c>
    </row>
    <row r="6" spans="1:25" x14ac:dyDescent="0.35">
      <c r="A6" s="6" t="s">
        <v>416</v>
      </c>
      <c r="B6">
        <v>39</v>
      </c>
      <c r="C6">
        <v>4</v>
      </c>
      <c r="D6">
        <f>SUM(B6-C6)</f>
        <v>35</v>
      </c>
      <c r="F6">
        <v>3</v>
      </c>
      <c r="G6">
        <v>1</v>
      </c>
      <c r="H6">
        <v>5</v>
      </c>
      <c r="J6">
        <v>5</v>
      </c>
      <c r="L6">
        <v>3</v>
      </c>
      <c r="M6">
        <v>2</v>
      </c>
      <c r="N6">
        <v>14</v>
      </c>
      <c r="P6">
        <v>34</v>
      </c>
      <c r="Q6">
        <v>1</v>
      </c>
      <c r="R6">
        <v>3</v>
      </c>
      <c r="S6">
        <v>5</v>
      </c>
      <c r="U6">
        <v>27</v>
      </c>
      <c r="W6">
        <v>31</v>
      </c>
      <c r="X6">
        <v>4</v>
      </c>
      <c r="Y6">
        <v>18</v>
      </c>
    </row>
    <row r="7" spans="1:25" x14ac:dyDescent="0.35">
      <c r="A7" s="6" t="s">
        <v>421</v>
      </c>
      <c r="B7">
        <v>32</v>
      </c>
      <c r="C7">
        <v>4</v>
      </c>
      <c r="D7">
        <f>SUM(B7-C7)</f>
        <v>28</v>
      </c>
      <c r="F7">
        <v>4</v>
      </c>
      <c r="I7">
        <v>1</v>
      </c>
      <c r="J7">
        <v>10</v>
      </c>
      <c r="K7">
        <v>1</v>
      </c>
      <c r="N7">
        <v>20</v>
      </c>
      <c r="P7">
        <v>28</v>
      </c>
      <c r="R7">
        <v>1</v>
      </c>
      <c r="S7">
        <v>3</v>
      </c>
      <c r="T7">
        <v>7</v>
      </c>
      <c r="U7">
        <v>17</v>
      </c>
      <c r="W7">
        <v>27</v>
      </c>
      <c r="X7">
        <v>1</v>
      </c>
      <c r="Y7">
        <v>8</v>
      </c>
    </row>
    <row r="8" spans="1:25" x14ac:dyDescent="0.35">
      <c r="A8" s="6" t="s">
        <v>424</v>
      </c>
      <c r="B8">
        <v>31</v>
      </c>
      <c r="C8">
        <v>1</v>
      </c>
      <c r="D8">
        <f>SUM(B8-C8)</f>
        <v>30</v>
      </c>
      <c r="F8">
        <v>2</v>
      </c>
      <c r="H8">
        <v>4</v>
      </c>
      <c r="J8">
        <v>4</v>
      </c>
      <c r="K8">
        <v>2</v>
      </c>
      <c r="L8">
        <v>2</v>
      </c>
      <c r="N8">
        <v>26</v>
      </c>
      <c r="P8">
        <v>9</v>
      </c>
      <c r="Q8">
        <v>21</v>
      </c>
      <c r="R8">
        <v>22</v>
      </c>
      <c r="S8">
        <v>6</v>
      </c>
      <c r="T8">
        <v>2</v>
      </c>
      <c r="W8">
        <v>24</v>
      </c>
      <c r="X8">
        <v>6</v>
      </c>
      <c r="Y8">
        <v>20</v>
      </c>
    </row>
    <row r="9" spans="1:25" x14ac:dyDescent="0.35">
      <c r="A9" s="6" t="s">
        <v>425</v>
      </c>
      <c r="B9">
        <v>30</v>
      </c>
      <c r="C9">
        <v>1</v>
      </c>
      <c r="D9">
        <f>SUM(B9-C9)</f>
        <v>29</v>
      </c>
      <c r="F9">
        <v>6</v>
      </c>
      <c r="I9">
        <v>1</v>
      </c>
      <c r="J9">
        <v>2</v>
      </c>
      <c r="K9">
        <v>2</v>
      </c>
      <c r="L9">
        <v>14</v>
      </c>
      <c r="M9">
        <v>1</v>
      </c>
      <c r="N9">
        <v>24</v>
      </c>
      <c r="P9">
        <v>1</v>
      </c>
      <c r="Q9">
        <v>28</v>
      </c>
      <c r="R9">
        <v>8</v>
      </c>
      <c r="S9">
        <v>8</v>
      </c>
      <c r="T9">
        <v>8</v>
      </c>
      <c r="U9">
        <v>5</v>
      </c>
      <c r="W9">
        <v>27</v>
      </c>
      <c r="X9">
        <v>2</v>
      </c>
      <c r="Y9">
        <v>6</v>
      </c>
    </row>
    <row r="10" spans="1:25" x14ac:dyDescent="0.35">
      <c r="A10" s="6" t="s">
        <v>426</v>
      </c>
      <c r="B10">
        <v>30</v>
      </c>
      <c r="C10">
        <v>1</v>
      </c>
      <c r="D10">
        <f>SUM(B10-C10)</f>
        <v>29</v>
      </c>
      <c r="F10">
        <v>2</v>
      </c>
      <c r="H10">
        <v>1</v>
      </c>
      <c r="J10">
        <v>3</v>
      </c>
      <c r="L10">
        <v>8</v>
      </c>
      <c r="N10">
        <v>19</v>
      </c>
      <c r="P10">
        <v>29</v>
      </c>
      <c r="R10">
        <v>6</v>
      </c>
      <c r="S10">
        <v>7</v>
      </c>
      <c r="T10">
        <v>4</v>
      </c>
      <c r="U10">
        <v>12</v>
      </c>
      <c r="W10">
        <v>23</v>
      </c>
      <c r="X10">
        <v>6</v>
      </c>
      <c r="Y10">
        <v>6</v>
      </c>
    </row>
    <row r="11" spans="1:25" x14ac:dyDescent="0.35">
      <c r="A11" s="6" t="s">
        <v>427</v>
      </c>
      <c r="B11">
        <v>29</v>
      </c>
      <c r="C11">
        <v>3</v>
      </c>
      <c r="D11">
        <f>SUM(B11-C11)</f>
        <v>26</v>
      </c>
      <c r="F11">
        <v>4</v>
      </c>
      <c r="G11">
        <v>1</v>
      </c>
      <c r="H11">
        <v>7</v>
      </c>
      <c r="L11">
        <v>5</v>
      </c>
      <c r="N11">
        <v>10</v>
      </c>
      <c r="P11">
        <v>26</v>
      </c>
      <c r="R11">
        <v>10</v>
      </c>
      <c r="S11">
        <v>6</v>
      </c>
      <c r="T11">
        <v>3</v>
      </c>
      <c r="U11">
        <v>7</v>
      </c>
      <c r="W11">
        <v>24</v>
      </c>
      <c r="X11">
        <v>2</v>
      </c>
      <c r="Y11">
        <v>20</v>
      </c>
    </row>
    <row r="12" spans="1:25" x14ac:dyDescent="0.35">
      <c r="A12" s="6" t="s">
        <v>430</v>
      </c>
      <c r="B12">
        <v>28</v>
      </c>
      <c r="D12">
        <f>SUM(B12-C12)</f>
        <v>28</v>
      </c>
      <c r="J12">
        <v>7</v>
      </c>
      <c r="L12">
        <v>8</v>
      </c>
      <c r="P12">
        <v>28</v>
      </c>
      <c r="R12">
        <v>1</v>
      </c>
      <c r="S12">
        <v>6</v>
      </c>
      <c r="T12">
        <v>16</v>
      </c>
      <c r="U12">
        <v>5</v>
      </c>
      <c r="W12">
        <v>28</v>
      </c>
      <c r="Y12">
        <v>7</v>
      </c>
    </row>
    <row r="13" spans="1:25" x14ac:dyDescent="0.35">
      <c r="A13" s="6" t="s">
        <v>432</v>
      </c>
      <c r="B13">
        <v>27</v>
      </c>
      <c r="C13">
        <v>1</v>
      </c>
      <c r="D13">
        <f>SUM(B13-C13)</f>
        <v>26</v>
      </c>
      <c r="E13">
        <v>1</v>
      </c>
      <c r="F13">
        <v>11</v>
      </c>
      <c r="H13">
        <v>2</v>
      </c>
      <c r="I13">
        <v>2</v>
      </c>
      <c r="J13">
        <v>3</v>
      </c>
      <c r="L13">
        <v>8</v>
      </c>
      <c r="N13">
        <v>4</v>
      </c>
      <c r="P13">
        <v>19</v>
      </c>
      <c r="Q13">
        <v>7</v>
      </c>
      <c r="R13">
        <v>13</v>
      </c>
      <c r="S13">
        <v>4</v>
      </c>
      <c r="T13">
        <v>1</v>
      </c>
      <c r="U13">
        <v>8</v>
      </c>
      <c r="W13">
        <v>23</v>
      </c>
      <c r="X13">
        <v>3</v>
      </c>
      <c r="Y13">
        <v>12</v>
      </c>
    </row>
    <row r="14" spans="1:25" x14ac:dyDescent="0.35">
      <c r="A14" s="6" t="s">
        <v>433</v>
      </c>
      <c r="B14">
        <v>25</v>
      </c>
      <c r="C14">
        <v>1</v>
      </c>
      <c r="D14">
        <f>SUM(B14-C14)</f>
        <v>24</v>
      </c>
      <c r="F14">
        <v>3</v>
      </c>
      <c r="H14">
        <v>1</v>
      </c>
      <c r="J14">
        <v>8</v>
      </c>
      <c r="L14">
        <v>5</v>
      </c>
      <c r="N14">
        <v>3</v>
      </c>
      <c r="P14">
        <v>18</v>
      </c>
      <c r="Q14">
        <v>6</v>
      </c>
      <c r="R14">
        <v>6</v>
      </c>
      <c r="S14">
        <v>6</v>
      </c>
      <c r="T14">
        <v>4</v>
      </c>
      <c r="U14">
        <v>8</v>
      </c>
      <c r="W14">
        <v>17</v>
      </c>
      <c r="X14">
        <v>7</v>
      </c>
      <c r="Y14">
        <v>9</v>
      </c>
    </row>
    <row r="15" spans="1:25" x14ac:dyDescent="0.35">
      <c r="A15" s="6" t="s">
        <v>435</v>
      </c>
      <c r="B15">
        <v>25</v>
      </c>
      <c r="C15">
        <v>2</v>
      </c>
      <c r="D15">
        <f>SUM(B15-C15)</f>
        <v>23</v>
      </c>
      <c r="F15">
        <v>3</v>
      </c>
      <c r="G15">
        <v>1</v>
      </c>
      <c r="I15">
        <v>1</v>
      </c>
      <c r="J15">
        <v>8</v>
      </c>
      <c r="L15">
        <v>4</v>
      </c>
      <c r="N15">
        <v>3</v>
      </c>
      <c r="P15">
        <v>23</v>
      </c>
      <c r="R15">
        <v>6</v>
      </c>
      <c r="S15">
        <v>5</v>
      </c>
      <c r="U15">
        <v>12</v>
      </c>
      <c r="W15">
        <v>14</v>
      </c>
      <c r="X15">
        <v>9</v>
      </c>
      <c r="Y15">
        <v>13</v>
      </c>
    </row>
    <row r="16" spans="1:25" x14ac:dyDescent="0.35">
      <c r="A16" s="6" t="s">
        <v>439</v>
      </c>
      <c r="B16">
        <v>23</v>
      </c>
      <c r="D16">
        <f>SUM(B16-C16)</f>
        <v>23</v>
      </c>
      <c r="F16">
        <v>3</v>
      </c>
      <c r="G16">
        <v>1</v>
      </c>
      <c r="H16">
        <v>1</v>
      </c>
      <c r="J16">
        <v>1</v>
      </c>
      <c r="L16">
        <v>1</v>
      </c>
      <c r="N16">
        <v>22</v>
      </c>
      <c r="P16">
        <v>23</v>
      </c>
      <c r="R16">
        <v>6</v>
      </c>
      <c r="S16">
        <v>2</v>
      </c>
      <c r="T16">
        <v>8</v>
      </c>
      <c r="U16">
        <v>7</v>
      </c>
      <c r="W16">
        <v>19</v>
      </c>
      <c r="X16">
        <v>4</v>
      </c>
      <c r="Y16">
        <v>17</v>
      </c>
    </row>
    <row r="17" spans="1:25" x14ac:dyDescent="0.35">
      <c r="A17" s="6" t="s">
        <v>441</v>
      </c>
      <c r="B17">
        <v>22</v>
      </c>
      <c r="D17">
        <f>SUM(B17-C17)</f>
        <v>22</v>
      </c>
      <c r="F17">
        <v>1</v>
      </c>
      <c r="H17">
        <v>1</v>
      </c>
      <c r="I17">
        <v>1</v>
      </c>
      <c r="L17">
        <v>2</v>
      </c>
      <c r="N17">
        <v>18</v>
      </c>
      <c r="P17">
        <v>1</v>
      </c>
      <c r="Q17">
        <v>21</v>
      </c>
      <c r="R17">
        <v>6</v>
      </c>
      <c r="T17">
        <v>7</v>
      </c>
      <c r="U17">
        <v>9</v>
      </c>
      <c r="W17">
        <v>12</v>
      </c>
      <c r="X17">
        <v>10</v>
      </c>
      <c r="Y17">
        <v>18</v>
      </c>
    </row>
    <row r="18" spans="1:25" hidden="1" x14ac:dyDescent="0.35">
      <c r="A18" s="6" t="s">
        <v>443</v>
      </c>
      <c r="B18">
        <v>21</v>
      </c>
      <c r="C18">
        <v>2</v>
      </c>
      <c r="D18">
        <f>SUM(B18-C18)</f>
        <v>19</v>
      </c>
      <c r="F18">
        <v>5</v>
      </c>
      <c r="I18">
        <v>5</v>
      </c>
      <c r="J18">
        <v>3</v>
      </c>
      <c r="L18">
        <v>4</v>
      </c>
      <c r="M18">
        <v>2</v>
      </c>
      <c r="N18">
        <v>4</v>
      </c>
      <c r="P18">
        <v>11</v>
      </c>
      <c r="Q18">
        <v>8</v>
      </c>
      <c r="R18">
        <v>9</v>
      </c>
      <c r="S18">
        <v>5</v>
      </c>
      <c r="U18">
        <v>5</v>
      </c>
      <c r="W18">
        <v>14</v>
      </c>
      <c r="X18">
        <v>5</v>
      </c>
      <c r="Y18">
        <v>7</v>
      </c>
    </row>
    <row r="19" spans="1:25" x14ac:dyDescent="0.35">
      <c r="E19" s="34" t="s">
        <v>0</v>
      </c>
      <c r="F19" s="35" t="s">
        <v>1</v>
      </c>
      <c r="G19" s="35"/>
      <c r="H19" s="35"/>
      <c r="I19" s="35"/>
      <c r="J19" s="35"/>
      <c r="K19" s="35"/>
      <c r="L19" s="34"/>
      <c r="M19" s="35" t="s">
        <v>2</v>
      </c>
      <c r="N19" s="35"/>
      <c r="O19" s="35"/>
      <c r="P19" s="35"/>
      <c r="Q19" s="35"/>
      <c r="R19" s="35"/>
      <c r="S19" s="35"/>
      <c r="T19" s="35"/>
      <c r="U19" s="35"/>
      <c r="V19" s="36" t="s">
        <v>399</v>
      </c>
      <c r="W19" s="35"/>
      <c r="X19" s="35"/>
      <c r="Y19" s="35"/>
    </row>
    <row r="20" spans="1:25" x14ac:dyDescent="0.35">
      <c r="A20" s="35" t="s">
        <v>410</v>
      </c>
      <c r="B20" s="37" t="s">
        <v>400</v>
      </c>
      <c r="C20" s="37" t="s">
        <v>401</v>
      </c>
      <c r="D20" s="37" t="s">
        <v>402</v>
      </c>
      <c r="E20" s="37" t="s">
        <v>4</v>
      </c>
      <c r="F20" s="37" t="s">
        <v>5</v>
      </c>
      <c r="G20" s="37" t="s">
        <v>6</v>
      </c>
      <c r="H20" s="37" t="s">
        <v>7</v>
      </c>
      <c r="I20" s="37" t="s">
        <v>8</v>
      </c>
      <c r="J20" s="37" t="s">
        <v>9</v>
      </c>
      <c r="K20" s="37" t="s">
        <v>39</v>
      </c>
      <c r="L20" s="37" t="s">
        <v>40</v>
      </c>
      <c r="M20" s="37" t="s">
        <v>10</v>
      </c>
      <c r="N20" s="37" t="s">
        <v>11</v>
      </c>
      <c r="O20" s="37" t="s">
        <v>403</v>
      </c>
      <c r="P20" s="35" t="s">
        <v>16</v>
      </c>
      <c r="Q20" s="35"/>
      <c r="R20" s="35" t="s">
        <v>19</v>
      </c>
      <c r="S20" s="35"/>
      <c r="T20" s="35"/>
      <c r="U20" s="35"/>
      <c r="V20" s="38" t="s">
        <v>23</v>
      </c>
      <c r="W20" s="35" t="s">
        <v>13</v>
      </c>
      <c r="X20" s="35"/>
      <c r="Y20" s="35" t="s">
        <v>14</v>
      </c>
    </row>
    <row r="21" spans="1:25" x14ac:dyDescent="0.35">
      <c r="A21" s="35"/>
      <c r="B21" s="37"/>
      <c r="C21" s="37"/>
      <c r="D21" s="37"/>
      <c r="E21" s="37"/>
      <c r="F21" s="37"/>
      <c r="G21" s="37"/>
      <c r="H21" s="37"/>
      <c r="I21" s="37"/>
      <c r="J21" s="37"/>
      <c r="K21" s="37"/>
      <c r="L21" s="37"/>
      <c r="M21" s="37"/>
      <c r="N21" s="37"/>
      <c r="O21" s="37"/>
      <c r="P21" s="39" t="s">
        <v>17</v>
      </c>
      <c r="Q21" s="39" t="s">
        <v>18</v>
      </c>
      <c r="R21" s="39" t="s">
        <v>68</v>
      </c>
      <c r="S21" s="39" t="s">
        <v>20</v>
      </c>
      <c r="T21" s="39" t="s">
        <v>21</v>
      </c>
      <c r="U21" s="39" t="s">
        <v>22</v>
      </c>
      <c r="V21" s="38"/>
      <c r="W21" s="39" t="s">
        <v>24</v>
      </c>
      <c r="X21" s="39" t="s">
        <v>25</v>
      </c>
      <c r="Y21" s="35"/>
    </row>
    <row r="22" spans="1:25" x14ac:dyDescent="0.35">
      <c r="B22">
        <f>SUM(B4:B17)</f>
        <v>444</v>
      </c>
      <c r="C22">
        <f>SUM(C4:C17)</f>
        <v>23</v>
      </c>
      <c r="D22">
        <f>SUM(D4:D17)</f>
        <v>421</v>
      </c>
      <c r="E22">
        <f>SUM(E4:E17)</f>
        <v>3</v>
      </c>
      <c r="F22">
        <f>SUM(F4:F17)</f>
        <v>51</v>
      </c>
      <c r="G22">
        <f>SUM(G4:G17)</f>
        <v>7</v>
      </c>
      <c r="H22">
        <f>SUM(H4:H17)</f>
        <v>25</v>
      </c>
      <c r="I22">
        <f>SUM(I4:I17)</f>
        <v>11</v>
      </c>
      <c r="J22">
        <f>SUM(J4:J17)</f>
        <v>55</v>
      </c>
      <c r="K22">
        <f>SUM(K4:K17)</f>
        <v>7</v>
      </c>
      <c r="L22">
        <f>SUM(L4:L17)</f>
        <v>72</v>
      </c>
      <c r="M22">
        <f>SUM(M4:M17)</f>
        <v>3</v>
      </c>
      <c r="N22">
        <f>SUM(N4:N17)</f>
        <v>172</v>
      </c>
      <c r="O22">
        <f>SUM(O4:O17)</f>
        <v>0</v>
      </c>
      <c r="P22">
        <f>SUM(P4:P17)</f>
        <v>272</v>
      </c>
      <c r="Q22">
        <f>SUM(Q4:Q17)</f>
        <v>149</v>
      </c>
      <c r="R22">
        <f>SUM(R4:R17)</f>
        <v>114</v>
      </c>
      <c r="S22">
        <f>SUM(S4:S17)</f>
        <v>101</v>
      </c>
      <c r="T22">
        <f>SUM(T4:T17)</f>
        <v>67</v>
      </c>
      <c r="U22">
        <f>SUM(U4:U17)</f>
        <v>139</v>
      </c>
      <c r="V22">
        <f>SUM(V4:V17)</f>
        <v>0</v>
      </c>
      <c r="W22">
        <f>SUM(W4:W17)</f>
        <v>349</v>
      </c>
      <c r="X22">
        <f>SUM(X4:X17)</f>
        <v>72</v>
      </c>
      <c r="Y22">
        <f>SUM(Y4:Y17)</f>
        <v>172</v>
      </c>
    </row>
    <row r="23" spans="1:25" s="16" customFormat="1" x14ac:dyDescent="0.35">
      <c r="E23" s="40">
        <f>E22/$D22</f>
        <v>7.1258907363420431E-3</v>
      </c>
      <c r="F23" s="40">
        <f>F22/$D22</f>
        <v>0.12114014251781473</v>
      </c>
      <c r="G23" s="40">
        <f>G22/$D22</f>
        <v>1.66270783847981E-2</v>
      </c>
      <c r="H23" s="40">
        <f>H22/$D22</f>
        <v>5.9382422802850353E-2</v>
      </c>
      <c r="I23" s="40">
        <f>I22/$D22</f>
        <v>2.6128266033254157E-2</v>
      </c>
      <c r="J23" s="40">
        <f>J22/$D22</f>
        <v>0.13064133016627077</v>
      </c>
      <c r="K23" s="40">
        <f>K22/$D22</f>
        <v>1.66270783847981E-2</v>
      </c>
      <c r="L23" s="40">
        <f>L22/$D22</f>
        <v>0.17102137767220901</v>
      </c>
      <c r="M23" s="40">
        <f>M22/$D22</f>
        <v>7.1258907363420431E-3</v>
      </c>
      <c r="N23" s="40">
        <f>N22/$D22</f>
        <v>0.40855106888361042</v>
      </c>
      <c r="O23" s="40">
        <f>O22/$D22</f>
        <v>0</v>
      </c>
      <c r="P23" s="40">
        <f>P22/$D22</f>
        <v>0.64608076009501192</v>
      </c>
      <c r="Q23" s="40">
        <f>Q22/$D22</f>
        <v>0.35391923990498814</v>
      </c>
      <c r="R23" s="40">
        <f>R22/$D22</f>
        <v>0.27078384798099764</v>
      </c>
      <c r="S23" s="40">
        <f>S22/$D22</f>
        <v>0.23990498812351543</v>
      </c>
      <c r="T23" s="40">
        <f>T22/$D22</f>
        <v>0.15914489311163896</v>
      </c>
      <c r="U23" s="40">
        <f>U22/$D22</f>
        <v>0.33016627078384797</v>
      </c>
      <c r="V23" s="40">
        <f>V22/$D22</f>
        <v>0</v>
      </c>
      <c r="W23" s="40">
        <f>W22/$D22</f>
        <v>0.82897862232779096</v>
      </c>
      <c r="X23" s="40">
        <f>X22/$D22</f>
        <v>0.17102137767220901</v>
      </c>
      <c r="Y23" s="40">
        <f>Y22/$D22</f>
        <v>0.40855106888361042</v>
      </c>
    </row>
    <row r="24" spans="1:25" x14ac:dyDescent="0.35">
      <c r="E24" s="16">
        <f>1-E23</f>
        <v>0.99287410926365793</v>
      </c>
      <c r="F24" s="16">
        <f>1-F23</f>
        <v>0.87885985748218531</v>
      </c>
      <c r="G24" s="16">
        <f>1-G23</f>
        <v>0.98337292161520184</v>
      </c>
      <c r="H24" s="16">
        <f>1-H23</f>
        <v>0.94061757719714967</v>
      </c>
      <c r="I24" s="16">
        <f>1-I23</f>
        <v>0.97387173396674587</v>
      </c>
      <c r="J24" s="16">
        <f>1-J23</f>
        <v>0.86935866983372923</v>
      </c>
      <c r="K24" s="16">
        <f>1-K23</f>
        <v>0.98337292161520184</v>
      </c>
      <c r="L24" s="16">
        <f>1-L23</f>
        <v>0.82897862232779096</v>
      </c>
      <c r="M24" s="16">
        <f>1-M23</f>
        <v>0.99287410926365793</v>
      </c>
      <c r="N24" s="16">
        <f>1-N23</f>
        <v>0.59144893111638952</v>
      </c>
      <c r="O24" s="16">
        <f>1-O23</f>
        <v>1</v>
      </c>
      <c r="P24" s="16"/>
      <c r="Q24" s="16"/>
      <c r="R24" s="16"/>
      <c r="S24" s="16"/>
      <c r="T24" s="16"/>
      <c r="U24" s="16"/>
      <c r="V24" s="16"/>
      <c r="W24" s="16"/>
      <c r="X24" s="16"/>
      <c r="Y24" s="16">
        <f>1-Y23</f>
        <v>0.59144893111638952</v>
      </c>
    </row>
    <row r="25" spans="1:25" x14ac:dyDescent="0.35">
      <c r="A25" s="39" t="s">
        <v>444</v>
      </c>
      <c r="E25">
        <f>-SUM(E23*LOG(E23,2)+E24*LOG(E24,2))</f>
        <v>6.1070711161473418E-2</v>
      </c>
      <c r="F25">
        <f>-SUM(F23*LOG(F23,2)+F24*LOG(F24,2))</f>
        <v>0.53262931420278148</v>
      </c>
      <c r="G25">
        <f>-SUM(G23*LOG(G23,2)+G24*LOG(G24,2))</f>
        <v>0.12205864430363159</v>
      </c>
      <c r="H25">
        <f>-SUM(H23*LOG(H23,2)+H24*LOG(H24,2))</f>
        <v>0.32498847462009317</v>
      </c>
      <c r="I25">
        <f>-SUM(I23*LOG(I23,2)+I24*LOG(I24,2))</f>
        <v>0.17458713897555722</v>
      </c>
      <c r="J25">
        <f>-SUM(J23*LOG(J23,2)+J24*LOG(J24,2))</f>
        <v>0.55919441580792617</v>
      </c>
      <c r="K25">
        <f>-SUM(K23*LOG(K23,2)+K24*LOG(K24,2))</f>
        <v>0.12205864430363159</v>
      </c>
      <c r="L25">
        <f>-SUM(L23*LOG(L23,2)+L24*LOG(L24,2))</f>
        <v>0.66003593363405622</v>
      </c>
      <c r="M25">
        <f>-SUM(M23*LOG(M23,2)+M24*LOG(M24,2))</f>
        <v>6.1070711161473418E-2</v>
      </c>
      <c r="N25">
        <f>-SUM(N23*LOG(N23,2)+N24*LOG(N24,2))</f>
        <v>0.9757333853141088</v>
      </c>
      <c r="O25" t="e">
        <f>-SUM(O23*LOG(O23,2)+O24*LOG(O24,2))</f>
        <v>#NUM!</v>
      </c>
      <c r="Q25">
        <f>-SUM(P23*LOG(P23,2)+Q23*LOG(Q23,2))</f>
        <v>0.9375196478432265</v>
      </c>
      <c r="R25">
        <f>-SUM(R23*LOG(R23,2)+S23*LOG(S23,2)+T23*LOG(T23,2)+U23*LOG(U23,2))</f>
        <v>1.9542806837743529</v>
      </c>
      <c r="X25">
        <f>-SUM(W23*LOG(W23,2)+X23*LOG(X23,2))</f>
        <v>0.66003593363405622</v>
      </c>
      <c r="Y25">
        <f>-SUM(Y23*LOG(Y23,2)+Y24*LOG(Y24,2))</f>
        <v>0.9757333853141088</v>
      </c>
    </row>
    <row r="26" spans="1:25" x14ac:dyDescent="0.35">
      <c r="A26" s="39" t="s">
        <v>445</v>
      </c>
      <c r="E26">
        <f>LOG(2,2)</f>
        <v>1</v>
      </c>
      <c r="F26">
        <f>LOG(2,2)</f>
        <v>1</v>
      </c>
      <c r="G26">
        <f>LOG(2,2)</f>
        <v>1</v>
      </c>
      <c r="H26">
        <f>LOG(2,2)</f>
        <v>1</v>
      </c>
      <c r="I26">
        <f>LOG(2,2)</f>
        <v>1</v>
      </c>
      <c r="J26">
        <f>LOG(2,2)</f>
        <v>1</v>
      </c>
      <c r="K26">
        <f>LOG(2,2)</f>
        <v>1</v>
      </c>
      <c r="L26">
        <f>LOG(2,2)</f>
        <v>1</v>
      </c>
      <c r="M26">
        <f>LOG(2,2)</f>
        <v>1</v>
      </c>
      <c r="N26">
        <f>LOG(2,2)</f>
        <v>1</v>
      </c>
      <c r="O26">
        <f>LOG(2,2)</f>
        <v>1</v>
      </c>
      <c r="Q26">
        <f>LOG(2,2)</f>
        <v>1</v>
      </c>
      <c r="R26">
        <f>LOG(4,2)</f>
        <v>2</v>
      </c>
      <c r="X26">
        <f>LOG(2,2)</f>
        <v>1</v>
      </c>
      <c r="Y26">
        <f>LOG(2,2)</f>
        <v>1</v>
      </c>
    </row>
    <row r="27" spans="1:25" x14ac:dyDescent="0.35">
      <c r="A27" s="39" t="s">
        <v>446</v>
      </c>
      <c r="E27" s="16">
        <f>E25/E26</f>
        <v>6.1070711161473418E-2</v>
      </c>
      <c r="F27" s="16">
        <f>F25/F26</f>
        <v>0.53262931420278148</v>
      </c>
      <c r="G27" s="16">
        <f>G25/G26</f>
        <v>0.12205864430363159</v>
      </c>
      <c r="H27" s="16">
        <f>H25/H26</f>
        <v>0.32498847462009317</v>
      </c>
      <c r="I27" s="16">
        <f>I25/I26</f>
        <v>0.17458713897555722</v>
      </c>
      <c r="J27" s="16">
        <f>J25/J26</f>
        <v>0.55919441580792617</v>
      </c>
      <c r="K27" s="16">
        <f>K25/K26</f>
        <v>0.12205864430363159</v>
      </c>
      <c r="L27" s="16">
        <f>L25/L26</f>
        <v>0.66003593363405622</v>
      </c>
      <c r="M27" s="16">
        <f>M25/M26</f>
        <v>6.1070711161473418E-2</v>
      </c>
      <c r="N27" s="16">
        <f>N25/N26</f>
        <v>0.9757333853141088</v>
      </c>
      <c r="O27" s="16" t="e">
        <f>O25/O26</f>
        <v>#NUM!</v>
      </c>
      <c r="Q27" s="16">
        <f>Q25/Q26</f>
        <v>0.9375196478432265</v>
      </c>
      <c r="R27" s="16">
        <f>R25/R26</f>
        <v>0.97714034188717647</v>
      </c>
      <c r="X27" s="16">
        <f>X25/X26</f>
        <v>0.66003593363405622</v>
      </c>
      <c r="Y27" s="16">
        <f>Y25/Y26</f>
        <v>0.9757333853141088</v>
      </c>
    </row>
    <row r="28" spans="1:25" x14ac:dyDescent="0.35">
      <c r="E28" t="s">
        <v>447</v>
      </c>
      <c r="F28" t="s">
        <v>448</v>
      </c>
      <c r="G28" t="s">
        <v>447</v>
      </c>
      <c r="H28" t="s">
        <v>448</v>
      </c>
      <c r="I28" t="s">
        <v>447</v>
      </c>
      <c r="J28" t="s">
        <v>448</v>
      </c>
      <c r="K28" t="s">
        <v>448</v>
      </c>
      <c r="L28" t="s">
        <v>448</v>
      </c>
      <c r="M28" t="s">
        <v>448</v>
      </c>
      <c r="N28" t="s">
        <v>447</v>
      </c>
      <c r="O28" t="s">
        <v>448</v>
      </c>
      <c r="Q28" t="s">
        <v>447</v>
      </c>
      <c r="R28" t="s">
        <v>448</v>
      </c>
      <c r="X28" t="s">
        <v>448</v>
      </c>
      <c r="Y28" t="s">
        <v>447</v>
      </c>
    </row>
  </sheetData>
  <mergeCells count="46">
    <mergeCell ref="K20:K21"/>
    <mergeCell ref="W20:X20"/>
    <mergeCell ref="Y20:Y21"/>
    <mergeCell ref="M20:M21"/>
    <mergeCell ref="N20:N21"/>
    <mergeCell ref="O20:O21"/>
    <mergeCell ref="P20:Q20"/>
    <mergeCell ref="R20:U20"/>
    <mergeCell ref="V20:V21"/>
    <mergeCell ref="F19:K19"/>
    <mergeCell ref="M19:U19"/>
    <mergeCell ref="V19:Y19"/>
    <mergeCell ref="F20:F21"/>
    <mergeCell ref="N2:N3"/>
    <mergeCell ref="O2:O3"/>
    <mergeCell ref="P2:Q2"/>
    <mergeCell ref="R2:U2"/>
    <mergeCell ref="V2:V3"/>
    <mergeCell ref="W2:X2"/>
    <mergeCell ref="A20:A21"/>
    <mergeCell ref="B20:B21"/>
    <mergeCell ref="C20:C21"/>
    <mergeCell ref="D20:D21"/>
    <mergeCell ref="E20:E21"/>
    <mergeCell ref="L20:L21"/>
    <mergeCell ref="G20:G21"/>
    <mergeCell ref="H20:H21"/>
    <mergeCell ref="I20:I21"/>
    <mergeCell ref="J20:J21"/>
    <mergeCell ref="M2:M3"/>
    <mergeCell ref="F1:K1"/>
    <mergeCell ref="M1:U1"/>
    <mergeCell ref="V1:Y1"/>
    <mergeCell ref="F2:F3"/>
    <mergeCell ref="G2:G3"/>
    <mergeCell ref="Y2:Y3"/>
    <mergeCell ref="H2:H3"/>
    <mergeCell ref="I2:I3"/>
    <mergeCell ref="J2:J3"/>
    <mergeCell ref="A2:A3"/>
    <mergeCell ref="B2:B3"/>
    <mergeCell ref="C2:C3"/>
    <mergeCell ref="D2:D3"/>
    <mergeCell ref="E2:E3"/>
    <mergeCell ref="L2:L3"/>
    <mergeCell ref="K2:K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E538-DB88-4CE4-BD39-BFEE02160E73}">
  <dimension ref="A1:V8"/>
  <sheetViews>
    <sheetView workbookViewId="0">
      <selection activeCell="B8" sqref="B8:V8"/>
    </sheetView>
  </sheetViews>
  <sheetFormatPr defaultColWidth="9.1796875" defaultRowHeight="14.5" x14ac:dyDescent="0.35"/>
  <cols>
    <col min="1" max="1" width="31.72656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349</v>
      </c>
      <c r="C1" s="1" t="s">
        <v>28</v>
      </c>
      <c r="D1" s="1" t="s">
        <v>29</v>
      </c>
      <c r="E1" s="1" t="s">
        <v>30</v>
      </c>
    </row>
    <row r="2" spans="1:22" x14ac:dyDescent="0.35">
      <c r="C2" s="2">
        <v>23</v>
      </c>
      <c r="E2" s="2">
        <f>C2-D2</f>
        <v>23</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350</v>
      </c>
      <c r="N6" s="2">
        <v>22</v>
      </c>
      <c r="O6" s="2">
        <v>22</v>
      </c>
      <c r="T6" s="2">
        <v>22</v>
      </c>
    </row>
    <row r="7" spans="1:22" x14ac:dyDescent="0.35">
      <c r="A7" t="s">
        <v>351</v>
      </c>
      <c r="E7" s="2">
        <v>1</v>
      </c>
      <c r="N7" s="2">
        <v>1</v>
      </c>
      <c r="O7" s="2">
        <v>1</v>
      </c>
      <c r="T7" s="2">
        <v>1</v>
      </c>
    </row>
    <row r="8" spans="1:22" x14ac:dyDescent="0.35">
      <c r="B8" s="2">
        <f>SUM(B6:B7)</f>
        <v>0</v>
      </c>
      <c r="C8" s="2">
        <f t="shared" ref="C8:V8" si="0">SUM(C6:C7)</f>
        <v>0</v>
      </c>
      <c r="D8" s="2">
        <f t="shared" si="0"/>
        <v>0</v>
      </c>
      <c r="E8" s="2">
        <f t="shared" si="0"/>
        <v>1</v>
      </c>
      <c r="F8" s="2">
        <f t="shared" si="0"/>
        <v>0</v>
      </c>
      <c r="G8" s="2">
        <f t="shared" si="0"/>
        <v>0</v>
      </c>
      <c r="H8" s="2">
        <f t="shared" si="0"/>
        <v>0</v>
      </c>
      <c r="I8" s="2">
        <f t="shared" si="0"/>
        <v>0</v>
      </c>
      <c r="J8" s="2">
        <f t="shared" si="0"/>
        <v>0</v>
      </c>
      <c r="K8" s="2">
        <f t="shared" si="0"/>
        <v>0</v>
      </c>
      <c r="L8" s="2">
        <f t="shared" si="0"/>
        <v>0</v>
      </c>
      <c r="M8" s="2">
        <f t="shared" si="0"/>
        <v>0</v>
      </c>
      <c r="N8" s="2">
        <f t="shared" si="0"/>
        <v>23</v>
      </c>
      <c r="O8" s="2">
        <f t="shared" si="0"/>
        <v>23</v>
      </c>
      <c r="P8" s="2">
        <f t="shared" si="0"/>
        <v>0</v>
      </c>
      <c r="Q8" s="2">
        <f t="shared" si="0"/>
        <v>0</v>
      </c>
      <c r="R8" s="2">
        <f t="shared" si="0"/>
        <v>0</v>
      </c>
      <c r="S8" s="2">
        <f t="shared" si="0"/>
        <v>0</v>
      </c>
      <c r="T8" s="2">
        <f t="shared" si="0"/>
        <v>23</v>
      </c>
      <c r="U8" s="2">
        <f t="shared" si="0"/>
        <v>0</v>
      </c>
      <c r="V8"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A09E-8F8E-4A82-BD99-5A1DED9C4AEC}">
  <dimension ref="A1:V19"/>
  <sheetViews>
    <sheetView workbookViewId="0">
      <selection activeCell="B19" sqref="B19:V19"/>
    </sheetView>
  </sheetViews>
  <sheetFormatPr defaultColWidth="9.1796875" defaultRowHeight="14.5" x14ac:dyDescent="0.35"/>
  <cols>
    <col min="1" max="1" width="52.4531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352</v>
      </c>
      <c r="C1" s="1" t="s">
        <v>28</v>
      </c>
      <c r="D1" s="1" t="s">
        <v>29</v>
      </c>
      <c r="E1" s="1" t="s">
        <v>30</v>
      </c>
    </row>
    <row r="2" spans="1:22" x14ac:dyDescent="0.35">
      <c r="C2" s="2">
        <v>22</v>
      </c>
      <c r="D2" s="2">
        <v>1</v>
      </c>
      <c r="E2" s="2">
        <f>C2-D2</f>
        <v>21</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353</v>
      </c>
      <c r="K6" s="2">
        <v>1</v>
      </c>
      <c r="N6" s="2">
        <v>1</v>
      </c>
      <c r="Q6" s="2">
        <v>1</v>
      </c>
      <c r="U6" s="2">
        <v>1</v>
      </c>
      <c r="V6" s="2">
        <v>1</v>
      </c>
    </row>
    <row r="7" spans="1:22" x14ac:dyDescent="0.35">
      <c r="A7" s="6" t="s">
        <v>354</v>
      </c>
      <c r="C7" s="2">
        <v>3</v>
      </c>
      <c r="I7" s="2">
        <v>3</v>
      </c>
      <c r="N7" s="2">
        <v>3</v>
      </c>
      <c r="O7" s="2">
        <v>3</v>
      </c>
      <c r="T7" s="2">
        <v>3</v>
      </c>
      <c r="V7" s="2">
        <v>3</v>
      </c>
    </row>
    <row r="8" spans="1:22" x14ac:dyDescent="0.35">
      <c r="A8" s="6" t="s">
        <v>355</v>
      </c>
      <c r="C8" s="2">
        <v>2</v>
      </c>
      <c r="K8" s="2">
        <v>2</v>
      </c>
      <c r="N8" s="2">
        <v>2</v>
      </c>
      <c r="R8" s="2">
        <v>2</v>
      </c>
      <c r="T8" s="2">
        <v>2</v>
      </c>
      <c r="V8" s="2">
        <v>2</v>
      </c>
    </row>
    <row r="9" spans="1:22" x14ac:dyDescent="0.35">
      <c r="A9" s="6" t="s">
        <v>356</v>
      </c>
      <c r="C9" s="2">
        <v>1</v>
      </c>
      <c r="D9" s="2">
        <v>1</v>
      </c>
      <c r="I9" s="2">
        <v>1</v>
      </c>
      <c r="N9" s="4">
        <v>1</v>
      </c>
      <c r="O9" s="2">
        <v>1</v>
      </c>
      <c r="T9" s="2">
        <v>1</v>
      </c>
      <c r="V9" s="4">
        <v>1</v>
      </c>
    </row>
    <row r="10" spans="1:22" x14ac:dyDescent="0.35">
      <c r="A10" t="s">
        <v>357</v>
      </c>
      <c r="K10" s="2">
        <v>2</v>
      </c>
      <c r="N10" s="4">
        <v>2</v>
      </c>
      <c r="P10" s="2">
        <v>2</v>
      </c>
      <c r="T10" s="4">
        <v>2</v>
      </c>
    </row>
    <row r="11" spans="1:22" x14ac:dyDescent="0.35">
      <c r="A11" t="s">
        <v>358</v>
      </c>
      <c r="N11" s="4">
        <v>2</v>
      </c>
      <c r="P11" s="2">
        <v>2</v>
      </c>
      <c r="T11" s="4">
        <v>2</v>
      </c>
      <c r="V11" s="4">
        <v>2</v>
      </c>
    </row>
    <row r="12" spans="1:22" x14ac:dyDescent="0.35">
      <c r="A12" t="s">
        <v>359</v>
      </c>
      <c r="K12" s="2">
        <v>1</v>
      </c>
      <c r="N12" s="4">
        <v>1</v>
      </c>
      <c r="R12" s="2">
        <v>1</v>
      </c>
      <c r="T12" s="4">
        <v>1</v>
      </c>
    </row>
    <row r="13" spans="1:22" x14ac:dyDescent="0.35">
      <c r="A13" t="s">
        <v>360</v>
      </c>
      <c r="F13" s="2">
        <v>1</v>
      </c>
      <c r="N13" s="4">
        <v>1</v>
      </c>
      <c r="P13" s="2">
        <v>1</v>
      </c>
      <c r="T13" s="4">
        <v>1</v>
      </c>
    </row>
    <row r="14" spans="1:22" x14ac:dyDescent="0.35">
      <c r="A14" t="s">
        <v>361</v>
      </c>
      <c r="N14" s="4">
        <v>3</v>
      </c>
      <c r="O14" s="2">
        <v>3</v>
      </c>
      <c r="T14" s="4">
        <v>3</v>
      </c>
    </row>
    <row r="15" spans="1:22" x14ac:dyDescent="0.35">
      <c r="A15" s="6" t="s">
        <v>362</v>
      </c>
      <c r="C15" s="2">
        <v>2</v>
      </c>
      <c r="N15" s="4">
        <v>2</v>
      </c>
      <c r="O15" s="2">
        <v>2</v>
      </c>
      <c r="T15" s="4">
        <v>2</v>
      </c>
      <c r="V15" s="2">
        <v>2</v>
      </c>
    </row>
    <row r="16" spans="1:22" x14ac:dyDescent="0.35">
      <c r="A16" t="s">
        <v>363</v>
      </c>
      <c r="F16" s="2">
        <v>1</v>
      </c>
      <c r="K16" s="2">
        <v>1</v>
      </c>
      <c r="N16" s="4">
        <v>1</v>
      </c>
      <c r="Q16" s="2">
        <v>1</v>
      </c>
      <c r="T16" s="4">
        <v>1</v>
      </c>
    </row>
    <row r="17" spans="1:22" x14ac:dyDescent="0.35">
      <c r="A17" t="s">
        <v>364</v>
      </c>
      <c r="C17" s="2">
        <v>1</v>
      </c>
      <c r="N17" s="4">
        <v>1</v>
      </c>
      <c r="P17" s="2">
        <v>1</v>
      </c>
      <c r="T17" s="4">
        <v>1</v>
      </c>
      <c r="V17" s="2">
        <v>1</v>
      </c>
    </row>
    <row r="18" spans="1:22" x14ac:dyDescent="0.35">
      <c r="A18" t="s">
        <v>365</v>
      </c>
      <c r="C18" s="2">
        <v>1</v>
      </c>
      <c r="K18" s="2">
        <v>1</v>
      </c>
      <c r="N18" s="4">
        <v>1</v>
      </c>
      <c r="P18" s="2">
        <v>1</v>
      </c>
      <c r="T18" s="4">
        <v>1</v>
      </c>
    </row>
    <row r="19" spans="1:22" x14ac:dyDescent="0.35">
      <c r="B19" s="2">
        <f>SUM(B6:B18)</f>
        <v>0</v>
      </c>
      <c r="C19" s="2">
        <f t="shared" ref="C19:V19" si="0">SUM(C6:C18)</f>
        <v>10</v>
      </c>
      <c r="D19" s="2">
        <f t="shared" si="0"/>
        <v>1</v>
      </c>
      <c r="E19" s="2">
        <f t="shared" si="0"/>
        <v>0</v>
      </c>
      <c r="F19" s="2">
        <f t="shared" si="0"/>
        <v>2</v>
      </c>
      <c r="G19" s="2">
        <f t="shared" si="0"/>
        <v>0</v>
      </c>
      <c r="H19" s="2">
        <f t="shared" si="0"/>
        <v>0</v>
      </c>
      <c r="I19" s="2">
        <f t="shared" si="0"/>
        <v>4</v>
      </c>
      <c r="J19" s="2">
        <f t="shared" si="0"/>
        <v>0</v>
      </c>
      <c r="K19" s="2">
        <f t="shared" si="0"/>
        <v>8</v>
      </c>
      <c r="L19" s="2">
        <f t="shared" si="0"/>
        <v>0</v>
      </c>
      <c r="M19" s="2">
        <f t="shared" si="0"/>
        <v>0</v>
      </c>
      <c r="N19" s="2">
        <f t="shared" si="0"/>
        <v>21</v>
      </c>
      <c r="O19" s="2">
        <f t="shared" si="0"/>
        <v>9</v>
      </c>
      <c r="P19" s="2">
        <f t="shared" si="0"/>
        <v>7</v>
      </c>
      <c r="Q19" s="2">
        <f t="shared" si="0"/>
        <v>2</v>
      </c>
      <c r="R19" s="2">
        <f t="shared" si="0"/>
        <v>3</v>
      </c>
      <c r="S19" s="2">
        <f t="shared" si="0"/>
        <v>0</v>
      </c>
      <c r="T19" s="2">
        <f t="shared" si="0"/>
        <v>20</v>
      </c>
      <c r="U19" s="2">
        <f t="shared" si="0"/>
        <v>1</v>
      </c>
      <c r="V19" s="2">
        <f t="shared" si="0"/>
        <v>12</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E921-6F40-4AEC-B8BE-0D74C9F54BA8}">
  <dimension ref="A1:V11"/>
  <sheetViews>
    <sheetView workbookViewId="0">
      <selection activeCell="B11" sqref="B11:V11"/>
    </sheetView>
  </sheetViews>
  <sheetFormatPr defaultColWidth="9.1796875" defaultRowHeight="14.5" x14ac:dyDescent="0.35"/>
  <cols>
    <col min="1" max="1" width="46.26953125" style="2" bestFit="1" customWidth="1"/>
    <col min="2" max="2" width="15.45312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366</v>
      </c>
      <c r="C1" s="1" t="s">
        <v>28</v>
      </c>
      <c r="D1" s="1" t="s">
        <v>29</v>
      </c>
      <c r="E1" s="1" t="s">
        <v>30</v>
      </c>
    </row>
    <row r="2" spans="1:22" x14ac:dyDescent="0.35">
      <c r="C2" s="2">
        <v>21</v>
      </c>
      <c r="E2" s="2">
        <f>C2-D2</f>
        <v>21</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367</v>
      </c>
      <c r="N6" s="2">
        <v>1</v>
      </c>
      <c r="R6" s="2">
        <v>1</v>
      </c>
      <c r="U6" s="2">
        <v>1</v>
      </c>
    </row>
    <row r="7" spans="1:22" x14ac:dyDescent="0.35">
      <c r="A7" t="s">
        <v>368</v>
      </c>
      <c r="N7" s="2">
        <v>10</v>
      </c>
      <c r="O7" s="2">
        <v>10</v>
      </c>
      <c r="T7" s="2">
        <v>10</v>
      </c>
    </row>
    <row r="8" spans="1:22" x14ac:dyDescent="0.35">
      <c r="A8" t="s">
        <v>369</v>
      </c>
      <c r="M8" s="2">
        <v>1</v>
      </c>
      <c r="O8" s="2">
        <v>1</v>
      </c>
      <c r="T8" s="2">
        <v>1</v>
      </c>
    </row>
    <row r="9" spans="1:22" x14ac:dyDescent="0.35">
      <c r="A9" s="6" t="s">
        <v>370</v>
      </c>
      <c r="C9" s="2">
        <v>2</v>
      </c>
      <c r="K9" s="2">
        <v>2</v>
      </c>
      <c r="N9" s="2">
        <v>2</v>
      </c>
      <c r="R9" s="2">
        <v>2</v>
      </c>
      <c r="T9" s="2">
        <v>2</v>
      </c>
    </row>
    <row r="10" spans="1:22" x14ac:dyDescent="0.35">
      <c r="A10" t="s">
        <v>371</v>
      </c>
      <c r="N10" s="4">
        <v>7</v>
      </c>
      <c r="R10" s="2">
        <v>7</v>
      </c>
      <c r="T10" s="4">
        <v>7</v>
      </c>
    </row>
    <row r="11" spans="1:22" x14ac:dyDescent="0.35">
      <c r="B11" s="2">
        <f>SUM(B6:B10)</f>
        <v>0</v>
      </c>
      <c r="C11" s="2">
        <f t="shared" ref="C11:V11" si="0">SUM(C6:C10)</f>
        <v>2</v>
      </c>
      <c r="D11" s="2">
        <f t="shared" si="0"/>
        <v>0</v>
      </c>
      <c r="E11" s="2">
        <f t="shared" si="0"/>
        <v>0</v>
      </c>
      <c r="F11" s="2">
        <f t="shared" si="0"/>
        <v>0</v>
      </c>
      <c r="G11" s="2">
        <f t="shared" si="0"/>
        <v>0</v>
      </c>
      <c r="H11" s="2">
        <f t="shared" si="0"/>
        <v>0</v>
      </c>
      <c r="I11" s="2">
        <f t="shared" si="0"/>
        <v>0</v>
      </c>
      <c r="J11" s="2">
        <f t="shared" si="0"/>
        <v>0</v>
      </c>
      <c r="K11" s="2">
        <f t="shared" si="0"/>
        <v>2</v>
      </c>
      <c r="L11" s="2">
        <f t="shared" si="0"/>
        <v>0</v>
      </c>
      <c r="M11" s="2">
        <f t="shared" si="0"/>
        <v>1</v>
      </c>
      <c r="N11" s="2">
        <f t="shared" si="0"/>
        <v>20</v>
      </c>
      <c r="O11" s="2">
        <f t="shared" si="0"/>
        <v>11</v>
      </c>
      <c r="P11" s="2">
        <f t="shared" si="0"/>
        <v>0</v>
      </c>
      <c r="Q11" s="2">
        <f t="shared" si="0"/>
        <v>0</v>
      </c>
      <c r="R11" s="2">
        <f t="shared" si="0"/>
        <v>10</v>
      </c>
      <c r="S11" s="2">
        <f t="shared" si="0"/>
        <v>0</v>
      </c>
      <c r="T11" s="2">
        <f t="shared" si="0"/>
        <v>20</v>
      </c>
      <c r="U11" s="2">
        <f t="shared" si="0"/>
        <v>1</v>
      </c>
      <c r="V11"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25539-D9E6-4701-B8A8-73E9687C2179}">
  <dimension ref="A1:V10"/>
  <sheetViews>
    <sheetView workbookViewId="0">
      <selection activeCell="B10" sqref="B10:V10"/>
    </sheetView>
  </sheetViews>
  <sheetFormatPr defaultColWidth="9.1796875" defaultRowHeight="14.5" x14ac:dyDescent="0.35"/>
  <cols>
    <col min="1" max="1" width="43"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3" style="2" bestFit="1" customWidth="1"/>
    <col min="18"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372</v>
      </c>
      <c r="C1" s="1" t="s">
        <v>28</v>
      </c>
      <c r="D1" s="1" t="s">
        <v>29</v>
      </c>
      <c r="E1" s="1" t="s">
        <v>30</v>
      </c>
    </row>
    <row r="2" spans="1:22" x14ac:dyDescent="0.35">
      <c r="C2" s="2">
        <v>21</v>
      </c>
      <c r="E2" s="2">
        <f>C2-D2</f>
        <v>21</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373</v>
      </c>
      <c r="M6" s="2">
        <v>11</v>
      </c>
      <c r="Q6" s="2">
        <v>11</v>
      </c>
      <c r="T6" s="2">
        <v>11</v>
      </c>
    </row>
    <row r="7" spans="1:22" x14ac:dyDescent="0.35">
      <c r="A7" t="s">
        <v>374</v>
      </c>
      <c r="N7" s="2">
        <v>7</v>
      </c>
      <c r="O7" s="2">
        <v>7</v>
      </c>
      <c r="T7" s="2">
        <v>7</v>
      </c>
    </row>
    <row r="8" spans="1:22" x14ac:dyDescent="0.35">
      <c r="A8" t="s">
        <v>375</v>
      </c>
      <c r="C8" s="2">
        <v>1</v>
      </c>
      <c r="N8" s="2">
        <v>1</v>
      </c>
      <c r="O8" s="2">
        <v>1</v>
      </c>
      <c r="U8" s="2">
        <v>1</v>
      </c>
      <c r="V8" s="2">
        <v>1</v>
      </c>
    </row>
    <row r="9" spans="1:22" x14ac:dyDescent="0.35">
      <c r="A9" t="s">
        <v>376</v>
      </c>
      <c r="M9" s="2">
        <v>2</v>
      </c>
      <c r="O9" s="2">
        <v>2</v>
      </c>
      <c r="T9" s="2">
        <v>2</v>
      </c>
    </row>
    <row r="10" spans="1:22" x14ac:dyDescent="0.35">
      <c r="B10" s="2">
        <f>SUM(B6:B9)</f>
        <v>0</v>
      </c>
      <c r="C10" s="2">
        <f t="shared" ref="C10:V10" si="0">SUM(C6:C9)</f>
        <v>1</v>
      </c>
      <c r="D10" s="2">
        <f t="shared" si="0"/>
        <v>0</v>
      </c>
      <c r="E10" s="2">
        <f t="shared" si="0"/>
        <v>0</v>
      </c>
      <c r="F10" s="2">
        <f t="shared" si="0"/>
        <v>0</v>
      </c>
      <c r="G10" s="2">
        <f t="shared" si="0"/>
        <v>0</v>
      </c>
      <c r="H10" s="2">
        <f t="shared" si="0"/>
        <v>0</v>
      </c>
      <c r="I10" s="2">
        <f t="shared" si="0"/>
        <v>0</v>
      </c>
      <c r="J10" s="2">
        <f t="shared" si="0"/>
        <v>0</v>
      </c>
      <c r="K10" s="2">
        <f t="shared" si="0"/>
        <v>0</v>
      </c>
      <c r="L10" s="2">
        <f t="shared" si="0"/>
        <v>0</v>
      </c>
      <c r="M10" s="2">
        <f t="shared" si="0"/>
        <v>13</v>
      </c>
      <c r="N10" s="2">
        <f t="shared" si="0"/>
        <v>8</v>
      </c>
      <c r="O10" s="2">
        <f t="shared" si="0"/>
        <v>10</v>
      </c>
      <c r="P10" s="2">
        <f t="shared" si="0"/>
        <v>0</v>
      </c>
      <c r="Q10" s="2">
        <f t="shared" si="0"/>
        <v>11</v>
      </c>
      <c r="R10" s="2">
        <f t="shared" si="0"/>
        <v>0</v>
      </c>
      <c r="S10" s="2">
        <f t="shared" si="0"/>
        <v>0</v>
      </c>
      <c r="T10" s="2">
        <f t="shared" si="0"/>
        <v>20</v>
      </c>
      <c r="U10" s="2">
        <f t="shared" si="0"/>
        <v>1</v>
      </c>
      <c r="V10" s="2">
        <f t="shared" si="0"/>
        <v>1</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7D7C-8D10-47A2-9970-C7B92839F635}">
  <dimension ref="A1:V12"/>
  <sheetViews>
    <sheetView workbookViewId="0">
      <selection activeCell="B12" sqref="B12:V12"/>
    </sheetView>
  </sheetViews>
  <sheetFormatPr defaultColWidth="9.1796875" defaultRowHeight="14.5" x14ac:dyDescent="0.35"/>
  <cols>
    <col min="1" max="1" width="44"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377</v>
      </c>
      <c r="C1" s="1" t="s">
        <v>28</v>
      </c>
      <c r="D1" s="1" t="s">
        <v>29</v>
      </c>
      <c r="E1" s="1" t="s">
        <v>30</v>
      </c>
    </row>
    <row r="2" spans="1:22" x14ac:dyDescent="0.35">
      <c r="C2" s="2">
        <v>21</v>
      </c>
      <c r="E2" s="2">
        <f>C2-D2</f>
        <v>21</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378</v>
      </c>
      <c r="E6" s="2">
        <v>7</v>
      </c>
      <c r="M6" s="2">
        <v>7</v>
      </c>
      <c r="O6" s="2">
        <v>7</v>
      </c>
      <c r="T6" s="2">
        <v>7</v>
      </c>
    </row>
    <row r="7" spans="1:22" x14ac:dyDescent="0.35">
      <c r="A7" t="s">
        <v>379</v>
      </c>
      <c r="E7" s="2">
        <v>1</v>
      </c>
      <c r="M7" s="2">
        <v>1</v>
      </c>
      <c r="O7" s="2">
        <v>1</v>
      </c>
      <c r="U7" s="2">
        <v>1</v>
      </c>
      <c r="V7" s="2">
        <v>1</v>
      </c>
    </row>
    <row r="8" spans="1:22" x14ac:dyDescent="0.35">
      <c r="A8" t="s">
        <v>380</v>
      </c>
      <c r="E8" s="2">
        <v>2</v>
      </c>
      <c r="M8" s="2">
        <v>2</v>
      </c>
      <c r="R8" s="2">
        <v>2</v>
      </c>
      <c r="T8" s="2">
        <v>2</v>
      </c>
    </row>
    <row r="9" spans="1:22" x14ac:dyDescent="0.35">
      <c r="A9" t="s">
        <v>381</v>
      </c>
      <c r="D9" s="2">
        <v>1</v>
      </c>
      <c r="I9" s="2">
        <v>1</v>
      </c>
      <c r="M9" s="4">
        <v>1</v>
      </c>
      <c r="R9" s="2">
        <v>1</v>
      </c>
      <c r="T9" s="2">
        <v>1</v>
      </c>
    </row>
    <row r="10" spans="1:22" x14ac:dyDescent="0.35">
      <c r="A10" t="s">
        <v>382</v>
      </c>
      <c r="M10" s="4">
        <v>5</v>
      </c>
      <c r="O10" s="2">
        <v>5</v>
      </c>
      <c r="T10" s="4">
        <v>5</v>
      </c>
    </row>
    <row r="11" spans="1:22" x14ac:dyDescent="0.35">
      <c r="A11" t="s">
        <v>383</v>
      </c>
      <c r="M11" s="4">
        <v>5</v>
      </c>
      <c r="R11" s="2">
        <v>5</v>
      </c>
      <c r="T11" s="4">
        <v>5</v>
      </c>
    </row>
    <row r="12" spans="1:22" x14ac:dyDescent="0.35">
      <c r="B12" s="2">
        <f>SUM(B6:B11)</f>
        <v>0</v>
      </c>
      <c r="C12" s="2">
        <f t="shared" ref="C12:V12" si="0">SUM(C6:C11)</f>
        <v>0</v>
      </c>
      <c r="D12" s="2">
        <f t="shared" si="0"/>
        <v>1</v>
      </c>
      <c r="E12" s="2">
        <f t="shared" si="0"/>
        <v>10</v>
      </c>
      <c r="F12" s="2">
        <f t="shared" si="0"/>
        <v>0</v>
      </c>
      <c r="G12" s="2">
        <f t="shared" si="0"/>
        <v>0</v>
      </c>
      <c r="H12" s="2">
        <f t="shared" si="0"/>
        <v>0</v>
      </c>
      <c r="I12" s="2">
        <f t="shared" si="0"/>
        <v>1</v>
      </c>
      <c r="J12" s="2">
        <f t="shared" si="0"/>
        <v>0</v>
      </c>
      <c r="K12" s="2">
        <f t="shared" si="0"/>
        <v>0</v>
      </c>
      <c r="L12" s="2">
        <f t="shared" si="0"/>
        <v>0</v>
      </c>
      <c r="M12" s="2">
        <f t="shared" si="0"/>
        <v>21</v>
      </c>
      <c r="N12" s="2">
        <f t="shared" si="0"/>
        <v>0</v>
      </c>
      <c r="O12" s="2">
        <f t="shared" si="0"/>
        <v>13</v>
      </c>
      <c r="P12" s="2">
        <f t="shared" si="0"/>
        <v>0</v>
      </c>
      <c r="Q12" s="2">
        <f t="shared" si="0"/>
        <v>0</v>
      </c>
      <c r="R12" s="2">
        <f t="shared" si="0"/>
        <v>8</v>
      </c>
      <c r="S12" s="2">
        <f t="shared" si="0"/>
        <v>0</v>
      </c>
      <c r="T12" s="2">
        <f t="shared" si="0"/>
        <v>20</v>
      </c>
      <c r="U12" s="2">
        <f t="shared" si="0"/>
        <v>1</v>
      </c>
      <c r="V12" s="2">
        <f t="shared" si="0"/>
        <v>1</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BDFC-86D0-4D14-9A7E-6F54840D4C16}">
  <sheetPr>
    <tabColor theme="5"/>
  </sheetPr>
  <dimension ref="A1:V7"/>
  <sheetViews>
    <sheetView workbookViewId="0">
      <selection activeCell="B7" sqref="B7:V7"/>
    </sheetView>
  </sheetViews>
  <sheetFormatPr defaultColWidth="9.1796875" defaultRowHeight="14.5" x14ac:dyDescent="0.35"/>
  <cols>
    <col min="1" max="1" width="21" style="2" bestFit="1" customWidth="1"/>
    <col min="2" max="2" width="15.5429687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384</v>
      </c>
      <c r="C1" s="1" t="s">
        <v>28</v>
      </c>
      <c r="D1" s="1" t="s">
        <v>29</v>
      </c>
      <c r="E1" s="1" t="s">
        <v>30</v>
      </c>
    </row>
    <row r="2" spans="1:22" x14ac:dyDescent="0.35">
      <c r="C2" s="2">
        <v>20</v>
      </c>
      <c r="E2" s="2">
        <f>C2-D2</f>
        <v>20</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385</v>
      </c>
      <c r="M6" s="2">
        <v>20</v>
      </c>
      <c r="O6" s="2">
        <v>20</v>
      </c>
      <c r="U6" s="2">
        <v>20</v>
      </c>
    </row>
    <row r="7" spans="1:22" x14ac:dyDescent="0.35">
      <c r="B7" s="2">
        <f>SUM(B6)</f>
        <v>0</v>
      </c>
      <c r="C7" s="2">
        <f t="shared" ref="C7:V7" si="0">SUM(C6)</f>
        <v>0</v>
      </c>
      <c r="D7" s="2">
        <f t="shared" si="0"/>
        <v>0</v>
      </c>
      <c r="E7" s="2">
        <f t="shared" si="0"/>
        <v>0</v>
      </c>
      <c r="F7" s="2">
        <f t="shared" si="0"/>
        <v>0</v>
      </c>
      <c r="G7" s="2">
        <f t="shared" si="0"/>
        <v>0</v>
      </c>
      <c r="H7" s="2">
        <f t="shared" si="0"/>
        <v>0</v>
      </c>
      <c r="I7" s="2">
        <f t="shared" si="0"/>
        <v>0</v>
      </c>
      <c r="J7" s="2">
        <f t="shared" si="0"/>
        <v>0</v>
      </c>
      <c r="K7" s="2">
        <f t="shared" si="0"/>
        <v>0</v>
      </c>
      <c r="L7" s="2">
        <f t="shared" si="0"/>
        <v>0</v>
      </c>
      <c r="M7" s="2">
        <f t="shared" si="0"/>
        <v>20</v>
      </c>
      <c r="N7" s="2">
        <f t="shared" si="0"/>
        <v>0</v>
      </c>
      <c r="O7" s="2">
        <f t="shared" si="0"/>
        <v>20</v>
      </c>
      <c r="P7" s="2">
        <f t="shared" si="0"/>
        <v>0</v>
      </c>
      <c r="Q7" s="2">
        <f t="shared" si="0"/>
        <v>0</v>
      </c>
      <c r="R7" s="2">
        <f t="shared" si="0"/>
        <v>0</v>
      </c>
      <c r="S7" s="2">
        <f t="shared" si="0"/>
        <v>0</v>
      </c>
      <c r="T7" s="2">
        <f t="shared" si="0"/>
        <v>0</v>
      </c>
      <c r="U7" s="2">
        <f t="shared" si="0"/>
        <v>20</v>
      </c>
      <c r="V7" s="2">
        <f t="shared" si="0"/>
        <v>0</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E646-2249-42D1-B46C-F9554743AF10}">
  <sheetPr>
    <tabColor theme="5"/>
  </sheetPr>
  <dimension ref="A1:V17"/>
  <sheetViews>
    <sheetView workbookViewId="0">
      <selection activeCell="U18" sqref="U18"/>
    </sheetView>
  </sheetViews>
  <sheetFormatPr defaultColWidth="9.1796875" defaultRowHeight="14.5" x14ac:dyDescent="0.35"/>
  <cols>
    <col min="1" max="1" width="61.17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386</v>
      </c>
      <c r="C1" s="1" t="s">
        <v>28</v>
      </c>
      <c r="D1" s="1" t="s">
        <v>29</v>
      </c>
      <c r="E1" s="1" t="s">
        <v>30</v>
      </c>
    </row>
    <row r="2" spans="1:22" x14ac:dyDescent="0.35">
      <c r="C2" s="2">
        <v>20</v>
      </c>
      <c r="D2" s="2">
        <v>3</v>
      </c>
      <c r="E2" s="10">
        <f>C2-D2</f>
        <v>17</v>
      </c>
    </row>
    <row r="3" spans="1:22" x14ac:dyDescent="0.35">
      <c r="B3" s="11" t="s">
        <v>0</v>
      </c>
      <c r="C3" s="32" t="s">
        <v>1</v>
      </c>
      <c r="D3" s="32"/>
      <c r="E3" s="32"/>
      <c r="F3" s="32"/>
      <c r="G3" s="32"/>
      <c r="H3" s="32"/>
      <c r="I3" s="11"/>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387</v>
      </c>
      <c r="N6" s="2">
        <v>1</v>
      </c>
      <c r="Q6" s="2">
        <v>1</v>
      </c>
      <c r="T6" s="2">
        <v>1</v>
      </c>
    </row>
    <row r="7" spans="1:22" x14ac:dyDescent="0.35">
      <c r="A7" s="6" t="s">
        <v>388</v>
      </c>
      <c r="N7" s="2">
        <v>2</v>
      </c>
      <c r="Q7" s="2">
        <v>2</v>
      </c>
      <c r="T7" s="2">
        <v>2</v>
      </c>
    </row>
    <row r="8" spans="1:22" x14ac:dyDescent="0.35">
      <c r="A8" t="s">
        <v>389</v>
      </c>
      <c r="N8" s="2">
        <v>2</v>
      </c>
      <c r="Q8" s="2">
        <v>2</v>
      </c>
      <c r="U8" s="2">
        <v>2</v>
      </c>
      <c r="V8" s="2">
        <v>2</v>
      </c>
    </row>
    <row r="9" spans="1:22" x14ac:dyDescent="0.35">
      <c r="A9" t="s">
        <v>390</v>
      </c>
      <c r="N9" s="4">
        <v>2</v>
      </c>
      <c r="R9" s="2">
        <v>2</v>
      </c>
      <c r="T9" s="2">
        <v>2</v>
      </c>
      <c r="V9" s="2">
        <v>2</v>
      </c>
    </row>
    <row r="10" spans="1:22" x14ac:dyDescent="0.35">
      <c r="A10" s="6" t="s">
        <v>391</v>
      </c>
      <c r="N10" s="4">
        <v>1</v>
      </c>
      <c r="Q10" s="4">
        <v>1</v>
      </c>
      <c r="U10" s="2">
        <v>1</v>
      </c>
      <c r="V10" s="2">
        <v>1</v>
      </c>
    </row>
    <row r="11" spans="1:22" x14ac:dyDescent="0.35">
      <c r="A11" t="s">
        <v>392</v>
      </c>
      <c r="I11" s="2">
        <v>3</v>
      </c>
      <c r="N11" s="4">
        <v>3</v>
      </c>
      <c r="O11" s="2">
        <v>3</v>
      </c>
      <c r="U11" s="2">
        <v>3</v>
      </c>
      <c r="V11" s="4">
        <v>3</v>
      </c>
    </row>
    <row r="12" spans="1:22" x14ac:dyDescent="0.35">
      <c r="A12" t="s">
        <v>393</v>
      </c>
      <c r="I12" s="2">
        <v>1</v>
      </c>
      <c r="N12" s="4">
        <v>1</v>
      </c>
      <c r="Q12" s="4">
        <v>1</v>
      </c>
      <c r="U12" s="4">
        <v>1</v>
      </c>
      <c r="V12" s="4">
        <v>1</v>
      </c>
    </row>
    <row r="13" spans="1:22" x14ac:dyDescent="0.35">
      <c r="A13" t="s">
        <v>394</v>
      </c>
      <c r="N13" s="4">
        <v>1</v>
      </c>
      <c r="P13" s="2">
        <v>1</v>
      </c>
      <c r="T13" s="2">
        <v>1</v>
      </c>
    </row>
    <row r="14" spans="1:22" x14ac:dyDescent="0.35">
      <c r="A14" t="s">
        <v>395</v>
      </c>
      <c r="I14" s="2">
        <v>1</v>
      </c>
      <c r="N14" s="4">
        <v>1</v>
      </c>
      <c r="Q14" s="2">
        <v>1</v>
      </c>
      <c r="T14" s="2">
        <v>1</v>
      </c>
      <c r="V14" s="4">
        <v>1</v>
      </c>
    </row>
    <row r="15" spans="1:22" x14ac:dyDescent="0.35">
      <c r="A15" t="s">
        <v>396</v>
      </c>
      <c r="B15" s="2">
        <v>1</v>
      </c>
      <c r="C15" s="2">
        <v>1</v>
      </c>
      <c r="I15" s="4">
        <v>1</v>
      </c>
      <c r="N15" s="4">
        <v>1</v>
      </c>
      <c r="O15" s="2">
        <v>1</v>
      </c>
      <c r="T15" s="2">
        <v>1</v>
      </c>
      <c r="V15" s="4">
        <v>1</v>
      </c>
    </row>
    <row r="16" spans="1:22" x14ac:dyDescent="0.35">
      <c r="A16" t="s">
        <v>397</v>
      </c>
      <c r="I16" s="4">
        <v>1</v>
      </c>
      <c r="K16" s="2">
        <v>1</v>
      </c>
      <c r="N16" s="4">
        <v>1</v>
      </c>
      <c r="O16" s="2">
        <v>1</v>
      </c>
      <c r="T16" s="4">
        <v>1</v>
      </c>
      <c r="V16" s="4">
        <v>1</v>
      </c>
    </row>
    <row r="17" spans="1:22" x14ac:dyDescent="0.35">
      <c r="A17" t="s">
        <v>398</v>
      </c>
      <c r="N17" s="4">
        <v>1</v>
      </c>
      <c r="O17" s="2">
        <v>1</v>
      </c>
      <c r="T17" s="4">
        <v>1</v>
      </c>
      <c r="V17" s="4">
        <v>1</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06F8-A670-45A6-A317-99916066F1A9}">
  <sheetPr>
    <tabColor theme="4"/>
  </sheetPr>
  <dimension ref="A1:V5"/>
  <sheetViews>
    <sheetView workbookViewId="0">
      <selection activeCell="M4" sqref="M4:N4"/>
    </sheetView>
  </sheetViews>
  <sheetFormatPr defaultColWidth="9.1796875" defaultRowHeight="14.5" x14ac:dyDescent="0.35"/>
  <cols>
    <col min="1" max="1" width="8.5429687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C1" s="1" t="s">
        <v>28</v>
      </c>
      <c r="D1" s="1" t="s">
        <v>29</v>
      </c>
      <c r="E1" s="1" t="s">
        <v>30</v>
      </c>
    </row>
    <row r="2" spans="1:22" x14ac:dyDescent="0.35">
      <c r="E2" s="2">
        <f>C2-D2</f>
        <v>0</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sheetData>
  <mergeCells count="20">
    <mergeCell ref="F4:F5"/>
    <mergeCell ref="C3:H3"/>
    <mergeCell ref="J3:R3"/>
    <mergeCell ref="S3:V3"/>
    <mergeCell ref="M4:N4"/>
    <mergeCell ref="O4:R4"/>
    <mergeCell ref="T4:U4"/>
    <mergeCell ref="G4:G5"/>
    <mergeCell ref="H4:H5"/>
    <mergeCell ref="J4:J5"/>
    <mergeCell ref="K4:K5"/>
    <mergeCell ref="L4:L5"/>
    <mergeCell ref="S4:S5"/>
    <mergeCell ref="V4:V5"/>
    <mergeCell ref="I4:I5"/>
    <mergeCell ref="A4:A5"/>
    <mergeCell ref="B4:B5"/>
    <mergeCell ref="C4:C5"/>
    <mergeCell ref="D4:D5"/>
    <mergeCell ref="E4: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C30B-603F-4BEC-A4C9-C2E397771982}">
  <dimension ref="A1:V31"/>
  <sheetViews>
    <sheetView workbookViewId="0"/>
  </sheetViews>
  <sheetFormatPr defaultColWidth="9.1796875" defaultRowHeight="14.5" x14ac:dyDescent="0.35"/>
  <cols>
    <col min="1" max="1" width="47.1796875" style="2" bestFit="1" customWidth="1"/>
    <col min="2" max="2" width="12.81640625" style="2" bestFit="1" customWidth="1"/>
    <col min="3" max="3" width="16.54296875" style="2" bestFit="1" customWidth="1"/>
    <col min="4" max="4" width="13.26953125" style="2" bestFit="1" customWidth="1"/>
    <col min="5" max="5" width="15.7265625" style="2" bestFit="1" customWidth="1"/>
    <col min="6" max="6" width="26.7265625" style="2" bestFit="1" customWidth="1"/>
    <col min="7" max="7" width="10.54296875" style="2" bestFit="1" customWidth="1"/>
    <col min="8" max="8" width="6.81640625" style="2" bestFit="1" customWidth="1"/>
    <col min="9" max="9" width="7.26953125" style="2" bestFit="1" customWidth="1"/>
    <col min="10" max="10" width="8.453125" style="2" bestFit="1" customWidth="1"/>
    <col min="11" max="11" width="10.26953125" style="2" bestFit="1" customWidth="1"/>
    <col min="12" max="12" width="11.54296875" style="2" bestFit="1" customWidth="1"/>
    <col min="13" max="13" width="7.54296875" style="2" bestFit="1" customWidth="1"/>
    <col min="14" max="14" width="5.7265625" style="2" bestFit="1" customWidth="1"/>
    <col min="15" max="15" width="4.453125" style="2" bestFit="1" customWidth="1"/>
    <col min="16" max="16" width="2.26953125" style="2" bestFit="1" customWidth="1"/>
    <col min="17" max="18" width="3" style="2" bestFit="1" customWidth="1"/>
    <col min="19" max="19" width="7.7265625" style="2" bestFit="1" customWidth="1"/>
    <col min="20" max="21" width="5.7265625" style="2" bestFit="1" customWidth="1"/>
    <col min="22" max="22" width="9.81640625" style="2" bestFit="1" customWidth="1"/>
    <col min="23" max="16384" width="9.1796875" style="2"/>
  </cols>
  <sheetData>
    <row r="1" spans="1:22" x14ac:dyDescent="0.35">
      <c r="A1" s="1" t="s">
        <v>27</v>
      </c>
      <c r="B1" t="s">
        <v>26</v>
      </c>
      <c r="C1" s="1" t="s">
        <v>28</v>
      </c>
      <c r="D1" s="1" t="s">
        <v>29</v>
      </c>
      <c r="E1" s="1" t="s">
        <v>30</v>
      </c>
    </row>
    <row r="2" spans="1:22" x14ac:dyDescent="0.35">
      <c r="C2" s="2">
        <v>104</v>
      </c>
      <c r="E2" s="2">
        <f>C2-D2</f>
        <v>104</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31</v>
      </c>
      <c r="E6" s="2">
        <v>10</v>
      </c>
      <c r="G6" s="2">
        <v>10</v>
      </c>
      <c r="N6" s="2">
        <v>10</v>
      </c>
      <c r="R6" s="2">
        <v>10</v>
      </c>
      <c r="T6" s="2">
        <v>10</v>
      </c>
      <c r="V6" s="2">
        <v>10</v>
      </c>
    </row>
    <row r="7" spans="1:22" x14ac:dyDescent="0.35">
      <c r="A7" s="6" t="s">
        <v>46</v>
      </c>
      <c r="C7" s="2">
        <v>7</v>
      </c>
      <c r="G7" s="2">
        <v>7</v>
      </c>
      <c r="M7" s="2">
        <v>7</v>
      </c>
      <c r="Q7" s="2">
        <v>7</v>
      </c>
      <c r="T7" s="2">
        <v>7</v>
      </c>
      <c r="V7" s="2">
        <v>7</v>
      </c>
    </row>
    <row r="8" spans="1:22" x14ac:dyDescent="0.35">
      <c r="A8" t="s">
        <v>32</v>
      </c>
      <c r="M8" s="2">
        <v>18</v>
      </c>
      <c r="R8" s="2">
        <v>18</v>
      </c>
      <c r="U8" s="2">
        <v>18</v>
      </c>
    </row>
    <row r="9" spans="1:22" x14ac:dyDescent="0.35">
      <c r="A9" t="s">
        <v>50</v>
      </c>
      <c r="G9" s="2">
        <v>7</v>
      </c>
      <c r="M9" s="2">
        <v>7</v>
      </c>
      <c r="Q9" s="2">
        <v>7</v>
      </c>
      <c r="U9" s="2">
        <v>7</v>
      </c>
    </row>
    <row r="10" spans="1:22" x14ac:dyDescent="0.35">
      <c r="A10" t="s">
        <v>33</v>
      </c>
      <c r="G10" s="4">
        <v>5</v>
      </c>
      <c r="N10" s="2">
        <v>5</v>
      </c>
      <c r="R10" s="2">
        <v>5</v>
      </c>
      <c r="T10" s="2">
        <v>5</v>
      </c>
      <c r="V10" s="2">
        <v>5</v>
      </c>
    </row>
    <row r="11" spans="1:22" x14ac:dyDescent="0.35">
      <c r="A11" t="s">
        <v>34</v>
      </c>
      <c r="N11" s="2">
        <v>1</v>
      </c>
      <c r="O11" s="2">
        <v>1</v>
      </c>
      <c r="U11" s="2">
        <v>1</v>
      </c>
      <c r="V11" s="4">
        <v>1</v>
      </c>
    </row>
    <row r="12" spans="1:22" x14ac:dyDescent="0.35">
      <c r="A12" t="s">
        <v>42</v>
      </c>
      <c r="G12" s="4">
        <v>8</v>
      </c>
      <c r="N12" s="2">
        <v>8</v>
      </c>
      <c r="Q12" s="2">
        <v>8</v>
      </c>
      <c r="U12" s="4">
        <v>8</v>
      </c>
    </row>
    <row r="13" spans="1:22" x14ac:dyDescent="0.35">
      <c r="A13" t="s">
        <v>35</v>
      </c>
      <c r="N13" s="4">
        <v>3</v>
      </c>
      <c r="Q13" s="2">
        <v>3</v>
      </c>
      <c r="U13" s="4">
        <v>3</v>
      </c>
    </row>
    <row r="14" spans="1:22" x14ac:dyDescent="0.35">
      <c r="A14" t="s">
        <v>36</v>
      </c>
      <c r="E14" s="2">
        <v>1</v>
      </c>
      <c r="G14" s="4">
        <v>1</v>
      </c>
      <c r="N14" s="4">
        <v>1</v>
      </c>
      <c r="Q14" s="4">
        <v>1</v>
      </c>
      <c r="T14" s="2">
        <v>1</v>
      </c>
      <c r="V14" s="2">
        <v>1</v>
      </c>
    </row>
    <row r="15" spans="1:22" x14ac:dyDescent="0.35">
      <c r="A15" t="s">
        <v>37</v>
      </c>
      <c r="N15" s="4">
        <v>4</v>
      </c>
      <c r="O15" s="2">
        <v>4</v>
      </c>
      <c r="U15" s="4">
        <v>4</v>
      </c>
    </row>
    <row r="16" spans="1:22" x14ac:dyDescent="0.35">
      <c r="A16" t="s">
        <v>38</v>
      </c>
      <c r="I16" s="2">
        <v>1</v>
      </c>
      <c r="N16" s="4">
        <v>1</v>
      </c>
      <c r="R16" s="2">
        <v>1</v>
      </c>
      <c r="U16" s="4">
        <v>1</v>
      </c>
      <c r="V16" s="2">
        <v>1</v>
      </c>
    </row>
    <row r="17" spans="1:22" x14ac:dyDescent="0.35">
      <c r="A17" s="6" t="s">
        <v>41</v>
      </c>
      <c r="N17" s="4">
        <v>2</v>
      </c>
      <c r="Q17" s="4">
        <v>2</v>
      </c>
      <c r="U17" s="4">
        <v>2</v>
      </c>
    </row>
    <row r="18" spans="1:22" x14ac:dyDescent="0.35">
      <c r="A18" t="s">
        <v>52</v>
      </c>
      <c r="G18" s="2">
        <v>2</v>
      </c>
      <c r="M18" s="2">
        <v>2</v>
      </c>
      <c r="Q18" s="4">
        <v>2</v>
      </c>
      <c r="T18" s="2">
        <v>2</v>
      </c>
      <c r="V18" s="2">
        <v>2</v>
      </c>
    </row>
    <row r="19" spans="1:22" x14ac:dyDescent="0.35">
      <c r="A19" t="s">
        <v>43</v>
      </c>
      <c r="G19" s="2">
        <v>1</v>
      </c>
      <c r="N19" s="4">
        <v>1</v>
      </c>
      <c r="Q19" s="4">
        <v>1</v>
      </c>
      <c r="U19" s="4">
        <v>1</v>
      </c>
      <c r="V19" s="4">
        <v>1</v>
      </c>
    </row>
    <row r="20" spans="1:22" x14ac:dyDescent="0.35">
      <c r="A20" t="s">
        <v>44</v>
      </c>
      <c r="M20" s="2">
        <v>5</v>
      </c>
      <c r="Q20" s="4">
        <v>5</v>
      </c>
      <c r="U20" s="4">
        <v>5</v>
      </c>
    </row>
    <row r="21" spans="1:22" x14ac:dyDescent="0.35">
      <c r="A21" t="s">
        <v>45</v>
      </c>
      <c r="N21" s="4">
        <v>1</v>
      </c>
      <c r="Q21" s="4">
        <v>1</v>
      </c>
      <c r="U21" s="4">
        <v>1</v>
      </c>
      <c r="V21" s="4">
        <v>1</v>
      </c>
    </row>
    <row r="22" spans="1:22" x14ac:dyDescent="0.35">
      <c r="A22" t="s">
        <v>48</v>
      </c>
      <c r="G22" s="2">
        <v>6</v>
      </c>
      <c r="N22" s="4">
        <v>6</v>
      </c>
      <c r="Q22" s="4">
        <v>6</v>
      </c>
      <c r="T22" s="2">
        <v>6</v>
      </c>
      <c r="V22" s="4">
        <v>6</v>
      </c>
    </row>
    <row r="23" spans="1:22" x14ac:dyDescent="0.35">
      <c r="A23" t="s">
        <v>51</v>
      </c>
      <c r="G23" s="4">
        <v>13</v>
      </c>
      <c r="M23" s="2">
        <v>13</v>
      </c>
      <c r="R23" s="2">
        <v>13</v>
      </c>
      <c r="U23" s="4">
        <v>13</v>
      </c>
    </row>
    <row r="24" spans="1:22" x14ac:dyDescent="0.35">
      <c r="A24" s="6" t="s">
        <v>49</v>
      </c>
      <c r="C24" s="2">
        <v>2</v>
      </c>
      <c r="G24" s="4">
        <v>2</v>
      </c>
      <c r="M24" s="2">
        <v>2</v>
      </c>
      <c r="R24" s="2">
        <v>2</v>
      </c>
      <c r="T24" s="2">
        <v>2</v>
      </c>
      <c r="V24" s="4">
        <v>2</v>
      </c>
    </row>
    <row r="25" spans="1:22" x14ac:dyDescent="0.35">
      <c r="A25" t="s">
        <v>57</v>
      </c>
      <c r="G25" s="4">
        <v>2</v>
      </c>
      <c r="M25" s="4">
        <v>2</v>
      </c>
      <c r="R25" s="2">
        <v>2</v>
      </c>
      <c r="T25" s="2">
        <v>2</v>
      </c>
      <c r="V25" s="4">
        <v>2</v>
      </c>
    </row>
    <row r="26" spans="1:22" x14ac:dyDescent="0.35">
      <c r="A26" t="s">
        <v>47</v>
      </c>
      <c r="D26" s="2">
        <v>1</v>
      </c>
      <c r="G26" s="4">
        <v>1</v>
      </c>
      <c r="I26" s="2">
        <v>1</v>
      </c>
      <c r="N26" s="2">
        <v>1</v>
      </c>
      <c r="R26" s="4">
        <v>1</v>
      </c>
      <c r="U26" s="2">
        <v>1</v>
      </c>
      <c r="V26" s="4">
        <v>1</v>
      </c>
    </row>
    <row r="27" spans="1:22" x14ac:dyDescent="0.35">
      <c r="A27" t="s">
        <v>53</v>
      </c>
      <c r="G27" s="4">
        <v>1</v>
      </c>
      <c r="I27" s="2">
        <v>1</v>
      </c>
      <c r="M27" s="4">
        <v>1</v>
      </c>
      <c r="Q27" s="2">
        <v>1</v>
      </c>
      <c r="U27" s="2">
        <v>1</v>
      </c>
    </row>
    <row r="28" spans="1:22" x14ac:dyDescent="0.35">
      <c r="A28" t="s">
        <v>54</v>
      </c>
      <c r="M28" s="4">
        <v>1</v>
      </c>
      <c r="O28" s="2">
        <v>1</v>
      </c>
      <c r="U28" s="4">
        <v>1</v>
      </c>
      <c r="V28" s="4">
        <v>1</v>
      </c>
    </row>
    <row r="29" spans="1:22" x14ac:dyDescent="0.35">
      <c r="A29" t="s">
        <v>55</v>
      </c>
      <c r="C29" s="2">
        <v>1</v>
      </c>
      <c r="M29" s="4">
        <v>1</v>
      </c>
      <c r="R29" s="4">
        <v>1</v>
      </c>
      <c r="U29" s="4">
        <v>1</v>
      </c>
      <c r="V29" s="4">
        <v>1</v>
      </c>
    </row>
    <row r="30" spans="1:22" x14ac:dyDescent="0.35">
      <c r="A30" t="s">
        <v>56</v>
      </c>
      <c r="H30" s="2">
        <v>1</v>
      </c>
      <c r="I30" s="2">
        <v>1</v>
      </c>
      <c r="M30" s="4">
        <v>1</v>
      </c>
      <c r="R30" s="4">
        <v>1</v>
      </c>
      <c r="U30" s="4">
        <v>1</v>
      </c>
      <c r="V30" s="4">
        <v>1</v>
      </c>
    </row>
    <row r="31" spans="1:22" x14ac:dyDescent="0.35">
      <c r="B31" s="2">
        <f>SUM(B6:B30)</f>
        <v>0</v>
      </c>
      <c r="C31" s="2">
        <f t="shared" ref="C31:V31" si="0">SUM(C6:C30)</f>
        <v>10</v>
      </c>
      <c r="D31" s="2">
        <f t="shared" si="0"/>
        <v>1</v>
      </c>
      <c r="E31" s="2">
        <f t="shared" si="0"/>
        <v>11</v>
      </c>
      <c r="F31" s="2">
        <f t="shared" si="0"/>
        <v>0</v>
      </c>
      <c r="G31" s="2">
        <f t="shared" si="0"/>
        <v>66</v>
      </c>
      <c r="H31" s="2">
        <f t="shared" si="0"/>
        <v>1</v>
      </c>
      <c r="I31" s="2">
        <f t="shared" si="0"/>
        <v>4</v>
      </c>
      <c r="J31" s="2">
        <f t="shared" si="0"/>
        <v>0</v>
      </c>
      <c r="K31" s="2">
        <f t="shared" si="0"/>
        <v>0</v>
      </c>
      <c r="L31" s="2">
        <f t="shared" si="0"/>
        <v>0</v>
      </c>
      <c r="M31" s="2">
        <f t="shared" si="0"/>
        <v>60</v>
      </c>
      <c r="N31" s="2">
        <f t="shared" si="0"/>
        <v>44</v>
      </c>
      <c r="O31" s="2">
        <f t="shared" si="0"/>
        <v>6</v>
      </c>
      <c r="P31" s="2">
        <f t="shared" si="0"/>
        <v>0</v>
      </c>
      <c r="Q31" s="2">
        <f t="shared" si="0"/>
        <v>44</v>
      </c>
      <c r="R31" s="2">
        <f t="shared" si="0"/>
        <v>54</v>
      </c>
      <c r="S31" s="2">
        <f t="shared" si="0"/>
        <v>0</v>
      </c>
      <c r="T31" s="2">
        <f t="shared" si="0"/>
        <v>35</v>
      </c>
      <c r="U31" s="2">
        <f t="shared" si="0"/>
        <v>69</v>
      </c>
      <c r="V31" s="2">
        <f t="shared" si="0"/>
        <v>43</v>
      </c>
    </row>
  </sheetData>
  <mergeCells count="20">
    <mergeCell ref="C3:H3"/>
    <mergeCell ref="J3:R3"/>
    <mergeCell ref="S3:V3"/>
    <mergeCell ref="M4:N4"/>
    <mergeCell ref="O4:R4"/>
    <mergeCell ref="T4:U4"/>
    <mergeCell ref="G4:G5"/>
    <mergeCell ref="H4:H5"/>
    <mergeCell ref="J4:J5"/>
    <mergeCell ref="K4:K5"/>
    <mergeCell ref="L4:L5"/>
    <mergeCell ref="S4:S5"/>
    <mergeCell ref="V4:V5"/>
    <mergeCell ref="I4:I5"/>
    <mergeCell ref="F4:F5"/>
    <mergeCell ref="A4:A5"/>
    <mergeCell ref="B4:B5"/>
    <mergeCell ref="C4:C5"/>
    <mergeCell ref="D4:D5"/>
    <mergeCell ref="E4:E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0796-3ACB-4B00-85D1-E67FDECF3AB1}">
  <dimension ref="A1:V14"/>
  <sheetViews>
    <sheetView workbookViewId="0">
      <selection activeCell="B14" sqref="B14"/>
    </sheetView>
  </sheetViews>
  <sheetFormatPr defaultColWidth="9.1796875" defaultRowHeight="14.5" x14ac:dyDescent="0.35"/>
  <cols>
    <col min="1" max="1" width="48"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s="2" t="s">
        <v>58</v>
      </c>
      <c r="C1" s="1" t="s">
        <v>28</v>
      </c>
      <c r="D1" s="1" t="s">
        <v>29</v>
      </c>
      <c r="E1" s="1" t="s">
        <v>30</v>
      </c>
    </row>
    <row r="2" spans="1:22" x14ac:dyDescent="0.35">
      <c r="C2" s="2">
        <v>88</v>
      </c>
      <c r="E2" s="2">
        <f>C2-D2</f>
        <v>88</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63</v>
      </c>
      <c r="C6" s="2">
        <v>40</v>
      </c>
      <c r="G6" s="2">
        <v>40</v>
      </c>
      <c r="M6" s="2">
        <v>40</v>
      </c>
      <c r="R6" s="2">
        <v>40</v>
      </c>
      <c r="T6" s="2">
        <v>40</v>
      </c>
    </row>
    <row r="7" spans="1:22" x14ac:dyDescent="0.35">
      <c r="A7" t="s">
        <v>66</v>
      </c>
      <c r="C7" s="2">
        <v>3</v>
      </c>
      <c r="G7" s="2">
        <v>3</v>
      </c>
      <c r="M7" s="2">
        <v>3</v>
      </c>
      <c r="Q7" s="2">
        <v>3</v>
      </c>
      <c r="T7" s="2">
        <v>3</v>
      </c>
    </row>
    <row r="8" spans="1:22" x14ac:dyDescent="0.35">
      <c r="A8" t="s">
        <v>59</v>
      </c>
      <c r="M8" s="2">
        <v>17</v>
      </c>
      <c r="R8" s="2">
        <v>17</v>
      </c>
      <c r="T8" s="2">
        <v>17</v>
      </c>
    </row>
    <row r="9" spans="1:22" x14ac:dyDescent="0.35">
      <c r="A9" t="s">
        <v>60</v>
      </c>
      <c r="G9" s="2">
        <v>4</v>
      </c>
      <c r="M9" s="4">
        <v>4</v>
      </c>
      <c r="Q9" s="2">
        <v>4</v>
      </c>
      <c r="T9" s="4">
        <v>4</v>
      </c>
    </row>
    <row r="10" spans="1:22" x14ac:dyDescent="0.35">
      <c r="A10" t="s">
        <v>61</v>
      </c>
      <c r="G10" s="4">
        <v>3</v>
      </c>
      <c r="M10" s="4">
        <v>3</v>
      </c>
      <c r="P10" s="2">
        <v>3</v>
      </c>
      <c r="U10" s="2">
        <v>3</v>
      </c>
      <c r="V10" s="2">
        <v>3</v>
      </c>
    </row>
    <row r="11" spans="1:22" x14ac:dyDescent="0.35">
      <c r="A11" t="s">
        <v>62</v>
      </c>
      <c r="C11" s="2">
        <v>9</v>
      </c>
      <c r="M11" s="4">
        <v>9</v>
      </c>
      <c r="R11" s="2">
        <v>9</v>
      </c>
      <c r="T11" s="4">
        <v>9</v>
      </c>
    </row>
    <row r="12" spans="1:22" x14ac:dyDescent="0.35">
      <c r="A12" t="s">
        <v>64</v>
      </c>
      <c r="G12" s="4">
        <v>11</v>
      </c>
      <c r="M12" s="4">
        <v>11</v>
      </c>
      <c r="R12" s="2">
        <v>11</v>
      </c>
      <c r="T12" s="4">
        <v>11</v>
      </c>
    </row>
    <row r="13" spans="1:22" x14ac:dyDescent="0.35">
      <c r="A13" t="s">
        <v>65</v>
      </c>
      <c r="D13" s="2">
        <v>1</v>
      </c>
      <c r="I13" s="2">
        <v>1</v>
      </c>
      <c r="M13" s="4">
        <v>1</v>
      </c>
      <c r="R13" s="4">
        <v>1</v>
      </c>
      <c r="T13" s="4">
        <v>1</v>
      </c>
    </row>
    <row r="14" spans="1:22" x14ac:dyDescent="0.35">
      <c r="B14" s="2">
        <f>SUM(B6:B13)</f>
        <v>0</v>
      </c>
      <c r="C14" s="2">
        <f t="shared" ref="C14:V14" si="0">SUM(C6:C13)</f>
        <v>52</v>
      </c>
      <c r="D14" s="2">
        <f t="shared" si="0"/>
        <v>1</v>
      </c>
      <c r="E14" s="2">
        <f t="shared" si="0"/>
        <v>0</v>
      </c>
      <c r="F14" s="2">
        <f t="shared" si="0"/>
        <v>0</v>
      </c>
      <c r="G14" s="2">
        <f t="shared" si="0"/>
        <v>61</v>
      </c>
      <c r="H14" s="2">
        <f t="shared" si="0"/>
        <v>0</v>
      </c>
      <c r="I14" s="2">
        <f t="shared" si="0"/>
        <v>1</v>
      </c>
      <c r="J14" s="2">
        <f t="shared" si="0"/>
        <v>0</v>
      </c>
      <c r="K14" s="2">
        <f t="shared" si="0"/>
        <v>0</v>
      </c>
      <c r="L14" s="2">
        <f t="shared" si="0"/>
        <v>0</v>
      </c>
      <c r="M14" s="2">
        <f t="shared" si="0"/>
        <v>88</v>
      </c>
      <c r="N14" s="2">
        <f t="shared" si="0"/>
        <v>0</v>
      </c>
      <c r="O14" s="2">
        <f t="shared" si="0"/>
        <v>0</v>
      </c>
      <c r="P14" s="2">
        <f t="shared" si="0"/>
        <v>3</v>
      </c>
      <c r="Q14" s="2">
        <f t="shared" si="0"/>
        <v>7</v>
      </c>
      <c r="R14" s="2">
        <f t="shared" si="0"/>
        <v>78</v>
      </c>
      <c r="S14" s="2">
        <f t="shared" si="0"/>
        <v>0</v>
      </c>
      <c r="T14" s="2">
        <f t="shared" si="0"/>
        <v>85</v>
      </c>
      <c r="U14" s="2">
        <f t="shared" si="0"/>
        <v>3</v>
      </c>
      <c r="V14" s="2">
        <f t="shared" si="0"/>
        <v>3</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DC8C-453B-455A-80FA-DA3F8D3E760F}">
  <dimension ref="A1:V34"/>
  <sheetViews>
    <sheetView topLeftCell="A9" workbookViewId="0">
      <selection activeCell="O33" sqref="O33"/>
    </sheetView>
  </sheetViews>
  <sheetFormatPr defaultColWidth="9.1796875" defaultRowHeight="14.5" x14ac:dyDescent="0.35"/>
  <cols>
    <col min="1" max="1" width="68" style="2" bestFit="1" customWidth="1"/>
    <col min="2" max="2" width="14.54296875"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3" style="2" bestFit="1" customWidth="1"/>
    <col min="18"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67</v>
      </c>
      <c r="C1" s="1" t="s">
        <v>28</v>
      </c>
      <c r="D1" s="1" t="s">
        <v>29</v>
      </c>
      <c r="E1" s="1" t="s">
        <v>30</v>
      </c>
    </row>
    <row r="2" spans="1:22" x14ac:dyDescent="0.35">
      <c r="C2" s="2">
        <v>81</v>
      </c>
      <c r="E2" s="2">
        <f>C2-D2</f>
        <v>81</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94</v>
      </c>
      <c r="G6" s="2">
        <v>19</v>
      </c>
      <c r="N6" s="2">
        <v>19</v>
      </c>
      <c r="Q6" s="2">
        <v>19</v>
      </c>
      <c r="T6" s="2">
        <v>19</v>
      </c>
    </row>
    <row r="7" spans="1:22" x14ac:dyDescent="0.35">
      <c r="A7" s="6" t="s">
        <v>74</v>
      </c>
      <c r="C7" s="2">
        <v>9</v>
      </c>
      <c r="N7" s="2">
        <v>9</v>
      </c>
      <c r="O7" s="2">
        <v>9</v>
      </c>
      <c r="T7" s="2">
        <v>9</v>
      </c>
    </row>
    <row r="8" spans="1:22" x14ac:dyDescent="0.35">
      <c r="A8" t="s">
        <v>69</v>
      </c>
      <c r="C8" s="2">
        <v>1</v>
      </c>
      <c r="N8" s="2">
        <v>1</v>
      </c>
      <c r="O8" s="2">
        <v>1</v>
      </c>
      <c r="U8" s="2">
        <v>1</v>
      </c>
      <c r="V8" s="2">
        <v>1</v>
      </c>
    </row>
    <row r="9" spans="1:22" x14ac:dyDescent="0.35">
      <c r="A9" t="s">
        <v>70</v>
      </c>
      <c r="C9" s="2">
        <v>1</v>
      </c>
      <c r="N9" s="4">
        <v>1</v>
      </c>
      <c r="O9" s="2">
        <v>1</v>
      </c>
      <c r="U9" s="2">
        <v>1</v>
      </c>
      <c r="V9" s="2">
        <v>1</v>
      </c>
    </row>
    <row r="10" spans="1:22" x14ac:dyDescent="0.35">
      <c r="A10" t="s">
        <v>71</v>
      </c>
      <c r="N10" s="4">
        <v>3</v>
      </c>
      <c r="Q10" s="2">
        <v>3</v>
      </c>
      <c r="T10" s="2">
        <v>3</v>
      </c>
    </row>
    <row r="11" spans="1:22" x14ac:dyDescent="0.35">
      <c r="A11" s="6" t="s">
        <v>72</v>
      </c>
      <c r="C11" s="4">
        <v>1</v>
      </c>
      <c r="N11" s="4">
        <v>1</v>
      </c>
      <c r="Q11" s="2">
        <v>1</v>
      </c>
      <c r="T11" s="4">
        <v>1</v>
      </c>
      <c r="V11" s="2">
        <v>1</v>
      </c>
    </row>
    <row r="12" spans="1:22" x14ac:dyDescent="0.35">
      <c r="A12" s="6" t="s">
        <v>73</v>
      </c>
      <c r="N12" s="4">
        <v>13</v>
      </c>
      <c r="Q12" s="2">
        <v>13</v>
      </c>
      <c r="T12" s="4">
        <v>13</v>
      </c>
    </row>
    <row r="13" spans="1:22" x14ac:dyDescent="0.35">
      <c r="A13" t="s">
        <v>75</v>
      </c>
      <c r="C13" s="4">
        <v>1</v>
      </c>
      <c r="I13" s="2">
        <v>1</v>
      </c>
      <c r="N13" s="4">
        <v>1</v>
      </c>
      <c r="Q13" s="4">
        <v>1</v>
      </c>
      <c r="T13" s="4">
        <v>1</v>
      </c>
    </row>
    <row r="14" spans="1:22" x14ac:dyDescent="0.35">
      <c r="A14" t="s">
        <v>76</v>
      </c>
      <c r="N14" s="4">
        <v>6</v>
      </c>
      <c r="Q14" s="4">
        <v>6</v>
      </c>
      <c r="U14" s="2">
        <v>6</v>
      </c>
      <c r="V14" s="2">
        <v>6</v>
      </c>
    </row>
    <row r="15" spans="1:22" x14ac:dyDescent="0.35">
      <c r="A15" t="s">
        <v>77</v>
      </c>
      <c r="N15" s="4">
        <v>2</v>
      </c>
      <c r="P15" s="2">
        <v>2</v>
      </c>
      <c r="T15" s="4">
        <v>2</v>
      </c>
    </row>
    <row r="16" spans="1:22" x14ac:dyDescent="0.35">
      <c r="A16" t="s">
        <v>78</v>
      </c>
      <c r="N16" s="4">
        <v>1</v>
      </c>
      <c r="Q16" s="4">
        <v>1</v>
      </c>
      <c r="U16" s="2">
        <v>1</v>
      </c>
    </row>
    <row r="17" spans="1:22" x14ac:dyDescent="0.35">
      <c r="A17" t="s">
        <v>79</v>
      </c>
      <c r="C17" s="2">
        <v>1</v>
      </c>
      <c r="N17" s="4">
        <v>1</v>
      </c>
      <c r="Q17" s="4">
        <v>1</v>
      </c>
      <c r="T17" s="4">
        <v>1</v>
      </c>
    </row>
    <row r="18" spans="1:22" x14ac:dyDescent="0.35">
      <c r="A18" s="6" t="s">
        <v>80</v>
      </c>
      <c r="N18" s="4">
        <v>1</v>
      </c>
      <c r="Q18" s="4">
        <v>1</v>
      </c>
      <c r="U18" s="2">
        <v>1</v>
      </c>
    </row>
    <row r="19" spans="1:22" x14ac:dyDescent="0.35">
      <c r="A19" t="s">
        <v>81</v>
      </c>
      <c r="N19" s="4">
        <v>2</v>
      </c>
      <c r="O19" s="2">
        <v>2</v>
      </c>
      <c r="U19" s="4">
        <v>2</v>
      </c>
      <c r="V19" s="2">
        <v>2</v>
      </c>
    </row>
    <row r="20" spans="1:22" x14ac:dyDescent="0.35">
      <c r="A20" t="s">
        <v>82</v>
      </c>
      <c r="F20" s="2">
        <v>3</v>
      </c>
      <c r="N20" s="4">
        <v>3</v>
      </c>
      <c r="Q20" s="4">
        <v>3</v>
      </c>
      <c r="T20" s="2">
        <v>3</v>
      </c>
    </row>
    <row r="21" spans="1:22" x14ac:dyDescent="0.35">
      <c r="A21" s="6" t="s">
        <v>83</v>
      </c>
      <c r="C21" s="2">
        <v>1</v>
      </c>
      <c r="I21" s="2">
        <v>1</v>
      </c>
      <c r="N21" s="4">
        <v>1</v>
      </c>
      <c r="O21" s="2">
        <v>1</v>
      </c>
      <c r="T21" s="2">
        <v>1</v>
      </c>
    </row>
    <row r="22" spans="1:22" x14ac:dyDescent="0.35">
      <c r="A22" t="s">
        <v>84</v>
      </c>
      <c r="I22" s="2">
        <v>2</v>
      </c>
      <c r="N22" s="4">
        <v>2</v>
      </c>
      <c r="O22" s="2">
        <v>2</v>
      </c>
      <c r="T22" s="4">
        <v>2</v>
      </c>
      <c r="V22" s="2">
        <v>2</v>
      </c>
    </row>
    <row r="23" spans="1:22" x14ac:dyDescent="0.35">
      <c r="A23" t="s">
        <v>85</v>
      </c>
      <c r="I23" s="2">
        <v>1</v>
      </c>
      <c r="M23" s="2">
        <v>1</v>
      </c>
      <c r="O23" s="4">
        <v>1</v>
      </c>
      <c r="T23" s="4">
        <v>1</v>
      </c>
      <c r="V23" s="2">
        <v>1</v>
      </c>
    </row>
    <row r="24" spans="1:22" x14ac:dyDescent="0.35">
      <c r="A24" t="s">
        <v>86</v>
      </c>
      <c r="D24" s="2">
        <v>1</v>
      </c>
      <c r="G24" s="2">
        <v>1</v>
      </c>
      <c r="I24" s="4">
        <v>1</v>
      </c>
      <c r="N24" s="4">
        <v>1</v>
      </c>
      <c r="Q24" s="2">
        <v>1</v>
      </c>
      <c r="T24" s="4">
        <v>1</v>
      </c>
    </row>
    <row r="25" spans="1:22" x14ac:dyDescent="0.35">
      <c r="A25" t="s">
        <v>87</v>
      </c>
      <c r="F25" s="2">
        <v>1</v>
      </c>
      <c r="I25" s="4">
        <v>1</v>
      </c>
      <c r="N25" s="4">
        <v>1</v>
      </c>
      <c r="Q25" s="2">
        <v>1</v>
      </c>
      <c r="T25" s="4">
        <v>1</v>
      </c>
      <c r="V25" s="2">
        <v>1</v>
      </c>
    </row>
    <row r="26" spans="1:22" x14ac:dyDescent="0.35">
      <c r="A26" s="6" t="s">
        <v>88</v>
      </c>
      <c r="C26" s="2">
        <v>1</v>
      </c>
      <c r="N26" s="4">
        <v>1</v>
      </c>
      <c r="R26" s="2">
        <v>1</v>
      </c>
      <c r="T26" s="4">
        <v>1</v>
      </c>
      <c r="V26" s="4">
        <v>1</v>
      </c>
    </row>
    <row r="27" spans="1:22" x14ac:dyDescent="0.35">
      <c r="A27" t="s">
        <v>89</v>
      </c>
      <c r="D27" s="2">
        <v>2</v>
      </c>
      <c r="I27" s="4">
        <v>2</v>
      </c>
      <c r="N27" s="4">
        <v>2</v>
      </c>
      <c r="Q27" s="2">
        <v>2</v>
      </c>
      <c r="T27" s="4">
        <v>2</v>
      </c>
    </row>
    <row r="28" spans="1:22" x14ac:dyDescent="0.35">
      <c r="A28" t="s">
        <v>90</v>
      </c>
      <c r="I28" s="4">
        <v>1</v>
      </c>
      <c r="N28" s="4">
        <v>1</v>
      </c>
      <c r="Q28" s="4">
        <v>1</v>
      </c>
      <c r="T28" s="4">
        <v>1</v>
      </c>
      <c r="V28" s="4">
        <v>1</v>
      </c>
    </row>
    <row r="29" spans="1:22" x14ac:dyDescent="0.35">
      <c r="A29" t="s">
        <v>91</v>
      </c>
      <c r="I29" s="4">
        <v>3</v>
      </c>
      <c r="N29" s="4">
        <v>3</v>
      </c>
      <c r="R29" s="2">
        <v>3</v>
      </c>
      <c r="T29" s="4">
        <v>3</v>
      </c>
      <c r="V29" s="4">
        <v>3</v>
      </c>
    </row>
    <row r="30" spans="1:22" x14ac:dyDescent="0.35">
      <c r="A30" t="s">
        <v>92</v>
      </c>
      <c r="C30" s="2">
        <v>1</v>
      </c>
      <c r="F30" s="2">
        <v>1</v>
      </c>
      <c r="N30" s="4">
        <v>1</v>
      </c>
      <c r="O30" s="2">
        <v>1</v>
      </c>
      <c r="T30" s="4">
        <v>1</v>
      </c>
    </row>
    <row r="31" spans="1:22" x14ac:dyDescent="0.35">
      <c r="A31" s="6" t="s">
        <v>93</v>
      </c>
      <c r="I31" s="4">
        <v>1</v>
      </c>
      <c r="N31" s="4">
        <v>1</v>
      </c>
      <c r="Q31" s="4">
        <v>1</v>
      </c>
      <c r="T31" s="4">
        <v>1</v>
      </c>
      <c r="V31" s="4">
        <v>1</v>
      </c>
    </row>
    <row r="32" spans="1:22" x14ac:dyDescent="0.35">
      <c r="A32" t="s">
        <v>95</v>
      </c>
      <c r="G32" s="2">
        <v>1</v>
      </c>
      <c r="N32" s="4">
        <v>1</v>
      </c>
      <c r="Q32" s="4">
        <v>1</v>
      </c>
      <c r="U32" s="2">
        <v>1</v>
      </c>
      <c r="V32" s="4">
        <v>1</v>
      </c>
    </row>
    <row r="33" spans="1:22" x14ac:dyDescent="0.35">
      <c r="A33" t="s">
        <v>96</v>
      </c>
      <c r="N33" s="4">
        <v>1</v>
      </c>
      <c r="R33" s="2">
        <v>1</v>
      </c>
      <c r="T33" s="4">
        <v>1</v>
      </c>
      <c r="V33" s="4">
        <v>1</v>
      </c>
    </row>
    <row r="34" spans="1:22" x14ac:dyDescent="0.35">
      <c r="B34" s="2">
        <f>SUM(B6:B33)</f>
        <v>0</v>
      </c>
      <c r="C34" s="2">
        <f t="shared" ref="C34:V34" si="0">SUM(C6:C33)</f>
        <v>17</v>
      </c>
      <c r="D34" s="2">
        <f t="shared" si="0"/>
        <v>3</v>
      </c>
      <c r="E34" s="2">
        <f t="shared" si="0"/>
        <v>0</v>
      </c>
      <c r="F34" s="2">
        <f t="shared" si="0"/>
        <v>5</v>
      </c>
      <c r="G34" s="2">
        <f t="shared" si="0"/>
        <v>21</v>
      </c>
      <c r="H34" s="2">
        <f t="shared" si="0"/>
        <v>0</v>
      </c>
      <c r="I34" s="2">
        <f t="shared" si="0"/>
        <v>14</v>
      </c>
      <c r="J34" s="2">
        <f t="shared" si="0"/>
        <v>0</v>
      </c>
      <c r="K34" s="2">
        <f t="shared" si="0"/>
        <v>0</v>
      </c>
      <c r="L34" s="2">
        <f t="shared" si="0"/>
        <v>0</v>
      </c>
      <c r="M34" s="2">
        <f t="shared" si="0"/>
        <v>1</v>
      </c>
      <c r="N34" s="2">
        <f t="shared" si="0"/>
        <v>80</v>
      </c>
      <c r="O34" s="2">
        <f t="shared" si="0"/>
        <v>18</v>
      </c>
      <c r="P34" s="2">
        <f t="shared" si="0"/>
        <v>2</v>
      </c>
      <c r="Q34" s="2">
        <f t="shared" si="0"/>
        <v>56</v>
      </c>
      <c r="R34" s="2">
        <f t="shared" si="0"/>
        <v>5</v>
      </c>
      <c r="S34" s="2">
        <f t="shared" si="0"/>
        <v>0</v>
      </c>
      <c r="T34" s="2">
        <f t="shared" si="0"/>
        <v>68</v>
      </c>
      <c r="U34" s="2">
        <f t="shared" si="0"/>
        <v>13</v>
      </c>
      <c r="V34" s="2">
        <f t="shared" si="0"/>
        <v>23</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281D-4D76-4CB3-9DE6-2DC788A9BDE0}">
  <dimension ref="A1:V23"/>
  <sheetViews>
    <sheetView workbookViewId="0">
      <selection activeCell="A25" sqref="A25"/>
    </sheetView>
  </sheetViews>
  <sheetFormatPr defaultColWidth="9.1796875" defaultRowHeight="14.5" x14ac:dyDescent="0.35"/>
  <cols>
    <col min="1" max="1" width="78.269531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7" width="2.26953125" style="2" bestFit="1" customWidth="1"/>
    <col min="18" max="18" width="3"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97</v>
      </c>
      <c r="C1" s="1" t="s">
        <v>28</v>
      </c>
      <c r="D1" s="1" t="s">
        <v>29</v>
      </c>
      <c r="E1" s="1" t="s">
        <v>30</v>
      </c>
    </row>
    <row r="2" spans="1:22" x14ac:dyDescent="0.35">
      <c r="C2" s="2">
        <v>78</v>
      </c>
      <c r="D2" s="2">
        <v>1</v>
      </c>
      <c r="E2" s="2">
        <f>C2-D2</f>
        <v>77</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110</v>
      </c>
      <c r="E6" s="2">
        <v>19</v>
      </c>
      <c r="M6" s="2">
        <v>19</v>
      </c>
      <c r="O6" s="2">
        <v>19</v>
      </c>
      <c r="T6" s="2">
        <v>19</v>
      </c>
    </row>
    <row r="7" spans="1:22" x14ac:dyDescent="0.35">
      <c r="A7" t="s">
        <v>105</v>
      </c>
      <c r="M7" s="2">
        <v>14</v>
      </c>
      <c r="R7" s="2">
        <v>14</v>
      </c>
      <c r="T7" s="2">
        <v>14</v>
      </c>
    </row>
    <row r="8" spans="1:22" x14ac:dyDescent="0.35">
      <c r="A8" t="s">
        <v>98</v>
      </c>
      <c r="C8" s="2">
        <v>1</v>
      </c>
      <c r="G8" s="2">
        <v>1</v>
      </c>
      <c r="I8" s="2">
        <v>1</v>
      </c>
      <c r="M8" s="2">
        <v>1</v>
      </c>
      <c r="R8" s="2">
        <v>1</v>
      </c>
      <c r="T8" s="2">
        <v>1</v>
      </c>
    </row>
    <row r="9" spans="1:22" x14ac:dyDescent="0.35">
      <c r="A9" t="s">
        <v>108</v>
      </c>
      <c r="C9" s="2">
        <v>10</v>
      </c>
      <c r="M9" s="4">
        <v>10</v>
      </c>
      <c r="R9" s="2">
        <v>10</v>
      </c>
      <c r="T9" s="4">
        <v>10</v>
      </c>
    </row>
    <row r="10" spans="1:22" x14ac:dyDescent="0.35">
      <c r="A10" t="s">
        <v>99</v>
      </c>
      <c r="E10" s="2">
        <v>1</v>
      </c>
      <c r="M10" s="4">
        <v>1</v>
      </c>
      <c r="O10" s="2">
        <v>1</v>
      </c>
      <c r="U10" s="2">
        <v>1</v>
      </c>
    </row>
    <row r="11" spans="1:22" x14ac:dyDescent="0.35">
      <c r="A11" t="s">
        <v>100</v>
      </c>
      <c r="M11" s="4">
        <v>8</v>
      </c>
      <c r="O11" s="2">
        <v>8</v>
      </c>
      <c r="T11" s="4">
        <v>8</v>
      </c>
    </row>
    <row r="12" spans="1:22" x14ac:dyDescent="0.35">
      <c r="A12" t="s">
        <v>104</v>
      </c>
      <c r="E12" s="2">
        <v>6</v>
      </c>
      <c r="M12" s="4">
        <v>6</v>
      </c>
      <c r="R12" s="4">
        <v>6</v>
      </c>
      <c r="T12" s="4">
        <v>6</v>
      </c>
    </row>
    <row r="13" spans="1:22" x14ac:dyDescent="0.35">
      <c r="A13" t="s">
        <v>101</v>
      </c>
      <c r="F13" s="2">
        <v>3</v>
      </c>
      <c r="M13" s="4">
        <v>3</v>
      </c>
      <c r="R13" s="4">
        <v>3</v>
      </c>
      <c r="T13" s="4">
        <v>3</v>
      </c>
    </row>
    <row r="14" spans="1:22" x14ac:dyDescent="0.35">
      <c r="A14" t="s">
        <v>102</v>
      </c>
      <c r="E14" s="2">
        <v>1</v>
      </c>
      <c r="F14" s="2">
        <v>1</v>
      </c>
      <c r="M14" s="4">
        <v>1</v>
      </c>
      <c r="O14" s="2">
        <v>1</v>
      </c>
      <c r="T14" s="4">
        <v>1</v>
      </c>
    </row>
    <row r="15" spans="1:22" x14ac:dyDescent="0.35">
      <c r="A15" t="s">
        <v>112</v>
      </c>
      <c r="M15" s="4">
        <v>5</v>
      </c>
      <c r="R15" s="2">
        <v>5</v>
      </c>
      <c r="U15" s="2">
        <v>5</v>
      </c>
    </row>
    <row r="16" spans="1:22" x14ac:dyDescent="0.35">
      <c r="A16" t="s">
        <v>103</v>
      </c>
      <c r="E16" s="2">
        <v>1</v>
      </c>
      <c r="N16" s="2">
        <v>1</v>
      </c>
      <c r="O16" s="2">
        <v>1</v>
      </c>
      <c r="T16" s="4">
        <v>1</v>
      </c>
    </row>
    <row r="17" spans="1:22" x14ac:dyDescent="0.35">
      <c r="A17" t="s">
        <v>111</v>
      </c>
      <c r="C17" s="2">
        <v>2</v>
      </c>
      <c r="M17" s="4">
        <v>2</v>
      </c>
      <c r="O17" s="2">
        <v>2</v>
      </c>
      <c r="T17" s="4">
        <v>2</v>
      </c>
    </row>
    <row r="18" spans="1:22" x14ac:dyDescent="0.35">
      <c r="A18" t="s">
        <v>109</v>
      </c>
      <c r="D18" s="2">
        <v>2</v>
      </c>
      <c r="I18" s="2">
        <v>2</v>
      </c>
      <c r="M18" s="4">
        <v>2</v>
      </c>
      <c r="R18" s="2">
        <v>2</v>
      </c>
      <c r="T18" s="4">
        <v>2</v>
      </c>
    </row>
    <row r="19" spans="1:22" x14ac:dyDescent="0.35">
      <c r="A19" t="s">
        <v>106</v>
      </c>
      <c r="N19" s="2">
        <v>1</v>
      </c>
      <c r="O19" s="4">
        <v>1</v>
      </c>
      <c r="T19" s="4">
        <v>1</v>
      </c>
    </row>
    <row r="20" spans="1:22" x14ac:dyDescent="0.35">
      <c r="A20" t="s">
        <v>107</v>
      </c>
      <c r="F20" s="2">
        <v>1</v>
      </c>
      <c r="M20" s="4">
        <v>1</v>
      </c>
      <c r="R20" s="2">
        <v>1</v>
      </c>
      <c r="T20" s="4">
        <v>1</v>
      </c>
    </row>
    <row r="21" spans="1:22" x14ac:dyDescent="0.35">
      <c r="A21" t="s">
        <v>113</v>
      </c>
      <c r="E21" s="2">
        <v>1</v>
      </c>
      <c r="N21" s="2">
        <v>1</v>
      </c>
      <c r="O21" s="4">
        <v>1</v>
      </c>
      <c r="U21" s="2">
        <v>1</v>
      </c>
      <c r="V21" s="2">
        <v>1</v>
      </c>
    </row>
    <row r="22" spans="1:22" x14ac:dyDescent="0.35">
      <c r="A22" t="s">
        <v>114</v>
      </c>
      <c r="F22" s="2">
        <v>1</v>
      </c>
      <c r="M22" s="4">
        <v>1</v>
      </c>
      <c r="O22" s="4">
        <v>1</v>
      </c>
      <c r="T22" s="4">
        <v>1</v>
      </c>
    </row>
    <row r="23" spans="1:22" x14ac:dyDescent="0.35">
      <c r="B23" s="2">
        <f>SUM(B6:B22)</f>
        <v>0</v>
      </c>
      <c r="C23" s="2">
        <f t="shared" ref="C23:V23" si="0">SUM(C6:C22)</f>
        <v>13</v>
      </c>
      <c r="D23" s="2">
        <f t="shared" si="0"/>
        <v>2</v>
      </c>
      <c r="E23" s="2">
        <f t="shared" si="0"/>
        <v>29</v>
      </c>
      <c r="F23" s="2">
        <f t="shared" si="0"/>
        <v>6</v>
      </c>
      <c r="G23" s="2">
        <f t="shared" si="0"/>
        <v>1</v>
      </c>
      <c r="H23" s="2">
        <f t="shared" si="0"/>
        <v>0</v>
      </c>
      <c r="I23" s="2">
        <f t="shared" si="0"/>
        <v>3</v>
      </c>
      <c r="J23" s="2">
        <f t="shared" si="0"/>
        <v>0</v>
      </c>
      <c r="K23" s="2">
        <f t="shared" si="0"/>
        <v>0</v>
      </c>
      <c r="L23" s="2">
        <f t="shared" si="0"/>
        <v>0</v>
      </c>
      <c r="M23" s="2">
        <f t="shared" si="0"/>
        <v>74</v>
      </c>
      <c r="N23" s="2">
        <f t="shared" si="0"/>
        <v>3</v>
      </c>
      <c r="O23" s="2">
        <f t="shared" si="0"/>
        <v>35</v>
      </c>
      <c r="P23" s="2">
        <f t="shared" si="0"/>
        <v>0</v>
      </c>
      <c r="Q23" s="2">
        <f t="shared" si="0"/>
        <v>0</v>
      </c>
      <c r="R23" s="2">
        <f t="shared" si="0"/>
        <v>42</v>
      </c>
      <c r="S23" s="2">
        <f t="shared" si="0"/>
        <v>0</v>
      </c>
      <c r="T23" s="2">
        <f t="shared" si="0"/>
        <v>70</v>
      </c>
      <c r="U23" s="2">
        <f t="shared" si="0"/>
        <v>7</v>
      </c>
      <c r="V23" s="2">
        <f t="shared" si="0"/>
        <v>1</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B4FE-434E-4F41-87BB-51E765774AD4}">
  <dimension ref="A1:V22"/>
  <sheetViews>
    <sheetView workbookViewId="0">
      <selection activeCell="C18" sqref="C18"/>
    </sheetView>
  </sheetViews>
  <sheetFormatPr defaultColWidth="9.1796875" defaultRowHeight="14.5" x14ac:dyDescent="0.35"/>
  <cols>
    <col min="1" max="1" width="58.26953125" style="2" bestFit="1" customWidth="1"/>
    <col min="2" max="2" width="12.81640625" style="2" bestFit="1" customWidth="1"/>
    <col min="3" max="3" width="16.54296875" style="2" bestFit="1" customWidth="1"/>
    <col min="4" max="4" width="13.26953125" style="2" bestFit="1" customWidth="1"/>
    <col min="5" max="5" width="15.7265625" style="2" bestFit="1" customWidth="1"/>
    <col min="6" max="6" width="26.7265625" style="2" bestFit="1" customWidth="1"/>
    <col min="7" max="7" width="10.54296875" style="2" bestFit="1" customWidth="1"/>
    <col min="8" max="8" width="6.81640625" style="2" bestFit="1" customWidth="1"/>
    <col min="9" max="9" width="7.26953125" style="2" bestFit="1" customWidth="1"/>
    <col min="10" max="10" width="8.453125" style="2" bestFit="1" customWidth="1"/>
    <col min="11" max="11" width="10.26953125" style="2" bestFit="1" customWidth="1"/>
    <col min="12" max="12" width="11.54296875" style="2" bestFit="1" customWidth="1"/>
    <col min="13" max="13" width="7.54296875" style="2" bestFit="1" customWidth="1"/>
    <col min="14" max="14" width="5.7265625" style="2" bestFit="1" customWidth="1"/>
    <col min="15" max="15" width="4.453125" style="2" bestFit="1" customWidth="1"/>
    <col min="16" max="16" width="2.26953125" style="2" bestFit="1" customWidth="1"/>
    <col min="17" max="18" width="3" style="2" bestFit="1" customWidth="1"/>
    <col min="19" max="19" width="7.7265625" style="2" bestFit="1" customWidth="1"/>
    <col min="20" max="21" width="5.7265625" style="2" bestFit="1" customWidth="1"/>
    <col min="22" max="22" width="9.81640625" style="2" bestFit="1" customWidth="1"/>
    <col min="23" max="16384" width="9.1796875" style="2"/>
  </cols>
  <sheetData>
    <row r="1" spans="1:22" x14ac:dyDescent="0.35">
      <c r="A1" s="1" t="s">
        <v>27</v>
      </c>
      <c r="B1" t="s">
        <v>115</v>
      </c>
      <c r="C1" s="1" t="s">
        <v>28</v>
      </c>
      <c r="D1" s="1" t="s">
        <v>29</v>
      </c>
      <c r="E1" s="1" t="s">
        <v>30</v>
      </c>
    </row>
    <row r="2" spans="1:22" x14ac:dyDescent="0.35">
      <c r="C2" s="2">
        <v>75</v>
      </c>
      <c r="E2" s="2">
        <f>C2-D2</f>
        <v>75</v>
      </c>
    </row>
    <row r="3" spans="1:22" x14ac:dyDescent="0.35">
      <c r="B3" s="3" t="s">
        <v>0</v>
      </c>
      <c r="C3" s="32" t="s">
        <v>1</v>
      </c>
      <c r="D3" s="32"/>
      <c r="E3" s="32"/>
      <c r="F3" s="32"/>
      <c r="G3" s="32"/>
      <c r="H3" s="32"/>
      <c r="I3" s="3"/>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116</v>
      </c>
      <c r="M6" s="2">
        <v>7</v>
      </c>
      <c r="R6" s="2">
        <v>7</v>
      </c>
      <c r="U6" s="2">
        <v>7</v>
      </c>
    </row>
    <row r="7" spans="1:22" x14ac:dyDescent="0.35">
      <c r="A7" s="6" t="s">
        <v>124</v>
      </c>
      <c r="C7" s="2">
        <v>9</v>
      </c>
      <c r="G7" s="2">
        <v>9</v>
      </c>
      <c r="M7" s="2">
        <v>9</v>
      </c>
      <c r="Q7" s="2">
        <v>9</v>
      </c>
      <c r="U7" s="2">
        <v>9</v>
      </c>
    </row>
    <row r="8" spans="1:22" x14ac:dyDescent="0.35">
      <c r="A8" s="2" t="s">
        <v>117</v>
      </c>
      <c r="D8" s="2">
        <v>3</v>
      </c>
      <c r="G8" s="2">
        <v>3</v>
      </c>
      <c r="I8" s="2">
        <v>3</v>
      </c>
      <c r="M8" s="2">
        <v>3</v>
      </c>
      <c r="Q8" s="2">
        <v>3</v>
      </c>
      <c r="U8" s="2">
        <v>3</v>
      </c>
    </row>
    <row r="9" spans="1:22" x14ac:dyDescent="0.35">
      <c r="A9" t="s">
        <v>128</v>
      </c>
      <c r="G9" s="2">
        <v>9</v>
      </c>
      <c r="M9" s="4">
        <v>9</v>
      </c>
      <c r="Q9" s="2">
        <v>9</v>
      </c>
      <c r="U9" s="4">
        <v>9</v>
      </c>
    </row>
    <row r="10" spans="1:22" x14ac:dyDescent="0.35">
      <c r="A10" t="s">
        <v>118</v>
      </c>
      <c r="I10" s="2">
        <v>3</v>
      </c>
      <c r="M10" s="4">
        <v>3</v>
      </c>
      <c r="R10" s="2">
        <v>3</v>
      </c>
      <c r="U10" s="4">
        <v>3</v>
      </c>
      <c r="V10" s="2">
        <v>3</v>
      </c>
    </row>
    <row r="11" spans="1:22" x14ac:dyDescent="0.35">
      <c r="A11" s="6" t="s">
        <v>119</v>
      </c>
      <c r="C11" s="2">
        <v>12</v>
      </c>
      <c r="N11" s="2">
        <v>12</v>
      </c>
      <c r="O11" s="2">
        <v>12</v>
      </c>
      <c r="T11" s="2">
        <v>12</v>
      </c>
    </row>
    <row r="12" spans="1:22" x14ac:dyDescent="0.35">
      <c r="A12" t="s">
        <v>120</v>
      </c>
      <c r="C12" s="2">
        <v>2</v>
      </c>
      <c r="E12" s="2">
        <v>2</v>
      </c>
      <c r="G12" s="4">
        <v>2</v>
      </c>
      <c r="M12" s="4">
        <v>2</v>
      </c>
      <c r="Q12" s="4">
        <v>2</v>
      </c>
      <c r="U12" s="4">
        <v>2</v>
      </c>
    </row>
    <row r="13" spans="1:22" x14ac:dyDescent="0.35">
      <c r="A13" t="s">
        <v>121</v>
      </c>
      <c r="G13" s="4">
        <v>5</v>
      </c>
      <c r="N13" s="2">
        <v>5</v>
      </c>
      <c r="Q13" s="4">
        <v>5</v>
      </c>
      <c r="U13" s="4">
        <v>5</v>
      </c>
    </row>
    <row r="14" spans="1:22" x14ac:dyDescent="0.35">
      <c r="A14" t="s">
        <v>122</v>
      </c>
      <c r="C14" s="2">
        <v>1</v>
      </c>
      <c r="D14" s="2">
        <v>1</v>
      </c>
      <c r="G14" s="4">
        <v>1</v>
      </c>
      <c r="I14" s="2">
        <v>1</v>
      </c>
      <c r="K14" s="2">
        <v>1</v>
      </c>
      <c r="M14" s="4">
        <v>1</v>
      </c>
      <c r="Q14" s="4">
        <v>1</v>
      </c>
      <c r="U14" s="4">
        <v>1</v>
      </c>
    </row>
    <row r="15" spans="1:22" x14ac:dyDescent="0.35">
      <c r="A15" t="s">
        <v>130</v>
      </c>
      <c r="G15" s="4">
        <v>7</v>
      </c>
      <c r="M15" s="4">
        <v>7</v>
      </c>
      <c r="R15" s="2">
        <v>7</v>
      </c>
      <c r="U15" s="4">
        <v>7</v>
      </c>
    </row>
    <row r="16" spans="1:22" x14ac:dyDescent="0.35">
      <c r="A16" t="s">
        <v>123</v>
      </c>
      <c r="G16" s="4">
        <v>1</v>
      </c>
      <c r="M16" s="4">
        <v>1</v>
      </c>
      <c r="P16" s="2">
        <v>1</v>
      </c>
      <c r="U16" s="4">
        <v>1</v>
      </c>
      <c r="V16" s="2">
        <v>1</v>
      </c>
    </row>
    <row r="17" spans="1:22" x14ac:dyDescent="0.35">
      <c r="A17" s="6" t="s">
        <v>126</v>
      </c>
      <c r="C17" s="2">
        <v>3</v>
      </c>
      <c r="G17" s="4">
        <v>3</v>
      </c>
      <c r="M17" s="4">
        <v>3</v>
      </c>
      <c r="R17" s="2">
        <v>3</v>
      </c>
      <c r="U17" s="4">
        <v>3</v>
      </c>
    </row>
    <row r="18" spans="1:22" x14ac:dyDescent="0.35">
      <c r="A18" t="s">
        <v>125</v>
      </c>
      <c r="E18" s="2">
        <v>1</v>
      </c>
      <c r="G18" s="4">
        <v>1</v>
      </c>
      <c r="M18" s="4">
        <v>1</v>
      </c>
      <c r="R18" s="2">
        <v>1</v>
      </c>
      <c r="U18" s="4">
        <v>1</v>
      </c>
    </row>
    <row r="19" spans="1:22" x14ac:dyDescent="0.35">
      <c r="A19" t="s">
        <v>127</v>
      </c>
      <c r="M19" s="4">
        <v>10</v>
      </c>
      <c r="Q19" s="2">
        <v>10</v>
      </c>
      <c r="U19" s="4">
        <v>10</v>
      </c>
    </row>
    <row r="20" spans="1:22" x14ac:dyDescent="0.35">
      <c r="A20" t="s">
        <v>129</v>
      </c>
      <c r="C20" s="2">
        <v>1</v>
      </c>
      <c r="M20" s="4">
        <v>1</v>
      </c>
      <c r="Q20" s="2">
        <v>1</v>
      </c>
      <c r="U20" s="4">
        <v>1</v>
      </c>
    </row>
    <row r="21" spans="1:22" x14ac:dyDescent="0.35">
      <c r="A21" s="2" t="s">
        <v>131</v>
      </c>
      <c r="E21" s="2">
        <v>1</v>
      </c>
      <c r="I21" s="2">
        <v>1</v>
      </c>
      <c r="M21" s="4">
        <v>1</v>
      </c>
      <c r="R21" s="2">
        <v>1</v>
      </c>
      <c r="U21" s="4">
        <v>1</v>
      </c>
    </row>
    <row r="22" spans="1:22" x14ac:dyDescent="0.35">
      <c r="B22" s="2">
        <f>SUM(B6:B21)</f>
        <v>0</v>
      </c>
      <c r="C22" s="2">
        <f t="shared" ref="C22:V22" si="0">SUM(C6:C21)</f>
        <v>28</v>
      </c>
      <c r="D22" s="2">
        <f t="shared" si="0"/>
        <v>4</v>
      </c>
      <c r="E22" s="2">
        <f t="shared" si="0"/>
        <v>4</v>
      </c>
      <c r="F22" s="2">
        <f t="shared" si="0"/>
        <v>0</v>
      </c>
      <c r="G22" s="2">
        <f t="shared" si="0"/>
        <v>41</v>
      </c>
      <c r="H22" s="2">
        <f t="shared" si="0"/>
        <v>0</v>
      </c>
      <c r="I22" s="2">
        <f t="shared" si="0"/>
        <v>8</v>
      </c>
      <c r="J22" s="2">
        <f t="shared" si="0"/>
        <v>0</v>
      </c>
      <c r="K22" s="2">
        <f t="shared" si="0"/>
        <v>1</v>
      </c>
      <c r="L22" s="2">
        <f t="shared" si="0"/>
        <v>0</v>
      </c>
      <c r="M22" s="2">
        <f t="shared" si="0"/>
        <v>58</v>
      </c>
      <c r="N22" s="2">
        <f t="shared" si="0"/>
        <v>17</v>
      </c>
      <c r="O22" s="2">
        <f t="shared" si="0"/>
        <v>12</v>
      </c>
      <c r="P22" s="2">
        <f t="shared" si="0"/>
        <v>1</v>
      </c>
      <c r="Q22" s="2">
        <f t="shared" si="0"/>
        <v>40</v>
      </c>
      <c r="R22" s="2">
        <f t="shared" si="0"/>
        <v>22</v>
      </c>
      <c r="S22" s="2">
        <f t="shared" si="0"/>
        <v>0</v>
      </c>
      <c r="T22" s="2">
        <f t="shared" si="0"/>
        <v>12</v>
      </c>
      <c r="U22" s="2">
        <f t="shared" si="0"/>
        <v>63</v>
      </c>
      <c r="V22" s="2">
        <f t="shared" si="0"/>
        <v>4</v>
      </c>
    </row>
  </sheetData>
  <mergeCells count="20">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 ref="A4:A5"/>
    <mergeCell ref="B4:B5"/>
    <mergeCell ref="C4:C5"/>
    <mergeCell ref="D4:D5"/>
    <mergeCell ref="E4:E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8EE75-B447-4B8A-819E-DD8857223CFF}">
  <dimension ref="A1:V10"/>
  <sheetViews>
    <sheetView workbookViewId="0">
      <selection activeCell="N10" sqref="N10"/>
    </sheetView>
  </sheetViews>
  <sheetFormatPr defaultColWidth="9.1796875" defaultRowHeight="14.5" x14ac:dyDescent="0.35"/>
  <cols>
    <col min="1" max="1" width="57.453125" style="2" bestFit="1" customWidth="1"/>
    <col min="2" max="2" width="14" style="2" bestFit="1" customWidth="1"/>
    <col min="3" max="3" width="17.81640625" style="2" bestFit="1" customWidth="1"/>
    <col min="4" max="4" width="14.1796875" style="2" bestFit="1" customWidth="1"/>
    <col min="5" max="5" width="16.26953125" style="2" bestFit="1" customWidth="1"/>
    <col min="6" max="6" width="28.453125" style="2" bestFit="1" customWidth="1"/>
    <col min="7" max="7" width="11.26953125" style="2" bestFit="1" customWidth="1"/>
    <col min="8" max="8" width="7.1796875" style="2" bestFit="1" customWidth="1"/>
    <col min="9" max="9" width="7.7265625" style="2" bestFit="1" customWidth="1"/>
    <col min="10" max="10" width="8.81640625" style="2" bestFit="1" customWidth="1"/>
    <col min="11" max="11" width="11.1796875" style="2" bestFit="1" customWidth="1"/>
    <col min="12" max="12" width="12" style="2" bestFit="1" customWidth="1"/>
    <col min="13" max="13" width="8" style="2" bestFit="1" customWidth="1"/>
    <col min="14" max="14" width="6.1796875" style="2" bestFit="1" customWidth="1"/>
    <col min="15" max="15" width="4.54296875" style="2" bestFit="1" customWidth="1"/>
    <col min="16" max="16" width="2.453125" style="2" bestFit="1" customWidth="1"/>
    <col min="17" max="18" width="2.26953125" style="2" bestFit="1" customWidth="1"/>
    <col min="19" max="19" width="8.26953125" style="2" bestFit="1" customWidth="1"/>
    <col min="20" max="21" width="5.81640625" style="2" bestFit="1" customWidth="1"/>
    <col min="22" max="22" width="10.453125" style="2" bestFit="1" customWidth="1"/>
    <col min="23" max="16384" width="9.1796875" style="2"/>
  </cols>
  <sheetData>
    <row r="1" spans="1:22" x14ac:dyDescent="0.35">
      <c r="A1" s="1" t="s">
        <v>27</v>
      </c>
      <c r="B1" t="s">
        <v>132</v>
      </c>
      <c r="C1" s="1" t="s">
        <v>28</v>
      </c>
      <c r="D1" s="1" t="s">
        <v>29</v>
      </c>
      <c r="E1" s="1" t="s">
        <v>30</v>
      </c>
    </row>
    <row r="2" spans="1:22" x14ac:dyDescent="0.35">
      <c r="C2" s="2">
        <v>55</v>
      </c>
      <c r="E2" s="2">
        <f>C2-D2</f>
        <v>55</v>
      </c>
    </row>
    <row r="3" spans="1:22" x14ac:dyDescent="0.35">
      <c r="B3" s="7" t="s">
        <v>0</v>
      </c>
      <c r="C3" s="32" t="s">
        <v>1</v>
      </c>
      <c r="D3" s="32"/>
      <c r="E3" s="32"/>
      <c r="F3" s="32"/>
      <c r="G3" s="32"/>
      <c r="H3" s="32"/>
      <c r="I3" s="7"/>
      <c r="J3" s="32" t="s">
        <v>2</v>
      </c>
      <c r="K3" s="32"/>
      <c r="L3" s="32"/>
      <c r="M3" s="32"/>
      <c r="N3" s="32"/>
      <c r="O3" s="32"/>
      <c r="P3" s="32"/>
      <c r="Q3" s="32"/>
      <c r="R3" s="32"/>
      <c r="S3" s="32" t="s">
        <v>3</v>
      </c>
      <c r="T3" s="32"/>
      <c r="U3" s="32"/>
      <c r="V3" s="32"/>
    </row>
    <row r="4" spans="1:22" x14ac:dyDescent="0.35">
      <c r="A4" s="32" t="s">
        <v>15</v>
      </c>
      <c r="B4" s="32" t="s">
        <v>4</v>
      </c>
      <c r="C4" s="32" t="s">
        <v>5</v>
      </c>
      <c r="D4" s="32" t="s">
        <v>6</v>
      </c>
      <c r="E4" s="32" t="s">
        <v>7</v>
      </c>
      <c r="F4" s="32" t="s">
        <v>8</v>
      </c>
      <c r="G4" s="32" t="s">
        <v>9</v>
      </c>
      <c r="H4" s="32" t="s">
        <v>39</v>
      </c>
      <c r="I4" s="32" t="s">
        <v>40</v>
      </c>
      <c r="J4" s="32" t="s">
        <v>10</v>
      </c>
      <c r="K4" s="32" t="s">
        <v>11</v>
      </c>
      <c r="L4" s="32" t="s">
        <v>12</v>
      </c>
      <c r="M4" s="32" t="s">
        <v>16</v>
      </c>
      <c r="N4" s="32"/>
      <c r="O4" s="32" t="s">
        <v>19</v>
      </c>
      <c r="P4" s="32"/>
      <c r="Q4" s="32"/>
      <c r="R4" s="32"/>
      <c r="S4" s="33" t="s">
        <v>23</v>
      </c>
      <c r="T4" s="32" t="s">
        <v>13</v>
      </c>
      <c r="U4" s="32"/>
      <c r="V4" s="32" t="s">
        <v>14</v>
      </c>
    </row>
    <row r="5" spans="1:22" x14ac:dyDescent="0.35">
      <c r="A5" s="32"/>
      <c r="B5" s="32"/>
      <c r="C5" s="32"/>
      <c r="D5" s="32"/>
      <c r="E5" s="32"/>
      <c r="F5" s="32"/>
      <c r="G5" s="32"/>
      <c r="H5" s="32"/>
      <c r="I5" s="32"/>
      <c r="J5" s="32"/>
      <c r="K5" s="32"/>
      <c r="L5" s="32"/>
      <c r="M5" s="1" t="s">
        <v>17</v>
      </c>
      <c r="N5" s="1" t="s">
        <v>18</v>
      </c>
      <c r="O5" s="1" t="s">
        <v>68</v>
      </c>
      <c r="P5" s="5" t="s">
        <v>20</v>
      </c>
      <c r="Q5" s="5" t="s">
        <v>21</v>
      </c>
      <c r="R5" s="5" t="s">
        <v>22</v>
      </c>
      <c r="S5" s="33"/>
      <c r="T5" s="5" t="s">
        <v>24</v>
      </c>
      <c r="U5" s="5" t="s">
        <v>25</v>
      </c>
      <c r="V5" s="32"/>
    </row>
    <row r="6" spans="1:22" x14ac:dyDescent="0.35">
      <c r="A6" t="s">
        <v>133</v>
      </c>
      <c r="M6" s="2">
        <v>33</v>
      </c>
      <c r="O6" s="2">
        <v>33</v>
      </c>
      <c r="T6" s="2">
        <v>33</v>
      </c>
    </row>
    <row r="7" spans="1:22" x14ac:dyDescent="0.35">
      <c r="A7" t="s">
        <v>134</v>
      </c>
      <c r="M7" s="2">
        <v>12</v>
      </c>
      <c r="O7" s="2">
        <v>12</v>
      </c>
      <c r="T7" s="2">
        <v>12</v>
      </c>
      <c r="V7" s="2">
        <v>12</v>
      </c>
    </row>
    <row r="8" spans="1:22" x14ac:dyDescent="0.35">
      <c r="A8" s="2" t="s">
        <v>135</v>
      </c>
      <c r="D8" s="2">
        <v>9</v>
      </c>
      <c r="E8" s="2">
        <v>9</v>
      </c>
      <c r="I8" s="2">
        <v>9</v>
      </c>
      <c r="M8" s="2">
        <v>9</v>
      </c>
      <c r="O8" s="2">
        <v>9</v>
      </c>
      <c r="T8" s="2">
        <v>9</v>
      </c>
    </row>
    <row r="9" spans="1:22" x14ac:dyDescent="0.35">
      <c r="A9" t="s">
        <v>136</v>
      </c>
      <c r="I9" s="2">
        <v>1</v>
      </c>
      <c r="M9" s="4">
        <v>1</v>
      </c>
      <c r="O9" s="4">
        <v>1</v>
      </c>
      <c r="T9" s="4">
        <v>1</v>
      </c>
      <c r="V9" s="2">
        <v>1</v>
      </c>
    </row>
    <row r="10" spans="1:22" x14ac:dyDescent="0.35">
      <c r="B10" s="2">
        <f>SUM(B6:B9)</f>
        <v>0</v>
      </c>
      <c r="C10" s="2">
        <f t="shared" ref="C10:V10" si="0">SUM(C6:C9)</f>
        <v>0</v>
      </c>
      <c r="D10" s="2">
        <f t="shared" si="0"/>
        <v>9</v>
      </c>
      <c r="E10" s="2">
        <f t="shared" si="0"/>
        <v>9</v>
      </c>
      <c r="F10" s="2">
        <f t="shared" si="0"/>
        <v>0</v>
      </c>
      <c r="G10" s="2">
        <f t="shared" si="0"/>
        <v>0</v>
      </c>
      <c r="H10" s="2">
        <f t="shared" si="0"/>
        <v>0</v>
      </c>
      <c r="I10" s="2">
        <f t="shared" si="0"/>
        <v>10</v>
      </c>
      <c r="J10" s="2">
        <f t="shared" si="0"/>
        <v>0</v>
      </c>
      <c r="K10" s="2">
        <f t="shared" si="0"/>
        <v>0</v>
      </c>
      <c r="L10" s="2">
        <f t="shared" si="0"/>
        <v>0</v>
      </c>
      <c r="M10" s="2">
        <f t="shared" si="0"/>
        <v>55</v>
      </c>
      <c r="N10" s="2">
        <f t="shared" si="0"/>
        <v>0</v>
      </c>
      <c r="O10" s="2">
        <f t="shared" si="0"/>
        <v>55</v>
      </c>
      <c r="P10" s="2">
        <f t="shared" si="0"/>
        <v>0</v>
      </c>
      <c r="Q10" s="2">
        <f t="shared" si="0"/>
        <v>0</v>
      </c>
      <c r="R10" s="2">
        <f t="shared" si="0"/>
        <v>0</v>
      </c>
      <c r="S10" s="2">
        <f t="shared" si="0"/>
        <v>0</v>
      </c>
      <c r="T10" s="2">
        <f t="shared" si="0"/>
        <v>55</v>
      </c>
      <c r="U10" s="2">
        <f t="shared" si="0"/>
        <v>0</v>
      </c>
      <c r="V10" s="2">
        <f t="shared" si="0"/>
        <v>13</v>
      </c>
    </row>
  </sheetData>
  <mergeCells count="20">
    <mergeCell ref="A4:A5"/>
    <mergeCell ref="B4:B5"/>
    <mergeCell ref="C4:C5"/>
    <mergeCell ref="D4:D5"/>
    <mergeCell ref="E4:E5"/>
    <mergeCell ref="L4:L5"/>
    <mergeCell ref="M4:N4"/>
    <mergeCell ref="C3:H3"/>
    <mergeCell ref="J3:R3"/>
    <mergeCell ref="S3:V3"/>
    <mergeCell ref="F4:F5"/>
    <mergeCell ref="G4:G5"/>
    <mergeCell ref="O4:R4"/>
    <mergeCell ref="S4:S5"/>
    <mergeCell ref="T4:U4"/>
    <mergeCell ref="V4:V5"/>
    <mergeCell ref="H4:H5"/>
    <mergeCell ref="I4:I5"/>
    <mergeCell ref="J4:J5"/>
    <mergeCell ref="K4:K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Target sample summary</vt:lpstr>
      <vt:lpstr>Baseline sample summary</vt:lpstr>
      <vt:lpstr>Baseline sample allos &amp; pas</vt:lpstr>
      <vt:lpstr>ναῦς θοός</vt:lpstr>
      <vt:lpstr>πατρίς γαῖα</vt:lpstr>
      <vt:lpstr>θεός ἀθάνατος</vt:lpstr>
      <vt:lpstr>υἱός φίλος</vt:lpstr>
      <vt:lpstr>ναῦς μέλας</vt:lpstr>
      <vt:lpstr>ἦτορ φίλος</vt:lpstr>
      <vt:lpstr>ἄλλος θεός</vt:lpstr>
      <vt:lpstr>ἦμαρ πᾶς</vt:lpstr>
      <vt:lpstr>ναῦς γλαφυρός</vt:lpstr>
      <vt:lpstr>πᾶς θεός</vt:lpstr>
      <vt:lpstr>φίλος πατήρ</vt:lpstr>
      <vt:lpstr>ἑταῖρος φίλος</vt:lpstr>
      <vt:lpstr>οὐρανός εὐρύς</vt:lpstr>
      <vt:lpstr>ἄνθρωπος θνητός</vt:lpstr>
      <vt:lpstr>ὠκύς ἵππος</vt:lpstr>
      <vt:lpstr>ναῦς κόιλος</vt:lpstr>
      <vt:lpstr>ὑσμίνη κρατερός</vt:lpstr>
      <vt:lpstr>χαλκός ὀξύς</vt:lpstr>
      <vt:lpstr>υἱός ἀγλαός</vt:lpstr>
      <vt:lpstr>πᾶς ἑταῖρος</vt:lpstr>
      <vt:lpstr>πᾶς ἄνθρωπος</vt:lpstr>
      <vt:lpstr>ἔγχος δολιχόσκιος</vt:lpstr>
      <vt:lpstr>ἄλλος ἀνήρ</vt:lpstr>
      <vt:lpstr>φαεινός δόρυ</vt:lpstr>
      <vt:lpstr>αἰπύς ὄλεθρος</vt:lpstr>
      <vt:lpstr>ἔγχος χάλκεος</vt:lpstr>
      <vt:lpstr>ἀγλαός δῶρον</vt:lpstr>
      <vt:lpstr>ἄλλος ἑταῖρος</vt:lpstr>
      <vt:lpstr>ἐρίηρος ἑταῖρος</vt:lpstr>
      <vt:lpstr>ὀξύς δόρυ</vt:lpstr>
      <vt:lpstr>υἱός φαίδιμος</vt:lpstr>
      <vt:lpstr>λευκώλενος θεά</vt:lpstr>
      <vt:lpstr>πᾶς μνηστήρ</vt:lpstr>
      <vt:lpstr>blank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Astrid Rodda</dc:creator>
  <cp:lastModifiedBy>Martina Astrid Rodda</cp:lastModifiedBy>
  <dcterms:created xsi:type="dcterms:W3CDTF">2018-08-04T09:23:05Z</dcterms:created>
  <dcterms:modified xsi:type="dcterms:W3CDTF">2021-02-03T12:24:37Z</dcterms:modified>
</cp:coreProperties>
</file>