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intro\Desktop\Assignment1\"/>
    </mc:Choice>
  </mc:AlternateContent>
  <bookViews>
    <workbookView xWindow="0" yWindow="0" windowWidth="25200" windowHeight="118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H10" i="1" l="1"/>
  <c r="J10" i="1" s="1"/>
  <c r="K10" i="1" s="1"/>
  <c r="H11" i="1"/>
  <c r="J11" i="1" s="1"/>
  <c r="K11" i="1" s="1"/>
  <c r="H9" i="1"/>
  <c r="J9" i="1" s="1"/>
  <c r="K9" i="1" s="1"/>
  <c r="H8" i="1"/>
  <c r="J8" i="1" s="1"/>
  <c r="K8" i="1" s="1"/>
  <c r="H7" i="1"/>
  <c r="J7" i="1" s="1"/>
  <c r="K7" i="1" s="1"/>
  <c r="H6" i="1"/>
  <c r="H5" i="1"/>
  <c r="J5" i="1" s="1"/>
  <c r="K5" i="1" s="1"/>
  <c r="H4" i="1"/>
  <c r="J4" i="1" s="1"/>
  <c r="K4" i="1" s="1"/>
  <c r="J6" i="1" l="1"/>
  <c r="K6" i="1" s="1"/>
</calcChain>
</file>

<file path=xl/sharedStrings.xml><?xml version="1.0" encoding="utf-8"?>
<sst xmlns="http://schemas.openxmlformats.org/spreadsheetml/2006/main" count="43" uniqueCount="26">
  <si>
    <t>Loan Amt</t>
  </si>
  <si>
    <t>Rate</t>
  </si>
  <si>
    <t>Years</t>
  </si>
  <si>
    <t>Inputs</t>
  </si>
  <si>
    <t>Outputs</t>
  </si>
  <si>
    <t>Actual Rate</t>
  </si>
  <si>
    <t>Monthly Payment</t>
  </si>
  <si>
    <t>Total Payment</t>
  </si>
  <si>
    <t>Total Interest</t>
  </si>
  <si>
    <t>Extra Services?</t>
  </si>
  <si>
    <t>y</t>
  </si>
  <si>
    <t>n</t>
  </si>
  <si>
    <t>V</t>
  </si>
  <si>
    <t>AD</t>
  </si>
  <si>
    <t>R</t>
  </si>
  <si>
    <t>N</t>
  </si>
  <si>
    <t>F</t>
  </si>
  <si>
    <t>S</t>
  </si>
  <si>
    <t>O</t>
  </si>
  <si>
    <t>First Home Buyer?(-1)</t>
  </si>
  <si>
    <t>n/a</t>
  </si>
  <si>
    <t>FS</t>
  </si>
  <si>
    <t>FO</t>
  </si>
  <si>
    <t>SO</t>
  </si>
  <si>
    <t>FSO</t>
  </si>
  <si>
    <t>Armed Services? (&gt;=20)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</si>
</sst>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3" fontId="0" fillId="0" borderId="4" xfId="0" applyNumberFormat="1" applyBorder="1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5" xfId="0" applyNumberFormat="1" applyBorder="1" applyAlignment="1">
      <alignment wrapText="1"/>
    </xf>
    <xf numFmtId="3" fontId="0" fillId="0" borderId="6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abSelected="1" workbookViewId="0">
      <selection activeCell="H9" sqref="H9"/>
    </sheetView>
  </sheetViews>
  <sheetFormatPr defaultRowHeight="15" x14ac:dyDescent="0.25"/>
  <cols>
    <col min="1" max="7" width="9.140625" style="1"/>
    <col min="8" max="8" width="11.42578125" style="1" customWidth="1"/>
    <col min="9" max="11" width="14.42578125" style="1" customWidth="1"/>
    <col min="12" max="16384" width="9.140625" style="1"/>
  </cols>
  <sheetData>
    <row r="2" spans="1:13" x14ac:dyDescent="0.25">
      <c r="B2" s="2" t="s">
        <v>3</v>
      </c>
      <c r="C2" s="3"/>
      <c r="D2" s="3"/>
      <c r="E2" s="3"/>
      <c r="F2" s="3"/>
      <c r="G2" s="3"/>
      <c r="H2" s="11" t="s">
        <v>4</v>
      </c>
      <c r="I2" s="3"/>
      <c r="J2" s="3"/>
      <c r="K2" s="4"/>
    </row>
    <row r="3" spans="1:13" ht="52.5" customHeight="1" x14ac:dyDescent="0.25">
      <c r="B3" s="7" t="s">
        <v>0</v>
      </c>
      <c r="C3" s="8" t="s">
        <v>1</v>
      </c>
      <c r="D3" s="8" t="s">
        <v>2</v>
      </c>
      <c r="E3" s="8" t="s">
        <v>19</v>
      </c>
      <c r="F3" s="8" t="s">
        <v>25</v>
      </c>
      <c r="G3" s="8" t="s">
        <v>9</v>
      </c>
      <c r="H3" s="12" t="s">
        <v>5</v>
      </c>
      <c r="I3" s="9" t="s">
        <v>6</v>
      </c>
      <c r="J3" s="9" t="s">
        <v>7</v>
      </c>
      <c r="K3" s="10" t="s">
        <v>8</v>
      </c>
    </row>
    <row r="4" spans="1:13" x14ac:dyDescent="0.25">
      <c r="B4" s="15">
        <v>50000</v>
      </c>
      <c r="C4" s="5">
        <v>4</v>
      </c>
      <c r="D4" s="5">
        <v>10</v>
      </c>
      <c r="E4" s="5" t="s">
        <v>10</v>
      </c>
      <c r="F4" s="5" t="s">
        <v>12</v>
      </c>
      <c r="G4" s="5" t="s">
        <v>16</v>
      </c>
      <c r="H4" s="13">
        <f>C4-E17</f>
        <v>3</v>
      </c>
      <c r="I4" s="17">
        <f>PMT((H4/100/12), D4*12, -B4) + (D19/12)</f>
        <v>524.47039015861424</v>
      </c>
      <c r="J4" s="17">
        <f>(D4*12)*I4</f>
        <v>62936.446819033707</v>
      </c>
      <c r="K4" s="18">
        <f>J4-B4</f>
        <v>12936.446819033707</v>
      </c>
    </row>
    <row r="5" spans="1:13" x14ac:dyDescent="0.25">
      <c r="B5" s="15">
        <v>100000</v>
      </c>
      <c r="C5" s="5">
        <v>4.25</v>
      </c>
      <c r="D5" s="5">
        <v>15</v>
      </c>
      <c r="E5" s="5" t="s">
        <v>11</v>
      </c>
      <c r="F5" s="5" t="s">
        <v>13</v>
      </c>
      <c r="G5" s="5" t="s">
        <v>17</v>
      </c>
      <c r="H5" s="13">
        <f>C5</f>
        <v>4.25</v>
      </c>
      <c r="I5" s="17">
        <f>PMT((H5/100/12), D5*12, -B5)+ (D20/12)</f>
        <v>768.94507777595754</v>
      </c>
      <c r="J5" s="17">
        <f t="shared" ref="J5:J11" si="0">(D5*12)*I5</f>
        <v>138410.11399967235</v>
      </c>
      <c r="K5" s="18">
        <f t="shared" ref="K5:K11" si="1">J5-B5</f>
        <v>38410.11399967235</v>
      </c>
    </row>
    <row r="6" spans="1:13" x14ac:dyDescent="0.25">
      <c r="B6" s="15">
        <v>570000</v>
      </c>
      <c r="C6" s="5">
        <v>5.5</v>
      </c>
      <c r="D6" s="5">
        <v>10</v>
      </c>
      <c r="E6" s="5" t="s">
        <v>10</v>
      </c>
      <c r="F6" s="5" t="s">
        <v>14</v>
      </c>
      <c r="G6" s="5" t="s">
        <v>18</v>
      </c>
      <c r="H6" s="13">
        <f>C6-E17</f>
        <v>4.5</v>
      </c>
      <c r="I6" s="17">
        <f>PMT((H6/100/12), D6*12, -B6)+ (D21/12)</f>
        <v>5949.0559658165384</v>
      </c>
      <c r="J6" s="17">
        <f t="shared" si="0"/>
        <v>713886.71589798457</v>
      </c>
      <c r="K6" s="18">
        <f t="shared" si="1"/>
        <v>143886.71589798457</v>
      </c>
    </row>
    <row r="7" spans="1:13" x14ac:dyDescent="0.25">
      <c r="B7" s="15">
        <v>1000000</v>
      </c>
      <c r="C7" s="5">
        <v>6.25</v>
      </c>
      <c r="D7" s="5">
        <v>30</v>
      </c>
      <c r="E7" s="5" t="s">
        <v>11</v>
      </c>
      <c r="F7" s="5" t="s">
        <v>15</v>
      </c>
      <c r="G7" s="5" t="s">
        <v>21</v>
      </c>
      <c r="H7" s="13">
        <f>C7</f>
        <v>6.25</v>
      </c>
      <c r="I7" s="17">
        <f>PMT((H7/100/12), D7*12, -B7)+ ((D19 +D20 )/12)</f>
        <v>6215.5053375972484</v>
      </c>
      <c r="J7" s="17">
        <f t="shared" si="0"/>
        <v>2237581.9215350095</v>
      </c>
      <c r="K7" s="18">
        <f t="shared" si="1"/>
        <v>1237581.9215350095</v>
      </c>
    </row>
    <row r="8" spans="1:13" x14ac:dyDescent="0.25">
      <c r="B8" s="15">
        <v>45000</v>
      </c>
      <c r="C8" s="5">
        <v>7</v>
      </c>
      <c r="D8" s="5">
        <v>15</v>
      </c>
      <c r="E8" s="5" t="s">
        <v>10</v>
      </c>
      <c r="F8" s="5" t="s">
        <v>15</v>
      </c>
      <c r="G8" s="5" t="s">
        <v>22</v>
      </c>
      <c r="H8" s="13">
        <f>C8-E17</f>
        <v>6</v>
      </c>
      <c r="I8" s="17">
        <f>PMT((H8/100/12), D8*12, -B8)+ ((D19 +D21)/12)</f>
        <v>463.06890595513642</v>
      </c>
      <c r="J8" s="17">
        <f t="shared" si="0"/>
        <v>83352.403071924549</v>
      </c>
      <c r="K8" s="18">
        <f t="shared" si="1"/>
        <v>38352.403071924549</v>
      </c>
    </row>
    <row r="9" spans="1:13" x14ac:dyDescent="0.25">
      <c r="B9" s="15">
        <v>85000</v>
      </c>
      <c r="C9" s="5">
        <v>7.5</v>
      </c>
      <c r="D9" s="5">
        <v>25</v>
      </c>
      <c r="E9" s="5" t="s">
        <v>11</v>
      </c>
      <c r="F9" s="5" t="s">
        <v>12</v>
      </c>
      <c r="G9" s="5" t="s">
        <v>23</v>
      </c>
      <c r="H9" s="13">
        <f>C9-G19</f>
        <v>6.75</v>
      </c>
      <c r="I9" s="17">
        <f>PMT((H9/100/12), D9*12, -B9)+ ((D20+D21)/12)</f>
        <v>645.60812976408306</v>
      </c>
      <c r="J9" s="17">
        <f t="shared" si="0"/>
        <v>193682.43892922491</v>
      </c>
      <c r="K9" s="18">
        <f t="shared" si="1"/>
        <v>108682.43892922491</v>
      </c>
    </row>
    <row r="10" spans="1:13" x14ac:dyDescent="0.25">
      <c r="B10" s="15">
        <v>125000</v>
      </c>
      <c r="C10" s="5">
        <v>7.75</v>
      </c>
      <c r="D10" s="5">
        <v>30</v>
      </c>
      <c r="E10" s="5" t="s">
        <v>10</v>
      </c>
      <c r="F10" s="5" t="s">
        <v>13</v>
      </c>
      <c r="G10" s="5" t="s">
        <v>24</v>
      </c>
      <c r="H10" s="13">
        <f>C10-E17-G20</f>
        <v>5.5</v>
      </c>
      <c r="I10" s="17">
        <f>PMT((H10/100/12), D10*12, -B10)+ ((D19+D20+D21)/12)</f>
        <v>809.73625168375361</v>
      </c>
      <c r="J10" s="17">
        <f t="shared" si="0"/>
        <v>291505.05060615129</v>
      </c>
      <c r="K10" s="18">
        <f t="shared" si="1"/>
        <v>166505.05060615129</v>
      </c>
    </row>
    <row r="11" spans="1:13" x14ac:dyDescent="0.25">
      <c r="B11" s="19">
        <v>60000</v>
      </c>
      <c r="C11" s="6">
        <v>8</v>
      </c>
      <c r="D11" s="6">
        <v>20</v>
      </c>
      <c r="E11" s="6" t="s">
        <v>11</v>
      </c>
      <c r="F11" s="6" t="s">
        <v>14</v>
      </c>
      <c r="G11" s="6" t="s">
        <v>20</v>
      </c>
      <c r="H11" s="14">
        <f>C11-G21</f>
        <v>7.75</v>
      </c>
      <c r="I11" s="20">
        <f>PMT((H11/100/12),D11*12,-B11)</f>
        <v>492.56913851433279</v>
      </c>
      <c r="J11" s="20">
        <f t="shared" si="0"/>
        <v>118216.59324343987</v>
      </c>
      <c r="K11" s="21">
        <f t="shared" si="1"/>
        <v>58216.593243439871</v>
      </c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17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17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17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17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17"/>
      <c r="L16" s="5"/>
      <c r="M16" s="5"/>
    </row>
    <row r="17" spans="1:13" x14ac:dyDescent="0.25">
      <c r="A17" s="5"/>
      <c r="B17" s="5"/>
      <c r="C17" s="5"/>
      <c r="D17" s="5"/>
      <c r="E17" s="5">
        <v>1</v>
      </c>
      <c r="F17" s="5"/>
      <c r="G17" s="5"/>
      <c r="H17" s="5"/>
      <c r="I17" s="5"/>
      <c r="J17" s="5"/>
      <c r="K17" s="5"/>
      <c r="L17" s="5"/>
      <c r="M17" s="5"/>
    </row>
    <row r="19" spans="1:13" x14ac:dyDescent="0.25">
      <c r="C19" s="1" t="s">
        <v>16</v>
      </c>
      <c r="D19" s="1">
        <v>500</v>
      </c>
      <c r="E19" s="16"/>
      <c r="F19" s="1" t="s">
        <v>12</v>
      </c>
      <c r="G19" s="1">
        <v>0.75</v>
      </c>
    </row>
    <row r="20" spans="1:13" x14ac:dyDescent="0.25">
      <c r="C20" s="1" t="s">
        <v>17</v>
      </c>
      <c r="D20" s="1">
        <v>200</v>
      </c>
      <c r="F20" s="1" t="s">
        <v>13</v>
      </c>
      <c r="G20" s="1">
        <v>1.25</v>
      </c>
    </row>
    <row r="21" spans="1:13" x14ac:dyDescent="0.25">
      <c r="C21" s="1" t="s">
        <v>18</v>
      </c>
      <c r="D21" s="1">
        <v>500</v>
      </c>
      <c r="F21" s="1" t="s">
        <v>14</v>
      </c>
      <c r="G21" s="1">
        <v>0.25</v>
      </c>
    </row>
    <row r="22" spans="1:13" x14ac:dyDescent="0.25">
      <c r="F22" s="1" t="s">
        <v>15</v>
      </c>
      <c r="G22" s="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TAFE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Buchan, Martin</dc:creator>
  <cp:lastModifiedBy>Martin Buchan</cp:lastModifiedBy>
  <dcterms:created xsi:type="dcterms:W3CDTF">2017-08-16T05:30:01Z</dcterms:created>
  <dcterms:modified xsi:type="dcterms:W3CDTF">2017-08-20T13:49:06Z</dcterms:modified>
</cp:coreProperties>
</file>