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8"/>
  <workbookPr/>
  <mc:AlternateContent xmlns:mc="http://schemas.openxmlformats.org/markup-compatibility/2006">
    <mc:Choice Requires="x15">
      <x15ac:absPath xmlns:x15ac="http://schemas.microsoft.com/office/spreadsheetml/2010/11/ac" url="/Users/luis/Documents/GitHub/M3-Lipid-Parameters/tools/"/>
    </mc:Choice>
  </mc:AlternateContent>
  <xr:revisionPtr revIDLastSave="0" documentId="13_ncr:1_{D8055E90-6AF2-0A4A-AEBE-E9D8CB5F3760}" xr6:coauthVersionLast="47" xr6:coauthVersionMax="47" xr10:uidLastSave="{00000000-0000-0000-0000-000000000000}"/>
  <bookViews>
    <workbookView xWindow="0" yWindow="760" windowWidth="30240" windowHeight="18880" tabRatio="500" activeTab="4" xr2:uid="{00000000-000D-0000-FFFF-FFFF00000000}"/>
  </bookViews>
  <sheets>
    <sheet name="Martini 3 - All lipids" sheetId="2" r:id="rId1"/>
    <sheet name="Martini 3 - Lipids naming" sheetId="1" r:id="rId2"/>
    <sheet name="Martini 2 - All lipids" sheetId="5" r:id="rId3"/>
    <sheet name="Martini 2 - Lipids naming" sheetId="6" r:id="rId4"/>
    <sheet name="Refs" sheetId="7" r:id="rId5"/>
  </sheet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mx="http://schemas.microsoft.com/office/mac/excel/2008/main" uri="{7523E5D3-25F3-A5E0-1632-64F254C22452}">
      <mx:ArchID Flags="2"/>
    </ext>
  </extLst>
</workbook>
</file>

<file path=xl/calcChain.xml><?xml version="1.0" encoding="utf-8"?>
<calcChain xmlns="http://schemas.openxmlformats.org/spreadsheetml/2006/main">
  <c r="X702" i="2" l="1"/>
  <c r="O702" i="2"/>
  <c r="L702" i="2"/>
  <c r="K702" i="2"/>
  <c r="X701" i="2"/>
  <c r="O701" i="2"/>
  <c r="L701" i="2"/>
  <c r="K701" i="2"/>
  <c r="X700" i="2"/>
  <c r="O700" i="2"/>
  <c r="L700" i="2"/>
  <c r="K700" i="2"/>
  <c r="X699" i="2"/>
  <c r="O699" i="2"/>
  <c r="L699" i="2"/>
  <c r="K699" i="2"/>
  <c r="X698" i="2"/>
  <c r="O698" i="2"/>
  <c r="L698" i="2"/>
  <c r="K698" i="2"/>
  <c r="X697" i="2"/>
  <c r="O697" i="2"/>
  <c r="L697" i="2"/>
  <c r="K697" i="2"/>
  <c r="X696" i="2"/>
  <c r="O696" i="2"/>
  <c r="L696" i="2"/>
  <c r="K696" i="2"/>
  <c r="X695" i="2"/>
  <c r="O695" i="2"/>
  <c r="L695" i="2"/>
  <c r="K695" i="2"/>
  <c r="X694" i="2"/>
  <c r="O694" i="2"/>
  <c r="L694" i="2"/>
  <c r="K694" i="2"/>
  <c r="X693" i="2"/>
  <c r="O693" i="2"/>
  <c r="L693" i="2"/>
  <c r="K693" i="2"/>
  <c r="X692" i="2"/>
  <c r="O692" i="2"/>
  <c r="L692" i="2"/>
  <c r="K692" i="2"/>
  <c r="X691" i="2"/>
  <c r="O691" i="2"/>
  <c r="L691" i="2"/>
  <c r="K691" i="2"/>
  <c r="X690" i="2"/>
  <c r="O690" i="2"/>
  <c r="L690" i="2"/>
  <c r="K690" i="2"/>
  <c r="X689" i="2"/>
  <c r="O689" i="2"/>
  <c r="L689" i="2"/>
  <c r="K689" i="2"/>
  <c r="X688" i="2"/>
  <c r="O688" i="2"/>
  <c r="L688" i="2"/>
  <c r="K688" i="2"/>
  <c r="X687" i="2"/>
  <c r="O687" i="2"/>
  <c r="L687" i="2"/>
  <c r="K687" i="2"/>
  <c r="X686" i="2"/>
  <c r="O686" i="2"/>
  <c r="L686" i="2"/>
  <c r="K686" i="2"/>
  <c r="X685" i="2"/>
  <c r="O685" i="2"/>
  <c r="L685" i="2"/>
  <c r="K685" i="2"/>
  <c r="X684" i="2"/>
  <c r="O684" i="2"/>
  <c r="L684" i="2"/>
  <c r="K684" i="2"/>
  <c r="X683" i="2"/>
  <c r="O683" i="2"/>
  <c r="L683" i="2"/>
  <c r="K683" i="2"/>
  <c r="X682" i="2"/>
  <c r="O682" i="2"/>
  <c r="L682" i="2"/>
  <c r="K682" i="2"/>
  <c r="X681" i="2"/>
  <c r="O681" i="2"/>
  <c r="L681" i="2"/>
  <c r="K681" i="2"/>
  <c r="X680" i="2"/>
  <c r="O680" i="2"/>
  <c r="L680" i="2"/>
  <c r="K680" i="2"/>
  <c r="X679" i="2"/>
  <c r="O679" i="2"/>
  <c r="L679" i="2"/>
  <c r="K679" i="2"/>
  <c r="X678" i="2"/>
  <c r="O678" i="2"/>
  <c r="L678" i="2"/>
  <c r="K678" i="2"/>
  <c r="X677" i="2"/>
  <c r="O677" i="2"/>
  <c r="L677" i="2"/>
  <c r="K677" i="2"/>
  <c r="X676" i="2"/>
  <c r="O676" i="2"/>
  <c r="L676" i="2"/>
  <c r="K676" i="2"/>
  <c r="X675" i="2"/>
  <c r="O675" i="2"/>
  <c r="L675" i="2"/>
  <c r="K675" i="2"/>
  <c r="X674" i="2"/>
  <c r="O674" i="2"/>
  <c r="L674" i="2"/>
  <c r="K674" i="2"/>
  <c r="X673" i="2"/>
  <c r="O673" i="2"/>
  <c r="L673" i="2"/>
  <c r="K673" i="2"/>
  <c r="X672" i="2"/>
  <c r="O672" i="2"/>
  <c r="L672" i="2"/>
  <c r="K672" i="2"/>
  <c r="X671" i="2"/>
  <c r="O671" i="2"/>
  <c r="L671" i="2"/>
  <c r="K671" i="2"/>
  <c r="X670" i="2"/>
  <c r="O670" i="2"/>
  <c r="L670" i="2"/>
  <c r="K670" i="2"/>
  <c r="X669" i="2"/>
  <c r="O669" i="2"/>
  <c r="L669" i="2"/>
  <c r="K669" i="2"/>
  <c r="X668" i="2"/>
  <c r="O668" i="2"/>
  <c r="L668" i="2"/>
  <c r="K668" i="2"/>
  <c r="X667" i="2"/>
  <c r="O667" i="2"/>
  <c r="L667" i="2"/>
  <c r="K667" i="2"/>
  <c r="X666" i="2"/>
  <c r="O666" i="2"/>
  <c r="L666" i="2"/>
  <c r="K666" i="2"/>
  <c r="X665" i="2"/>
  <c r="O665" i="2"/>
  <c r="L665" i="2"/>
  <c r="K665" i="2"/>
  <c r="X664" i="2"/>
  <c r="O664" i="2"/>
  <c r="L664" i="2"/>
  <c r="K664" i="2"/>
  <c r="X663" i="2"/>
  <c r="O663" i="2"/>
  <c r="L663" i="2"/>
  <c r="K663" i="2"/>
  <c r="O662" i="2"/>
  <c r="X659" i="2"/>
  <c r="O659" i="2"/>
  <c r="L659" i="2"/>
  <c r="K659" i="2"/>
  <c r="X658" i="2"/>
  <c r="O658" i="2"/>
  <c r="L658" i="2"/>
  <c r="K658" i="2"/>
  <c r="X657" i="2"/>
  <c r="O657" i="2"/>
  <c r="L657" i="2"/>
  <c r="K657" i="2"/>
  <c r="X656" i="2"/>
  <c r="O656" i="2"/>
  <c r="L656" i="2"/>
  <c r="K656" i="2"/>
  <c r="X655" i="2"/>
  <c r="O655" i="2"/>
  <c r="L655" i="2"/>
  <c r="K655" i="2"/>
  <c r="X654" i="2"/>
  <c r="O654" i="2"/>
  <c r="L654" i="2"/>
  <c r="K654" i="2"/>
  <c r="X653" i="2"/>
  <c r="O653" i="2"/>
  <c r="L653" i="2"/>
  <c r="K653" i="2"/>
  <c r="X652" i="2"/>
  <c r="O652" i="2"/>
  <c r="L652" i="2"/>
  <c r="K652" i="2"/>
  <c r="X651" i="2"/>
  <c r="O651" i="2"/>
  <c r="L651" i="2"/>
  <c r="K651" i="2"/>
  <c r="X650" i="2"/>
  <c r="O650" i="2"/>
  <c r="L650" i="2"/>
  <c r="K650" i="2"/>
  <c r="X649" i="2"/>
  <c r="O649" i="2"/>
  <c r="L649" i="2"/>
  <c r="K649" i="2"/>
  <c r="X648" i="2"/>
  <c r="O648" i="2"/>
  <c r="L648" i="2"/>
  <c r="K648" i="2"/>
  <c r="X647" i="2"/>
  <c r="O647" i="2"/>
  <c r="L647" i="2"/>
  <c r="K647" i="2"/>
  <c r="X646" i="2"/>
  <c r="O646" i="2"/>
  <c r="L646" i="2"/>
  <c r="K646" i="2"/>
  <c r="X645" i="2"/>
  <c r="O645" i="2"/>
  <c r="L645" i="2"/>
  <c r="K645" i="2"/>
  <c r="X644" i="2"/>
  <c r="O644" i="2"/>
  <c r="L644" i="2"/>
  <c r="K644" i="2"/>
  <c r="X643" i="2"/>
  <c r="O643" i="2"/>
  <c r="L643" i="2"/>
  <c r="K643" i="2"/>
  <c r="X642" i="2"/>
  <c r="O642" i="2"/>
  <c r="L642" i="2"/>
  <c r="K642" i="2"/>
  <c r="X641" i="2"/>
  <c r="O641" i="2"/>
  <c r="L641" i="2"/>
  <c r="K641" i="2"/>
  <c r="X640" i="2"/>
  <c r="O640" i="2"/>
  <c r="L640" i="2"/>
  <c r="K640" i="2"/>
  <c r="X639" i="2"/>
  <c r="O639" i="2"/>
  <c r="L639" i="2"/>
  <c r="K639" i="2"/>
  <c r="X638" i="2"/>
  <c r="O638" i="2"/>
  <c r="L638" i="2"/>
  <c r="K638" i="2"/>
  <c r="X637" i="2"/>
  <c r="O637" i="2"/>
  <c r="L637" i="2"/>
  <c r="K637" i="2"/>
  <c r="X636" i="2"/>
  <c r="O636" i="2"/>
  <c r="L636" i="2"/>
  <c r="K636" i="2"/>
  <c r="X635" i="2"/>
  <c r="O635" i="2"/>
  <c r="L635" i="2"/>
  <c r="K635" i="2"/>
  <c r="X634" i="2"/>
  <c r="O634" i="2"/>
  <c r="L634" i="2"/>
  <c r="K634" i="2"/>
  <c r="X633" i="2"/>
  <c r="O633" i="2"/>
  <c r="L633" i="2"/>
  <c r="K633" i="2"/>
  <c r="X632" i="2"/>
  <c r="O632" i="2"/>
  <c r="L632" i="2"/>
  <c r="K632" i="2"/>
  <c r="X631" i="2"/>
  <c r="O631" i="2"/>
  <c r="L631" i="2"/>
  <c r="K631" i="2"/>
  <c r="X630" i="2"/>
  <c r="O630" i="2"/>
  <c r="L630" i="2"/>
  <c r="K630" i="2"/>
  <c r="X629" i="2"/>
  <c r="O629" i="2"/>
  <c r="L629" i="2"/>
  <c r="K629" i="2"/>
  <c r="X628" i="2"/>
  <c r="O628" i="2"/>
  <c r="L628" i="2"/>
  <c r="K628" i="2"/>
  <c r="X627" i="2"/>
  <c r="O627" i="2"/>
  <c r="L627" i="2"/>
  <c r="K627" i="2"/>
  <c r="X626" i="2"/>
  <c r="O626" i="2"/>
  <c r="L626" i="2"/>
  <c r="K626" i="2"/>
  <c r="X625" i="2"/>
  <c r="O625" i="2"/>
  <c r="L625" i="2"/>
  <c r="K625" i="2"/>
  <c r="X624" i="2"/>
  <c r="O624" i="2"/>
  <c r="L624" i="2"/>
  <c r="K624" i="2"/>
  <c r="X623" i="2"/>
  <c r="O623" i="2"/>
  <c r="L623" i="2"/>
  <c r="K623" i="2"/>
  <c r="X622" i="2"/>
  <c r="O622" i="2"/>
  <c r="L622" i="2"/>
  <c r="K622" i="2"/>
  <c r="X621" i="2"/>
  <c r="O621" i="2"/>
  <c r="L621" i="2"/>
  <c r="K621" i="2"/>
  <c r="X620" i="2"/>
  <c r="O620" i="2"/>
  <c r="L620" i="2"/>
  <c r="K620" i="2"/>
  <c r="O619" i="2"/>
  <c r="X616" i="2"/>
  <c r="O616" i="2"/>
  <c r="L616" i="2"/>
  <c r="K616" i="2"/>
  <c r="X615" i="2"/>
  <c r="O615" i="2"/>
  <c r="L615" i="2"/>
  <c r="K615" i="2"/>
  <c r="X614" i="2"/>
  <c r="O614" i="2"/>
  <c r="L614" i="2"/>
  <c r="K614" i="2"/>
  <c r="X613" i="2"/>
  <c r="O613" i="2"/>
  <c r="L613" i="2"/>
  <c r="K613" i="2"/>
  <c r="X612" i="2"/>
  <c r="O612" i="2"/>
  <c r="L612" i="2"/>
  <c r="K612" i="2"/>
  <c r="X611" i="2"/>
  <c r="O611" i="2"/>
  <c r="L611" i="2"/>
  <c r="K611" i="2"/>
  <c r="X610" i="2"/>
  <c r="O610" i="2"/>
  <c r="L610" i="2"/>
  <c r="K610" i="2"/>
  <c r="X609" i="2"/>
  <c r="O609" i="2"/>
  <c r="L609" i="2"/>
  <c r="K609" i="2"/>
  <c r="X608" i="2"/>
  <c r="O608" i="2"/>
  <c r="L608" i="2"/>
  <c r="K608" i="2"/>
  <c r="X607" i="2"/>
  <c r="O607" i="2"/>
  <c r="L607" i="2"/>
  <c r="K607" i="2"/>
  <c r="X606" i="2"/>
  <c r="O606" i="2"/>
  <c r="L606" i="2"/>
  <c r="K606" i="2"/>
  <c r="X605" i="2"/>
  <c r="O605" i="2"/>
  <c r="L605" i="2"/>
  <c r="K605" i="2"/>
  <c r="X604" i="2"/>
  <c r="O604" i="2"/>
  <c r="L604" i="2"/>
  <c r="K604" i="2"/>
  <c r="X603" i="2"/>
  <c r="O603" i="2"/>
  <c r="L603" i="2"/>
  <c r="K603" i="2"/>
  <c r="X602" i="2"/>
  <c r="O602" i="2"/>
  <c r="L602" i="2"/>
  <c r="K602" i="2"/>
  <c r="X601" i="2"/>
  <c r="O601" i="2"/>
  <c r="L601" i="2"/>
  <c r="K601" i="2"/>
  <c r="X600" i="2"/>
  <c r="O600" i="2"/>
  <c r="L600" i="2"/>
  <c r="K600" i="2"/>
  <c r="X599" i="2"/>
  <c r="O599" i="2"/>
  <c r="L599" i="2"/>
  <c r="K599" i="2"/>
  <c r="X598" i="2"/>
  <c r="O598" i="2"/>
  <c r="L598" i="2"/>
  <c r="K598" i="2"/>
  <c r="X597" i="2"/>
  <c r="O597" i="2"/>
  <c r="L597" i="2"/>
  <c r="K597" i="2"/>
  <c r="X596" i="2"/>
  <c r="O596" i="2"/>
  <c r="L596" i="2"/>
  <c r="K596" i="2"/>
  <c r="X595" i="2"/>
  <c r="O595" i="2"/>
  <c r="L595" i="2"/>
  <c r="K595" i="2"/>
  <c r="X594" i="2"/>
  <c r="O594" i="2"/>
  <c r="L594" i="2"/>
  <c r="K594" i="2"/>
  <c r="X593" i="2"/>
  <c r="O593" i="2"/>
  <c r="L593" i="2"/>
  <c r="K593" i="2"/>
  <c r="X592" i="2"/>
  <c r="O592" i="2"/>
  <c r="L592" i="2"/>
  <c r="K592" i="2"/>
  <c r="X591" i="2"/>
  <c r="O591" i="2"/>
  <c r="L591" i="2"/>
  <c r="K591" i="2"/>
  <c r="X590" i="2"/>
  <c r="O590" i="2"/>
  <c r="L590" i="2"/>
  <c r="K590" i="2"/>
  <c r="X589" i="2"/>
  <c r="O589" i="2"/>
  <c r="L589" i="2"/>
  <c r="K589" i="2"/>
  <c r="X588" i="2"/>
  <c r="O588" i="2"/>
  <c r="L588" i="2"/>
  <c r="K588" i="2"/>
  <c r="X587" i="2"/>
  <c r="O587" i="2"/>
  <c r="L587" i="2"/>
  <c r="K587" i="2"/>
  <c r="X586" i="2"/>
  <c r="O586" i="2"/>
  <c r="L586" i="2"/>
  <c r="K586" i="2"/>
  <c r="X585" i="2"/>
  <c r="O585" i="2"/>
  <c r="L585" i="2"/>
  <c r="K585" i="2"/>
  <c r="X584" i="2"/>
  <c r="O584" i="2"/>
  <c r="L584" i="2"/>
  <c r="K584" i="2"/>
  <c r="X583" i="2"/>
  <c r="O583" i="2"/>
  <c r="L583" i="2"/>
  <c r="K583" i="2"/>
  <c r="X582" i="2"/>
  <c r="O582" i="2"/>
  <c r="L582" i="2"/>
  <c r="K582" i="2"/>
  <c r="X581" i="2"/>
  <c r="O581" i="2"/>
  <c r="L581" i="2"/>
  <c r="K581" i="2"/>
  <c r="X580" i="2"/>
  <c r="O580" i="2"/>
  <c r="L580" i="2"/>
  <c r="K580" i="2"/>
  <c r="X579" i="2"/>
  <c r="O579" i="2"/>
  <c r="L579" i="2"/>
  <c r="K579" i="2"/>
  <c r="X578" i="2"/>
  <c r="O578" i="2"/>
  <c r="L578" i="2"/>
  <c r="K578" i="2"/>
  <c r="X577" i="2"/>
  <c r="O577" i="2"/>
  <c r="L577" i="2"/>
  <c r="K577" i="2"/>
  <c r="O576" i="2"/>
  <c r="X573" i="2"/>
  <c r="O573" i="2"/>
  <c r="L573" i="2"/>
  <c r="K573" i="2"/>
  <c r="X572" i="2"/>
  <c r="O572" i="2"/>
  <c r="L572" i="2"/>
  <c r="K572" i="2"/>
  <c r="X571" i="2"/>
  <c r="O571" i="2"/>
  <c r="L571" i="2"/>
  <c r="K571" i="2"/>
  <c r="X570" i="2"/>
  <c r="O570" i="2"/>
  <c r="L570" i="2"/>
  <c r="K570" i="2"/>
  <c r="X569" i="2"/>
  <c r="O569" i="2"/>
  <c r="L569" i="2"/>
  <c r="K569" i="2"/>
  <c r="X568" i="2"/>
  <c r="O568" i="2"/>
  <c r="L568" i="2"/>
  <c r="K568" i="2"/>
  <c r="X567" i="2"/>
  <c r="O567" i="2"/>
  <c r="L567" i="2"/>
  <c r="K567" i="2"/>
  <c r="X566" i="2"/>
  <c r="O566" i="2"/>
  <c r="L566" i="2"/>
  <c r="K566" i="2"/>
  <c r="X565" i="2"/>
  <c r="O565" i="2"/>
  <c r="L565" i="2"/>
  <c r="K565" i="2"/>
  <c r="X564" i="2"/>
  <c r="O564" i="2"/>
  <c r="L564" i="2"/>
  <c r="K564" i="2"/>
  <c r="X563" i="2"/>
  <c r="O563" i="2"/>
  <c r="L563" i="2"/>
  <c r="K563" i="2"/>
  <c r="X562" i="2"/>
  <c r="O562" i="2"/>
  <c r="L562" i="2"/>
  <c r="K562" i="2"/>
  <c r="X561" i="2"/>
  <c r="O561" i="2"/>
  <c r="L561" i="2"/>
  <c r="K561" i="2"/>
  <c r="X560" i="2"/>
  <c r="O560" i="2"/>
  <c r="L560" i="2"/>
  <c r="K560" i="2"/>
  <c r="X559" i="2"/>
  <c r="O559" i="2"/>
  <c r="L559" i="2"/>
  <c r="K559" i="2"/>
  <c r="X558" i="2"/>
  <c r="O558" i="2"/>
  <c r="L558" i="2"/>
  <c r="K558" i="2"/>
  <c r="X557" i="2"/>
  <c r="O557" i="2"/>
  <c r="L557" i="2"/>
  <c r="K557" i="2"/>
  <c r="X556" i="2"/>
  <c r="O556" i="2"/>
  <c r="L556" i="2"/>
  <c r="K556" i="2"/>
  <c r="X555" i="2"/>
  <c r="O555" i="2"/>
  <c r="L555" i="2"/>
  <c r="K555" i="2"/>
  <c r="X554" i="2"/>
  <c r="O554" i="2"/>
  <c r="L554" i="2"/>
  <c r="K554" i="2"/>
  <c r="X553" i="2"/>
  <c r="O553" i="2"/>
  <c r="L553" i="2"/>
  <c r="K553" i="2"/>
  <c r="X552" i="2"/>
  <c r="O552" i="2"/>
  <c r="L552" i="2"/>
  <c r="K552" i="2"/>
  <c r="X551" i="2"/>
  <c r="O551" i="2"/>
  <c r="L551" i="2"/>
  <c r="K551" i="2"/>
  <c r="X550" i="2"/>
  <c r="O550" i="2"/>
  <c r="L550" i="2"/>
  <c r="K550" i="2"/>
  <c r="X549" i="2"/>
  <c r="O549" i="2"/>
  <c r="L549" i="2"/>
  <c r="K549" i="2"/>
  <c r="X548" i="2"/>
  <c r="O548" i="2"/>
  <c r="L548" i="2"/>
  <c r="K548" i="2"/>
  <c r="X547" i="2"/>
  <c r="O547" i="2"/>
  <c r="L547" i="2"/>
  <c r="K547" i="2"/>
  <c r="X546" i="2"/>
  <c r="O546" i="2"/>
  <c r="L546" i="2"/>
  <c r="K546" i="2"/>
  <c r="X545" i="2"/>
  <c r="O545" i="2"/>
  <c r="L545" i="2"/>
  <c r="K545" i="2"/>
  <c r="X544" i="2"/>
  <c r="O544" i="2"/>
  <c r="L544" i="2"/>
  <c r="K544" i="2"/>
  <c r="X543" i="2"/>
  <c r="O543" i="2"/>
  <c r="L543" i="2"/>
  <c r="K543" i="2"/>
  <c r="X542" i="2"/>
  <c r="O542" i="2"/>
  <c r="L542" i="2"/>
  <c r="K542" i="2"/>
  <c r="X541" i="2"/>
  <c r="O541" i="2"/>
  <c r="L541" i="2"/>
  <c r="K541" i="2"/>
  <c r="X540" i="2"/>
  <c r="O540" i="2"/>
  <c r="L540" i="2"/>
  <c r="K540" i="2"/>
  <c r="X539" i="2"/>
  <c r="O539" i="2"/>
  <c r="L539" i="2"/>
  <c r="K539" i="2"/>
  <c r="X538" i="2"/>
  <c r="O538" i="2"/>
  <c r="L538" i="2"/>
  <c r="K538" i="2"/>
  <c r="X537" i="2"/>
  <c r="O537" i="2"/>
  <c r="L537" i="2"/>
  <c r="K537" i="2"/>
  <c r="X536" i="2"/>
  <c r="O536" i="2"/>
  <c r="L536" i="2"/>
  <c r="K536" i="2"/>
  <c r="X535" i="2"/>
  <c r="O535" i="2"/>
  <c r="L535" i="2"/>
  <c r="K535" i="2"/>
  <c r="X534" i="2"/>
  <c r="O534" i="2"/>
  <c r="L534" i="2"/>
  <c r="K534" i="2"/>
  <c r="O533" i="2"/>
  <c r="X530" i="2"/>
  <c r="O530" i="2"/>
  <c r="L530" i="2"/>
  <c r="K530" i="2"/>
  <c r="X529" i="2"/>
  <c r="O529" i="2"/>
  <c r="L529" i="2"/>
  <c r="K529" i="2"/>
  <c r="X528" i="2"/>
  <c r="O528" i="2"/>
  <c r="L528" i="2"/>
  <c r="K528" i="2"/>
  <c r="X527" i="2"/>
  <c r="O527" i="2"/>
  <c r="L527" i="2"/>
  <c r="K527" i="2"/>
  <c r="X526" i="2"/>
  <c r="O526" i="2"/>
  <c r="L526" i="2"/>
  <c r="K526" i="2"/>
  <c r="X525" i="2"/>
  <c r="O525" i="2"/>
  <c r="L525" i="2"/>
  <c r="K525" i="2"/>
  <c r="X524" i="2"/>
  <c r="O524" i="2"/>
  <c r="L524" i="2"/>
  <c r="K524" i="2"/>
  <c r="X523" i="2"/>
  <c r="O523" i="2"/>
  <c r="L523" i="2"/>
  <c r="K523" i="2"/>
  <c r="X522" i="2"/>
  <c r="O522" i="2"/>
  <c r="L522" i="2"/>
  <c r="K522" i="2"/>
  <c r="X521" i="2"/>
  <c r="O521" i="2"/>
  <c r="L521" i="2"/>
  <c r="K521" i="2"/>
  <c r="X520" i="2"/>
  <c r="O520" i="2"/>
  <c r="L520" i="2"/>
  <c r="K520" i="2"/>
  <c r="X519" i="2"/>
  <c r="O519" i="2"/>
  <c r="L519" i="2"/>
  <c r="K519" i="2"/>
  <c r="X518" i="2"/>
  <c r="O518" i="2"/>
  <c r="L518" i="2"/>
  <c r="K518" i="2"/>
  <c r="X517" i="2"/>
  <c r="O517" i="2"/>
  <c r="L517" i="2"/>
  <c r="K517" i="2"/>
  <c r="X516" i="2"/>
  <c r="O516" i="2"/>
  <c r="L516" i="2"/>
  <c r="K516" i="2"/>
  <c r="X515" i="2"/>
  <c r="O515" i="2"/>
  <c r="L515" i="2"/>
  <c r="K515" i="2"/>
  <c r="X514" i="2"/>
  <c r="O514" i="2"/>
  <c r="L514" i="2"/>
  <c r="K514" i="2"/>
  <c r="X513" i="2"/>
  <c r="O513" i="2"/>
  <c r="L513" i="2"/>
  <c r="K513" i="2"/>
  <c r="X512" i="2"/>
  <c r="O512" i="2"/>
  <c r="L512" i="2"/>
  <c r="K512" i="2"/>
  <c r="X511" i="2"/>
  <c r="O511" i="2"/>
  <c r="L511" i="2"/>
  <c r="K511" i="2"/>
  <c r="X510" i="2"/>
  <c r="O510" i="2"/>
  <c r="L510" i="2"/>
  <c r="K510" i="2"/>
  <c r="X509" i="2"/>
  <c r="O509" i="2"/>
  <c r="L509" i="2"/>
  <c r="K509" i="2"/>
  <c r="X508" i="2"/>
  <c r="O508" i="2"/>
  <c r="L508" i="2"/>
  <c r="K508" i="2"/>
  <c r="X507" i="2"/>
  <c r="O507" i="2"/>
  <c r="L507" i="2"/>
  <c r="K507" i="2"/>
  <c r="X506" i="2"/>
  <c r="O506" i="2"/>
  <c r="L506" i="2"/>
  <c r="K506" i="2"/>
  <c r="X505" i="2"/>
  <c r="O505" i="2"/>
  <c r="L505" i="2"/>
  <c r="K505" i="2"/>
  <c r="X504" i="2"/>
  <c r="O504" i="2"/>
  <c r="L504" i="2"/>
  <c r="K504" i="2"/>
  <c r="X503" i="2"/>
  <c r="O503" i="2"/>
  <c r="L503" i="2"/>
  <c r="K503" i="2"/>
  <c r="X502" i="2"/>
  <c r="O502" i="2"/>
  <c r="L502" i="2"/>
  <c r="K502" i="2"/>
  <c r="X501" i="2"/>
  <c r="O501" i="2"/>
  <c r="L501" i="2"/>
  <c r="K501" i="2"/>
  <c r="X500" i="2"/>
  <c r="O500" i="2"/>
  <c r="L500" i="2"/>
  <c r="K500" i="2"/>
  <c r="X499" i="2"/>
  <c r="O499" i="2"/>
  <c r="L499" i="2"/>
  <c r="K499" i="2"/>
  <c r="X498" i="2"/>
  <c r="O498" i="2"/>
  <c r="L498" i="2"/>
  <c r="K498" i="2"/>
  <c r="X497" i="2"/>
  <c r="O497" i="2"/>
  <c r="L497" i="2"/>
  <c r="K497" i="2"/>
  <c r="X496" i="2"/>
  <c r="O496" i="2"/>
  <c r="L496" i="2"/>
  <c r="K496" i="2"/>
  <c r="X495" i="2"/>
  <c r="O495" i="2"/>
  <c r="L495" i="2"/>
  <c r="K495" i="2"/>
  <c r="X494" i="2"/>
  <c r="O494" i="2"/>
  <c r="L494" i="2"/>
  <c r="K494" i="2"/>
  <c r="X493" i="2"/>
  <c r="O493" i="2"/>
  <c r="L493" i="2"/>
  <c r="K493" i="2"/>
  <c r="X492" i="2"/>
  <c r="O492" i="2"/>
  <c r="L492" i="2"/>
  <c r="K492" i="2"/>
  <c r="X491" i="2"/>
  <c r="O491" i="2"/>
  <c r="L491" i="2"/>
  <c r="K491" i="2"/>
  <c r="O490" i="2"/>
  <c r="X486" i="2"/>
  <c r="O486" i="2"/>
  <c r="L486" i="2"/>
  <c r="K486" i="2"/>
  <c r="X485" i="2"/>
  <c r="O485" i="2"/>
  <c r="L485" i="2"/>
  <c r="K485" i="2"/>
  <c r="X484" i="2"/>
  <c r="O484" i="2"/>
  <c r="L484" i="2"/>
  <c r="K484" i="2"/>
  <c r="X483" i="2"/>
  <c r="O483" i="2"/>
  <c r="L483" i="2"/>
  <c r="K483" i="2"/>
  <c r="X482" i="2"/>
  <c r="O482" i="2"/>
  <c r="L482" i="2"/>
  <c r="K482" i="2"/>
  <c r="X481" i="2"/>
  <c r="O481" i="2"/>
  <c r="L481" i="2"/>
  <c r="K481" i="2"/>
  <c r="X480" i="2"/>
  <c r="O480" i="2"/>
  <c r="L480" i="2"/>
  <c r="K480" i="2"/>
  <c r="X479" i="2"/>
  <c r="O479" i="2"/>
  <c r="L479" i="2"/>
  <c r="K479" i="2"/>
  <c r="X478" i="2"/>
  <c r="O478" i="2"/>
  <c r="L478" i="2"/>
  <c r="K478" i="2"/>
  <c r="X477" i="2"/>
  <c r="O477" i="2"/>
  <c r="L477" i="2"/>
  <c r="K477" i="2"/>
  <c r="X476" i="2"/>
  <c r="O476" i="2"/>
  <c r="L476" i="2"/>
  <c r="K476" i="2"/>
  <c r="X475" i="2"/>
  <c r="O475" i="2"/>
  <c r="L475" i="2"/>
  <c r="K475" i="2"/>
  <c r="X474" i="2"/>
  <c r="O474" i="2"/>
  <c r="L474" i="2"/>
  <c r="K474" i="2"/>
  <c r="X473" i="2"/>
  <c r="O473" i="2"/>
  <c r="L473" i="2"/>
  <c r="K473" i="2"/>
  <c r="X472" i="2"/>
  <c r="O472" i="2"/>
  <c r="L472" i="2"/>
  <c r="K472" i="2"/>
  <c r="X471" i="2"/>
  <c r="O471" i="2"/>
  <c r="L471" i="2"/>
  <c r="K471" i="2"/>
  <c r="X470" i="2"/>
  <c r="O470" i="2"/>
  <c r="L470" i="2"/>
  <c r="K470" i="2"/>
  <c r="X469" i="2"/>
  <c r="O469" i="2"/>
  <c r="L469" i="2"/>
  <c r="K469" i="2"/>
  <c r="X468" i="2"/>
  <c r="O468" i="2"/>
  <c r="L468" i="2"/>
  <c r="K468" i="2"/>
  <c r="X467" i="2"/>
  <c r="O467" i="2"/>
  <c r="L467" i="2"/>
  <c r="K467" i="2"/>
  <c r="X466" i="2"/>
  <c r="O466" i="2"/>
  <c r="L466" i="2"/>
  <c r="K466" i="2"/>
  <c r="X465" i="2"/>
  <c r="O465" i="2"/>
  <c r="L465" i="2"/>
  <c r="K465" i="2"/>
  <c r="X464" i="2"/>
  <c r="O464" i="2"/>
  <c r="L464" i="2"/>
  <c r="K464" i="2"/>
  <c r="X463" i="2"/>
  <c r="O463" i="2"/>
  <c r="L463" i="2"/>
  <c r="K463" i="2"/>
  <c r="X462" i="2"/>
  <c r="O462" i="2"/>
  <c r="L462" i="2"/>
  <c r="K462" i="2"/>
  <c r="X461" i="2"/>
  <c r="O461" i="2"/>
  <c r="L461" i="2"/>
  <c r="K461" i="2"/>
  <c r="X460" i="2"/>
  <c r="O460" i="2"/>
  <c r="L460" i="2"/>
  <c r="K460" i="2"/>
  <c r="X459" i="2"/>
  <c r="O459" i="2"/>
  <c r="L459" i="2"/>
  <c r="K459" i="2"/>
  <c r="X458" i="2"/>
  <c r="O458" i="2"/>
  <c r="L458" i="2"/>
  <c r="K458" i="2"/>
  <c r="X457" i="2"/>
  <c r="O457" i="2"/>
  <c r="L457" i="2"/>
  <c r="K457" i="2"/>
  <c r="X456" i="2"/>
  <c r="O456" i="2"/>
  <c r="L456" i="2"/>
  <c r="K456" i="2"/>
  <c r="X455" i="2"/>
  <c r="O455" i="2"/>
  <c r="L455" i="2"/>
  <c r="K455" i="2"/>
  <c r="X454" i="2"/>
  <c r="O454" i="2"/>
  <c r="L454" i="2"/>
  <c r="K454" i="2"/>
  <c r="X453" i="2"/>
  <c r="O453" i="2"/>
  <c r="L453" i="2"/>
  <c r="K453" i="2"/>
  <c r="X452" i="2"/>
  <c r="O452" i="2"/>
  <c r="L452" i="2"/>
  <c r="K452" i="2"/>
  <c r="X451" i="2"/>
  <c r="O451" i="2"/>
  <c r="L451" i="2"/>
  <c r="K451" i="2"/>
  <c r="X450" i="2"/>
  <c r="O450" i="2"/>
  <c r="L450" i="2"/>
  <c r="K450" i="2"/>
  <c r="X449" i="2"/>
  <c r="O449" i="2"/>
  <c r="L449" i="2"/>
  <c r="K449" i="2"/>
  <c r="X448" i="2"/>
  <c r="O448" i="2"/>
  <c r="L448" i="2"/>
  <c r="K448" i="2"/>
  <c r="X447" i="2"/>
  <c r="O447" i="2"/>
  <c r="L447" i="2"/>
  <c r="K447" i="2"/>
  <c r="O446" i="2"/>
  <c r="X443" i="2"/>
  <c r="O443" i="2"/>
  <c r="L443" i="2"/>
  <c r="K443" i="2"/>
  <c r="X442" i="2"/>
  <c r="O442" i="2"/>
  <c r="L442" i="2"/>
  <c r="K442" i="2"/>
  <c r="X441" i="2"/>
  <c r="O441" i="2"/>
  <c r="L441" i="2"/>
  <c r="K441" i="2"/>
  <c r="X440" i="2"/>
  <c r="O440" i="2"/>
  <c r="L440" i="2"/>
  <c r="K440" i="2"/>
  <c r="X439" i="2"/>
  <c r="O439" i="2"/>
  <c r="L439" i="2"/>
  <c r="K439" i="2"/>
  <c r="X438" i="2"/>
  <c r="O438" i="2"/>
  <c r="L438" i="2"/>
  <c r="K438" i="2"/>
  <c r="X437" i="2"/>
  <c r="O437" i="2"/>
  <c r="L437" i="2"/>
  <c r="K437" i="2"/>
  <c r="X436" i="2"/>
  <c r="O436" i="2"/>
  <c r="L436" i="2"/>
  <c r="K436" i="2"/>
  <c r="X435" i="2"/>
  <c r="O435" i="2"/>
  <c r="L435" i="2"/>
  <c r="K435" i="2"/>
  <c r="X434" i="2"/>
  <c r="O434" i="2"/>
  <c r="L434" i="2"/>
  <c r="K434" i="2"/>
  <c r="X433" i="2"/>
  <c r="O433" i="2"/>
  <c r="L433" i="2"/>
  <c r="K433" i="2"/>
  <c r="X432" i="2"/>
  <c r="O432" i="2"/>
  <c r="L432" i="2"/>
  <c r="K432" i="2"/>
  <c r="X431" i="2"/>
  <c r="O431" i="2"/>
  <c r="L431" i="2"/>
  <c r="K431" i="2"/>
  <c r="X430" i="2"/>
  <c r="O430" i="2"/>
  <c r="L430" i="2"/>
  <c r="K430" i="2"/>
  <c r="X429" i="2"/>
  <c r="O429" i="2"/>
  <c r="L429" i="2"/>
  <c r="K429" i="2"/>
  <c r="X428" i="2"/>
  <c r="O428" i="2"/>
  <c r="L428" i="2"/>
  <c r="K428" i="2"/>
  <c r="X427" i="2"/>
  <c r="O427" i="2"/>
  <c r="L427" i="2"/>
  <c r="K427" i="2"/>
  <c r="X426" i="2"/>
  <c r="O426" i="2"/>
  <c r="L426" i="2"/>
  <c r="K426" i="2"/>
  <c r="X425" i="2"/>
  <c r="O425" i="2"/>
  <c r="L425" i="2"/>
  <c r="K425" i="2"/>
  <c r="X424" i="2"/>
  <c r="O424" i="2"/>
  <c r="L424" i="2"/>
  <c r="K424" i="2"/>
  <c r="X423" i="2"/>
  <c r="O423" i="2"/>
  <c r="L423" i="2"/>
  <c r="K423" i="2"/>
  <c r="X422" i="2"/>
  <c r="O422" i="2"/>
  <c r="L422" i="2"/>
  <c r="K422" i="2"/>
  <c r="X421" i="2"/>
  <c r="O421" i="2"/>
  <c r="L421" i="2"/>
  <c r="K421" i="2"/>
  <c r="X420" i="2"/>
  <c r="O420" i="2"/>
  <c r="L420" i="2"/>
  <c r="K420" i="2"/>
  <c r="X419" i="2"/>
  <c r="O419" i="2"/>
  <c r="L419" i="2"/>
  <c r="K419" i="2"/>
  <c r="X418" i="2"/>
  <c r="O418" i="2"/>
  <c r="L418" i="2"/>
  <c r="K418" i="2"/>
  <c r="X417" i="2"/>
  <c r="O417" i="2"/>
  <c r="L417" i="2"/>
  <c r="K417" i="2"/>
  <c r="X416" i="2"/>
  <c r="O416" i="2"/>
  <c r="L416" i="2"/>
  <c r="K416" i="2"/>
  <c r="X415" i="2"/>
  <c r="O415" i="2"/>
  <c r="L415" i="2"/>
  <c r="K415" i="2"/>
  <c r="X414" i="2"/>
  <c r="O414" i="2"/>
  <c r="L414" i="2"/>
  <c r="K414" i="2"/>
  <c r="X413" i="2"/>
  <c r="O413" i="2"/>
  <c r="L413" i="2"/>
  <c r="K413" i="2"/>
  <c r="X412" i="2"/>
  <c r="O412" i="2"/>
  <c r="L412" i="2"/>
  <c r="K412" i="2"/>
  <c r="X411" i="2"/>
  <c r="O411" i="2"/>
  <c r="L411" i="2"/>
  <c r="K411" i="2"/>
  <c r="X410" i="2"/>
  <c r="O410" i="2"/>
  <c r="L410" i="2"/>
  <c r="K410" i="2"/>
  <c r="X409" i="2"/>
  <c r="O409" i="2"/>
  <c r="L409" i="2"/>
  <c r="K409" i="2"/>
  <c r="X408" i="2"/>
  <c r="O408" i="2"/>
  <c r="L408" i="2"/>
  <c r="K408" i="2"/>
  <c r="X407" i="2"/>
  <c r="O407" i="2"/>
  <c r="L407" i="2"/>
  <c r="K407" i="2"/>
  <c r="X406" i="2"/>
  <c r="O406" i="2"/>
  <c r="L406" i="2"/>
  <c r="K406" i="2"/>
  <c r="X405" i="2"/>
  <c r="O405" i="2"/>
  <c r="L405" i="2"/>
  <c r="K405" i="2"/>
  <c r="X404" i="2"/>
  <c r="O404" i="2"/>
  <c r="L404" i="2"/>
  <c r="K404" i="2"/>
  <c r="O403" i="2"/>
  <c r="X400" i="2"/>
  <c r="O400" i="2"/>
  <c r="L400" i="2"/>
  <c r="K400" i="2"/>
  <c r="X399" i="2"/>
  <c r="O399" i="2"/>
  <c r="L399" i="2"/>
  <c r="K399" i="2"/>
  <c r="X398" i="2"/>
  <c r="O398" i="2"/>
  <c r="L398" i="2"/>
  <c r="K398" i="2"/>
  <c r="X397" i="2"/>
  <c r="O397" i="2"/>
  <c r="L397" i="2"/>
  <c r="K397" i="2"/>
  <c r="X396" i="2"/>
  <c r="O396" i="2"/>
  <c r="L396" i="2"/>
  <c r="K396" i="2"/>
  <c r="X395" i="2"/>
  <c r="O395" i="2"/>
  <c r="L395" i="2"/>
  <c r="K395" i="2"/>
  <c r="X394" i="2"/>
  <c r="O394" i="2"/>
  <c r="L394" i="2"/>
  <c r="K394" i="2"/>
  <c r="X393" i="2"/>
  <c r="O393" i="2"/>
  <c r="L393" i="2"/>
  <c r="K393" i="2"/>
  <c r="X392" i="2"/>
  <c r="O392" i="2"/>
  <c r="L392" i="2"/>
  <c r="K392" i="2"/>
  <c r="X391" i="2"/>
  <c r="O391" i="2"/>
  <c r="L391" i="2"/>
  <c r="K391" i="2"/>
  <c r="X390" i="2"/>
  <c r="O390" i="2"/>
  <c r="L390" i="2"/>
  <c r="K390" i="2"/>
  <c r="X389" i="2"/>
  <c r="O389" i="2"/>
  <c r="L389" i="2"/>
  <c r="K389" i="2"/>
  <c r="X388" i="2"/>
  <c r="O388" i="2"/>
  <c r="L388" i="2"/>
  <c r="K388" i="2"/>
  <c r="X387" i="2"/>
  <c r="O387" i="2"/>
  <c r="L387" i="2"/>
  <c r="K387" i="2"/>
  <c r="X386" i="2"/>
  <c r="O386" i="2"/>
  <c r="L386" i="2"/>
  <c r="K386" i="2"/>
  <c r="X385" i="2"/>
  <c r="O385" i="2"/>
  <c r="L385" i="2"/>
  <c r="K385" i="2"/>
  <c r="X384" i="2"/>
  <c r="O384" i="2"/>
  <c r="L384" i="2"/>
  <c r="K384" i="2"/>
  <c r="X383" i="2"/>
  <c r="O383" i="2"/>
  <c r="L383" i="2"/>
  <c r="K383" i="2"/>
  <c r="X382" i="2"/>
  <c r="O382" i="2"/>
  <c r="L382" i="2"/>
  <c r="K382" i="2"/>
  <c r="X381" i="2"/>
  <c r="O381" i="2"/>
  <c r="L381" i="2"/>
  <c r="K381" i="2"/>
  <c r="X380" i="2"/>
  <c r="O380" i="2"/>
  <c r="L380" i="2"/>
  <c r="K380" i="2"/>
  <c r="X379" i="2"/>
  <c r="O379" i="2"/>
  <c r="L379" i="2"/>
  <c r="K379" i="2"/>
  <c r="X378" i="2"/>
  <c r="O378" i="2"/>
  <c r="L378" i="2"/>
  <c r="K378" i="2"/>
  <c r="X377" i="2"/>
  <c r="O377" i="2"/>
  <c r="L377" i="2"/>
  <c r="K377" i="2"/>
  <c r="X376" i="2"/>
  <c r="O376" i="2"/>
  <c r="L376" i="2"/>
  <c r="K376" i="2"/>
  <c r="X375" i="2"/>
  <c r="O375" i="2"/>
  <c r="L375" i="2"/>
  <c r="K375" i="2"/>
  <c r="X374" i="2"/>
  <c r="O374" i="2"/>
  <c r="L374" i="2"/>
  <c r="K374" i="2"/>
  <c r="X373" i="2"/>
  <c r="O373" i="2"/>
  <c r="L373" i="2"/>
  <c r="K373" i="2"/>
  <c r="X372" i="2"/>
  <c r="O372" i="2"/>
  <c r="L372" i="2"/>
  <c r="K372" i="2"/>
  <c r="X371" i="2"/>
  <c r="O371" i="2"/>
  <c r="L371" i="2"/>
  <c r="K371" i="2"/>
  <c r="X370" i="2"/>
  <c r="O370" i="2"/>
  <c r="L370" i="2"/>
  <c r="K370" i="2"/>
  <c r="X369" i="2"/>
  <c r="O369" i="2"/>
  <c r="L369" i="2"/>
  <c r="K369" i="2"/>
  <c r="X368" i="2"/>
  <c r="O368" i="2"/>
  <c r="L368" i="2"/>
  <c r="K368" i="2"/>
  <c r="X367" i="2"/>
  <c r="O367" i="2"/>
  <c r="L367" i="2"/>
  <c r="K367" i="2"/>
  <c r="X366" i="2"/>
  <c r="O366" i="2"/>
  <c r="L366" i="2"/>
  <c r="K366" i="2"/>
  <c r="X365" i="2"/>
  <c r="O365" i="2"/>
  <c r="L365" i="2"/>
  <c r="K365" i="2"/>
  <c r="X364" i="2"/>
  <c r="O364" i="2"/>
  <c r="L364" i="2"/>
  <c r="K364" i="2"/>
  <c r="X363" i="2"/>
  <c r="O363" i="2"/>
  <c r="L363" i="2"/>
  <c r="K363" i="2"/>
  <c r="X362" i="2"/>
  <c r="O362" i="2"/>
  <c r="L362" i="2"/>
  <c r="K362" i="2"/>
  <c r="X361" i="2"/>
  <c r="O361" i="2"/>
  <c r="L361" i="2"/>
  <c r="K361" i="2"/>
  <c r="O360" i="2"/>
  <c r="X357" i="2"/>
  <c r="O357" i="2"/>
  <c r="L357" i="2"/>
  <c r="K357" i="2"/>
  <c r="X356" i="2"/>
  <c r="O356" i="2"/>
  <c r="L356" i="2"/>
  <c r="K356" i="2"/>
  <c r="X355" i="2"/>
  <c r="O355" i="2"/>
  <c r="L355" i="2"/>
  <c r="K355" i="2"/>
  <c r="X354" i="2"/>
  <c r="O354" i="2"/>
  <c r="L354" i="2"/>
  <c r="K354" i="2"/>
  <c r="X353" i="2"/>
  <c r="O353" i="2"/>
  <c r="L353" i="2"/>
  <c r="K353" i="2"/>
  <c r="X352" i="2"/>
  <c r="O352" i="2"/>
  <c r="L352" i="2"/>
  <c r="K352" i="2"/>
  <c r="X351" i="2"/>
  <c r="O351" i="2"/>
  <c r="L351" i="2"/>
  <c r="K351" i="2"/>
  <c r="X350" i="2"/>
  <c r="O350" i="2"/>
  <c r="L350" i="2"/>
  <c r="K350" i="2"/>
  <c r="X349" i="2"/>
  <c r="O349" i="2"/>
  <c r="L349" i="2"/>
  <c r="K349" i="2"/>
  <c r="X348" i="2"/>
  <c r="O348" i="2"/>
  <c r="L348" i="2"/>
  <c r="K348" i="2"/>
  <c r="X347" i="2"/>
  <c r="O347" i="2"/>
  <c r="L347" i="2"/>
  <c r="K347" i="2"/>
  <c r="X346" i="2"/>
  <c r="O346" i="2"/>
  <c r="L346" i="2"/>
  <c r="K346" i="2"/>
  <c r="X345" i="2"/>
  <c r="O345" i="2"/>
  <c r="L345" i="2"/>
  <c r="K345" i="2"/>
  <c r="X344" i="2"/>
  <c r="O344" i="2"/>
  <c r="L344" i="2"/>
  <c r="K344" i="2"/>
  <c r="X343" i="2"/>
  <c r="O343" i="2"/>
  <c r="L343" i="2"/>
  <c r="K343" i="2"/>
  <c r="X342" i="2"/>
  <c r="O342" i="2"/>
  <c r="L342" i="2"/>
  <c r="K342" i="2"/>
  <c r="X341" i="2"/>
  <c r="O341" i="2"/>
  <c r="L341" i="2"/>
  <c r="K341" i="2"/>
  <c r="X340" i="2"/>
  <c r="O340" i="2"/>
  <c r="L340" i="2"/>
  <c r="K340" i="2"/>
  <c r="X339" i="2"/>
  <c r="O339" i="2"/>
  <c r="L339" i="2"/>
  <c r="K339" i="2"/>
  <c r="X338" i="2"/>
  <c r="O338" i="2"/>
  <c r="L338" i="2"/>
  <c r="K338" i="2"/>
  <c r="X337" i="2"/>
  <c r="O337" i="2"/>
  <c r="L337" i="2"/>
  <c r="K337" i="2"/>
  <c r="X336" i="2"/>
  <c r="O336" i="2"/>
  <c r="L336" i="2"/>
  <c r="K336" i="2"/>
  <c r="X335" i="2"/>
  <c r="O335" i="2"/>
  <c r="L335" i="2"/>
  <c r="K335" i="2"/>
  <c r="X334" i="2"/>
  <c r="O334" i="2"/>
  <c r="L334" i="2"/>
  <c r="K334" i="2"/>
  <c r="X333" i="2"/>
  <c r="O333" i="2"/>
  <c r="L333" i="2"/>
  <c r="K333" i="2"/>
  <c r="X332" i="2"/>
  <c r="O332" i="2"/>
  <c r="L332" i="2"/>
  <c r="K332" i="2"/>
  <c r="X331" i="2"/>
  <c r="O331" i="2"/>
  <c r="L331" i="2"/>
  <c r="K331" i="2"/>
  <c r="X330" i="2"/>
  <c r="O330" i="2"/>
  <c r="L330" i="2"/>
  <c r="K330" i="2"/>
  <c r="X329" i="2"/>
  <c r="O329" i="2"/>
  <c r="L329" i="2"/>
  <c r="K329" i="2"/>
  <c r="X328" i="2"/>
  <c r="O328" i="2"/>
  <c r="L328" i="2"/>
  <c r="K328" i="2"/>
  <c r="X327" i="2"/>
  <c r="O327" i="2"/>
  <c r="L327" i="2"/>
  <c r="K327" i="2"/>
  <c r="X326" i="2"/>
  <c r="O326" i="2"/>
  <c r="L326" i="2"/>
  <c r="K326" i="2"/>
  <c r="X325" i="2"/>
  <c r="O325" i="2"/>
  <c r="L325" i="2"/>
  <c r="K325" i="2"/>
  <c r="X324" i="2"/>
  <c r="O324" i="2"/>
  <c r="L324" i="2"/>
  <c r="K324" i="2"/>
  <c r="X323" i="2"/>
  <c r="O323" i="2"/>
  <c r="L323" i="2"/>
  <c r="K323" i="2"/>
  <c r="X322" i="2"/>
  <c r="O322" i="2"/>
  <c r="L322" i="2"/>
  <c r="K322" i="2"/>
  <c r="X321" i="2"/>
  <c r="O321" i="2"/>
  <c r="L321" i="2"/>
  <c r="K321" i="2"/>
  <c r="X320" i="2"/>
  <c r="O320" i="2"/>
  <c r="L320" i="2"/>
  <c r="K320" i="2"/>
  <c r="X319" i="2"/>
  <c r="O319" i="2"/>
  <c r="L319" i="2"/>
  <c r="K319" i="2"/>
  <c r="X318" i="2"/>
  <c r="O318" i="2"/>
  <c r="L318" i="2"/>
  <c r="K318" i="2"/>
  <c r="O317" i="2"/>
  <c r="X314" i="2"/>
  <c r="O314" i="2"/>
  <c r="L314" i="2"/>
  <c r="K314" i="2"/>
  <c r="X313" i="2"/>
  <c r="O313" i="2"/>
  <c r="L313" i="2"/>
  <c r="K313" i="2"/>
  <c r="X312" i="2"/>
  <c r="O312" i="2"/>
  <c r="L312" i="2"/>
  <c r="K312" i="2"/>
  <c r="X311" i="2"/>
  <c r="O311" i="2"/>
  <c r="L311" i="2"/>
  <c r="K311" i="2"/>
  <c r="X310" i="2"/>
  <c r="O310" i="2"/>
  <c r="L310" i="2"/>
  <c r="K310" i="2"/>
  <c r="X309" i="2"/>
  <c r="O309" i="2"/>
  <c r="L309" i="2"/>
  <c r="K309" i="2"/>
  <c r="X308" i="2"/>
  <c r="O308" i="2"/>
  <c r="L308" i="2"/>
  <c r="K308" i="2"/>
  <c r="X307" i="2"/>
  <c r="O307" i="2"/>
  <c r="L307" i="2"/>
  <c r="K307" i="2"/>
  <c r="X306" i="2"/>
  <c r="O306" i="2"/>
  <c r="L306" i="2"/>
  <c r="K306" i="2"/>
  <c r="X305" i="2"/>
  <c r="O305" i="2"/>
  <c r="L305" i="2"/>
  <c r="K305" i="2"/>
  <c r="X304" i="2"/>
  <c r="O304" i="2"/>
  <c r="L304" i="2"/>
  <c r="K304" i="2"/>
  <c r="X303" i="2"/>
  <c r="O303" i="2"/>
  <c r="L303" i="2"/>
  <c r="K303" i="2"/>
  <c r="X302" i="2"/>
  <c r="O302" i="2"/>
  <c r="L302" i="2"/>
  <c r="K302" i="2"/>
  <c r="X301" i="2"/>
  <c r="O301" i="2"/>
  <c r="L301" i="2"/>
  <c r="K301" i="2"/>
  <c r="X300" i="2"/>
  <c r="O300" i="2"/>
  <c r="L300" i="2"/>
  <c r="K300" i="2"/>
  <c r="X299" i="2"/>
  <c r="O299" i="2"/>
  <c r="L299" i="2"/>
  <c r="K299" i="2"/>
  <c r="X298" i="2"/>
  <c r="O298" i="2"/>
  <c r="L298" i="2"/>
  <c r="K298" i="2"/>
  <c r="X297" i="2"/>
  <c r="O297" i="2"/>
  <c r="L297" i="2"/>
  <c r="K297" i="2"/>
  <c r="X296" i="2"/>
  <c r="O296" i="2"/>
  <c r="L296" i="2"/>
  <c r="K296" i="2"/>
  <c r="X295" i="2"/>
  <c r="O295" i="2"/>
  <c r="L295" i="2"/>
  <c r="K295" i="2"/>
  <c r="X294" i="2"/>
  <c r="O294" i="2"/>
  <c r="L294" i="2"/>
  <c r="K294" i="2"/>
  <c r="X293" i="2"/>
  <c r="O293" i="2"/>
  <c r="L293" i="2"/>
  <c r="K293" i="2"/>
  <c r="X292" i="2"/>
  <c r="O292" i="2"/>
  <c r="L292" i="2"/>
  <c r="K292" i="2"/>
  <c r="X291" i="2"/>
  <c r="O291" i="2"/>
  <c r="L291" i="2"/>
  <c r="K291" i="2"/>
  <c r="X290" i="2"/>
  <c r="O290" i="2"/>
  <c r="L290" i="2"/>
  <c r="K290" i="2"/>
  <c r="X289" i="2"/>
  <c r="O289" i="2"/>
  <c r="L289" i="2"/>
  <c r="K289" i="2"/>
  <c r="X288" i="2"/>
  <c r="O288" i="2"/>
  <c r="L288" i="2"/>
  <c r="K288" i="2"/>
  <c r="X287" i="2"/>
  <c r="O287" i="2"/>
  <c r="L287" i="2"/>
  <c r="K287" i="2"/>
  <c r="X286" i="2"/>
  <c r="O286" i="2"/>
  <c r="L286" i="2"/>
  <c r="K286" i="2"/>
  <c r="X285" i="2"/>
  <c r="O285" i="2"/>
  <c r="L285" i="2"/>
  <c r="K285" i="2"/>
  <c r="X284" i="2"/>
  <c r="O284" i="2"/>
  <c r="L284" i="2"/>
  <c r="K284" i="2"/>
  <c r="X283" i="2"/>
  <c r="O283" i="2"/>
  <c r="L283" i="2"/>
  <c r="K283" i="2"/>
  <c r="X282" i="2"/>
  <c r="O282" i="2"/>
  <c r="L282" i="2"/>
  <c r="K282" i="2"/>
  <c r="X281" i="2"/>
  <c r="O281" i="2"/>
  <c r="L281" i="2"/>
  <c r="K281" i="2"/>
  <c r="X280" i="2"/>
  <c r="O280" i="2"/>
  <c r="L280" i="2"/>
  <c r="K280" i="2"/>
  <c r="X279" i="2"/>
  <c r="O279" i="2"/>
  <c r="L279" i="2"/>
  <c r="K279" i="2"/>
  <c r="X278" i="2"/>
  <c r="O278" i="2"/>
  <c r="L278" i="2"/>
  <c r="K278" i="2"/>
  <c r="X277" i="2"/>
  <c r="O277" i="2"/>
  <c r="L277" i="2"/>
  <c r="K277" i="2"/>
  <c r="X276" i="2"/>
  <c r="O276" i="2"/>
  <c r="L276" i="2"/>
  <c r="K276" i="2"/>
  <c r="X275" i="2"/>
  <c r="O275" i="2"/>
  <c r="L275" i="2"/>
  <c r="K275" i="2"/>
  <c r="O274" i="2"/>
  <c r="O260" i="2"/>
  <c r="O247" i="2"/>
  <c r="O222" i="2"/>
  <c r="O179" i="2"/>
  <c r="O136" i="2"/>
  <c r="O93" i="2"/>
  <c r="O50" i="2"/>
  <c r="O7" i="2"/>
  <c r="L11" i="2"/>
  <c r="O9" i="2"/>
  <c r="O10" i="2"/>
  <c r="O11" i="2"/>
  <c r="O12" i="2"/>
  <c r="O13" i="2"/>
  <c r="O14" i="2"/>
  <c r="O15" i="2"/>
  <c r="O16" i="2"/>
  <c r="O17" i="2"/>
  <c r="O18" i="2"/>
  <c r="O19" i="2"/>
  <c r="O20" i="2"/>
  <c r="O21" i="2"/>
  <c r="O22" i="2"/>
  <c r="O23" i="2"/>
  <c r="O24" i="2"/>
  <c r="O25" i="2"/>
  <c r="O26" i="2"/>
  <c r="O27" i="2"/>
  <c r="O28" i="2"/>
  <c r="O29" i="2"/>
  <c r="O30" i="2"/>
  <c r="O31" i="2"/>
  <c r="O32" i="2"/>
  <c r="O33" i="2"/>
  <c r="O34" i="2"/>
  <c r="O35" i="2"/>
  <c r="O36" i="2"/>
  <c r="O37" i="2"/>
  <c r="O38" i="2"/>
  <c r="O39" i="2"/>
  <c r="O40" i="2"/>
  <c r="O41" i="2"/>
  <c r="O42" i="2"/>
  <c r="O43" i="2"/>
  <c r="O44" i="2"/>
  <c r="O45" i="2"/>
  <c r="O46" i="2"/>
  <c r="O47" i="2"/>
  <c r="O8" i="2"/>
  <c r="O52" i="2"/>
  <c r="O53" i="2"/>
  <c r="O54" i="2"/>
  <c r="O55" i="2"/>
  <c r="O56" i="2"/>
  <c r="O57" i="2"/>
  <c r="O58" i="2"/>
  <c r="O59" i="2"/>
  <c r="O60" i="2"/>
  <c r="O61" i="2"/>
  <c r="O62" i="2"/>
  <c r="O63" i="2"/>
  <c r="O64" i="2"/>
  <c r="O65" i="2"/>
  <c r="O66" i="2"/>
  <c r="O67" i="2"/>
  <c r="O68" i="2"/>
  <c r="O69" i="2"/>
  <c r="O70" i="2"/>
  <c r="O71" i="2"/>
  <c r="O72" i="2"/>
  <c r="O73" i="2"/>
  <c r="O74" i="2"/>
  <c r="O75" i="2"/>
  <c r="O76" i="2"/>
  <c r="O77" i="2"/>
  <c r="O78" i="2"/>
  <c r="O79" i="2"/>
  <c r="O80" i="2"/>
  <c r="O81" i="2"/>
  <c r="O82" i="2"/>
  <c r="O83" i="2"/>
  <c r="O84" i="2"/>
  <c r="O85" i="2"/>
  <c r="O86" i="2"/>
  <c r="O87" i="2"/>
  <c r="O88" i="2"/>
  <c r="O89" i="2"/>
  <c r="O90" i="2"/>
  <c r="O51" i="2"/>
  <c r="O95" i="2"/>
  <c r="O96" i="2"/>
  <c r="O97" i="2"/>
  <c r="O98" i="2"/>
  <c r="O99" i="2"/>
  <c r="O100" i="2"/>
  <c r="O101" i="2"/>
  <c r="O102" i="2"/>
  <c r="O103" i="2"/>
  <c r="O104" i="2"/>
  <c r="O105" i="2"/>
  <c r="O106" i="2"/>
  <c r="O107" i="2"/>
  <c r="O108" i="2"/>
  <c r="O109" i="2"/>
  <c r="O110" i="2"/>
  <c r="O111" i="2"/>
  <c r="O112" i="2"/>
  <c r="O113" i="2"/>
  <c r="O114" i="2"/>
  <c r="O115" i="2"/>
  <c r="O116" i="2"/>
  <c r="O117" i="2"/>
  <c r="O118" i="2"/>
  <c r="O119" i="2"/>
  <c r="O120" i="2"/>
  <c r="O121" i="2"/>
  <c r="O122" i="2"/>
  <c r="O123" i="2"/>
  <c r="O124" i="2"/>
  <c r="O125" i="2"/>
  <c r="O126" i="2"/>
  <c r="O127" i="2"/>
  <c r="O128" i="2"/>
  <c r="O129" i="2"/>
  <c r="O130" i="2"/>
  <c r="O131" i="2"/>
  <c r="O132" i="2"/>
  <c r="O133" i="2"/>
  <c r="O94" i="2"/>
  <c r="O138" i="2"/>
  <c r="O139" i="2"/>
  <c r="O140" i="2"/>
  <c r="O141" i="2"/>
  <c r="O142" i="2"/>
  <c r="O143" i="2"/>
  <c r="O144" i="2"/>
  <c r="O145" i="2"/>
  <c r="O146" i="2"/>
  <c r="O147" i="2"/>
  <c r="O148" i="2"/>
  <c r="O149" i="2"/>
  <c r="O150" i="2"/>
  <c r="O151" i="2"/>
  <c r="O152" i="2"/>
  <c r="O153" i="2"/>
  <c r="O154" i="2"/>
  <c r="O155" i="2"/>
  <c r="O156" i="2"/>
  <c r="O157" i="2"/>
  <c r="O158" i="2"/>
  <c r="O159" i="2"/>
  <c r="O160" i="2"/>
  <c r="O161" i="2"/>
  <c r="O162" i="2"/>
  <c r="O163" i="2"/>
  <c r="O164" i="2"/>
  <c r="O165" i="2"/>
  <c r="O166" i="2"/>
  <c r="O167" i="2"/>
  <c r="O168" i="2"/>
  <c r="O169" i="2"/>
  <c r="O170" i="2"/>
  <c r="O171" i="2"/>
  <c r="O172" i="2"/>
  <c r="O173" i="2"/>
  <c r="O174" i="2"/>
  <c r="O175" i="2"/>
  <c r="O176" i="2"/>
  <c r="O137" i="2"/>
  <c r="O219" i="2"/>
  <c r="O181" i="2"/>
  <c r="O182" i="2"/>
  <c r="O183" i="2"/>
  <c r="O184" i="2"/>
  <c r="O185" i="2"/>
  <c r="O186" i="2"/>
  <c r="O187" i="2"/>
  <c r="O188" i="2"/>
  <c r="O189" i="2"/>
  <c r="O190" i="2"/>
  <c r="O191" i="2"/>
  <c r="O192" i="2"/>
  <c r="O193" i="2"/>
  <c r="O194" i="2"/>
  <c r="O195" i="2"/>
  <c r="O196" i="2"/>
  <c r="O197" i="2"/>
  <c r="O198" i="2"/>
  <c r="O199" i="2"/>
  <c r="O200" i="2"/>
  <c r="O201" i="2"/>
  <c r="O202" i="2"/>
  <c r="O203" i="2"/>
  <c r="O204" i="2"/>
  <c r="O205" i="2"/>
  <c r="O206" i="2"/>
  <c r="O207" i="2"/>
  <c r="O208" i="2"/>
  <c r="O209" i="2"/>
  <c r="O210" i="2"/>
  <c r="O211" i="2"/>
  <c r="O212" i="2"/>
  <c r="O213" i="2"/>
  <c r="O214" i="2"/>
  <c r="O215" i="2"/>
  <c r="O216" i="2"/>
  <c r="O217" i="2"/>
  <c r="O218" i="2"/>
  <c r="O180" i="2"/>
  <c r="O262" i="2"/>
  <c r="O263" i="2"/>
  <c r="O264" i="2"/>
  <c r="O265" i="2"/>
  <c r="O266" i="2"/>
  <c r="O267" i="2"/>
  <c r="O268" i="2"/>
  <c r="O269" i="2"/>
  <c r="O270" i="2"/>
  <c r="O261" i="2"/>
  <c r="O249" i="2"/>
  <c r="O250" i="2"/>
  <c r="O251" i="2"/>
  <c r="O252" i="2"/>
  <c r="O253" i="2"/>
  <c r="O254" i="2"/>
  <c r="O255" i="2"/>
  <c r="O256" i="2"/>
  <c r="O257" i="2"/>
  <c r="O248" i="2"/>
  <c r="L244" i="2"/>
  <c r="L243" i="2"/>
  <c r="L241" i="2"/>
  <c r="L240" i="2"/>
  <c r="L239" i="2"/>
  <c r="L238" i="2"/>
  <c r="L237" i="2"/>
  <c r="L236" i="2"/>
  <c r="L234" i="2"/>
  <c r="L233" i="2"/>
  <c r="L232" i="2"/>
  <c r="L231" i="2"/>
  <c r="L230" i="2"/>
  <c r="L229" i="2"/>
  <c r="L227" i="2"/>
  <c r="L226" i="2"/>
  <c r="L225" i="2"/>
  <c r="L224" i="2"/>
  <c r="L197" i="2"/>
  <c r="O244" i="2"/>
  <c r="O243" i="2"/>
  <c r="O241" i="2"/>
  <c r="O240" i="2"/>
  <c r="O239" i="2"/>
  <c r="O238" i="2"/>
  <c r="O237" i="2"/>
  <c r="O236" i="2"/>
  <c r="O234" i="2"/>
  <c r="O233" i="2"/>
  <c r="O232" i="2"/>
  <c r="O231" i="2"/>
  <c r="O230" i="2"/>
  <c r="O229" i="2"/>
  <c r="O227" i="2"/>
  <c r="O226" i="2"/>
  <c r="O225" i="2"/>
  <c r="O224" i="2"/>
  <c r="X241" i="2"/>
  <c r="K241" i="2"/>
  <c r="X240" i="2"/>
  <c r="K240" i="2"/>
  <c r="X239" i="2"/>
  <c r="K239" i="2"/>
  <c r="X238" i="2"/>
  <c r="K238" i="2"/>
  <c r="X234" i="2"/>
  <c r="K234" i="2"/>
  <c r="X233" i="2"/>
  <c r="K233" i="2"/>
  <c r="X232" i="2"/>
  <c r="K232" i="2"/>
  <c r="X231" i="2"/>
  <c r="K231" i="2"/>
  <c r="L267" i="2"/>
  <c r="L265" i="2"/>
  <c r="X270" i="2"/>
  <c r="L270" i="2"/>
  <c r="K270" i="2"/>
  <c r="X269" i="2"/>
  <c r="L269" i="2"/>
  <c r="K269" i="2"/>
  <c r="X268" i="2"/>
  <c r="L268" i="2"/>
  <c r="K268" i="2"/>
  <c r="X267" i="2"/>
  <c r="K267" i="2"/>
  <c r="X266" i="2"/>
  <c r="L266" i="2"/>
  <c r="K266" i="2"/>
  <c r="X265" i="2"/>
  <c r="K265" i="2"/>
  <c r="X264" i="2"/>
  <c r="L264" i="2"/>
  <c r="K264" i="2"/>
  <c r="X263" i="2"/>
  <c r="L263" i="2"/>
  <c r="K263" i="2"/>
  <c r="X262" i="2"/>
  <c r="L262" i="2"/>
  <c r="K262" i="2"/>
  <c r="X261" i="2"/>
  <c r="L261" i="2"/>
  <c r="K261" i="2"/>
  <c r="L252" i="2"/>
  <c r="L254" i="2"/>
  <c r="L255" i="2"/>
  <c r="L253" i="2"/>
  <c r="L250" i="2"/>
  <c r="L249" i="2"/>
  <c r="L248" i="2"/>
  <c r="X255" i="2"/>
  <c r="K255" i="2"/>
  <c r="X256" i="2"/>
  <c r="L256" i="2"/>
  <c r="K256" i="2"/>
  <c r="X254" i="2"/>
  <c r="K254" i="2"/>
  <c r="X253" i="2"/>
  <c r="K253" i="2"/>
  <c r="X252" i="2"/>
  <c r="K252" i="2"/>
  <c r="X248" i="2"/>
  <c r="K248" i="2"/>
  <c r="X249" i="2"/>
  <c r="K249" i="2"/>
  <c r="X250" i="2"/>
  <c r="K250" i="2"/>
  <c r="X257" i="2"/>
  <c r="L257" i="2"/>
  <c r="K257" i="2"/>
  <c r="X251" i="2"/>
  <c r="L251" i="2"/>
  <c r="K251" i="2"/>
  <c r="L212" i="2"/>
  <c r="L211" i="2"/>
  <c r="L202" i="2"/>
  <c r="L201" i="2"/>
  <c r="L182" i="2"/>
  <c r="L181" i="2"/>
  <c r="L169" i="2"/>
  <c r="L168" i="2"/>
  <c r="L159" i="2"/>
  <c r="L158" i="2"/>
  <c r="L139" i="2"/>
  <c r="L138" i="2"/>
  <c r="L126" i="2"/>
  <c r="L125" i="2"/>
  <c r="L116" i="2"/>
  <c r="L115" i="2"/>
  <c r="L96" i="2"/>
  <c r="L95" i="2"/>
  <c r="L83" i="2"/>
  <c r="L82" i="2"/>
  <c r="L73" i="2"/>
  <c r="L72" i="2"/>
  <c r="L53" i="2"/>
  <c r="L52" i="2"/>
  <c r="L9" i="2"/>
  <c r="L10" i="2"/>
  <c r="L29" i="2"/>
  <c r="L30" i="2"/>
  <c r="L40" i="2"/>
  <c r="L39" i="2"/>
  <c r="X207" i="2"/>
  <c r="L207" i="2"/>
  <c r="K207" i="2"/>
  <c r="X164" i="2"/>
  <c r="L164" i="2"/>
  <c r="K164" i="2"/>
  <c r="X121" i="2"/>
  <c r="L121" i="2"/>
  <c r="K121" i="2"/>
  <c r="X35" i="2"/>
  <c r="L35" i="2"/>
  <c r="K35" i="2"/>
  <c r="L78" i="2"/>
  <c r="L206" i="2"/>
  <c r="L163" i="2"/>
  <c r="L120" i="2"/>
  <c r="L34" i="2"/>
  <c r="L77" i="2"/>
  <c r="X78" i="2"/>
  <c r="K78" i="2"/>
  <c r="L85" i="2"/>
  <c r="X219" i="2"/>
  <c r="L219" i="2"/>
  <c r="K219" i="2"/>
  <c r="X218" i="2"/>
  <c r="L218" i="2"/>
  <c r="K218" i="2"/>
  <c r="X217" i="2"/>
  <c r="L217" i="2"/>
  <c r="K217" i="2"/>
  <c r="X216" i="2"/>
  <c r="L216" i="2"/>
  <c r="K216" i="2"/>
  <c r="X215" i="2"/>
  <c r="L215" i="2"/>
  <c r="K215" i="2"/>
  <c r="X214" i="2"/>
  <c r="L214" i="2"/>
  <c r="K214" i="2"/>
  <c r="X213" i="2"/>
  <c r="L213" i="2"/>
  <c r="K213" i="2"/>
  <c r="X212" i="2"/>
  <c r="K212" i="2"/>
  <c r="X211" i="2"/>
  <c r="K211" i="2"/>
  <c r="X210" i="2"/>
  <c r="L210" i="2"/>
  <c r="K210" i="2"/>
  <c r="X209" i="2"/>
  <c r="L209" i="2"/>
  <c r="K209" i="2"/>
  <c r="X208" i="2"/>
  <c r="L208" i="2"/>
  <c r="K208" i="2"/>
  <c r="X206" i="2"/>
  <c r="K206" i="2"/>
  <c r="X205" i="2"/>
  <c r="L205" i="2"/>
  <c r="K205" i="2"/>
  <c r="X204" i="2"/>
  <c r="L204" i="2"/>
  <c r="K204" i="2"/>
  <c r="X203" i="2"/>
  <c r="L203" i="2"/>
  <c r="K203" i="2"/>
  <c r="X202" i="2"/>
  <c r="K202" i="2"/>
  <c r="X201" i="2"/>
  <c r="K201" i="2"/>
  <c r="X200" i="2"/>
  <c r="L200" i="2"/>
  <c r="K200" i="2"/>
  <c r="X199" i="2"/>
  <c r="L199" i="2"/>
  <c r="K199" i="2"/>
  <c r="X198" i="2"/>
  <c r="L198" i="2"/>
  <c r="K198" i="2"/>
  <c r="X197" i="2"/>
  <c r="K197" i="2"/>
  <c r="X196" i="2"/>
  <c r="L196" i="2"/>
  <c r="K196" i="2"/>
  <c r="X195" i="2"/>
  <c r="L195" i="2"/>
  <c r="K195" i="2"/>
  <c r="X194" i="2"/>
  <c r="L194" i="2"/>
  <c r="K194" i="2"/>
  <c r="X193" i="2"/>
  <c r="L193" i="2"/>
  <c r="K193" i="2"/>
  <c r="X192" i="2"/>
  <c r="L192" i="2"/>
  <c r="K192" i="2"/>
  <c r="X191" i="2"/>
  <c r="L191" i="2"/>
  <c r="K191" i="2"/>
  <c r="X190" i="2"/>
  <c r="L190" i="2"/>
  <c r="K190" i="2"/>
  <c r="X189" i="2"/>
  <c r="L189" i="2"/>
  <c r="K189" i="2"/>
  <c r="X188" i="2"/>
  <c r="L188" i="2"/>
  <c r="K188" i="2"/>
  <c r="X187" i="2"/>
  <c r="L187" i="2"/>
  <c r="K187" i="2"/>
  <c r="X186" i="2"/>
  <c r="L186" i="2"/>
  <c r="K186" i="2"/>
  <c r="X185" i="2"/>
  <c r="L185" i="2"/>
  <c r="K185" i="2"/>
  <c r="X184" i="2"/>
  <c r="L184" i="2"/>
  <c r="K184" i="2"/>
  <c r="X183" i="2"/>
  <c r="L183" i="2"/>
  <c r="K183" i="2"/>
  <c r="X182" i="2"/>
  <c r="K182" i="2"/>
  <c r="X181" i="2"/>
  <c r="K181" i="2"/>
  <c r="X180" i="2"/>
  <c r="L180" i="2"/>
  <c r="K180" i="2"/>
  <c r="X176" i="2"/>
  <c r="L176" i="2"/>
  <c r="K176" i="2"/>
  <c r="X175" i="2"/>
  <c r="L175" i="2"/>
  <c r="K175" i="2"/>
  <c r="X174" i="2"/>
  <c r="L174" i="2"/>
  <c r="K174" i="2"/>
  <c r="X173" i="2"/>
  <c r="L173" i="2"/>
  <c r="K173" i="2"/>
  <c r="X172" i="2"/>
  <c r="L172" i="2"/>
  <c r="K172" i="2"/>
  <c r="X171" i="2"/>
  <c r="L171" i="2"/>
  <c r="K171" i="2"/>
  <c r="X170" i="2"/>
  <c r="L170" i="2"/>
  <c r="K170" i="2"/>
  <c r="X169" i="2"/>
  <c r="K169" i="2"/>
  <c r="X168" i="2"/>
  <c r="K168" i="2"/>
  <c r="X167" i="2"/>
  <c r="L167" i="2"/>
  <c r="K167" i="2"/>
  <c r="X166" i="2"/>
  <c r="L166" i="2"/>
  <c r="K166" i="2"/>
  <c r="X165" i="2"/>
  <c r="L165" i="2"/>
  <c r="K165" i="2"/>
  <c r="X163" i="2"/>
  <c r="K163" i="2"/>
  <c r="X162" i="2"/>
  <c r="L162" i="2"/>
  <c r="K162" i="2"/>
  <c r="X161" i="2"/>
  <c r="L161" i="2"/>
  <c r="K161" i="2"/>
  <c r="X160" i="2"/>
  <c r="L160" i="2"/>
  <c r="K160" i="2"/>
  <c r="X159" i="2"/>
  <c r="K159" i="2"/>
  <c r="X158" i="2"/>
  <c r="K158" i="2"/>
  <c r="X157" i="2"/>
  <c r="L157" i="2"/>
  <c r="K157" i="2"/>
  <c r="X156" i="2"/>
  <c r="L156" i="2"/>
  <c r="K156" i="2"/>
  <c r="X155" i="2"/>
  <c r="L155" i="2"/>
  <c r="K155" i="2"/>
  <c r="X154" i="2"/>
  <c r="L154" i="2"/>
  <c r="K154" i="2"/>
  <c r="X153" i="2"/>
  <c r="L153" i="2"/>
  <c r="K153" i="2"/>
  <c r="X152" i="2"/>
  <c r="L152" i="2"/>
  <c r="K152" i="2"/>
  <c r="X151" i="2"/>
  <c r="L151" i="2"/>
  <c r="K151" i="2"/>
  <c r="X150" i="2"/>
  <c r="L150" i="2"/>
  <c r="K150" i="2"/>
  <c r="X149" i="2"/>
  <c r="L149" i="2"/>
  <c r="K149" i="2"/>
  <c r="X148" i="2"/>
  <c r="L148" i="2"/>
  <c r="K148" i="2"/>
  <c r="X147" i="2"/>
  <c r="L147" i="2"/>
  <c r="K147" i="2"/>
  <c r="X146" i="2"/>
  <c r="L146" i="2"/>
  <c r="K146" i="2"/>
  <c r="X145" i="2"/>
  <c r="L145" i="2"/>
  <c r="K145" i="2"/>
  <c r="X144" i="2"/>
  <c r="L144" i="2"/>
  <c r="K144" i="2"/>
  <c r="X143" i="2"/>
  <c r="L143" i="2"/>
  <c r="K143" i="2"/>
  <c r="X142" i="2"/>
  <c r="L142" i="2"/>
  <c r="K142" i="2"/>
  <c r="X141" i="2"/>
  <c r="L141" i="2"/>
  <c r="K141" i="2"/>
  <c r="X140" i="2"/>
  <c r="L140" i="2"/>
  <c r="K140" i="2"/>
  <c r="X139" i="2"/>
  <c r="K139" i="2"/>
  <c r="X138" i="2"/>
  <c r="K138" i="2"/>
  <c r="X137" i="2"/>
  <c r="L137" i="2"/>
  <c r="K137" i="2"/>
  <c r="X133" i="2"/>
  <c r="L133" i="2"/>
  <c r="K133" i="2"/>
  <c r="X132" i="2"/>
  <c r="L132" i="2"/>
  <c r="K132" i="2"/>
  <c r="X131" i="2"/>
  <c r="L131" i="2"/>
  <c r="K131" i="2"/>
  <c r="X130" i="2"/>
  <c r="L130" i="2"/>
  <c r="K130" i="2"/>
  <c r="X129" i="2"/>
  <c r="L129" i="2"/>
  <c r="K129" i="2"/>
  <c r="X128" i="2"/>
  <c r="L128" i="2"/>
  <c r="K128" i="2"/>
  <c r="X127" i="2"/>
  <c r="L127" i="2"/>
  <c r="K127" i="2"/>
  <c r="X126" i="2"/>
  <c r="K126" i="2"/>
  <c r="X125" i="2"/>
  <c r="K125" i="2"/>
  <c r="X124" i="2"/>
  <c r="L124" i="2"/>
  <c r="K124" i="2"/>
  <c r="X123" i="2"/>
  <c r="L123" i="2"/>
  <c r="K123" i="2"/>
  <c r="X122" i="2"/>
  <c r="L122" i="2"/>
  <c r="K122" i="2"/>
  <c r="X120" i="2"/>
  <c r="K120" i="2"/>
  <c r="X119" i="2"/>
  <c r="L119" i="2"/>
  <c r="K119" i="2"/>
  <c r="X118" i="2"/>
  <c r="L118" i="2"/>
  <c r="K118" i="2"/>
  <c r="X117" i="2"/>
  <c r="L117" i="2"/>
  <c r="K117" i="2"/>
  <c r="X116" i="2"/>
  <c r="K116" i="2"/>
  <c r="X115" i="2"/>
  <c r="K115" i="2"/>
  <c r="X114" i="2"/>
  <c r="L114" i="2"/>
  <c r="K114" i="2"/>
  <c r="X113" i="2"/>
  <c r="L113" i="2"/>
  <c r="K113" i="2"/>
  <c r="X112" i="2"/>
  <c r="L112" i="2"/>
  <c r="K112" i="2"/>
  <c r="X111" i="2"/>
  <c r="L111" i="2"/>
  <c r="K111" i="2"/>
  <c r="X110" i="2"/>
  <c r="L110" i="2"/>
  <c r="K110" i="2"/>
  <c r="X109" i="2"/>
  <c r="L109" i="2"/>
  <c r="K109" i="2"/>
  <c r="X108" i="2"/>
  <c r="L108" i="2"/>
  <c r="K108" i="2"/>
  <c r="X107" i="2"/>
  <c r="L107" i="2"/>
  <c r="K107" i="2"/>
  <c r="X106" i="2"/>
  <c r="L106" i="2"/>
  <c r="K106" i="2"/>
  <c r="X105" i="2"/>
  <c r="L105" i="2"/>
  <c r="K105" i="2"/>
  <c r="X104" i="2"/>
  <c r="L104" i="2"/>
  <c r="K104" i="2"/>
  <c r="X103" i="2"/>
  <c r="L103" i="2"/>
  <c r="K103" i="2"/>
  <c r="X102" i="2"/>
  <c r="L102" i="2"/>
  <c r="K102" i="2"/>
  <c r="X101" i="2"/>
  <c r="L101" i="2"/>
  <c r="K101" i="2"/>
  <c r="X100" i="2"/>
  <c r="L100" i="2"/>
  <c r="K100" i="2"/>
  <c r="X99" i="2"/>
  <c r="L99" i="2"/>
  <c r="K99" i="2"/>
  <c r="X98" i="2"/>
  <c r="L98" i="2"/>
  <c r="K98" i="2"/>
  <c r="X97" i="2"/>
  <c r="L97" i="2"/>
  <c r="K97" i="2"/>
  <c r="X96" i="2"/>
  <c r="K96" i="2"/>
  <c r="X95" i="2"/>
  <c r="K95" i="2"/>
  <c r="X94" i="2"/>
  <c r="L94" i="2"/>
  <c r="K94" i="2"/>
  <c r="L51" i="2"/>
  <c r="X90" i="2"/>
  <c r="L90" i="2"/>
  <c r="K90" i="2"/>
  <c r="X89" i="2"/>
  <c r="L89" i="2"/>
  <c r="K89" i="2"/>
  <c r="X88" i="2"/>
  <c r="L88" i="2"/>
  <c r="K88" i="2"/>
  <c r="X87" i="2"/>
  <c r="L87" i="2"/>
  <c r="K87" i="2"/>
  <c r="X86" i="2"/>
  <c r="L86" i="2"/>
  <c r="K86" i="2"/>
  <c r="X85" i="2"/>
  <c r="K85" i="2"/>
  <c r="X84" i="2"/>
  <c r="L84" i="2"/>
  <c r="K84" i="2"/>
  <c r="X83" i="2"/>
  <c r="K83" i="2"/>
  <c r="X82" i="2"/>
  <c r="K82" i="2"/>
  <c r="X81" i="2"/>
  <c r="L81" i="2"/>
  <c r="K81" i="2"/>
  <c r="X80" i="2"/>
  <c r="L80" i="2"/>
  <c r="K80" i="2"/>
  <c r="X79" i="2"/>
  <c r="L79" i="2"/>
  <c r="K79" i="2"/>
  <c r="X77" i="2"/>
  <c r="K77" i="2"/>
  <c r="X76" i="2"/>
  <c r="L76" i="2"/>
  <c r="K76" i="2"/>
  <c r="X75" i="2"/>
  <c r="L75" i="2"/>
  <c r="K75" i="2"/>
  <c r="X74" i="2"/>
  <c r="L74" i="2"/>
  <c r="K74" i="2"/>
  <c r="X73" i="2"/>
  <c r="K73" i="2"/>
  <c r="X72" i="2"/>
  <c r="K72" i="2"/>
  <c r="X71" i="2"/>
  <c r="L71" i="2"/>
  <c r="K71" i="2"/>
  <c r="X70" i="2"/>
  <c r="L70" i="2"/>
  <c r="K70" i="2"/>
  <c r="X69" i="2"/>
  <c r="L69" i="2"/>
  <c r="K69" i="2"/>
  <c r="X68" i="2"/>
  <c r="L68" i="2"/>
  <c r="K68" i="2"/>
  <c r="X67" i="2"/>
  <c r="L67" i="2"/>
  <c r="K67" i="2"/>
  <c r="X66" i="2"/>
  <c r="L66" i="2"/>
  <c r="K66" i="2"/>
  <c r="X65" i="2"/>
  <c r="L65" i="2"/>
  <c r="K65" i="2"/>
  <c r="X64" i="2"/>
  <c r="L64" i="2"/>
  <c r="K64" i="2"/>
  <c r="X63" i="2"/>
  <c r="L63" i="2"/>
  <c r="K63" i="2"/>
  <c r="X62" i="2"/>
  <c r="L62" i="2"/>
  <c r="K62" i="2"/>
  <c r="X61" i="2"/>
  <c r="L61" i="2"/>
  <c r="K61" i="2"/>
  <c r="X60" i="2"/>
  <c r="L60" i="2"/>
  <c r="K60" i="2"/>
  <c r="X59" i="2"/>
  <c r="L59" i="2"/>
  <c r="K59" i="2"/>
  <c r="X58" i="2"/>
  <c r="L58" i="2"/>
  <c r="K58" i="2"/>
  <c r="X57" i="2"/>
  <c r="L57" i="2"/>
  <c r="K57" i="2"/>
  <c r="X56" i="2"/>
  <c r="L56" i="2"/>
  <c r="K56" i="2"/>
  <c r="X55" i="2"/>
  <c r="L55" i="2"/>
  <c r="K55" i="2"/>
  <c r="X54" i="2"/>
  <c r="L54" i="2"/>
  <c r="K54" i="2"/>
  <c r="X53" i="2"/>
  <c r="K53" i="2"/>
  <c r="X52" i="2"/>
  <c r="K52" i="2"/>
  <c r="X51" i="2"/>
  <c r="K51" i="2"/>
  <c r="L47" i="2"/>
  <c r="L46" i="2"/>
  <c r="L44" i="2"/>
  <c r="L43" i="2"/>
  <c r="L42" i="2"/>
  <c r="L41" i="2"/>
  <c r="L19" i="2"/>
  <c r="L38" i="2"/>
  <c r="L36" i="2"/>
  <c r="L33" i="2"/>
  <c r="L32" i="2"/>
  <c r="L28" i="2"/>
  <c r="L27" i="2"/>
  <c r="L26" i="2"/>
  <c r="L25" i="2"/>
  <c r="L45" i="2"/>
  <c r="L37" i="2"/>
  <c r="L31" i="2"/>
  <c r="K36" i="2" l="1"/>
  <c r="X36" i="2"/>
  <c r="L23" i="2"/>
  <c r="L20" i="2"/>
  <c r="X47" i="2"/>
  <c r="K47" i="2"/>
  <c r="X45" i="2"/>
  <c r="K45" i="2"/>
  <c r="X41" i="2"/>
  <c r="K41" i="2"/>
  <c r="X40" i="2"/>
  <c r="K40" i="2"/>
  <c r="X42" i="2"/>
  <c r="K42" i="2"/>
  <c r="X43" i="2"/>
  <c r="K43" i="2"/>
  <c r="X37" i="2"/>
  <c r="K37" i="2"/>
  <c r="L13" i="2"/>
  <c r="X30" i="2"/>
  <c r="K30" i="2"/>
  <c r="X39" i="2"/>
  <c r="K39" i="2"/>
  <c r="X29" i="2"/>
  <c r="K29" i="2"/>
  <c r="X28" i="2"/>
  <c r="K28" i="2"/>
  <c r="L21" i="2"/>
  <c r="X21" i="2"/>
  <c r="K21" i="2"/>
  <c r="L24" i="2"/>
  <c r="L22" i="2"/>
  <c r="X23" i="2"/>
  <c r="K23" i="2"/>
  <c r="L18" i="2"/>
  <c r="X8" i="2"/>
  <c r="X9" i="2"/>
  <c r="X10" i="2"/>
  <c r="X11" i="2"/>
  <c r="X12" i="2"/>
  <c r="X13" i="2"/>
  <c r="X14" i="2"/>
  <c r="X15" i="2"/>
  <c r="X16" i="2"/>
  <c r="X17" i="2"/>
  <c r="L17" i="2"/>
  <c r="L16" i="2"/>
  <c r="L15" i="2"/>
  <c r="L14" i="2"/>
  <c r="L12" i="2"/>
  <c r="L8" i="2"/>
  <c r="K17" i="2"/>
  <c r="K13" i="2"/>
  <c r="K12" i="2"/>
  <c r="K11" i="2"/>
  <c r="K10" i="2"/>
  <c r="N227" i="5"/>
  <c r="N226" i="5"/>
  <c r="N225" i="5"/>
  <c r="N224" i="5"/>
  <c r="N223" i="5"/>
  <c r="N222" i="5"/>
  <c r="N221" i="5"/>
  <c r="N218" i="5"/>
  <c r="N217" i="5"/>
  <c r="N216" i="5"/>
  <c r="N215" i="5"/>
  <c r="N214" i="5"/>
  <c r="N213" i="5"/>
  <c r="N212" i="5"/>
  <c r="N211" i="5"/>
  <c r="N210" i="5"/>
  <c r="N209" i="5"/>
  <c r="N206" i="5"/>
  <c r="N205" i="5"/>
  <c r="N203" i="5"/>
  <c r="N201" i="5"/>
  <c r="N200" i="5"/>
  <c r="N199" i="5"/>
  <c r="N197" i="5"/>
  <c r="N196" i="5"/>
  <c r="N195" i="5"/>
  <c r="N194" i="5"/>
  <c r="N193" i="5"/>
  <c r="N192" i="5"/>
  <c r="N191" i="5"/>
  <c r="N190" i="5"/>
  <c r="N186" i="5"/>
  <c r="N185" i="5"/>
  <c r="N184" i="5"/>
  <c r="N183" i="5"/>
  <c r="N182" i="5"/>
  <c r="N181" i="5"/>
  <c r="N180" i="5"/>
  <c r="N178" i="5"/>
  <c r="N177" i="5"/>
  <c r="N176" i="5"/>
  <c r="N175" i="5"/>
  <c r="N174" i="5"/>
  <c r="N173" i="5"/>
  <c r="N172" i="5"/>
  <c r="N171" i="5"/>
  <c r="N167" i="5"/>
  <c r="N166" i="5"/>
  <c r="N165" i="5"/>
  <c r="N163" i="5"/>
  <c r="N162" i="5"/>
  <c r="N161" i="5"/>
  <c r="N160" i="5"/>
  <c r="N158" i="5"/>
  <c r="N157" i="5"/>
  <c r="N156" i="5"/>
  <c r="N155" i="5"/>
  <c r="N153" i="5"/>
  <c r="N152" i="5"/>
  <c r="N151" i="5"/>
  <c r="N150" i="5"/>
  <c r="N149" i="5"/>
  <c r="N148" i="5"/>
  <c r="N147" i="5"/>
  <c r="N146" i="5"/>
  <c r="N145" i="5"/>
  <c r="N144" i="5"/>
  <c r="N143" i="5"/>
  <c r="N142" i="5"/>
  <c r="N138" i="5"/>
  <c r="N137" i="5"/>
  <c r="N136" i="5"/>
  <c r="N135" i="5"/>
  <c r="N134" i="5"/>
  <c r="N133" i="5"/>
  <c r="N132" i="5"/>
  <c r="N131" i="5"/>
  <c r="N130" i="5"/>
  <c r="N129" i="5"/>
  <c r="N128" i="5"/>
  <c r="N127" i="5"/>
  <c r="N126" i="5"/>
  <c r="N125" i="5"/>
  <c r="N124" i="5"/>
  <c r="N123" i="5"/>
  <c r="N122" i="5"/>
  <c r="N121" i="5"/>
  <c r="N120" i="5"/>
  <c r="N119" i="5"/>
  <c r="N118" i="5"/>
  <c r="N117" i="5"/>
  <c r="N111" i="5"/>
  <c r="N110" i="5"/>
  <c r="N109" i="5"/>
  <c r="N108" i="5"/>
  <c r="N107" i="5"/>
  <c r="N106" i="5"/>
  <c r="N105" i="5"/>
  <c r="N104" i="5"/>
  <c r="N103" i="5"/>
  <c r="N102" i="5"/>
  <c r="N101" i="5"/>
  <c r="N100" i="5"/>
  <c r="N99" i="5"/>
  <c r="N98" i="5"/>
  <c r="N97" i="5"/>
  <c r="N96" i="5"/>
  <c r="N95" i="5"/>
  <c r="N94" i="5"/>
  <c r="N93" i="5"/>
  <c r="N92" i="5"/>
  <c r="N89" i="5"/>
  <c r="N88" i="5"/>
  <c r="N87" i="5"/>
  <c r="N86" i="5"/>
  <c r="N85" i="5"/>
  <c r="N84" i="5"/>
  <c r="N83" i="5"/>
  <c r="N82" i="5"/>
  <c r="N81" i="5"/>
  <c r="N80" i="5"/>
  <c r="N79" i="5"/>
  <c r="N78" i="5"/>
  <c r="N77" i="5"/>
  <c r="N76" i="5"/>
  <c r="N75" i="5"/>
  <c r="N74" i="5"/>
  <c r="N73" i="5"/>
  <c r="N72" i="5"/>
  <c r="N71" i="5"/>
  <c r="N70" i="5"/>
  <c r="N69" i="5"/>
  <c r="N68" i="5"/>
  <c r="N67" i="5"/>
  <c r="N66" i="5"/>
  <c r="N63" i="5"/>
  <c r="N62" i="5"/>
  <c r="N61" i="5"/>
  <c r="N60" i="5"/>
  <c r="N59" i="5"/>
  <c r="N58" i="5"/>
  <c r="N57" i="5"/>
  <c r="N56" i="5"/>
  <c r="N55" i="5"/>
  <c r="N54" i="5"/>
  <c r="N53" i="5"/>
  <c r="N52" i="5"/>
  <c r="N51" i="5"/>
  <c r="N50" i="5"/>
  <c r="N49" i="5"/>
  <c r="N48" i="5"/>
  <c r="N47" i="5"/>
  <c r="N46" i="5"/>
  <c r="N45" i="5"/>
  <c r="N44" i="5"/>
  <c r="N43" i="5"/>
  <c r="N42" i="5"/>
  <c r="N41" i="5"/>
  <c r="N40" i="5"/>
  <c r="N39" i="5"/>
  <c r="N38" i="5"/>
  <c r="N37" i="5"/>
  <c r="N34" i="5"/>
  <c r="N33" i="5"/>
  <c r="N32" i="5"/>
  <c r="N31" i="5"/>
  <c r="N30" i="5"/>
  <c r="N29" i="5"/>
  <c r="N28" i="5"/>
  <c r="N27" i="5"/>
  <c r="N26" i="5"/>
  <c r="N25" i="5"/>
  <c r="N24" i="5"/>
  <c r="N23" i="5"/>
  <c r="N22" i="5"/>
  <c r="N21" i="5"/>
  <c r="N20" i="5"/>
  <c r="N19" i="5"/>
  <c r="N18" i="5"/>
  <c r="N17" i="5"/>
  <c r="N16" i="5"/>
  <c r="N15" i="5"/>
  <c r="N14" i="5"/>
  <c r="N13" i="5"/>
  <c r="N12" i="5"/>
  <c r="N11" i="5"/>
  <c r="N10" i="5"/>
  <c r="N9" i="5"/>
  <c r="N8" i="5"/>
  <c r="N7" i="5"/>
  <c r="W227" i="5"/>
  <c r="K227" i="5"/>
  <c r="J227" i="5"/>
  <c r="W226" i="5"/>
  <c r="K226" i="5"/>
  <c r="J226" i="5"/>
  <c r="W225" i="5"/>
  <c r="K225" i="5"/>
  <c r="J225" i="5"/>
  <c r="W224" i="5"/>
  <c r="K224" i="5"/>
  <c r="J224" i="5"/>
  <c r="W223" i="5"/>
  <c r="K223" i="5"/>
  <c r="J223" i="5"/>
  <c r="W222" i="5"/>
  <c r="K222" i="5"/>
  <c r="J222" i="5"/>
  <c r="W221" i="5"/>
  <c r="K221" i="5"/>
  <c r="J221" i="5"/>
  <c r="W218" i="5"/>
  <c r="K218" i="5"/>
  <c r="J218" i="5"/>
  <c r="W217" i="5"/>
  <c r="K217" i="5"/>
  <c r="J217" i="5"/>
  <c r="W216" i="5"/>
  <c r="K216" i="5"/>
  <c r="J216" i="5"/>
  <c r="W215" i="5"/>
  <c r="K215" i="5"/>
  <c r="J215" i="5"/>
  <c r="W214" i="5"/>
  <c r="K214" i="5"/>
  <c r="J214" i="5"/>
  <c r="W213" i="5"/>
  <c r="K213" i="5"/>
  <c r="J213" i="5"/>
  <c r="W212" i="5"/>
  <c r="K212" i="5"/>
  <c r="J212" i="5"/>
  <c r="W211" i="5"/>
  <c r="K211" i="5"/>
  <c r="J211" i="5"/>
  <c r="W210" i="5"/>
  <c r="K210" i="5"/>
  <c r="J210" i="5"/>
  <c r="W209" i="5"/>
  <c r="K209" i="5"/>
  <c r="J209" i="5"/>
  <c r="W206" i="5"/>
  <c r="K206" i="5"/>
  <c r="J206" i="5"/>
  <c r="W205" i="5"/>
  <c r="K205" i="5"/>
  <c r="J205" i="5"/>
  <c r="W203" i="5"/>
  <c r="K203" i="5"/>
  <c r="J203" i="5"/>
  <c r="W201" i="5"/>
  <c r="K201" i="5"/>
  <c r="J201" i="5"/>
  <c r="W200" i="5"/>
  <c r="K200" i="5"/>
  <c r="J200" i="5"/>
  <c r="W199" i="5"/>
  <c r="K199" i="5"/>
  <c r="J199" i="5"/>
  <c r="W197" i="5"/>
  <c r="K197" i="5"/>
  <c r="J197" i="5"/>
  <c r="W196" i="5"/>
  <c r="K196" i="5"/>
  <c r="J196" i="5"/>
  <c r="W195" i="5"/>
  <c r="K195" i="5"/>
  <c r="J195" i="5"/>
  <c r="W194" i="5"/>
  <c r="K194" i="5"/>
  <c r="J194" i="5"/>
  <c r="W193" i="5"/>
  <c r="K193" i="5"/>
  <c r="J193" i="5"/>
  <c r="W192" i="5"/>
  <c r="K192" i="5"/>
  <c r="J192" i="5"/>
  <c r="W191" i="5"/>
  <c r="K191" i="5"/>
  <c r="J191" i="5"/>
  <c r="W190" i="5"/>
  <c r="K190" i="5"/>
  <c r="J190" i="5"/>
  <c r="W186" i="5"/>
  <c r="K186" i="5"/>
  <c r="J186" i="5"/>
  <c r="W185" i="5"/>
  <c r="K185" i="5"/>
  <c r="J185" i="5"/>
  <c r="W184" i="5"/>
  <c r="K184" i="5"/>
  <c r="J184" i="5"/>
  <c r="W183" i="5"/>
  <c r="K183" i="5"/>
  <c r="J183" i="5"/>
  <c r="W182" i="5"/>
  <c r="K182" i="5"/>
  <c r="J182" i="5"/>
  <c r="W181" i="5"/>
  <c r="K181" i="5"/>
  <c r="J181" i="5"/>
  <c r="W180" i="5"/>
  <c r="K180" i="5"/>
  <c r="J180" i="5"/>
  <c r="W178" i="5"/>
  <c r="K178" i="5"/>
  <c r="J178" i="5"/>
  <c r="W177" i="5"/>
  <c r="K177" i="5"/>
  <c r="J177" i="5"/>
  <c r="W176" i="5"/>
  <c r="K176" i="5"/>
  <c r="J176" i="5"/>
  <c r="W175" i="5"/>
  <c r="K175" i="5"/>
  <c r="J175" i="5"/>
  <c r="W174" i="5"/>
  <c r="K174" i="5"/>
  <c r="J174" i="5"/>
  <c r="W173" i="5"/>
  <c r="K173" i="5"/>
  <c r="J173" i="5"/>
  <c r="W172" i="5"/>
  <c r="K172" i="5"/>
  <c r="J172" i="5"/>
  <c r="W171" i="5"/>
  <c r="K171" i="5"/>
  <c r="J171" i="5"/>
  <c r="W167" i="5"/>
  <c r="K167" i="5"/>
  <c r="J167" i="5"/>
  <c r="W166" i="5"/>
  <c r="K166" i="5"/>
  <c r="J166" i="5"/>
  <c r="W165" i="5"/>
  <c r="K165" i="5"/>
  <c r="J165" i="5"/>
  <c r="W163" i="5"/>
  <c r="K163" i="5"/>
  <c r="J163" i="5"/>
  <c r="W162" i="5"/>
  <c r="K162" i="5"/>
  <c r="J162" i="5"/>
  <c r="W161" i="5"/>
  <c r="K161" i="5"/>
  <c r="J161" i="5"/>
  <c r="W160" i="5"/>
  <c r="K160" i="5"/>
  <c r="J160" i="5"/>
  <c r="W158" i="5"/>
  <c r="K158" i="5"/>
  <c r="J158" i="5"/>
  <c r="W157" i="5"/>
  <c r="K157" i="5"/>
  <c r="J157" i="5"/>
  <c r="W156" i="5"/>
  <c r="K156" i="5"/>
  <c r="J156" i="5"/>
  <c r="W155" i="5"/>
  <c r="K155" i="5"/>
  <c r="J155" i="5"/>
  <c r="W153" i="5"/>
  <c r="K153" i="5"/>
  <c r="J153" i="5"/>
  <c r="W152" i="5"/>
  <c r="K152" i="5"/>
  <c r="J152" i="5"/>
  <c r="W151" i="5"/>
  <c r="K151" i="5"/>
  <c r="J151" i="5"/>
  <c r="W150" i="5"/>
  <c r="K150" i="5"/>
  <c r="J150" i="5"/>
  <c r="W149" i="5"/>
  <c r="K149" i="5"/>
  <c r="J149" i="5"/>
  <c r="W148" i="5"/>
  <c r="K148" i="5"/>
  <c r="J148" i="5"/>
  <c r="W147" i="5"/>
  <c r="K147" i="5"/>
  <c r="J147" i="5"/>
  <c r="W146" i="5"/>
  <c r="K146" i="5"/>
  <c r="J146" i="5"/>
  <c r="W145" i="5"/>
  <c r="K145" i="5"/>
  <c r="J145" i="5"/>
  <c r="W144" i="5"/>
  <c r="K144" i="5"/>
  <c r="J144" i="5"/>
  <c r="W143" i="5"/>
  <c r="K143" i="5"/>
  <c r="J143" i="5"/>
  <c r="W142" i="5"/>
  <c r="K142" i="5"/>
  <c r="J142" i="5"/>
  <c r="W138" i="5"/>
  <c r="K138" i="5"/>
  <c r="J138" i="5"/>
  <c r="W137" i="5"/>
  <c r="K137" i="5"/>
  <c r="J137" i="5"/>
  <c r="W136" i="5"/>
  <c r="K136" i="5"/>
  <c r="J136" i="5"/>
  <c r="W135" i="5"/>
  <c r="K135" i="5"/>
  <c r="J135" i="5"/>
  <c r="W134" i="5"/>
  <c r="K134" i="5"/>
  <c r="J134" i="5"/>
  <c r="W133" i="5"/>
  <c r="K133" i="5"/>
  <c r="J133" i="5"/>
  <c r="W132" i="5"/>
  <c r="K132" i="5"/>
  <c r="J132" i="5"/>
  <c r="W131" i="5"/>
  <c r="K131" i="5"/>
  <c r="J131" i="5"/>
  <c r="W130" i="5"/>
  <c r="K130" i="5"/>
  <c r="J130" i="5"/>
  <c r="W129" i="5"/>
  <c r="K129" i="5"/>
  <c r="J129" i="5"/>
  <c r="W128" i="5"/>
  <c r="K128" i="5"/>
  <c r="J128" i="5"/>
  <c r="W127" i="5"/>
  <c r="K127" i="5"/>
  <c r="J127" i="5"/>
  <c r="W126" i="5"/>
  <c r="K126" i="5"/>
  <c r="J126" i="5"/>
  <c r="W125" i="5"/>
  <c r="K125" i="5"/>
  <c r="J125" i="5"/>
  <c r="W124" i="5"/>
  <c r="K124" i="5"/>
  <c r="J124" i="5"/>
  <c r="W123" i="5"/>
  <c r="K123" i="5"/>
  <c r="J123" i="5"/>
  <c r="W122" i="5"/>
  <c r="K122" i="5"/>
  <c r="J122" i="5"/>
  <c r="W121" i="5"/>
  <c r="K121" i="5"/>
  <c r="J121" i="5"/>
  <c r="W120" i="5"/>
  <c r="K120" i="5"/>
  <c r="J120" i="5"/>
  <c r="W119" i="5"/>
  <c r="K119" i="5"/>
  <c r="J119" i="5"/>
  <c r="W118" i="5"/>
  <c r="K118" i="5"/>
  <c r="J118" i="5"/>
  <c r="W117" i="5"/>
  <c r="K117" i="5"/>
  <c r="J117" i="5"/>
  <c r="J114" i="5"/>
  <c r="J113" i="5"/>
  <c r="J112" i="5"/>
  <c r="W111" i="5"/>
  <c r="K111" i="5"/>
  <c r="J111" i="5"/>
  <c r="W110" i="5"/>
  <c r="K110" i="5"/>
  <c r="J110" i="5"/>
  <c r="W109" i="5"/>
  <c r="K109" i="5"/>
  <c r="J109" i="5"/>
  <c r="W108" i="5"/>
  <c r="K108" i="5"/>
  <c r="J108" i="5"/>
  <c r="W107" i="5"/>
  <c r="K107" i="5"/>
  <c r="J107" i="5"/>
  <c r="W106" i="5"/>
  <c r="K106" i="5"/>
  <c r="J106" i="5"/>
  <c r="W105" i="5"/>
  <c r="K105" i="5"/>
  <c r="J105" i="5"/>
  <c r="W104" i="5"/>
  <c r="K104" i="5"/>
  <c r="J104" i="5"/>
  <c r="W103" i="5"/>
  <c r="K103" i="5"/>
  <c r="J103" i="5"/>
  <c r="W102" i="5"/>
  <c r="K102" i="5"/>
  <c r="J102" i="5"/>
  <c r="W101" i="5"/>
  <c r="K101" i="5"/>
  <c r="J101" i="5"/>
  <c r="W100" i="5"/>
  <c r="K100" i="5"/>
  <c r="J100" i="5"/>
  <c r="W99" i="5"/>
  <c r="K99" i="5"/>
  <c r="J99" i="5"/>
  <c r="W98" i="5"/>
  <c r="K98" i="5"/>
  <c r="J98" i="5"/>
  <c r="W97" i="5"/>
  <c r="K97" i="5"/>
  <c r="J97" i="5"/>
  <c r="W96" i="5"/>
  <c r="K96" i="5"/>
  <c r="J96" i="5"/>
  <c r="W95" i="5"/>
  <c r="K95" i="5"/>
  <c r="J95" i="5"/>
  <c r="W94" i="5"/>
  <c r="K94" i="5"/>
  <c r="J94" i="5"/>
  <c r="W93" i="5"/>
  <c r="K93" i="5"/>
  <c r="J93" i="5"/>
  <c r="W92" i="5"/>
  <c r="K92" i="5"/>
  <c r="J92" i="5"/>
  <c r="W89" i="5"/>
  <c r="K89" i="5"/>
  <c r="J89" i="5"/>
  <c r="W88" i="5"/>
  <c r="K88" i="5"/>
  <c r="J88" i="5"/>
  <c r="W87" i="5"/>
  <c r="K87" i="5"/>
  <c r="J87" i="5"/>
  <c r="W86" i="5"/>
  <c r="K86" i="5"/>
  <c r="J86" i="5"/>
  <c r="W85" i="5"/>
  <c r="K85" i="5"/>
  <c r="J85" i="5"/>
  <c r="W84" i="5"/>
  <c r="K84" i="5"/>
  <c r="J84" i="5"/>
  <c r="W83" i="5"/>
  <c r="K83" i="5"/>
  <c r="J83" i="5"/>
  <c r="W82" i="5"/>
  <c r="K82" i="5"/>
  <c r="J82" i="5"/>
  <c r="W81" i="5"/>
  <c r="K81" i="5"/>
  <c r="J81" i="5"/>
  <c r="W80" i="5"/>
  <c r="K80" i="5"/>
  <c r="J80" i="5"/>
  <c r="W79" i="5"/>
  <c r="K79" i="5"/>
  <c r="J79" i="5"/>
  <c r="W78" i="5"/>
  <c r="K78" i="5"/>
  <c r="J78" i="5"/>
  <c r="W77" i="5"/>
  <c r="K77" i="5"/>
  <c r="J77" i="5"/>
  <c r="W76" i="5"/>
  <c r="K76" i="5"/>
  <c r="J76" i="5"/>
  <c r="W75" i="5"/>
  <c r="K75" i="5"/>
  <c r="J75" i="5"/>
  <c r="W74" i="5"/>
  <c r="K74" i="5"/>
  <c r="J74" i="5"/>
  <c r="W73" i="5"/>
  <c r="K73" i="5"/>
  <c r="J73" i="5"/>
  <c r="W72" i="5"/>
  <c r="K72" i="5"/>
  <c r="J72" i="5"/>
  <c r="W71" i="5"/>
  <c r="K71" i="5"/>
  <c r="J71" i="5"/>
  <c r="W70" i="5"/>
  <c r="K70" i="5"/>
  <c r="J70" i="5"/>
  <c r="W69" i="5"/>
  <c r="K69" i="5"/>
  <c r="J69" i="5"/>
  <c r="W68" i="5"/>
  <c r="K68" i="5"/>
  <c r="J68" i="5"/>
  <c r="W67" i="5"/>
  <c r="K67" i="5"/>
  <c r="J67" i="5"/>
  <c r="W66" i="5"/>
  <c r="K66" i="5"/>
  <c r="J66" i="5"/>
  <c r="W63" i="5"/>
  <c r="K63" i="5"/>
  <c r="J63" i="5"/>
  <c r="W62" i="5"/>
  <c r="K62" i="5"/>
  <c r="J62" i="5"/>
  <c r="W61" i="5"/>
  <c r="K61" i="5"/>
  <c r="J61" i="5"/>
  <c r="W60" i="5"/>
  <c r="K60" i="5"/>
  <c r="J60" i="5"/>
  <c r="W59" i="5"/>
  <c r="K59" i="5"/>
  <c r="J59" i="5"/>
  <c r="W58" i="5"/>
  <c r="K58" i="5"/>
  <c r="J58" i="5"/>
  <c r="W57" i="5"/>
  <c r="K57" i="5"/>
  <c r="J57" i="5"/>
  <c r="W56" i="5"/>
  <c r="K56" i="5"/>
  <c r="J56" i="5"/>
  <c r="W55" i="5"/>
  <c r="K55" i="5"/>
  <c r="J55" i="5"/>
  <c r="W54" i="5"/>
  <c r="K54" i="5"/>
  <c r="J54" i="5"/>
  <c r="W53" i="5"/>
  <c r="K53" i="5"/>
  <c r="J53" i="5"/>
  <c r="W52" i="5"/>
  <c r="K52" i="5"/>
  <c r="J52" i="5"/>
  <c r="W51" i="5"/>
  <c r="K51" i="5"/>
  <c r="J51" i="5"/>
  <c r="W50" i="5"/>
  <c r="K50" i="5"/>
  <c r="J50" i="5"/>
  <c r="W49" i="5"/>
  <c r="K49" i="5"/>
  <c r="J49" i="5"/>
  <c r="W48" i="5"/>
  <c r="K48" i="5"/>
  <c r="J48" i="5"/>
  <c r="W47" i="5"/>
  <c r="K47" i="5"/>
  <c r="J47" i="5"/>
  <c r="W46" i="5"/>
  <c r="K46" i="5"/>
  <c r="J46" i="5"/>
  <c r="W45" i="5"/>
  <c r="K45" i="5"/>
  <c r="J45" i="5"/>
  <c r="W44" i="5"/>
  <c r="K44" i="5"/>
  <c r="J44" i="5"/>
  <c r="W43" i="5"/>
  <c r="K43" i="5"/>
  <c r="J43" i="5"/>
  <c r="W42" i="5"/>
  <c r="K42" i="5"/>
  <c r="J42" i="5"/>
  <c r="W41" i="5"/>
  <c r="K41" i="5"/>
  <c r="J41" i="5"/>
  <c r="W40" i="5"/>
  <c r="K40" i="5"/>
  <c r="J40" i="5"/>
  <c r="W39" i="5"/>
  <c r="K39" i="5"/>
  <c r="J39" i="5"/>
  <c r="W38" i="5"/>
  <c r="K38" i="5"/>
  <c r="J38" i="5"/>
  <c r="W37" i="5"/>
  <c r="K37" i="5"/>
  <c r="J37" i="5"/>
  <c r="W34" i="5"/>
  <c r="K34" i="5"/>
  <c r="J34" i="5"/>
  <c r="W33" i="5"/>
  <c r="K33" i="5"/>
  <c r="J33" i="5"/>
  <c r="W32" i="5"/>
  <c r="K32" i="5"/>
  <c r="J32" i="5"/>
  <c r="W31" i="5"/>
  <c r="K31" i="5"/>
  <c r="J31" i="5"/>
  <c r="W30" i="5"/>
  <c r="K30" i="5"/>
  <c r="J30" i="5"/>
  <c r="W29" i="5"/>
  <c r="K29" i="5"/>
  <c r="J29" i="5"/>
  <c r="W28" i="5"/>
  <c r="K28" i="5"/>
  <c r="J28" i="5"/>
  <c r="W27" i="5"/>
  <c r="K27" i="5"/>
  <c r="J27" i="5"/>
  <c r="W26" i="5"/>
  <c r="K26" i="5"/>
  <c r="J26" i="5"/>
  <c r="W25" i="5"/>
  <c r="K25" i="5"/>
  <c r="J25" i="5"/>
  <c r="W24" i="5"/>
  <c r="K24" i="5"/>
  <c r="J24" i="5"/>
  <c r="W23" i="5"/>
  <c r="K23" i="5"/>
  <c r="J23" i="5"/>
  <c r="W22" i="5"/>
  <c r="K22" i="5"/>
  <c r="J22" i="5"/>
  <c r="W21" i="5"/>
  <c r="K21" i="5"/>
  <c r="J21" i="5"/>
  <c r="W20" i="5"/>
  <c r="K20" i="5"/>
  <c r="J20" i="5"/>
  <c r="W19" i="5"/>
  <c r="K19" i="5"/>
  <c r="J19" i="5"/>
  <c r="W18" i="5"/>
  <c r="K18" i="5"/>
  <c r="J18" i="5"/>
  <c r="W17" i="5"/>
  <c r="K17" i="5"/>
  <c r="J17" i="5"/>
  <c r="W16" i="5"/>
  <c r="K16" i="5"/>
  <c r="J16" i="5"/>
  <c r="W15" i="5"/>
  <c r="K15" i="5"/>
  <c r="J15" i="5"/>
  <c r="W14" i="5"/>
  <c r="K14" i="5"/>
  <c r="J14" i="5"/>
  <c r="W13" i="5"/>
  <c r="K13" i="5"/>
  <c r="J13" i="5"/>
  <c r="W12" i="5"/>
  <c r="K12" i="5"/>
  <c r="J12" i="5"/>
  <c r="W11" i="5"/>
  <c r="K11" i="5"/>
  <c r="J11" i="5"/>
  <c r="W10" i="5"/>
  <c r="K10" i="5"/>
  <c r="J10" i="5"/>
  <c r="W9" i="5"/>
  <c r="K9" i="5"/>
  <c r="J9" i="5"/>
  <c r="W8" i="5"/>
  <c r="K8" i="5"/>
  <c r="J8" i="5"/>
  <c r="W7" i="5"/>
  <c r="K7" i="5"/>
  <c r="J7" i="5"/>
  <c r="X244" i="2"/>
  <c r="K244" i="2"/>
  <c r="X243" i="2"/>
  <c r="K243" i="2"/>
  <c r="X237" i="2"/>
  <c r="K237" i="2"/>
  <c r="X236" i="2"/>
  <c r="K236" i="2"/>
  <c r="X230" i="2"/>
  <c r="K230" i="2"/>
  <c r="X229" i="2"/>
  <c r="K229" i="2"/>
  <c r="X227" i="2"/>
  <c r="K227" i="2"/>
  <c r="X226" i="2"/>
  <c r="K226" i="2"/>
  <c r="X225" i="2"/>
  <c r="K225" i="2"/>
  <c r="X224" i="2"/>
  <c r="K224" i="2"/>
  <c r="X46" i="2"/>
  <c r="K46" i="2"/>
  <c r="X44" i="2"/>
  <c r="K44" i="2"/>
  <c r="X38" i="2"/>
  <c r="K38" i="2"/>
  <c r="X33" i="2"/>
  <c r="K33" i="2"/>
  <c r="X32" i="2"/>
  <c r="K32" i="2"/>
  <c r="X34" i="2"/>
  <c r="K34" i="2"/>
  <c r="X31" i="2"/>
  <c r="K31" i="2"/>
  <c r="X24" i="2"/>
  <c r="K24" i="2"/>
  <c r="X27" i="2"/>
  <c r="K27" i="2"/>
  <c r="X22" i="2"/>
  <c r="K22" i="2"/>
  <c r="X26" i="2"/>
  <c r="K26" i="2"/>
  <c r="X25" i="2"/>
  <c r="K25" i="2"/>
  <c r="X20" i="2"/>
  <c r="K20" i="2"/>
  <c r="X19" i="2"/>
  <c r="K19" i="2"/>
  <c r="X18" i="2"/>
  <c r="K18" i="2"/>
  <c r="K16" i="2"/>
  <c r="K15" i="2"/>
  <c r="K14" i="2"/>
  <c r="K9" i="2"/>
  <c r="K8" i="2"/>
</calcChain>
</file>

<file path=xl/sharedStrings.xml><?xml version="1.0" encoding="utf-8"?>
<sst xmlns="http://schemas.openxmlformats.org/spreadsheetml/2006/main" count="10769" uniqueCount="1353">
  <si>
    <t>Naming convention for lipid tails in Martini</t>
  </si>
  <si>
    <t>Head groups</t>
  </si>
  <si>
    <t>One letter names</t>
  </si>
  <si>
    <t>Bead type</t>
  </si>
  <si>
    <t>Atom name</t>
  </si>
  <si>
    <t>Charge</t>
  </si>
  <si>
    <t>Name</t>
  </si>
  <si>
    <t>Notes</t>
  </si>
  <si>
    <t>C</t>
  </si>
  <si>
    <t>Q0</t>
  </si>
  <si>
    <t>NC3</t>
  </si>
  <si>
    <t>+1</t>
  </si>
  <si>
    <t>Choline</t>
  </si>
  <si>
    <t>E</t>
  </si>
  <si>
    <t>Qd</t>
  </si>
  <si>
    <t>NH3</t>
  </si>
  <si>
    <t>Ethanolamine</t>
  </si>
  <si>
    <t>G</t>
  </si>
  <si>
    <t>P4</t>
  </si>
  <si>
    <t>GL0</t>
  </si>
  <si>
    <t>0</t>
  </si>
  <si>
    <t>Glycerol</t>
  </si>
  <si>
    <t>S</t>
  </si>
  <si>
    <t>P5</t>
  </si>
  <si>
    <t>CNO</t>
  </si>
  <si>
    <t>Serine</t>
  </si>
  <si>
    <t>P</t>
  </si>
  <si>
    <t>Qa</t>
  </si>
  <si>
    <t>PO4</t>
  </si>
  <si>
    <t>-1</t>
  </si>
  <si>
    <t>Phosphate</t>
  </si>
  <si>
    <t>O</t>
  </si>
  <si>
    <t>-2</t>
  </si>
  <si>
    <t>Single bond unprotonated phosphate</t>
  </si>
  <si>
    <t>Linkers</t>
  </si>
  <si>
    <t>Na</t>
  </si>
  <si>
    <t>GL1 and GL2</t>
  </si>
  <si>
    <t>Glycerol linker</t>
  </si>
  <si>
    <t>P1/Na in case of LPC (as GL1 has no tail)</t>
  </si>
  <si>
    <t>A</t>
  </si>
  <si>
    <t>P1/P5</t>
  </si>
  <si>
    <t>AM1 and AM2</t>
  </si>
  <si>
    <t>Sphingosine linker</t>
  </si>
  <si>
    <t>Fatty acids</t>
  </si>
  <si>
    <t>Bead assignment</t>
  </si>
  <si>
    <t>Corresponding to atomistic tails</t>
  </si>
  <si>
    <t>Examples of corresponding fatty acid names</t>
  </si>
  <si>
    <t>C04:0-C06:0</t>
  </si>
  <si>
    <t>C04:0 butyryl - C06:0 hexanoyl</t>
  </si>
  <si>
    <t>T</t>
  </si>
  <si>
    <t>CC</t>
  </si>
  <si>
    <t>C08:0-C10:0</t>
  </si>
  <si>
    <t>C08:0 octanoyl - C10:0 decanoyl</t>
  </si>
  <si>
    <t>L</t>
  </si>
  <si>
    <t>CCC</t>
  </si>
  <si>
    <t>C12:0-C14:0</t>
  </si>
  <si>
    <t>C12:0 lauric acid - C14:0 myristoyl</t>
  </si>
  <si>
    <t>CCCC</t>
  </si>
  <si>
    <t>C16:0-C18:0</t>
  </si>
  <si>
    <t>C16:0 palmitic acid - C18:0 stearoyl</t>
  </si>
  <si>
    <t>B</t>
  </si>
  <si>
    <t>CCCCC</t>
  </si>
  <si>
    <t>C20:0-C22:0</t>
  </si>
  <si>
    <t>C20:0 arachidoyl - C22:0 behenoyl</t>
  </si>
  <si>
    <t>X</t>
  </si>
  <si>
    <t>CCCCCC</t>
  </si>
  <si>
    <t>C24:0-C26:0</t>
  </si>
  <si>
    <t>C24:0 lignoceroyl - C26:0 hexacosanoyl</t>
  </si>
  <si>
    <t>Y</t>
  </si>
  <si>
    <t>CDC</t>
  </si>
  <si>
    <t>C12:1-C14:1(9c)</t>
  </si>
  <si>
    <t>C14:1(9c) myristoleoyl</t>
  </si>
  <si>
    <t>was CDD in insane paper</t>
  </si>
  <si>
    <t>CDCC</t>
  </si>
  <si>
    <t>C16:1-C18:1(9c)</t>
  </si>
  <si>
    <t>C16:1(9c) palmitoleic acid, C18:1(9c) oleic acid</t>
  </si>
  <si>
    <t>V</t>
  </si>
  <si>
    <t>CCDC</t>
  </si>
  <si>
    <t>C16:1-C18:1(11c)</t>
  </si>
  <si>
    <t>C16:1(11c), C18:1(11c) cis-vaccenic acid, C18:1(12c)</t>
  </si>
  <si>
    <t>CCDCC</t>
  </si>
  <si>
    <t>C20:1-C22:1(11c)</t>
  </si>
  <si>
    <t>C20:1(11c) gondoic acid, C22:1(11c), C22:1(13c) erucoyl</t>
  </si>
  <si>
    <t>N</t>
  </si>
  <si>
    <t>CCCDCC</t>
  </si>
  <si>
    <t>C24:1-C26:1(9c)</t>
  </si>
  <si>
    <t>C24:1(9c) nervonic acid, C26:1(9c)</t>
  </si>
  <si>
    <t>I</t>
  </si>
  <si>
    <t>CDDC</t>
  </si>
  <si>
    <t>C16:2-C18:2(9-12c)</t>
  </si>
  <si>
    <t>C18:2(9c,12c) linoleic acid</t>
  </si>
  <si>
    <t>F</t>
  </si>
  <si>
    <t>CDDD</t>
  </si>
  <si>
    <t>C16:3-C18:3(9-15c)</t>
  </si>
  <si>
    <t>C18:3(9c,12c,15c) octadecatrienoyl</t>
  </si>
  <si>
    <t>CCDDC</t>
  </si>
  <si>
    <t>C20:2-C22:2(11-16c)</t>
  </si>
  <si>
    <t>C20:2(11c,14c) eicosadienoic acid, C22:2(13c,16c) docosadienoic acid</t>
  </si>
  <si>
    <t>was CDDCC in insane and PM papers</t>
  </si>
  <si>
    <t>Q</t>
  </si>
  <si>
    <t>CDDDC</t>
  </si>
  <si>
    <t>C20:3-C22:3(5-14c)</t>
  </si>
  <si>
    <t>C20:3(5c,8c,11c) mead acid, C20:3(8c,11c,14c) dihomo-gamma-linolenic acid</t>
  </si>
  <si>
    <t>DDDDC</t>
  </si>
  <si>
    <t>C20:4-C22:5(4-16c)</t>
  </si>
  <si>
    <t>C20:4(5c,8c,11c,14c) arachidonic acid, C22:5(4c,7c,10c,13c,16c) docosapentaenoic acid</t>
  </si>
  <si>
    <t>U</t>
  </si>
  <si>
    <t>DDDDD</t>
  </si>
  <si>
    <t>C20:5-C22:6(4-19c)</t>
  </si>
  <si>
    <t>C22:6(4c,7c,10c,13c,16c,19c) docosahexaenoic acid</t>
  </si>
  <si>
    <t>was DDDDDC in insane and PM papers (nows the C22:5 is also in A and this one use used for DHA)</t>
  </si>
  <si>
    <t>R</t>
  </si>
  <si>
    <t>DDDDDD</t>
  </si>
  <si>
    <t>C24:6-C26:6(6-21c)</t>
  </si>
  <si>
    <t>C24:6(6c,9c,12c,15c,18c,21c) nisinic acid</t>
  </si>
  <si>
    <t>J</t>
  </si>
  <si>
    <t>TCCC</t>
  </si>
  <si>
    <t>C16:1-C18:1(3t)</t>
  </si>
  <si>
    <t>C16:1(3t) trans-3-hexadecanoic acid</t>
  </si>
  <si>
    <t>Letter that are left, H, K L M, W</t>
  </si>
  <si>
    <t>D</t>
  </si>
  <si>
    <t>if x2 of the same write D</t>
  </si>
  <si>
    <t>Warning these have one C bead less as a few of the first carbons of the sphingosine lipid are part of the AM1 bead</t>
  </si>
  <si>
    <t>TCC</t>
  </si>
  <si>
    <t>C(d16:1)-C(d18:1)</t>
  </si>
  <si>
    <t>Sphingosine C16 palmitic acid - C18 stearoyl with a trans double bond</t>
  </si>
  <si>
    <t>C(d20:1)-C(d22:1)</t>
  </si>
  <si>
    <t>Sphingosine C20 arachidoyl - C22 behenoyl with a trans double bond</t>
  </si>
  <si>
    <t>TCCCC</t>
  </si>
  <si>
    <t>C(d24:1)-C(d26:1)</t>
  </si>
  <si>
    <t>Sphingosine C24 lignoceroyl - C26 hexacosanoyl with a trans double bond</t>
  </si>
  <si>
    <t>auto</t>
  </si>
  <si>
    <t>Main catego</t>
  </si>
  <si>
    <t>Sub catego name</t>
  </si>
  <si>
    <t>sub gatego acrynom</t>
  </si>
  <si>
    <t>Four letter name</t>
  </si>
  <si>
    <t>Tail, chain B (GL2, sn-1)</t>
  </si>
  <si>
    <t>Tail, chain A (GL1, sn-2)</t>
  </si>
  <si>
    <t>Tail, chain C (only used in TAG)</t>
  </si>
  <si>
    <t>tail name</t>
  </si>
  <si>
    <t>Common name</t>
  </si>
  <si>
    <t>Description (e.g. mapped structure, example of underlying AA names)</t>
  </si>
  <si>
    <t>Keywords</t>
  </si>
  <si>
    <t>Parameterization</t>
  </si>
  <si>
    <t>Ref(s)</t>
  </si>
  <si>
    <t>Created</t>
  </si>
  <si>
    <t>Author(s)</t>
  </si>
  <si>
    <t>Modified</t>
  </si>
  <si>
    <t>Ref area per lipid (nm^2)</t>
  </si>
  <si>
    <t>Warninigs/Notes</t>
  </si>
  <si>
    <t>-alhead</t>
  </si>
  <si>
    <t>-allink</t>
  </si>
  <si>
    <t>-altail</t>
  </si>
  <si>
    <t>Phosphatidylcholine - PC</t>
  </si>
  <si>
    <t>PC</t>
  </si>
  <si>
    <t>phosphatidylcholine</t>
  </si>
  <si>
    <t>DTPC</t>
  </si>
  <si>
    <t>di-C08:0-C10:0</t>
  </si>
  <si>
    <t>This topology follows the standard Martini 2.0 lipid definitions and building block rules.</t>
  </si>
  <si>
    <t>2015.04.20</t>
  </si>
  <si>
    <t>C P</t>
  </si>
  <si>
    <t>G G</t>
  </si>
  <si>
    <t>DLPC</t>
  </si>
  <si>
    <t>di-C12:0-C14:0</t>
  </si>
  <si>
    <t>DPPC</t>
  </si>
  <si>
    <t>di-C16:0-C18:0</t>
  </si>
  <si>
    <t>DBPC</t>
  </si>
  <si>
    <t>di-C20:0-C22:0</t>
  </si>
  <si>
    <t>DXPC</t>
  </si>
  <si>
    <t>di-C24:0-C26:0</t>
  </si>
  <si>
    <t>DYPC</t>
  </si>
  <si>
    <t>di-C12:1-C14:1</t>
  </si>
  <si>
    <t>DVPC</t>
  </si>
  <si>
    <t>di-C16:1-C18:1</t>
  </si>
  <si>
    <t>DOPC</t>
  </si>
  <si>
    <t>DIPC</t>
  </si>
  <si>
    <t>di-C16:2-C18:2</t>
  </si>
  <si>
    <t>DFPC</t>
  </si>
  <si>
    <t>di-C16:3-C18:3</t>
  </si>
  <si>
    <t>DGPC</t>
  </si>
  <si>
    <t>di-C20:1-C22:1</t>
  </si>
  <si>
    <t>DAPC</t>
  </si>
  <si>
    <t>di-C20:4-C22:5</t>
  </si>
  <si>
    <t>DRPC</t>
  </si>
  <si>
    <t>di-C24:6-C26:6</t>
  </si>
  <si>
    <t>DNPC</t>
  </si>
  <si>
    <t>di-C24:1-C26:1</t>
  </si>
  <si>
    <t>TOPC</t>
  </si>
  <si>
    <t>C10:0/18:1</t>
  </si>
  <si>
    <t>2015.12.08</t>
  </si>
  <si>
    <t>LPPC</t>
  </si>
  <si>
    <t>C12:0/16:0</t>
  </si>
  <si>
    <t>LOPC</t>
  </si>
  <si>
    <t>C12:0/18:1</t>
  </si>
  <si>
    <t>YOPC</t>
  </si>
  <si>
    <t>C12:1/18:1</t>
  </si>
  <si>
    <t>POPC</t>
  </si>
  <si>
    <t>C16:0/18:1</t>
  </si>
  <si>
    <t>PGPC</t>
  </si>
  <si>
    <t>C16:0/20:1</t>
  </si>
  <si>
    <t>PEPC</t>
  </si>
  <si>
    <t>C16:0/20:2</t>
  </si>
  <si>
    <t>PIPC</t>
  </si>
  <si>
    <t>C16:0/18:2</t>
  </si>
  <si>
    <t>PFPC</t>
  </si>
  <si>
    <t>C16:0/18:3</t>
  </si>
  <si>
    <t>2016.09.27</t>
  </si>
  <si>
    <t>PAPC</t>
  </si>
  <si>
    <t>C16:0/20:4</t>
  </si>
  <si>
    <t>PUPC</t>
  </si>
  <si>
    <t>C16:0/22:6</t>
  </si>
  <si>
    <t>PRPC</t>
  </si>
  <si>
    <t>C16:0/24:6</t>
  </si>
  <si>
    <t>OIPC</t>
  </si>
  <si>
    <t>C18:1/18:2</t>
  </si>
  <si>
    <t>OUPC</t>
  </si>
  <si>
    <t>C18:1/22:6</t>
  </si>
  <si>
    <t>Phosphatidylethanolamine - PE</t>
  </si>
  <si>
    <t>PE</t>
  </si>
  <si>
    <t>phosphatidylethanolamine</t>
  </si>
  <si>
    <t>DTPE</t>
  </si>
  <si>
    <t>E P</t>
  </si>
  <si>
    <t>DLPE</t>
  </si>
  <si>
    <t>DPPE</t>
  </si>
  <si>
    <t>DBPE</t>
  </si>
  <si>
    <t>DXPE</t>
  </si>
  <si>
    <t>DYPE</t>
  </si>
  <si>
    <t>DVPE</t>
  </si>
  <si>
    <t>DOPE</t>
  </si>
  <si>
    <t>DIPE</t>
  </si>
  <si>
    <t>DFPE</t>
  </si>
  <si>
    <t>DGPE</t>
  </si>
  <si>
    <t>DAPE</t>
  </si>
  <si>
    <t>DUPE</t>
  </si>
  <si>
    <t>di-C20:5-C22:6</t>
  </si>
  <si>
    <t>DRPE</t>
  </si>
  <si>
    <t>DNPE</t>
  </si>
  <si>
    <t>LPPE</t>
  </si>
  <si>
    <t>C14:0/16:0</t>
  </si>
  <si>
    <t>LOPE</t>
  </si>
  <si>
    <t>C14:0/18:1</t>
  </si>
  <si>
    <t>2016.01.14</t>
  </si>
  <si>
    <t>POPE</t>
  </si>
  <si>
    <t>PGPE</t>
  </si>
  <si>
    <t>PQPE</t>
  </si>
  <si>
    <t>C16:0/20:3</t>
  </si>
  <si>
    <t>PIPE</t>
  </si>
  <si>
    <t>PAPE</t>
  </si>
  <si>
    <t>PUPE</t>
  </si>
  <si>
    <t>PRPE</t>
  </si>
  <si>
    <t>OIPE</t>
  </si>
  <si>
    <t>OAPE</t>
  </si>
  <si>
    <t>C18:1/20:4</t>
  </si>
  <si>
    <t>OUPE</t>
  </si>
  <si>
    <t>Phosphatidylserine - PS</t>
  </si>
  <si>
    <t>PS</t>
  </si>
  <si>
    <t>phosphatidylserine</t>
  </si>
  <si>
    <t>DTPS</t>
  </si>
  <si>
    <t>S P</t>
  </si>
  <si>
    <t>DLPS</t>
  </si>
  <si>
    <t>DPPS</t>
  </si>
  <si>
    <t>DBPS</t>
  </si>
  <si>
    <t>DXPS</t>
  </si>
  <si>
    <t>DYPS</t>
  </si>
  <si>
    <t>DVPS</t>
  </si>
  <si>
    <t>DOPS</t>
  </si>
  <si>
    <t>Add older version from the web</t>
  </si>
  <si>
    <t>DIPS</t>
  </si>
  <si>
    <t>DFPS</t>
  </si>
  <si>
    <t>DGPS</t>
  </si>
  <si>
    <t>DAPS</t>
  </si>
  <si>
    <t>DUPS</t>
  </si>
  <si>
    <t>DRPS</t>
  </si>
  <si>
    <t>DNPS</t>
  </si>
  <si>
    <t>LPPS</t>
  </si>
  <si>
    <t>POPS</t>
  </si>
  <si>
    <t>PGPS</t>
  </si>
  <si>
    <t>PQPS</t>
  </si>
  <si>
    <t>PIPS</t>
  </si>
  <si>
    <t>PAPS</t>
  </si>
  <si>
    <t>PUPS</t>
  </si>
  <si>
    <t>PRPS</t>
  </si>
  <si>
    <t>OUPS</t>
  </si>
  <si>
    <t>Phosphatidylglycerol - PG</t>
  </si>
  <si>
    <t>PG</t>
  </si>
  <si>
    <t>phosphatidylglycerol</t>
  </si>
  <si>
    <t>DTPG</t>
  </si>
  <si>
    <t>G P</t>
  </si>
  <si>
    <t>DLPG</t>
  </si>
  <si>
    <t>DPPG</t>
  </si>
  <si>
    <t>DBPG</t>
  </si>
  <si>
    <t>DXPG</t>
  </si>
  <si>
    <t>DYPG</t>
  </si>
  <si>
    <t>DVPG</t>
  </si>
  <si>
    <t>DOPG</t>
  </si>
  <si>
    <t>DIPG</t>
  </si>
  <si>
    <t>DFPG</t>
  </si>
  <si>
    <t>DGPG</t>
  </si>
  <si>
    <t>DAPG</t>
  </si>
  <si>
    <t>DRPG</t>
  </si>
  <si>
    <t>DNPG</t>
  </si>
  <si>
    <t>LPPG</t>
  </si>
  <si>
    <t>POPG</t>
  </si>
  <si>
    <t>PGPG</t>
  </si>
  <si>
    <t>PIPG</t>
  </si>
  <si>
    <t>PAPG</t>
  </si>
  <si>
    <t>PRPG</t>
  </si>
  <si>
    <t>M</t>
  </si>
  <si>
    <t>OPPG</t>
  </si>
  <si>
    <t>C18:1/16:0</t>
  </si>
  <si>
    <t>C18:1(9c)/16:0 PG lipid</t>
  </si>
  <si>
    <t>thylakoid, cyanobacterial</t>
  </si>
  <si>
    <t>we could autobuild?</t>
  </si>
  <si>
    <t>JPPG</t>
  </si>
  <si>
    <t>C16:1(3t)/16:0</t>
  </si>
  <si>
    <t>C16:1(3t)/16:0 PG lipid</t>
  </si>
  <si>
    <t>thylakoid, plant</t>
  </si>
  <si>
    <t>JPFG</t>
  </si>
  <si>
    <t>C16:1(3t)/18:3</t>
  </si>
  <si>
    <t>C16:1(3t)/18:3(9c,12c,15c) PG</t>
  </si>
  <si>
    <t>Phosphatidic acid - PA</t>
  </si>
  <si>
    <t>PA</t>
  </si>
  <si>
    <t>phosphatidic acid</t>
  </si>
  <si>
    <t>DTPA</t>
  </si>
  <si>
    <t>DLPA</t>
  </si>
  <si>
    <t>DPPA</t>
  </si>
  <si>
    <t>DBPA</t>
  </si>
  <si>
    <t>DXPA</t>
  </si>
  <si>
    <t>DYPA</t>
  </si>
  <si>
    <t>DVPA</t>
  </si>
  <si>
    <t>DOPA</t>
  </si>
  <si>
    <t>DIPA</t>
  </si>
  <si>
    <t>DFPA</t>
  </si>
  <si>
    <t>DGPA</t>
  </si>
  <si>
    <t>DAPA</t>
  </si>
  <si>
    <t>DRPA</t>
  </si>
  <si>
    <t>DNPA</t>
  </si>
  <si>
    <t>LPPA</t>
  </si>
  <si>
    <t>2015.12.09</t>
  </si>
  <si>
    <t>LOPA</t>
  </si>
  <si>
    <t>POPA</t>
  </si>
  <si>
    <t>PGPA</t>
  </si>
  <si>
    <t>PIPA</t>
  </si>
  <si>
    <t>PAPA</t>
  </si>
  <si>
    <t>PUPA</t>
  </si>
  <si>
    <t>PRPA</t>
  </si>
  <si>
    <t>Phosphatidylinositols</t>
  </si>
  <si>
    <t>phosphatidylinositol - PI</t>
  </si>
  <si>
    <t>phosphatidylinositol</t>
  </si>
  <si>
    <t>PI</t>
  </si>
  <si>
    <t>DLPI</t>
  </si>
  <si>
    <t>The lipid head is based on atomistic phosphatidylinositol (PI) simulations, see Lopez et al. 2013 for details. \n The lipid tail follows the standard Martini 2.0 lipid definitions and building block rules.</t>
  </si>
  <si>
    <t>Cesar Lopez &lt;C.A.Lopez-Bautista@rug.nl&gt;</t>
  </si>
  <si>
    <t>Helgi I. Ingolfsson &lt;h.i.ingolfsson@rug.nl&gt; and Xavier Periole &lt;x.periole@rug.nl&gt;, 2014.06. \n Removed dihedral to increase stability.</t>
  </si>
  <si>
    <t>Warning, dihedral for head oriantation was removed to make the molecule more stable - this should be \n better tested and compaired to atomistic simulations. \n Node, bonds with force constant &gt; 25000 are treated as constraints, but use harmonic bonds for minimization. \n Add define=-DFLEXIBLE to .mdp options to select harmonic bonds for minimization purposes.</t>
  </si>
  <si>
    <t>DPPI</t>
  </si>
  <si>
    <t>Also include Cesars version with the head to tail dihedral</t>
  </si>
  <si>
    <t>DOPI</t>
  </si>
  <si>
    <t>TPPI</t>
  </si>
  <si>
    <t>C10:0/16:0</t>
  </si>
  <si>
    <t>LPPI</t>
  </si>
  <si>
    <t>LOPI</t>
  </si>
  <si>
    <t>YPPI</t>
  </si>
  <si>
    <t>C12:1/16:0</t>
  </si>
  <si>
    <t>PVPI</t>
  </si>
  <si>
    <t>POPI</t>
  </si>
  <si>
    <t>PIPI</t>
  </si>
  <si>
    <t>PAPI</t>
  </si>
  <si>
    <t>PUPI</t>
  </si>
  <si>
    <t>phosphatidylinositol phosphate (PIP) - P1</t>
  </si>
  <si>
    <t>phosphatidylinositol phosphate</t>
  </si>
  <si>
    <t>PIP</t>
  </si>
  <si>
    <t>DPP1</t>
  </si>
  <si>
    <t>The lipid head is based on atomistic phosphatidilinositol 3-mono-phosphate (PIP(3)) simulations, see \n Lopez et al. 2013 for details. The lipid tail follows the standard Martini 2.0 lipid definitions and \n building block rules.</t>
  </si>
  <si>
    <t>Warning, dihedral for head oriantation was removed to make the molecule more stable - this should be \n better tested and compaired to atomistic simulations. \n Note, in this topology the phosphates are unprotonated. At pH 7, some of the phosphates can have one or even two \n protonations, reducing the molecules total charge. \n Node, bonds with force constant &gt; 25000 are treated as constraints, but use harmonic bonds for minimization. \n Add define=-DFLEXIBLE to .mdp options to select harmonic bonds for minimization purposes.</t>
  </si>
  <si>
    <t>P1</t>
  </si>
  <si>
    <t>This is Cesars tail</t>
  </si>
  <si>
    <t>PVP1</t>
  </si>
  <si>
    <t>POP1</t>
  </si>
  <si>
    <t>PAP1</t>
  </si>
  <si>
    <t>phosphatidylinositol bisphosphate (PIP2) - P2</t>
  </si>
  <si>
    <t>phosphatidylinositol bisphosphat</t>
  </si>
  <si>
    <t>PIP2</t>
  </si>
  <si>
    <t>DPP2</t>
  </si>
  <si>
    <t>The lipid head is based on atomistic phosphatidilinositol 3-4 bi-phosphate (PIP2(3,4)) simulations, see \n Lopez et al. 2013 for details. The lipid tail follows the standard Martini 2.0 lipid definitions and \n building block rules.</t>
  </si>
  <si>
    <t>Helgi I. Ingolfsson &lt;h.i.ingolfsson@rug.nl&gt; and Xavier Periole &lt;x.periole@rug.nl&gt;, 2014.06. \n Changed one constraints to a bond and removed dihedral to increase stability.</t>
  </si>
  <si>
    <t>P2</t>
  </si>
  <si>
    <t>PVP2</t>
  </si>
  <si>
    <t>POP2</t>
  </si>
  <si>
    <t>PAP2</t>
  </si>
  <si>
    <t>phosphatidylinositol trisphosphate (PIP3) - P3</t>
  </si>
  <si>
    <t>phosphatidylinositol trisphosphate</t>
  </si>
  <si>
    <t>PIP3</t>
  </si>
  <si>
    <t>PVP3</t>
  </si>
  <si>
    <t>The lipid head is based on the PI, PIP and PIP2 lipids in Lopez et al. 2013 with the third PIP phosphates (P3) \n added. The P3 phosphate was placed by mirroring the placement of the P1 phosphate in PIP2, this should be \n done more carefully with proper mapping from atomistic simulations as the C1, C2, C3 beads are not evenly \n distributed on the inositol ring. The lipid tail follows the standard Martini 2.0 lipid definitions and building \n block rules.</t>
  </si>
  <si>
    <t>Helgi I. Ingolfsson &lt;h.i.ingolfsson@rug.nl&gt; and Xavier Periole &lt;x.periole@rug.nl&gt;, 2014.06. \n Placed third phosphate, changed one constraints to a bond and removed dihedral to increase stability.</t>
  </si>
  <si>
    <t>P3</t>
  </si>
  <si>
    <t>POP3</t>
  </si>
  <si>
    <t>PAP3</t>
  </si>
  <si>
    <t>Glycerols</t>
  </si>
  <si>
    <t>diacylglycerol (DAG)</t>
  </si>
  <si>
    <t>diacylglycerol</t>
  </si>
  <si>
    <t>DAG</t>
  </si>
  <si>
    <t>DODG</t>
  </si>
  <si>
    <t>2016.01.13</t>
  </si>
  <si>
    <t>Note, 2016.09.27, GL1 bead type changed from Na to P1 to better represent GL1 with a added OH group</t>
  </si>
  <si>
    <t>LPDG</t>
  </si>
  <si>
    <t>LODG</t>
  </si>
  <si>
    <t>C12:0/16:1</t>
  </si>
  <si>
    <t>PVDG</t>
  </si>
  <si>
    <t>PODG</t>
  </si>
  <si>
    <t>PIDG</t>
  </si>
  <si>
    <t>PADG</t>
  </si>
  <si>
    <t>PUDG</t>
  </si>
  <si>
    <t>triacylglycerol (TAG)</t>
  </si>
  <si>
    <t>triacylglycerol</t>
  </si>
  <si>
    <t>TAG</t>
  </si>
  <si>
    <t>LLOT</t>
  </si>
  <si>
    <t>C14:0/14:0/18:1</t>
  </si>
  <si>
    <t>Based on TOG from Vuorela et al. 2010 and the standard Martini 2.0 lipid definitions and building block rules.</t>
  </si>
  <si>
    <t>G G G</t>
  </si>
  <si>
    <t>These lipids use X as a fake headgroup bead to help with its construction also order in W is not flipped like normal GLY lipids</t>
  </si>
  <si>
    <t>LPOT</t>
  </si>
  <si>
    <t>C14:0/18:0/18:1</t>
  </si>
  <si>
    <t>LOOT</t>
  </si>
  <si>
    <t>C14:0/18:1/18:1</t>
  </si>
  <si>
    <t>PPOT</t>
  </si>
  <si>
    <t>C18:0/18:0/18:1</t>
  </si>
  <si>
    <t>POOT</t>
  </si>
  <si>
    <t>C18:0/18:1/18:1</t>
  </si>
  <si>
    <t>OOOT</t>
  </si>
  <si>
    <t>C18:1/18:1/18:1</t>
  </si>
  <si>
    <t>This is the same topology as TOG from Vuorela et al. 2010 just renamed.</t>
  </si>
  <si>
    <t>This is the old TOG lipid</t>
  </si>
  <si>
    <t>OOXT</t>
  </si>
  <si>
    <t>C18:1/18:1/26:0</t>
  </si>
  <si>
    <t>Lysophospholipids</t>
  </si>
  <si>
    <t>lysophosphatidylcholine (LPC)</t>
  </si>
  <si>
    <t>lysophosphatidylcholine</t>
  </si>
  <si>
    <t>LPC</t>
  </si>
  <si>
    <t>CPC</t>
  </si>
  <si>
    <t>-</t>
  </si>
  <si>
    <t>see HPC in surfactan .itp file - if x2 Gly beads this should be with a only x1 C tail bead?</t>
  </si>
  <si>
    <t>TPC</t>
  </si>
  <si>
    <t>PPC</t>
  </si>
  <si>
    <t>see PPC in surfactan .itp file - if x2 Gly beads this should be with a only a CCC tail?</t>
  </si>
  <si>
    <t>VPC</t>
  </si>
  <si>
    <t>C16:1-C18:1</t>
  </si>
  <si>
    <t>OPC</t>
  </si>
  <si>
    <t>IPC</t>
  </si>
  <si>
    <t>C16:2-C18:2</t>
  </si>
  <si>
    <t>APC</t>
  </si>
  <si>
    <t>C20:4-C22:5</t>
  </si>
  <si>
    <t>UPC</t>
  </si>
  <si>
    <t>C20:5-C22:6</t>
  </si>
  <si>
    <t>lysophosphatidylethanolamine (LPE)</t>
  </si>
  <si>
    <t>lysophosphatidylethanolamine</t>
  </si>
  <si>
    <t>LPE</t>
  </si>
  <si>
    <t>PPE</t>
  </si>
  <si>
    <t>OPE</t>
  </si>
  <si>
    <t>IPE</t>
  </si>
  <si>
    <t>lysophosphatidic acis (LPA)</t>
  </si>
  <si>
    <t>lysophosphatidic acis</t>
  </si>
  <si>
    <t>LPA</t>
  </si>
  <si>
    <t>OPA</t>
  </si>
  <si>
    <t>lysophosphatidylinositol (LPI)</t>
  </si>
  <si>
    <t>lysophosphatidylinositol</t>
  </si>
  <si>
    <t>LPI</t>
  </si>
  <si>
    <t>PPI</t>
  </si>
  <si>
    <t>OPI</t>
  </si>
  <si>
    <t>Sphingomyelin - SM</t>
  </si>
  <si>
    <t>AM1/tailA</t>
  </si>
  <si>
    <t>AM2/tailB</t>
  </si>
  <si>
    <t>SM</t>
  </si>
  <si>
    <t>sphingomyelin</t>
  </si>
  <si>
    <t>DPSM</t>
  </si>
  <si>
    <t>C(d18:1/18:0)</t>
  </si>
  <si>
    <t>A A</t>
  </si>
  <si>
    <t>DBSM</t>
  </si>
  <si>
    <t>C(d20:1/20:0)</t>
  </si>
  <si>
    <t>DXSM</t>
  </si>
  <si>
    <t>C(d24:1/24:0)</t>
  </si>
  <si>
    <t>PVSM</t>
  </si>
  <si>
    <t>C(d18:1/18:1)</t>
  </si>
  <si>
    <t>POSM</t>
  </si>
  <si>
    <t>PBSM</t>
  </si>
  <si>
    <t>C(d18:1/20:0)</t>
  </si>
  <si>
    <t>PGSM</t>
  </si>
  <si>
    <t>C(d18:1/22:1)</t>
  </si>
  <si>
    <t>PNSM</t>
  </si>
  <si>
    <t>C(d18:1/24:1)</t>
  </si>
  <si>
    <t>BNSM</t>
  </si>
  <si>
    <t>C(d20:1/24:1)</t>
  </si>
  <si>
    <t>XNSM</t>
  </si>
  <si>
    <t>C(d24:1/24:1)</t>
  </si>
  <si>
    <t>Ceramide (CER) - CE</t>
  </si>
  <si>
    <t>CER</t>
  </si>
  <si>
    <t>ceramide</t>
  </si>
  <si>
    <t>DPCE</t>
  </si>
  <si>
    <t>also include old TCCC CCCC - old_CER lipid from Cesar, plus alternative topology old_CERA py Klaus Liedl mark them as specilized versions</t>
  </si>
  <si>
    <t>DBCE</t>
  </si>
  <si>
    <t>DXCE</t>
  </si>
  <si>
    <t>POCE</t>
  </si>
  <si>
    <t>PXCE</t>
  </si>
  <si>
    <t>C(d18:1/24:0)</t>
  </si>
  <si>
    <t>PNCE</t>
  </si>
  <si>
    <t>XNCE</t>
  </si>
  <si>
    <t>di-C18:3</t>
  </si>
  <si>
    <t>S.J. Marrink, A.H. de Vries, A.E. Mark. Coarse grained model for semi-quantitative lipid simulations. JPC-B, 108:750-760, \n 2004. doi:10.1021/jp036508g</t>
  </si>
  <si>
    <t>S.J. Marrink, H.J. Risselada, S. Yefimov, D.P. Tieleman, A.H. de Vries. The MARTINI force field: coarse grained model for \n biomolecular simulations. JPC-B, 111:7812-7824, 2007. doi:10.1021/jp071097f</t>
  </si>
  <si>
    <t>S.J. Marrink, A.H. de Vries, T.A. Harroun, J. Katsaras, S.R. Wassall. Cholesterol shows preference for the interior of \n polyunsaturated lipid membranes. JACS, 130:10-11, 2008. doi:10.1021/ja076641c</t>
  </si>
  <si>
    <t>H.J. Risselada, S.J. Marrink. The molecular face of lipid rafts in model membranes. PNAS, 105:17367-17372, 2008. \n doi:10.1073/pnas.0807527105</t>
  </si>
  <si>
    <t>S. Baoukina, L. Monticelli, H.J. Risselada, S.J. Marrink, D.P. Tieleman. The molecular mechanism of lipid monolayer collapse. \n PNAS, 105:10803-10808, 2008. doi:10.1073/pnas.0711563105</t>
  </si>
  <si>
    <t>H.I. Ingolfsson, M.N. Melo, F.J. van Eerden, C. Arnarez, C.A. Lopez, T.A. Wassenaar, X. Periole, A.H. De Vries, D.P. Tieleman, \n S.J. Marrink. Lipid organization of the plasma membrane. JACS, 136:14554-14559, 2014. doi:10.1021/ja507832e</t>
  </si>
  <si>
    <t>T.A. Wassenaar, H.I. Ingolfsson, R.A. Bockmann, D.P. Tieleman, S.J. Marrink. Computational lipidomics with insane: a versatile \n tool for generating custom membranes for molecular simulations. JCTC, 150410125128004, 2015. doi:10.1021/acs.jctc.5b00209</t>
  </si>
  <si>
    <t>F. J. van Eerden, D.H. de Jong, A.H. de Vries, T.A. Wassenaar, S.J. Marrink. Characterization of thylakoid lipid membranes from \n cyanobacteria and higher plants by molecular dynamics simulations. BBA - Biomembranes, 1848, 1319–1330, 2015. \n doi:10.1016/j.bbamem.2015.02.025</t>
  </si>
  <si>
    <t>C.A. Lopez, A. Rzepiela, A.H. de Vries, L. Dijkhuizen, P.H. Huenenberger, S.J. Marrink. The Martini coarse grained force field: \n extension to carbohydrates. JCTC, 5:3195-3210, 2009. doi:10.1021/ct900313w</t>
  </si>
  <si>
    <t>C.A. Lopez, Z. Sovova, F.J. van Eerden, A.H. de Vries, S.J. Marrink. Martini force field parameters for glycolipids. JCTC, \n 9:1694-1708, 2013. doi:10.1021/ct3009655</t>
  </si>
  <si>
    <t>T.A. Vuorela, A. Catte, P.S. Niemela, A. Hall, M.T. Hyvonen, S.J. Marrink, M. Karttunen, I. Vattulainen. Role of lipids \n  in spheroidal high density lipoproteins. PLoS Comp Biol, 6:e1000964, 2010. doi:10.1371/journal.pcbi.1000964</t>
  </si>
  <si>
    <t>Ceramide - CER</t>
  </si>
  <si>
    <t>Naming convention for lipids in Martini 3</t>
  </si>
  <si>
    <t>Q5</t>
  </si>
  <si>
    <t>SN4a</t>
  </si>
  <si>
    <t>Q4p</t>
  </si>
  <si>
    <t>Q1</t>
  </si>
  <si>
    <t>COO-NH3</t>
  </si>
  <si>
    <t>-0.6/0.6</t>
  </si>
  <si>
    <t>SP2q-Q4p</t>
  </si>
  <si>
    <t>Lipid generator names</t>
  </si>
  <si>
    <t>General Notes</t>
  </si>
  <si>
    <t>Part of auto script</t>
  </si>
  <si>
    <t xml:space="preserve">This is not part of the auto script </t>
  </si>
  <si>
    <t>Generator -altail</t>
  </si>
  <si>
    <t>Generator -allink</t>
  </si>
  <si>
    <t>Generator -alhead</t>
  </si>
  <si>
    <t>CHARMM36 name</t>
  </si>
  <si>
    <t xml:space="preserve">Tail nomincalture  </t>
  </si>
  <si>
    <t>C8:0</t>
  </si>
  <si>
    <t>C08:0 octanoyl</t>
  </si>
  <si>
    <t>C10:0</t>
  </si>
  <si>
    <t>C10:0 decanoyl</t>
  </si>
  <si>
    <t>C12:0</t>
  </si>
  <si>
    <t>C14:0</t>
  </si>
  <si>
    <t>C14:0 myristoyl</t>
  </si>
  <si>
    <t>C16:0</t>
  </si>
  <si>
    <t>C18:0</t>
  </si>
  <si>
    <t>C18:0 stearoyl</t>
  </si>
  <si>
    <t>K</t>
  </si>
  <si>
    <t>C20:0</t>
  </si>
  <si>
    <t>C20:0 arachidoyl</t>
  </si>
  <si>
    <t>C22:0</t>
  </si>
  <si>
    <t>C22:0 behenoyl</t>
  </si>
  <si>
    <t>C24:0</t>
  </si>
  <si>
    <t>C24:0 lignoceroyl</t>
  </si>
  <si>
    <t>C26:0</t>
  </si>
  <si>
    <t>C26:0 hexacosanoyl</t>
  </si>
  <si>
    <t>C14:1</t>
  </si>
  <si>
    <t>C16:1</t>
  </si>
  <si>
    <t>C18:1</t>
  </si>
  <si>
    <t>C20:1</t>
  </si>
  <si>
    <t>C22:1</t>
  </si>
  <si>
    <t>C22:1(11c) or C22:1(13c) erucoyl</t>
  </si>
  <si>
    <t>C24:1</t>
  </si>
  <si>
    <t>C18:1(11c) cis-vaccenic acid</t>
  </si>
  <si>
    <t>C18:2</t>
  </si>
  <si>
    <t>C18:3</t>
  </si>
  <si>
    <t>C20:4</t>
  </si>
  <si>
    <t>C22:6</t>
  </si>
  <si>
    <t>cCCCC</t>
  </si>
  <si>
    <t>cCCC</t>
  </si>
  <si>
    <t>cCC</t>
  </si>
  <si>
    <t>cC</t>
  </si>
  <si>
    <t>cCDC</t>
  </si>
  <si>
    <t>cCDCC</t>
  </si>
  <si>
    <t>cCCDCC</t>
  </si>
  <si>
    <t xml:space="preserve">For the tail names: </t>
  </si>
  <si>
    <t>C is standard x4 carbon</t>
  </si>
  <si>
    <t xml:space="preserve">D is standard x4 carbon one double bond </t>
  </si>
  <si>
    <t xml:space="preserve">d is smaler 2-3 carbon one double bond </t>
  </si>
  <si>
    <t xml:space="preserve">c is smaler bead for 2-3 carbon </t>
  </si>
  <si>
    <t xml:space="preserve">F is standard x4 carbon more than one doubel bond (e.g. 1.5) </t>
  </si>
  <si>
    <t xml:space="preserve">T is standard x4 carbon trans double bond </t>
  </si>
  <si>
    <t>di-C08:0</t>
  </si>
  <si>
    <t>Corresponding Martini 2 name</t>
  </si>
  <si>
    <t>di-C10:0</t>
  </si>
  <si>
    <t>di-C12:0</t>
  </si>
  <si>
    <t>di-C24:0</t>
  </si>
  <si>
    <t>di-C14:0</t>
  </si>
  <si>
    <t>di-C16:0</t>
  </si>
  <si>
    <t>di-C18:0</t>
  </si>
  <si>
    <t>di-C20:0</t>
  </si>
  <si>
    <t>di-C22:0</t>
  </si>
  <si>
    <t>di-C26:0</t>
  </si>
  <si>
    <t>DCPC</t>
  </si>
  <si>
    <t>DKPC</t>
  </si>
  <si>
    <t>DSPC</t>
  </si>
  <si>
    <t>DMPC</t>
  </si>
  <si>
    <t>DDPC</t>
  </si>
  <si>
    <t>General notes</t>
  </si>
  <si>
    <t>cCCCCC</t>
  </si>
  <si>
    <t>di-C14:1</t>
  </si>
  <si>
    <t>di-C16:1</t>
  </si>
  <si>
    <t>di-C18:1</t>
  </si>
  <si>
    <t>di-C22:1</t>
  </si>
  <si>
    <t>di-C20:1</t>
  </si>
  <si>
    <t>DEPC</t>
  </si>
  <si>
    <t>di-C24:1</t>
  </si>
  <si>
    <t>C24:1(15c) nervonic acid</t>
  </si>
  <si>
    <t>DUPC</t>
  </si>
  <si>
    <t>di-C18:2</t>
  </si>
  <si>
    <t>C18:3(9c,12c,15c) alpha-linolenic acid</t>
  </si>
  <si>
    <t>di-C20:4</t>
  </si>
  <si>
    <t>di-C22:6</t>
  </si>
  <si>
    <t>DDoPC</t>
  </si>
  <si>
    <t>cFFDC</t>
  </si>
  <si>
    <t>DFFDD</t>
  </si>
  <si>
    <t>Mapping notes</t>
  </si>
  <si>
    <t>M2 has DUPS and DUPE</t>
  </si>
  <si>
    <t>C16:0/16:1</t>
  </si>
  <si>
    <t>PYPC</t>
  </si>
  <si>
    <t>C16:0/18:0</t>
  </si>
  <si>
    <t>PSPC</t>
  </si>
  <si>
    <t>C16:1/18:1</t>
  </si>
  <si>
    <t>C16:1(9c) palmitoleoyl</t>
  </si>
  <si>
    <t>C16:0/22:1</t>
  </si>
  <si>
    <t>PLPC</t>
  </si>
  <si>
    <t>C16:0 palmitoyl</t>
  </si>
  <si>
    <t>C20:4(5c,8c,11c,14c) arachidonoyl</t>
  </si>
  <si>
    <t>C18:1(9c) oleoyl</t>
  </si>
  <si>
    <t>C20:1(11c) eicosenoyl (11-eicosenoic acid) or gondoic acid</t>
  </si>
  <si>
    <t xml:space="preserve">C18:2(9c,12c) linoleoyl </t>
  </si>
  <si>
    <t>PDPC</t>
  </si>
  <si>
    <t>PDoPC</t>
  </si>
  <si>
    <t>CHARMM-GUI has DIPA</t>
  </si>
  <si>
    <t>SDPC</t>
  </si>
  <si>
    <t>C18:0/22:6</t>
  </si>
  <si>
    <t>SAPC</t>
  </si>
  <si>
    <t>C18:0/20:4</t>
  </si>
  <si>
    <t>SOPC</t>
  </si>
  <si>
    <t>C18:0/18:1</t>
  </si>
  <si>
    <t>LLPC</t>
  </si>
  <si>
    <t>SLPC</t>
  </si>
  <si>
    <t>C18:0/18:2</t>
  </si>
  <si>
    <t>OEPC</t>
  </si>
  <si>
    <t>C18:1/22:1</t>
  </si>
  <si>
    <t>C18:2/18:3</t>
  </si>
  <si>
    <t>M2 not awailable but would have been OGPC</t>
  </si>
  <si>
    <t>M2 not awaiiable but would have been OFPC</t>
  </si>
  <si>
    <t>ODPC</t>
  </si>
  <si>
    <t>Or DLiPC both look to be the same in CHARMM-GUI</t>
  </si>
  <si>
    <t>C20:2</t>
  </si>
  <si>
    <t>cCDDC</t>
  </si>
  <si>
    <t>Called Do in CHARMM-GUI</t>
  </si>
  <si>
    <t>Called Le in CHARMM-GUI or I in DIPA, and L in LLPC</t>
  </si>
  <si>
    <t>Was called I in Martini 2, in CHARMM-GUI most often called L but also Li or U (in e.d. DUPC)</t>
  </si>
  <si>
    <t>OLPC</t>
  </si>
  <si>
    <t>DLPC in CHARMM-GUI here changed as L used for linoleoyl (C18:2)</t>
  </si>
  <si>
    <t>C20:2(11c,14c) eicosadienoyl</t>
  </si>
  <si>
    <t xml:space="preserve">This is not part of lipid generator </t>
  </si>
  <si>
    <t>x</t>
  </si>
  <si>
    <t>Kasper B. Pedersen</t>
  </si>
  <si>
    <t>LFPC</t>
  </si>
  <si>
    <t>DMPE</t>
  </si>
  <si>
    <t>DSPE</t>
  </si>
  <si>
    <t>DKPE</t>
  </si>
  <si>
    <t>DCPE</t>
  </si>
  <si>
    <t>DEPE</t>
  </si>
  <si>
    <t>DDPE</t>
  </si>
  <si>
    <t>PYPE</t>
  </si>
  <si>
    <t>PSPE</t>
  </si>
  <si>
    <t>PLPE</t>
  </si>
  <si>
    <t>PFPE</t>
  </si>
  <si>
    <t>PEPE</t>
  </si>
  <si>
    <t>PDPE</t>
  </si>
  <si>
    <t>YOPE</t>
  </si>
  <si>
    <t>SOPE</t>
  </si>
  <si>
    <t>SLPE</t>
  </si>
  <si>
    <t>SAPE</t>
  </si>
  <si>
    <t>SDPE</t>
  </si>
  <si>
    <t>OLPE</t>
  </si>
  <si>
    <t>OEPE</t>
  </si>
  <si>
    <t>ODPE</t>
  </si>
  <si>
    <t>LFPE</t>
  </si>
  <si>
    <t>DMPS</t>
  </si>
  <si>
    <t>DSPS</t>
  </si>
  <si>
    <t>DKPS</t>
  </si>
  <si>
    <t>DCPS</t>
  </si>
  <si>
    <t>DEPS</t>
  </si>
  <si>
    <t>DDPS</t>
  </si>
  <si>
    <t>PYPS</t>
  </si>
  <si>
    <t>PSPS</t>
  </si>
  <si>
    <t>PLPS</t>
  </si>
  <si>
    <t>PFPS</t>
  </si>
  <si>
    <t>PDPS</t>
  </si>
  <si>
    <t>YOPS</t>
  </si>
  <si>
    <t>SOPS</t>
  </si>
  <si>
    <t>SLPS</t>
  </si>
  <si>
    <t>SAPS</t>
  </si>
  <si>
    <t>SDPS</t>
  </si>
  <si>
    <t>OLPS</t>
  </si>
  <si>
    <t>OEPS</t>
  </si>
  <si>
    <t>ODPS</t>
  </si>
  <si>
    <t>LFPS</t>
  </si>
  <si>
    <t>PEPS</t>
  </si>
  <si>
    <t>DUPA</t>
  </si>
  <si>
    <t>DMPA</t>
  </si>
  <si>
    <t>DSPA</t>
  </si>
  <si>
    <t>DKPA</t>
  </si>
  <si>
    <t>DCPA</t>
  </si>
  <si>
    <t>DEPA</t>
  </si>
  <si>
    <t>DDPA</t>
  </si>
  <si>
    <t>PYPA</t>
  </si>
  <si>
    <t>PSPA</t>
  </si>
  <si>
    <t>PLPA</t>
  </si>
  <si>
    <t>PFPA</t>
  </si>
  <si>
    <t>PDPA</t>
  </si>
  <si>
    <t>YOPA</t>
  </si>
  <si>
    <t>SOPA</t>
  </si>
  <si>
    <t>SLPA</t>
  </si>
  <si>
    <t>SAPA</t>
  </si>
  <si>
    <t>SDPA</t>
  </si>
  <si>
    <t>OLPA</t>
  </si>
  <si>
    <t>OEPA</t>
  </si>
  <si>
    <t>ODPA</t>
  </si>
  <si>
    <t>LFPA</t>
  </si>
  <si>
    <t>PEPA</t>
  </si>
  <si>
    <t>DUPG</t>
  </si>
  <si>
    <t>DMPG</t>
  </si>
  <si>
    <t>DSPG</t>
  </si>
  <si>
    <t>DKPG</t>
  </si>
  <si>
    <t>DCPG</t>
  </si>
  <si>
    <t>DEPG</t>
  </si>
  <si>
    <t>DDPG</t>
  </si>
  <si>
    <t>PYPG</t>
  </si>
  <si>
    <t>PSPG</t>
  </si>
  <si>
    <t>PLPG</t>
  </si>
  <si>
    <t>PFPG</t>
  </si>
  <si>
    <t>PDPG</t>
  </si>
  <si>
    <t>YOPG</t>
  </si>
  <si>
    <t>SOPG</t>
  </si>
  <si>
    <t>SLPG</t>
  </si>
  <si>
    <t>SAPG</t>
  </si>
  <si>
    <t>SDPG</t>
  </si>
  <si>
    <t>OLPG</t>
  </si>
  <si>
    <t>OEPG</t>
  </si>
  <si>
    <t>ODPG</t>
  </si>
  <si>
    <t>LFPG</t>
  </si>
  <si>
    <t>PEPG</t>
  </si>
  <si>
    <t>Auto (only x, y and -1 will be used)</t>
  </si>
  <si>
    <t>C20:3</t>
  </si>
  <si>
    <t>cDDDC</t>
  </si>
  <si>
    <t>C20:3(8c,11c,14c) eicosatrienoyl or dihomo-gamma-linolenic acid</t>
  </si>
  <si>
    <t>Possible problem with D (C22:6) if one tail first</t>
  </si>
  <si>
    <t>DJPC</t>
  </si>
  <si>
    <t>DJPE</t>
  </si>
  <si>
    <t>DJPS</t>
  </si>
  <si>
    <t>DJPG</t>
  </si>
  <si>
    <t>DJPA</t>
  </si>
  <si>
    <t>PQPC</t>
  </si>
  <si>
    <t>PQPA</t>
  </si>
  <si>
    <t>PQPG</t>
  </si>
  <si>
    <t>DLiPE</t>
  </si>
  <si>
    <t>LLPE</t>
  </si>
  <si>
    <t>PLePE</t>
  </si>
  <si>
    <t>PLePC</t>
  </si>
  <si>
    <t>PDoPE</t>
  </si>
  <si>
    <t>DDoPE</t>
  </si>
  <si>
    <t>DDoPS</t>
  </si>
  <si>
    <t>PLePS</t>
  </si>
  <si>
    <t>LLPS</t>
  </si>
  <si>
    <t>PLePG</t>
  </si>
  <si>
    <t>LLPG</t>
  </si>
  <si>
    <t>PLePA</t>
  </si>
  <si>
    <t>LLPA</t>
  </si>
  <si>
    <t>Sim setup -charge</t>
  </si>
  <si>
    <t>Collection of phosphatidylcholine Martini 3 lipids</t>
  </si>
  <si>
    <t>Collection of sphingomyelin Martini 3 lipids</t>
  </si>
  <si>
    <t>Collection of ceramide Martini 3 lipids</t>
  </si>
  <si>
    <t>USM</t>
  </si>
  <si>
    <t>MSM</t>
  </si>
  <si>
    <t>PSM</t>
  </si>
  <si>
    <t>SSM</t>
  </si>
  <si>
    <t>C(d18:1/12:0)</t>
  </si>
  <si>
    <t>C(d18:1/14:0)</t>
  </si>
  <si>
    <t>C(d18:1/16:0)</t>
  </si>
  <si>
    <t>C(d18:1/22:0)</t>
  </si>
  <si>
    <t>KSM</t>
  </si>
  <si>
    <t>BSM</t>
  </si>
  <si>
    <t>LSM</t>
  </si>
  <si>
    <t>XSM</t>
  </si>
  <si>
    <t>CSM</t>
  </si>
  <si>
    <t>C(d18:1/26:0)</t>
  </si>
  <si>
    <t>OSM</t>
  </si>
  <si>
    <t>NSM</t>
  </si>
  <si>
    <t>C12:0 lauroyl</t>
  </si>
  <si>
    <t>ASM</t>
  </si>
  <si>
    <t>UCER</t>
  </si>
  <si>
    <t>MCER</t>
  </si>
  <si>
    <t>PCER</t>
  </si>
  <si>
    <t>SCER</t>
  </si>
  <si>
    <t>KCER</t>
  </si>
  <si>
    <t>BCER</t>
  </si>
  <si>
    <t>XCER</t>
  </si>
  <si>
    <t>CCER</t>
  </si>
  <si>
    <t>OCER</t>
  </si>
  <si>
    <t>NCER</t>
  </si>
  <si>
    <t>COH</t>
  </si>
  <si>
    <t>CER241</t>
  </si>
  <si>
    <t>CER181</t>
  </si>
  <si>
    <t>CER240</t>
  </si>
  <si>
    <t>CER220</t>
  </si>
  <si>
    <t>CER180</t>
  </si>
  <si>
    <t>CER160</t>
  </si>
  <si>
    <t>CER200</t>
  </si>
  <si>
    <t>Phosphatidylinositols - PI</t>
  </si>
  <si>
    <t>Phosphatidylinositols - PIs and PIPs</t>
  </si>
  <si>
    <t>POP4</t>
  </si>
  <si>
    <t>PAP4</t>
  </si>
  <si>
    <t>POP5</t>
  </si>
  <si>
    <t>PAP5</t>
  </si>
  <si>
    <t>POP6</t>
  </si>
  <si>
    <t>PAP6</t>
  </si>
  <si>
    <t>POP7</t>
  </si>
  <si>
    <t>PAP7</t>
  </si>
  <si>
    <t>PLPI</t>
  </si>
  <si>
    <t>SAPI</t>
  </si>
  <si>
    <t>SDPI</t>
  </si>
  <si>
    <t>SAP1</t>
  </si>
  <si>
    <t>SAP4</t>
  </si>
  <si>
    <t>SAP5</t>
  </si>
  <si>
    <t>SAP2</t>
  </si>
  <si>
    <t>SAP6</t>
  </si>
  <si>
    <t>SAP7</t>
  </si>
  <si>
    <t>SAP3</t>
  </si>
  <si>
    <t>PIP1(3)</t>
  </si>
  <si>
    <t>PIP1(4)</t>
  </si>
  <si>
    <t>PIP1(5)</t>
  </si>
  <si>
    <t>PIP2(4,5)</t>
  </si>
  <si>
    <t>PIP2(3,5)</t>
  </si>
  <si>
    <t>PIP2(3,4)</t>
  </si>
  <si>
    <t>PIP3(3,4,5)</t>
  </si>
  <si>
    <t>POPI13</t>
  </si>
  <si>
    <t>POPI14</t>
  </si>
  <si>
    <t>POPI15</t>
  </si>
  <si>
    <t>POPI24 and POPI25 (different P protonation state 4 or 5)</t>
  </si>
  <si>
    <t>POPI2A and POPI2B (different P protonation state 4 or 5)</t>
  </si>
  <si>
    <t>POPI2C and POPI2D (different P protonation state 4 or 5)</t>
  </si>
  <si>
    <t>Charge is off but at -6 we have POPI33, POPI34, POPI35 all with diffretn P protonation states)</t>
  </si>
  <si>
    <t>Charge is off but at -6 we have SAPI33, SAPI34, SAPI35 all with diffretn P protonation states)</t>
  </si>
  <si>
    <t>SAPI2A and SAPI2B (different P protonation state 4 or 5)</t>
  </si>
  <si>
    <t>SAPI24 and SAPI25 (different P protonation state 4 or 5)</t>
  </si>
  <si>
    <t>SAPI2C and SAPI2D (different P protonation state 4 or 5)</t>
  </si>
  <si>
    <t>SAPI15</t>
  </si>
  <si>
    <t>SAPI14</t>
  </si>
  <si>
    <t>SAPI13</t>
  </si>
  <si>
    <t>P6</t>
  </si>
  <si>
    <t>P7</t>
  </si>
  <si>
    <t>L. Borges-Araujo, P.C.T. Souza, F. Fernandes and M.N. Melo. Improved Parameterization of Phosphatidylinositide \n Lipid Headgroups for the Martini 3 Coarse-Grain Force Field, JCTC, 2021. doi:10.1021/acs.jctc.1c00615</t>
  </si>
  <si>
    <t>P.C.T. Souza et al. Martini 3: a general purpose force field for coarse-grained molecular dynamics, \n Nat. Methods; 2021. doi: 10.1038/s41592-021-01098-3</t>
  </si>
  <si>
    <t>Collection of phosphatidylglycerol Martini 3 lipids</t>
  </si>
  <si>
    <t>Collection fo phosphatidylethanolamine Martini 3 lipids</t>
  </si>
  <si>
    <t>Collection of phosphatidylserine Martini 3 lipids</t>
  </si>
  <si>
    <t>Collection of phosphatidic acid Martini 3 lipids</t>
  </si>
  <si>
    <t>Collection of phosphatidylinositol Martini 3 lipids</t>
  </si>
  <si>
    <t>A1 A2</t>
  </si>
  <si>
    <t>Kasper B. Pedersen, Goncalo Vieira, Manuel N. Melo</t>
  </si>
  <si>
    <t>tCCC</t>
  </si>
  <si>
    <t xml:space="preserve">WARNING - martini_v3.0_phospholipids_PI_dev_v17.itp has other things in it and needs manual splicing </t>
  </si>
  <si>
    <t>L. Borges-Araujo, P.C.T. Souza &amp; M.N. Melo</t>
  </si>
  <si>
    <t>martini_v3.0.0_phospholipids_PC_v2.itp</t>
  </si>
  <si>
    <t>martini_v3.0.0_phospholipids_PE_v2.itp</t>
  </si>
  <si>
    <t>martini_v3.0.0_phospholipids_PS_v2.itp</t>
  </si>
  <si>
    <t>martini_v3.0.0_phospholipids_PG_v2.itp</t>
  </si>
  <si>
    <t>martini_v3.0.0_phospholipids_PA_v2.itp</t>
  </si>
  <si>
    <t>martini_v3.0.0_phospholipids_PI_v2.itp</t>
  </si>
  <si>
    <t>martini_v3.0.0_phospholipids_SM_v2.itp</t>
  </si>
  <si>
    <t>Dec-2024 by Kasper</t>
  </si>
  <si>
    <t>Dec-2024 by Luis and Kasper</t>
  </si>
  <si>
    <t>2024.07.12</t>
  </si>
  <si>
    <t>martini_v3.0.0_plasmalogens_PC_v2.itp</t>
  </si>
  <si>
    <t>Collection of plasmalogen phosphatidylcholine Martini 3 lipids</t>
  </si>
  <si>
    <t>Plasmalogens sections</t>
  </si>
  <si>
    <t>Plasmalogen - Phosphatidylethanolamine - PE</t>
  </si>
  <si>
    <t>Plasmalogen - Phosphatidylserine - PS</t>
  </si>
  <si>
    <t>Plasmalogen - Phosphatidylglycerol - PG</t>
  </si>
  <si>
    <t>Plasmalogen - Phosphatidic acid - PA</t>
  </si>
  <si>
    <t>martini_v3.0.0_plasmalogens_PE_v2.itp</t>
  </si>
  <si>
    <t>martini_v3.0.0_plasmalogens_PS_v2.itp</t>
  </si>
  <si>
    <t>martini_v3.0.0_plasmalogens_PG_v2.itp</t>
  </si>
  <si>
    <t>martini_v3.0.0_plasmalogens_PA_v2.itp</t>
  </si>
  <si>
    <t>ET1 and ET2</t>
  </si>
  <si>
    <t>SN3a</t>
  </si>
  <si>
    <t>A1</t>
  </si>
  <si>
    <t>A2</t>
  </si>
  <si>
    <t>OH1 and AM2</t>
  </si>
  <si>
    <t>SP1 and SP2</t>
  </si>
  <si>
    <t>SN4a and SN4ah</t>
  </si>
  <si>
    <t>GL1 and PL2</t>
  </si>
  <si>
    <t>Plasmalogen linker</t>
  </si>
  <si>
    <t>G L</t>
  </si>
  <si>
    <t>Plasmalogen - Phosphatidylcholine - LC</t>
  </si>
  <si>
    <t>LE</t>
  </si>
  <si>
    <t>LS</t>
  </si>
  <si>
    <t>LG</t>
  </si>
  <si>
    <t>LA</t>
  </si>
  <si>
    <t>DTLC</t>
  </si>
  <si>
    <t>DJLC</t>
  </si>
  <si>
    <t>DULC</t>
  </si>
  <si>
    <t>DMLC</t>
  </si>
  <si>
    <t>DPLC</t>
  </si>
  <si>
    <t>DSLC</t>
  </si>
  <si>
    <t>DKLC</t>
  </si>
  <si>
    <t>DBLC</t>
  </si>
  <si>
    <t>DXLC</t>
  </si>
  <si>
    <t>DCLC</t>
  </si>
  <si>
    <t>DRLC</t>
  </si>
  <si>
    <t>DYLC</t>
  </si>
  <si>
    <t>DOLC</t>
  </si>
  <si>
    <t>DVLC</t>
  </si>
  <si>
    <t>DGLC</t>
  </si>
  <si>
    <t>DELC</t>
  </si>
  <si>
    <t>DNLC</t>
  </si>
  <si>
    <t>DLLC</t>
  </si>
  <si>
    <t>DFLC</t>
  </si>
  <si>
    <t>DALC</t>
  </si>
  <si>
    <t>DDLC</t>
  </si>
  <si>
    <t>PYLC</t>
  </si>
  <si>
    <t>PSLC</t>
  </si>
  <si>
    <t>POLC</t>
  </si>
  <si>
    <t>PLLC</t>
  </si>
  <si>
    <t>PFLC</t>
  </si>
  <si>
    <t>PILC</t>
  </si>
  <si>
    <t>PQLC</t>
  </si>
  <si>
    <t>PALC</t>
  </si>
  <si>
    <t>PELC</t>
  </si>
  <si>
    <t>PDLC</t>
  </si>
  <si>
    <t>YOLC</t>
  </si>
  <si>
    <t>SOLC</t>
  </si>
  <si>
    <t>SLLC</t>
  </si>
  <si>
    <t>SALC</t>
  </si>
  <si>
    <t>SDLC</t>
  </si>
  <si>
    <t>OLLC</t>
  </si>
  <si>
    <t>OELC</t>
  </si>
  <si>
    <t>ODLC</t>
  </si>
  <si>
    <t>LFLC</t>
  </si>
  <si>
    <t>This topology follows the standard Martini 3.0 lipid definitions and building block rules. \n Bonded parameters and mapping have been optimized as described in K.B. Pedersen et al. 2024.</t>
  </si>
  <si>
    <t>The lipid head parameters are based on referance atomistic CHARMM36m simulations, see Borges-Araujo et al. 2021 for details. \n The lipid tail follows the standard Martini 3.0 lipid definitions and building block rules. \n Tail bonded parameters and mapping have been optimized as described in K.B. Pedersen et al. 2024.</t>
  </si>
  <si>
    <t>DTLE</t>
  </si>
  <si>
    <t>DJLE</t>
  </si>
  <si>
    <t>DULE</t>
  </si>
  <si>
    <t>DMLE</t>
  </si>
  <si>
    <t>DPLE</t>
  </si>
  <si>
    <t>DSLE</t>
  </si>
  <si>
    <t>DKLE</t>
  </si>
  <si>
    <t>DBLE</t>
  </si>
  <si>
    <t>DXLE</t>
  </si>
  <si>
    <t>DCLE</t>
  </si>
  <si>
    <t>DRLE</t>
  </si>
  <si>
    <t>DYLE</t>
  </si>
  <si>
    <t>DOLE</t>
  </si>
  <si>
    <t>DVLE</t>
  </si>
  <si>
    <t>DGLE</t>
  </si>
  <si>
    <t>DELE</t>
  </si>
  <si>
    <t>DNLE</t>
  </si>
  <si>
    <t>DLLE</t>
  </si>
  <si>
    <t>DFLE</t>
  </si>
  <si>
    <t>DALE</t>
  </si>
  <si>
    <t>DDLE</t>
  </si>
  <si>
    <t>PYLE</t>
  </si>
  <si>
    <t>PSLE</t>
  </si>
  <si>
    <t>POLE</t>
  </si>
  <si>
    <t>PLLE</t>
  </si>
  <si>
    <t>PFLE</t>
  </si>
  <si>
    <t>PILE</t>
  </si>
  <si>
    <t>PQLE</t>
  </si>
  <si>
    <t>PALE</t>
  </si>
  <si>
    <t>PELE</t>
  </si>
  <si>
    <t>PDLE</t>
  </si>
  <si>
    <t>YOLE</t>
  </si>
  <si>
    <t>SOLE</t>
  </si>
  <si>
    <t>SLLE</t>
  </si>
  <si>
    <t>SALE</t>
  </si>
  <si>
    <t>SDLE</t>
  </si>
  <si>
    <t>OLLE</t>
  </si>
  <si>
    <t>OELE</t>
  </si>
  <si>
    <t>ODLE</t>
  </si>
  <si>
    <t>LFLE</t>
  </si>
  <si>
    <t>DTLS</t>
  </si>
  <si>
    <t>DJLS</t>
  </si>
  <si>
    <t>DULS</t>
  </si>
  <si>
    <t>DMLS</t>
  </si>
  <si>
    <t>DPLS</t>
  </si>
  <si>
    <t>DSLS</t>
  </si>
  <si>
    <t>DKLS</t>
  </si>
  <si>
    <t>DBLS</t>
  </si>
  <si>
    <t>DXLS</t>
  </si>
  <si>
    <t>DCLS</t>
  </si>
  <si>
    <t>DRLS</t>
  </si>
  <si>
    <t>DYLS</t>
  </si>
  <si>
    <t>DOLS</t>
  </si>
  <si>
    <t>DVLS</t>
  </si>
  <si>
    <t>DGLS</t>
  </si>
  <si>
    <t>DELS</t>
  </si>
  <si>
    <t>DNLS</t>
  </si>
  <si>
    <t>DLLS</t>
  </si>
  <si>
    <t>DFLS</t>
  </si>
  <si>
    <t>DALS</t>
  </si>
  <si>
    <t>DDLS</t>
  </si>
  <si>
    <t>PYLS</t>
  </si>
  <si>
    <t>PSLS</t>
  </si>
  <si>
    <t>POLS</t>
  </si>
  <si>
    <t>PLLS</t>
  </si>
  <si>
    <t>PFLS</t>
  </si>
  <si>
    <t>PILS</t>
  </si>
  <si>
    <t>PQLS</t>
  </si>
  <si>
    <t>PALS</t>
  </si>
  <si>
    <t>PELS</t>
  </si>
  <si>
    <t>PDLS</t>
  </si>
  <si>
    <t>YOLS</t>
  </si>
  <si>
    <t>SOLS</t>
  </si>
  <si>
    <t>SLLS</t>
  </si>
  <si>
    <t>SALS</t>
  </si>
  <si>
    <t>SDLS</t>
  </si>
  <si>
    <t>OLLS</t>
  </si>
  <si>
    <t>OELS</t>
  </si>
  <si>
    <t>ODLS</t>
  </si>
  <si>
    <t>LFLS</t>
  </si>
  <si>
    <t>DTLG</t>
  </si>
  <si>
    <t>DJLG</t>
  </si>
  <si>
    <t>DULG</t>
  </si>
  <si>
    <t>DMLG</t>
  </si>
  <si>
    <t>DPLG</t>
  </si>
  <si>
    <t>DSLG</t>
  </si>
  <si>
    <t>DKLG</t>
  </si>
  <si>
    <t>DBLG</t>
  </si>
  <si>
    <t>DXLG</t>
  </si>
  <si>
    <t>DCLG</t>
  </si>
  <si>
    <t>DRLG</t>
  </si>
  <si>
    <t>DYLG</t>
  </si>
  <si>
    <t>DOLG</t>
  </si>
  <si>
    <t>DVLG</t>
  </si>
  <si>
    <t>DGLG</t>
  </si>
  <si>
    <t>DELG</t>
  </si>
  <si>
    <t>DNLG</t>
  </si>
  <si>
    <t>DLLG</t>
  </si>
  <si>
    <t>DFLG</t>
  </si>
  <si>
    <t>DALG</t>
  </si>
  <si>
    <t>DDLG</t>
  </si>
  <si>
    <t>PYLG</t>
  </si>
  <si>
    <t>PSLG</t>
  </si>
  <si>
    <t>POLG</t>
  </si>
  <si>
    <t>PLLG</t>
  </si>
  <si>
    <t>PFLG</t>
  </si>
  <si>
    <t>PILG</t>
  </si>
  <si>
    <t>PQLG</t>
  </si>
  <si>
    <t>PALG</t>
  </si>
  <si>
    <t>PELG</t>
  </si>
  <si>
    <t>PDLG</t>
  </si>
  <si>
    <t>YOLG</t>
  </si>
  <si>
    <t>SOLG</t>
  </si>
  <si>
    <t>SLLG</t>
  </si>
  <si>
    <t>SALG</t>
  </si>
  <si>
    <t>SDLG</t>
  </si>
  <si>
    <t>OLLG</t>
  </si>
  <si>
    <t>OELG</t>
  </si>
  <si>
    <t>ODLG</t>
  </si>
  <si>
    <t>LFLG</t>
  </si>
  <si>
    <t>DTLA</t>
  </si>
  <si>
    <t>DJLA</t>
  </si>
  <si>
    <t>DULA</t>
  </si>
  <si>
    <t>DMLA</t>
  </si>
  <si>
    <t>DPLA</t>
  </si>
  <si>
    <t>DSLA</t>
  </si>
  <si>
    <t>DKLA</t>
  </si>
  <si>
    <t>DBLA</t>
  </si>
  <si>
    <t>DXLA</t>
  </si>
  <si>
    <t>DCLA</t>
  </si>
  <si>
    <t>DRLA</t>
  </si>
  <si>
    <t>DYLA</t>
  </si>
  <si>
    <t>DOLA</t>
  </si>
  <si>
    <t>DVLA</t>
  </si>
  <si>
    <t>DGLA</t>
  </si>
  <si>
    <t>DELA</t>
  </si>
  <si>
    <t>DNLA</t>
  </si>
  <si>
    <t>DLLA</t>
  </si>
  <si>
    <t>DFLA</t>
  </si>
  <si>
    <t>DALA</t>
  </si>
  <si>
    <t>DDLA</t>
  </si>
  <si>
    <t>PYLA</t>
  </si>
  <si>
    <t>PSLA</t>
  </si>
  <si>
    <t>POLA</t>
  </si>
  <si>
    <t>PLLA</t>
  </si>
  <si>
    <t>PFLA</t>
  </si>
  <si>
    <t>PILA</t>
  </si>
  <si>
    <t>PQLA</t>
  </si>
  <si>
    <t>PALA</t>
  </si>
  <si>
    <t>PELA</t>
  </si>
  <si>
    <t>PDLA</t>
  </si>
  <si>
    <t>YOLA</t>
  </si>
  <si>
    <t>SOLA</t>
  </si>
  <si>
    <t>SLLA</t>
  </si>
  <si>
    <t>SALA</t>
  </si>
  <si>
    <t>SDLA</t>
  </si>
  <si>
    <t>OLLA</t>
  </si>
  <si>
    <t>OELA</t>
  </si>
  <si>
    <t>ODLA</t>
  </si>
  <si>
    <t>LFLA</t>
  </si>
  <si>
    <t>Ether lipid linker</t>
  </si>
  <si>
    <t>Collection fo plasmalogen phosphatidylethanolamine Martini 3 lipids</t>
  </si>
  <si>
    <t>plasmalogen phosphatidylethanolamine</t>
  </si>
  <si>
    <t>plasmalogen phosphatidylcholine</t>
  </si>
  <si>
    <t>Collection of plasmalogen phosphatidylserine Martini 3 lipids</t>
  </si>
  <si>
    <t>plasmalogen phosphatidylserine</t>
  </si>
  <si>
    <t>Collection of plasmalogen phosphatidylglycerol Martini 3 lipids</t>
  </si>
  <si>
    <t>plasmalogen phosphatidylglycerol</t>
  </si>
  <si>
    <t>Collection of plasmalogen phosphatidic acid Martini 3 lipids</t>
  </si>
  <si>
    <t>plasmalogen phosphatidic acid</t>
  </si>
  <si>
    <t>Ether phospholipids sections</t>
  </si>
  <si>
    <t>martini_v3.0.0_etherphospholipids_PC_v2.itp</t>
  </si>
  <si>
    <t>martini_v3.0.0_etherphospholipids_PE_v2.itp</t>
  </si>
  <si>
    <t>martini_v3.0.0_etherphospholipids_PS_v2.itp</t>
  </si>
  <si>
    <t>martini_v3.0.0_etherphospholipids_PG_v2.itp</t>
  </si>
  <si>
    <t>martini_v3.0.0_etherphospholipids_PA_v2.itp</t>
  </si>
  <si>
    <t>EA</t>
  </si>
  <si>
    <t>DTEC</t>
  </si>
  <si>
    <t>DJEC</t>
  </si>
  <si>
    <t>DUEC</t>
  </si>
  <si>
    <t>DMEC</t>
  </si>
  <si>
    <t>DPEC</t>
  </si>
  <si>
    <t>DSEC</t>
  </si>
  <si>
    <t>DKEC</t>
  </si>
  <si>
    <t>DBEC</t>
  </si>
  <si>
    <t>DXEC</t>
  </si>
  <si>
    <t>DCEC</t>
  </si>
  <si>
    <t>DREC</t>
  </si>
  <si>
    <t>DYEC</t>
  </si>
  <si>
    <t>DOEC</t>
  </si>
  <si>
    <t>DVEC</t>
  </si>
  <si>
    <t>DGEC</t>
  </si>
  <si>
    <t>DEEC</t>
  </si>
  <si>
    <t>DNEC</t>
  </si>
  <si>
    <t>DLEC</t>
  </si>
  <si>
    <t>DFEC</t>
  </si>
  <si>
    <t>DAEC</t>
  </si>
  <si>
    <t>DDEC</t>
  </si>
  <si>
    <t>PYEC</t>
  </si>
  <si>
    <t>PSEC</t>
  </si>
  <si>
    <t>POEC</t>
  </si>
  <si>
    <t>PLEC</t>
  </si>
  <si>
    <t>PFEC</t>
  </si>
  <si>
    <t>PIEC</t>
  </si>
  <si>
    <t>PQEC</t>
  </si>
  <si>
    <t>PAEC</t>
  </si>
  <si>
    <t>PEEC</t>
  </si>
  <si>
    <t>PDEC</t>
  </si>
  <si>
    <t>YOEC</t>
  </si>
  <si>
    <t>SOEC</t>
  </si>
  <si>
    <t>SLEC</t>
  </si>
  <si>
    <t>SAEC</t>
  </si>
  <si>
    <t>SDEC</t>
  </si>
  <si>
    <t>OLEC</t>
  </si>
  <si>
    <t>OEEC</t>
  </si>
  <si>
    <t>ODEC</t>
  </si>
  <si>
    <t>LFEC</t>
  </si>
  <si>
    <t>DTEE</t>
  </si>
  <si>
    <t>DJEE</t>
  </si>
  <si>
    <t>DUEE</t>
  </si>
  <si>
    <t>DMEE</t>
  </si>
  <si>
    <t>DPEE</t>
  </si>
  <si>
    <t>DSEE</t>
  </si>
  <si>
    <t>DKEE</t>
  </si>
  <si>
    <t>DBEE</t>
  </si>
  <si>
    <t>DXEE</t>
  </si>
  <si>
    <t>DCEE</t>
  </si>
  <si>
    <t>DREE</t>
  </si>
  <si>
    <t>DYEE</t>
  </si>
  <si>
    <t>DOEE</t>
  </si>
  <si>
    <t>DVEE</t>
  </si>
  <si>
    <t>DGEE</t>
  </si>
  <si>
    <t>DEEE</t>
  </si>
  <si>
    <t>DNEE</t>
  </si>
  <si>
    <t>DLEE</t>
  </si>
  <si>
    <t>DFEE</t>
  </si>
  <si>
    <t>DAEE</t>
  </si>
  <si>
    <t>DDEE</t>
  </si>
  <si>
    <t>PYEE</t>
  </si>
  <si>
    <t>PSEE</t>
  </si>
  <si>
    <t>POEE</t>
  </si>
  <si>
    <t>PLEE</t>
  </si>
  <si>
    <t>PFEE</t>
  </si>
  <si>
    <t>PIEE</t>
  </si>
  <si>
    <t>PQEE</t>
  </si>
  <si>
    <t>PAEE</t>
  </si>
  <si>
    <t>PEEE</t>
  </si>
  <si>
    <t>PDEE</t>
  </si>
  <si>
    <t>YOEE</t>
  </si>
  <si>
    <t>SOEE</t>
  </si>
  <si>
    <t>SLEE</t>
  </si>
  <si>
    <t>SAEE</t>
  </si>
  <si>
    <t>SDEE</t>
  </si>
  <si>
    <t>OLEE</t>
  </si>
  <si>
    <t>OEEE</t>
  </si>
  <si>
    <t>ODEE</t>
  </si>
  <si>
    <t>LFEE</t>
  </si>
  <si>
    <t>DTES</t>
  </si>
  <si>
    <t>DJES</t>
  </si>
  <si>
    <t>DUES</t>
  </si>
  <si>
    <t>DMES</t>
  </si>
  <si>
    <t>DPES</t>
  </si>
  <si>
    <t>DSES</t>
  </si>
  <si>
    <t>DKES</t>
  </si>
  <si>
    <t>DBES</t>
  </si>
  <si>
    <t>DXES</t>
  </si>
  <si>
    <t>DCES</t>
  </si>
  <si>
    <t>DRES</t>
  </si>
  <si>
    <t>DYES</t>
  </si>
  <si>
    <t>DOES</t>
  </si>
  <si>
    <t>DVES</t>
  </si>
  <si>
    <t>DGES</t>
  </si>
  <si>
    <t>DEES</t>
  </si>
  <si>
    <t>DNES</t>
  </si>
  <si>
    <t>DLES</t>
  </si>
  <si>
    <t>DFES</t>
  </si>
  <si>
    <t>DAES</t>
  </si>
  <si>
    <t>DDES</t>
  </si>
  <si>
    <t>PYES</t>
  </si>
  <si>
    <t>PSES</t>
  </si>
  <si>
    <t>POES</t>
  </si>
  <si>
    <t>PLES</t>
  </si>
  <si>
    <t>PFES</t>
  </si>
  <si>
    <t>PIES</t>
  </si>
  <si>
    <t>PQES</t>
  </si>
  <si>
    <t>PAES</t>
  </si>
  <si>
    <t>PEES</t>
  </si>
  <si>
    <t>PDES</t>
  </si>
  <si>
    <t>YOES</t>
  </si>
  <si>
    <t>SOES</t>
  </si>
  <si>
    <t>SLES</t>
  </si>
  <si>
    <t>SAES</t>
  </si>
  <si>
    <t>SDES</t>
  </si>
  <si>
    <t>OLES</t>
  </si>
  <si>
    <t>OEES</t>
  </si>
  <si>
    <t>ODES</t>
  </si>
  <si>
    <t>LFES</t>
  </si>
  <si>
    <t>DTEG</t>
  </si>
  <si>
    <t>DJEG</t>
  </si>
  <si>
    <t>DUEG</t>
  </si>
  <si>
    <t>DMEG</t>
  </si>
  <si>
    <t>DPEG</t>
  </si>
  <si>
    <t>DSEG</t>
  </si>
  <si>
    <t>DKEG</t>
  </si>
  <si>
    <t>DBEG</t>
  </si>
  <si>
    <t>DXEG</t>
  </si>
  <si>
    <t>DCEG</t>
  </si>
  <si>
    <t>DREG</t>
  </si>
  <si>
    <t>DYEG</t>
  </si>
  <si>
    <t>DOEG</t>
  </si>
  <si>
    <t>DVEG</t>
  </si>
  <si>
    <t>DGEG</t>
  </si>
  <si>
    <t>DEEG</t>
  </si>
  <si>
    <t>DNEG</t>
  </si>
  <si>
    <t>DLEG</t>
  </si>
  <si>
    <t>DFEG</t>
  </si>
  <si>
    <t>DAEG</t>
  </si>
  <si>
    <t>DDEG</t>
  </si>
  <si>
    <t>PYEG</t>
  </si>
  <si>
    <t>PSEG</t>
  </si>
  <si>
    <t>POEG</t>
  </si>
  <si>
    <t>PLEG</t>
  </si>
  <si>
    <t>PFEG</t>
  </si>
  <si>
    <t>PIEG</t>
  </si>
  <si>
    <t>PQEG</t>
  </si>
  <si>
    <t>PAEG</t>
  </si>
  <si>
    <t>PEEG</t>
  </si>
  <si>
    <t>PDEG</t>
  </si>
  <si>
    <t>YOEG</t>
  </si>
  <si>
    <t>SOEG</t>
  </si>
  <si>
    <t>SLEG</t>
  </si>
  <si>
    <t>SAEG</t>
  </si>
  <si>
    <t>SDEG</t>
  </si>
  <si>
    <t>OLEG</t>
  </si>
  <si>
    <t>OEEG</t>
  </si>
  <si>
    <t>ODEG</t>
  </si>
  <si>
    <t>LFEG</t>
  </si>
  <si>
    <t>DTEA</t>
  </si>
  <si>
    <t>DJEA</t>
  </si>
  <si>
    <t>DUEA</t>
  </si>
  <si>
    <t>DMEA</t>
  </si>
  <si>
    <t>DPEA</t>
  </si>
  <si>
    <t>DSEA</t>
  </si>
  <si>
    <t>DKEA</t>
  </si>
  <si>
    <t>DBEA</t>
  </si>
  <si>
    <t>DXEA</t>
  </si>
  <si>
    <t>DCEA</t>
  </si>
  <si>
    <t>DREA</t>
  </si>
  <si>
    <t>DYEA</t>
  </si>
  <si>
    <t>DOEA</t>
  </si>
  <si>
    <t>DVEA</t>
  </si>
  <si>
    <t>DGEA</t>
  </si>
  <si>
    <t>DEEA</t>
  </si>
  <si>
    <t>DNEA</t>
  </si>
  <si>
    <t>DLEA</t>
  </si>
  <si>
    <t>DFEA</t>
  </si>
  <si>
    <t>DAEA</t>
  </si>
  <si>
    <t>DDEA</t>
  </si>
  <si>
    <t>PYEA</t>
  </si>
  <si>
    <t>PSEA</t>
  </si>
  <si>
    <t>POEA</t>
  </si>
  <si>
    <t>PLEA</t>
  </si>
  <si>
    <t>PFEA</t>
  </si>
  <si>
    <t>PIEA</t>
  </si>
  <si>
    <t>PQEA</t>
  </si>
  <si>
    <t>PAEA</t>
  </si>
  <si>
    <t>PEEA</t>
  </si>
  <si>
    <t>PDEA</t>
  </si>
  <si>
    <t>YOEA</t>
  </si>
  <si>
    <t>SOEA</t>
  </si>
  <si>
    <t>SLEA</t>
  </si>
  <si>
    <t>SAEA</t>
  </si>
  <si>
    <t>SDEA</t>
  </si>
  <si>
    <t>OLEA</t>
  </si>
  <si>
    <t>OEEA</t>
  </si>
  <si>
    <t>ODEA</t>
  </si>
  <si>
    <t>LFEA</t>
  </si>
  <si>
    <t>EG</t>
  </si>
  <si>
    <t>ES</t>
  </si>
  <si>
    <t>EE</t>
  </si>
  <si>
    <t>EC</t>
  </si>
  <si>
    <t>Ether lipid - Phosphatidylcholine - EC</t>
  </si>
  <si>
    <t>Ether lipid - Phosphatidylethanolamine - EE</t>
  </si>
  <si>
    <t>Ether lipid - Phosphatidylserine - ES</t>
  </si>
  <si>
    <t>Ether lipid - Phosphatidylglycerol - EG</t>
  </si>
  <si>
    <t>Ether lipid - Phosphatidic acid - EA</t>
  </si>
  <si>
    <t>ether lipid phosphatidic acid</t>
  </si>
  <si>
    <t>ether lipid phosphatidylglycerol</t>
  </si>
  <si>
    <t>ether lipid phosphatidylserine</t>
  </si>
  <si>
    <t>ether lipid phosphatidylethanolamine</t>
  </si>
  <si>
    <t>ether lipid phosphatidylcholine</t>
  </si>
  <si>
    <t>Collection of ether lipid phosphatidylcholine Martini 3 lipids</t>
  </si>
  <si>
    <t>Collection fo ether lipid phosphatidylethanolamine Martini 3 lipids</t>
  </si>
  <si>
    <t>Collection of ether lipid phosphatidylserine Martini 3 lipids</t>
  </si>
  <si>
    <t>Collection of ether lipid phosphatidylglycerol Martini 3 lipids</t>
  </si>
  <si>
    <t>Collection of ether lipid phosphatidic acid Martini 3 lipids</t>
  </si>
  <si>
    <t>Plasmalogen - Phosphatidic acid - LA</t>
  </si>
  <si>
    <t>Plasmalogen - Phosphatidylglycerol - LG</t>
  </si>
  <si>
    <t>Plasmalogen - Phosphatidylserine - LS</t>
  </si>
  <si>
    <t>Plasmalogen - Phosphatidylethanolamine - LE</t>
  </si>
  <si>
    <t>LC</t>
  </si>
  <si>
    <t>E E</t>
  </si>
  <si>
    <t>martini_v3.0.0_ceramides_v2.itp</t>
  </si>
  <si>
    <t>from Floris</t>
  </si>
  <si>
    <t>Remainig letters  H,W,Z</t>
  </si>
  <si>
    <t>K.B. Pedersen et al., The Martini 3 Lipidome: Expanded and Refined Parameters Improve Lipid Phase Behavior, ACS Central Science, 2025. doi: 10.1021/acscentsci.5c00755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</si>
</sst>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0" x14ac:knownFonts="1">
    <font>
      <sz val="12"/>
      <color rgb="FF000000"/>
      <name val="Calibri"/>
      <family val="2"/>
      <charset val="1"/>
    </font>
    <font>
      <sz val="10"/>
      <color rgb="FF000000"/>
      <name val="Times New Roman"/>
      <family val="1"/>
      <charset val="1"/>
    </font>
    <font>
      <sz val="10"/>
      <color rgb="FFFF0000"/>
      <name val="Times New Roman"/>
      <family val="1"/>
      <charset val="1"/>
    </font>
    <font>
      <b/>
      <sz val="10"/>
      <color rgb="FF000000"/>
      <name val="Times New Roman"/>
      <family val="1"/>
      <charset val="1"/>
    </font>
    <font>
      <sz val="10"/>
      <name val="Times New Roman"/>
      <family val="1"/>
      <charset val="1"/>
    </font>
    <font>
      <b/>
      <sz val="12"/>
      <color rgb="FF000000"/>
      <name val="Calibri"/>
      <family val="2"/>
      <charset val="1"/>
    </font>
    <font>
      <sz val="12"/>
      <name val="Calibri"/>
      <family val="2"/>
      <charset val="1"/>
    </font>
    <font>
      <b/>
      <sz val="12"/>
      <color rgb="FF000000"/>
      <name val="Calibri (Body)"/>
      <family val="2"/>
      <charset val="1"/>
    </font>
    <font>
      <b/>
      <sz val="14"/>
      <color rgb="FF000000"/>
      <name val="Times New Roman"/>
      <family val="1"/>
      <charset val="1"/>
    </font>
    <font>
      <sz val="10"/>
      <color rgb="FF000000"/>
      <name val="Courier New"/>
      <family val="3"/>
      <charset val="1"/>
    </font>
    <font>
      <sz val="12"/>
      <color rgb="FFFF0000"/>
      <name val="Calibri"/>
      <family val="2"/>
      <charset val="1"/>
    </font>
    <font>
      <b/>
      <sz val="12"/>
      <color rgb="FF000000"/>
      <name val="Times New Roman"/>
      <family val="1"/>
      <charset val="1"/>
    </font>
    <font>
      <b/>
      <sz val="12"/>
      <color rgb="FFCC0000"/>
      <name val="Calibri"/>
      <family val="2"/>
      <charset val="1"/>
    </font>
    <font>
      <b/>
      <sz val="12"/>
      <color rgb="FFFF0000"/>
      <name val="Calibri"/>
      <family val="2"/>
      <charset val="1"/>
    </font>
    <font>
      <sz val="10"/>
      <name val="Courier New"/>
      <family val="3"/>
      <charset val="1"/>
    </font>
    <font>
      <sz val="12"/>
      <color rgb="FF000000"/>
      <name val="Times New Roman"/>
      <family val="1"/>
      <charset val="1"/>
    </font>
    <font>
      <sz val="10"/>
      <color rgb="FFFF0000"/>
      <name val="Courier New"/>
      <family val="3"/>
      <charset val="1"/>
    </font>
    <font>
      <sz val="12"/>
      <color rgb="FFFF0000"/>
      <name val="Calibri"/>
      <family val="2"/>
      <scheme val="minor"/>
    </font>
    <font>
      <b/>
      <sz val="12"/>
      <color theme="1"/>
      <name val="Calibri"/>
      <family val="2"/>
      <scheme val="minor"/>
    </font>
    <font>
      <b/>
      <sz val="12"/>
      <name val="Calibri"/>
      <family val="2"/>
    </font>
    <font>
      <b/>
      <sz val="12"/>
      <color rgb="FF000000"/>
      <name val="Calibri"/>
      <family val="2"/>
    </font>
    <font>
      <b/>
      <sz val="12"/>
      <color rgb="FFFF0000"/>
      <name val="Calibri"/>
      <family val="2"/>
    </font>
    <font>
      <sz val="8"/>
      <name val="Calibri"/>
      <family val="2"/>
      <charset val="1"/>
    </font>
    <font>
      <b/>
      <sz val="10"/>
      <color rgb="FF000000"/>
      <name val="Times New Roman"/>
      <family val="1"/>
    </font>
    <font>
      <sz val="10"/>
      <color rgb="FF000000"/>
      <name val="Times New Roman"/>
      <family val="1"/>
    </font>
    <font>
      <b/>
      <sz val="10"/>
      <color theme="1"/>
      <name val="Times New Roman"/>
      <family val="1"/>
    </font>
    <font>
      <sz val="10"/>
      <name val="Times New Roman"/>
      <family val="1"/>
    </font>
    <font>
      <b/>
      <sz val="12"/>
      <name val="Calibri"/>
      <family val="2"/>
      <charset val="1"/>
    </font>
    <font>
      <sz val="12"/>
      <color rgb="FF000000"/>
      <name val="Calibri"/>
      <family val="2"/>
    </font>
    <font>
      <b/>
      <sz val="10"/>
      <name val="Times New Roman"/>
      <family val="1"/>
      <charset val="1"/>
    </font>
  </fonts>
  <fills count="4">
    <fill>
      <patternFill patternType="none"/>
    </fill>
    <fill>
      <patternFill patternType="gray125"/>
    </fill>
    <fill>
      <patternFill patternType="solid">
        <fgColor theme="5" tint="0.59999389629810485"/>
        <bgColor indexed="64"/>
      </patternFill>
    </fill>
    <fill>
      <patternFill patternType="solid">
        <fgColor theme="4" tint="0.59999389629810485"/>
        <bgColor indexed="64"/>
      </patternFill>
    </fill>
  </fills>
  <borders count="1">
    <border>
      <left/>
      <right/>
      <top/>
      <bottom/>
      <diagonal/>
    </border>
  </borders>
  <cellStyleXfs count="1">
    <xf numFmtId="0" fontId="0" fillId="0" borderId="0"/>
  </cellStyleXfs>
  <cellXfs count="47">
    <xf numFmtId="0" fontId="0" fillId="0" borderId="0" xfId="0"/>
    <xf numFmtId="49" fontId="3" fillId="0" borderId="0" xfId="0" applyNumberFormat="1" applyFont="1" applyAlignment="1">
      <alignment wrapText="1"/>
    </xf>
    <xf numFmtId="0" fontId="1" fillId="0" borderId="0" xfId="0" applyFont="1"/>
    <xf numFmtId="0" fontId="2" fillId="0" borderId="0" xfId="0" applyFont="1"/>
    <xf numFmtId="0" fontId="3" fillId="0" borderId="0" xfId="0" applyFont="1"/>
    <xf numFmtId="49" fontId="1" fillId="0" borderId="0" xfId="0" applyNumberFormat="1" applyFont="1" applyAlignment="1">
      <alignment wrapText="1"/>
    </xf>
    <xf numFmtId="49" fontId="2" fillId="0" borderId="0" xfId="0" applyNumberFormat="1" applyFont="1" applyAlignment="1">
      <alignment wrapText="1"/>
    </xf>
    <xf numFmtId="49" fontId="3" fillId="0" borderId="0" xfId="0" applyNumberFormat="1" applyFont="1" applyAlignment="1">
      <alignment vertical="top" wrapText="1"/>
    </xf>
    <xf numFmtId="49" fontId="1" fillId="0" borderId="0" xfId="0" applyNumberFormat="1" applyFont="1" applyAlignment="1">
      <alignment horizontal="center"/>
    </xf>
    <xf numFmtId="49" fontId="1" fillId="0" borderId="0" xfId="0" applyNumberFormat="1" applyFont="1" applyAlignment="1">
      <alignment vertical="top" wrapText="1"/>
    </xf>
    <xf numFmtId="0" fontId="4" fillId="0" borderId="0" xfId="0" applyFont="1"/>
    <xf numFmtId="0" fontId="1" fillId="0" borderId="0" xfId="0" applyFont="1" applyAlignment="1">
      <alignment wrapText="1"/>
    </xf>
    <xf numFmtId="49" fontId="5" fillId="0" borderId="0" xfId="0" applyNumberFormat="1" applyFont="1" applyAlignment="1">
      <alignment wrapText="1"/>
    </xf>
    <xf numFmtId="49" fontId="0" fillId="0" borderId="0" xfId="0" applyNumberFormat="1" applyAlignment="1">
      <alignment wrapText="1"/>
    </xf>
    <xf numFmtId="49" fontId="7" fillId="0" borderId="0" xfId="0" applyNumberFormat="1" applyFont="1" applyAlignment="1">
      <alignment horizontal="left" wrapText="1"/>
    </xf>
    <xf numFmtId="0" fontId="7" fillId="0" borderId="0" xfId="0" applyFont="1" applyAlignment="1">
      <alignment horizontal="left"/>
    </xf>
    <xf numFmtId="0" fontId="8" fillId="0" borderId="0" xfId="0" applyFont="1"/>
    <xf numFmtId="0" fontId="9" fillId="0" borderId="0" xfId="0" applyFont="1"/>
    <xf numFmtId="0" fontId="6" fillId="0" borderId="0" xfId="0" applyFont="1"/>
    <xf numFmtId="0" fontId="10" fillId="0" borderId="0" xfId="0" applyFont="1"/>
    <xf numFmtId="0" fontId="11" fillId="0" borderId="0" xfId="0" applyFont="1"/>
    <xf numFmtId="0" fontId="12" fillId="0" borderId="0" xfId="0" applyFont="1"/>
    <xf numFmtId="0" fontId="13" fillId="0" borderId="0" xfId="0" applyFont="1"/>
    <xf numFmtId="0" fontId="14" fillId="0" borderId="0" xfId="0" applyFont="1"/>
    <xf numFmtId="0" fontId="15" fillId="0" borderId="0" xfId="0" applyFont="1"/>
    <xf numFmtId="0" fontId="16" fillId="0" borderId="0" xfId="0" applyFont="1"/>
    <xf numFmtId="49" fontId="19" fillId="0" borderId="0" xfId="0" applyNumberFormat="1" applyFont="1" applyAlignment="1">
      <alignment wrapText="1"/>
    </xf>
    <xf numFmtId="0" fontId="20" fillId="0" borderId="0" xfId="0" applyFont="1"/>
    <xf numFmtId="0" fontId="0" fillId="2" borderId="0" xfId="0" applyFill="1"/>
    <xf numFmtId="0" fontId="20" fillId="3" borderId="0" xfId="0" applyFont="1" applyFill="1"/>
    <xf numFmtId="0" fontId="0" fillId="3" borderId="0" xfId="0" applyFill="1"/>
    <xf numFmtId="0" fontId="20" fillId="2" borderId="0" xfId="0" applyFont="1" applyFill="1"/>
    <xf numFmtId="0" fontId="21" fillId="0" borderId="0" xfId="0" applyFont="1"/>
    <xf numFmtId="49" fontId="20" fillId="0" borderId="0" xfId="0" applyNumberFormat="1" applyFont="1" applyAlignment="1">
      <alignment wrapText="1"/>
    </xf>
    <xf numFmtId="0" fontId="18" fillId="0" borderId="0" xfId="0" applyFont="1"/>
    <xf numFmtId="0" fontId="17" fillId="0" borderId="0" xfId="0" applyFont="1"/>
    <xf numFmtId="0" fontId="23" fillId="0" borderId="0" xfId="0" applyFont="1"/>
    <xf numFmtId="0" fontId="24" fillId="0" borderId="0" xfId="0" applyFont="1"/>
    <xf numFmtId="0" fontId="25" fillId="0" borderId="0" xfId="0" applyFont="1"/>
    <xf numFmtId="0" fontId="26" fillId="0" borderId="0" xfId="0" applyFont="1"/>
    <xf numFmtId="49" fontId="27" fillId="0" borderId="0" xfId="0" applyNumberFormat="1" applyFont="1" applyAlignment="1">
      <alignment wrapText="1"/>
    </xf>
    <xf numFmtId="0" fontId="28" fillId="0" borderId="0" xfId="0" applyFont="1"/>
    <xf numFmtId="0" fontId="29" fillId="0" borderId="0" xfId="0" applyFont="1"/>
    <xf numFmtId="0" fontId="1" fillId="0" borderId="0" xfId="0" applyFont="1"/>
    <xf numFmtId="49" fontId="3" fillId="0" borderId="0" xfId="0" applyNumberFormat="1" applyFont="1" applyAlignment="1">
      <alignment wrapText="1"/>
    </xf>
    <xf numFmtId="49" fontId="3" fillId="0" borderId="0" xfId="0" applyNumberFormat="1" applyFont="1" applyAlignment="1">
      <alignment vertical="top" wrapText="1"/>
    </xf>
    <xf numFmtId="0" fontId="4" fillId="0" borderId="0" xfId="0" applyFont="1"/>
  </cellXfs>
  <cellStyles count="1">
    <cellStyle name="Normal" xfId="0" builtinId="0"/>
  </cellStyles>
  <dxfs count="0"/>
  <tableStyles count="0" defaultTableStyle="TableStyleMedium9" defaultPivotStyle="PivotStyleMedium7"/>
  <colors>
    <indexedColors>
      <rgbColor rgb="FF000000"/>
      <rgbColor rgb="FFFFFFFF"/>
      <rgbColor rgb="FFFF0000"/>
      <rgbColor rgb="FF00FF00"/>
      <rgbColor rgb="FF0000FF"/>
      <rgbColor rgb="FFFFFF00"/>
      <rgbColor rgb="FFFF00FF"/>
      <rgbColor rgb="FF00FFFF"/>
      <rgbColor rgb="FFCC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AD824"/>
  <sheetViews>
    <sheetView zoomScale="120" zoomScaleNormal="120" workbookViewId="0">
      <selection activeCell="O25" sqref="O25"/>
    </sheetView>
  </sheetViews>
  <sheetFormatPr baseColWidth="10" defaultColWidth="8.83203125" defaultRowHeight="16" x14ac:dyDescent="0.2"/>
  <cols>
    <col min="3" max="3" width="11.33203125" customWidth="1"/>
    <col min="4" max="4" width="14.1640625" customWidth="1"/>
    <col min="10" max="10" width="12.83203125" customWidth="1"/>
    <col min="11" max="11" width="25" customWidth="1"/>
    <col min="12" max="12" width="35.83203125" customWidth="1"/>
    <col min="13" max="13" width="14.6640625" customWidth="1"/>
    <col min="14" max="14" width="16.5" customWidth="1"/>
    <col min="15" max="15" width="15.1640625" customWidth="1"/>
    <col min="18" max="18" width="12.1640625" customWidth="1"/>
    <col min="22" max="22" width="9.33203125" customWidth="1"/>
    <col min="23" max="23" width="9.5" customWidth="1"/>
    <col min="24" max="24" width="13.5" customWidth="1"/>
  </cols>
  <sheetData>
    <row r="2" spans="1:30" x14ac:dyDescent="0.2">
      <c r="A2" s="30"/>
      <c r="B2" s="31" t="s">
        <v>530</v>
      </c>
      <c r="C2" s="31"/>
      <c r="D2" s="28"/>
      <c r="E2" s="28"/>
      <c r="F2" s="28"/>
      <c r="G2" s="28"/>
      <c r="H2" s="28"/>
      <c r="I2" s="28"/>
      <c r="J2" s="28"/>
      <c r="K2" s="28"/>
      <c r="L2" s="28"/>
      <c r="M2" s="28"/>
      <c r="N2" s="28"/>
      <c r="O2" s="28"/>
      <c r="P2" s="28"/>
      <c r="Q2" s="28"/>
      <c r="R2" s="28"/>
      <c r="S2" s="28"/>
      <c r="T2" s="28"/>
      <c r="U2" s="28"/>
      <c r="V2" s="28"/>
      <c r="W2" s="28"/>
      <c r="X2" s="28"/>
      <c r="Y2" s="29" t="s">
        <v>658</v>
      </c>
      <c r="Z2" s="30"/>
      <c r="AA2" s="30"/>
      <c r="AB2" s="30"/>
      <c r="AC2" s="30"/>
    </row>
    <row r="3" spans="1:30" s="13" customFormat="1" ht="89" customHeight="1" x14ac:dyDescent="0.2">
      <c r="A3" s="12" t="s">
        <v>7</v>
      </c>
      <c r="B3" s="12" t="s">
        <v>748</v>
      </c>
      <c r="C3" s="12" t="s">
        <v>132</v>
      </c>
      <c r="D3" s="12" t="s">
        <v>133</v>
      </c>
      <c r="E3" s="12" t="s">
        <v>134</v>
      </c>
      <c r="F3" s="12" t="s">
        <v>135</v>
      </c>
      <c r="G3" s="12" t="s">
        <v>136</v>
      </c>
      <c r="H3" s="12" t="s">
        <v>137</v>
      </c>
      <c r="I3" s="12" t="s">
        <v>138</v>
      </c>
      <c r="J3" s="12" t="s">
        <v>139</v>
      </c>
      <c r="K3" s="12" t="s">
        <v>140</v>
      </c>
      <c r="L3" s="12" t="s">
        <v>141</v>
      </c>
      <c r="M3" s="12" t="s">
        <v>142</v>
      </c>
      <c r="N3" s="12" t="s">
        <v>143</v>
      </c>
      <c r="O3" s="12" t="s">
        <v>144</v>
      </c>
      <c r="P3" s="12" t="s">
        <v>145</v>
      </c>
      <c r="Q3" s="12" t="s">
        <v>146</v>
      </c>
      <c r="R3" s="12" t="s">
        <v>147</v>
      </c>
      <c r="S3" s="12" t="s">
        <v>148</v>
      </c>
      <c r="T3" s="12" t="s">
        <v>149</v>
      </c>
      <c r="U3" s="12"/>
      <c r="V3" s="40" t="s">
        <v>534</v>
      </c>
      <c r="W3" s="40" t="s">
        <v>533</v>
      </c>
      <c r="X3" s="40" t="s">
        <v>532</v>
      </c>
      <c r="Y3" s="12" t="s">
        <v>774</v>
      </c>
      <c r="Z3" s="26" t="s">
        <v>598</v>
      </c>
      <c r="AA3" s="33" t="s">
        <v>583</v>
      </c>
      <c r="AB3" s="33" t="s">
        <v>535</v>
      </c>
      <c r="AC3" s="33" t="s">
        <v>616</v>
      </c>
    </row>
    <row r="4" spans="1:30" ht="6" customHeight="1" x14ac:dyDescent="0.2"/>
    <row r="5" spans="1:30" ht="17" customHeight="1" x14ac:dyDescent="0.2">
      <c r="B5" s="14">
        <v>0</v>
      </c>
      <c r="C5" s="15">
        <v>1</v>
      </c>
      <c r="D5" s="14">
        <v>2</v>
      </c>
      <c r="E5" s="15">
        <v>3</v>
      </c>
      <c r="F5" s="14">
        <v>4</v>
      </c>
      <c r="G5" s="15">
        <v>5</v>
      </c>
      <c r="H5" s="14">
        <v>6</v>
      </c>
      <c r="I5" s="15">
        <v>7</v>
      </c>
      <c r="J5" s="14">
        <v>8</v>
      </c>
      <c r="K5" s="15">
        <v>9</v>
      </c>
      <c r="L5" s="14">
        <v>10</v>
      </c>
      <c r="M5" s="15">
        <v>11</v>
      </c>
      <c r="N5" s="14">
        <v>12</v>
      </c>
      <c r="O5" s="15">
        <v>13</v>
      </c>
      <c r="P5" s="14">
        <v>14</v>
      </c>
      <c r="Q5" s="15">
        <v>15</v>
      </c>
      <c r="R5" s="14">
        <v>16</v>
      </c>
      <c r="S5" s="15">
        <v>17</v>
      </c>
      <c r="T5" s="14">
        <v>18</v>
      </c>
      <c r="U5" s="15">
        <v>19</v>
      </c>
      <c r="V5" s="14">
        <v>20</v>
      </c>
      <c r="W5" s="15">
        <v>21</v>
      </c>
      <c r="X5" s="14">
        <v>22</v>
      </c>
      <c r="Y5" s="15">
        <v>23</v>
      </c>
      <c r="Z5" s="14">
        <v>24</v>
      </c>
      <c r="AA5" s="15">
        <v>25</v>
      </c>
      <c r="AB5" s="14">
        <v>26</v>
      </c>
      <c r="AC5" s="15">
        <v>27</v>
      </c>
    </row>
    <row r="6" spans="1:30" ht="18" x14ac:dyDescent="0.2">
      <c r="C6" s="16" t="s">
        <v>153</v>
      </c>
      <c r="D6" s="16"/>
      <c r="E6" s="16"/>
    </row>
    <row r="7" spans="1:30" x14ac:dyDescent="0.2">
      <c r="B7">
        <v>-1</v>
      </c>
      <c r="C7" t="s">
        <v>869</v>
      </c>
      <c r="D7" t="s">
        <v>153</v>
      </c>
      <c r="E7" t="s">
        <v>775</v>
      </c>
      <c r="O7" t="str">
        <f>Refs!$B$13 &amp; " and \n " &amp; Refs!$B$12</f>
        <v>K.B. Pedersen et al., The Martini 3 Lipidome: Expanded and Refined Parameters Improve Lipid Phase Behavior, ACS Central Science, 2025. doi: 10.1021/acscentsci.5c00755 and \n P.C.T. Souza et al. Martini 3: a general purpose force field for coarse-grained molecular dynamics, \n Nat. Methods; 2021. doi: 10.1038/s41592-021-01098-3</v>
      </c>
      <c r="Q7" t="s">
        <v>660</v>
      </c>
      <c r="R7" t="s">
        <v>876</v>
      </c>
    </row>
    <row r="8" spans="1:30" x14ac:dyDescent="0.2">
      <c r="B8" t="s">
        <v>659</v>
      </c>
      <c r="C8" t="s">
        <v>154</v>
      </c>
      <c r="D8" t="s">
        <v>155</v>
      </c>
      <c r="E8" t="s">
        <v>154</v>
      </c>
      <c r="F8" s="17" t="s">
        <v>156</v>
      </c>
      <c r="G8" s="17" t="s">
        <v>571</v>
      </c>
      <c r="H8" s="17" t="s">
        <v>571</v>
      </c>
      <c r="I8" s="17"/>
      <c r="J8" t="s">
        <v>582</v>
      </c>
      <c r="K8" t="str">
        <f t="shared" ref="K8:K27" si="0">J8&amp;" "&amp;E8&amp;" ("&amp;F8&amp;")"</f>
        <v>di-C08:0 PC (DTPC)</v>
      </c>
      <c r="L8" t="str">
        <f>"A general model "&amp;D8&amp;" ("&amp;E8&amp;") lipid corresponding to atomistic C8:0 dioctanoyl tails."</f>
        <v>A general model phosphatidylcholine (PC) lipid corresponding to atomistic C8:0 dioctanoyl tails.</v>
      </c>
      <c r="N8" t="s">
        <v>945</v>
      </c>
      <c r="O8"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8" t="s">
        <v>878</v>
      </c>
      <c r="V8" t="s">
        <v>160</v>
      </c>
      <c r="W8" t="s">
        <v>161</v>
      </c>
      <c r="X8" t="str">
        <f t="shared" ref="X8:X27" si="1">H8&amp;" "&amp;G8</f>
        <v>cC cC</v>
      </c>
      <c r="Y8">
        <v>0</v>
      </c>
      <c r="AA8" t="s">
        <v>156</v>
      </c>
    </row>
    <row r="9" spans="1:30" x14ac:dyDescent="0.2">
      <c r="B9" t="s">
        <v>659</v>
      </c>
      <c r="C9" t="s">
        <v>154</v>
      </c>
      <c r="D9" t="s">
        <v>155</v>
      </c>
      <c r="E9" t="s">
        <v>154</v>
      </c>
      <c r="F9" s="17" t="s">
        <v>753</v>
      </c>
      <c r="G9" s="17" t="s">
        <v>50</v>
      </c>
      <c r="H9" s="17" t="s">
        <v>50</v>
      </c>
      <c r="I9" s="17"/>
      <c r="J9" t="s">
        <v>584</v>
      </c>
      <c r="K9" t="str">
        <f t="shared" si="0"/>
        <v>di-C10:0 PC (DJPC)</v>
      </c>
      <c r="L9" t="str">
        <f>"A general model "&amp;D9&amp;" ("&amp;E9&amp;") lipid corresponding to atomistic C10:0 didecanoyl tails."</f>
        <v>A general model phosphatidylcholine (PC) lipid corresponding to atomistic C10:0 didecanoyl tails.</v>
      </c>
      <c r="N9" t="s">
        <v>945</v>
      </c>
      <c r="O9"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9" t="s">
        <v>878</v>
      </c>
      <c r="V9" t="s">
        <v>160</v>
      </c>
      <c r="W9" t="s">
        <v>161</v>
      </c>
      <c r="X9" t="str">
        <f t="shared" si="1"/>
        <v>CC CC</v>
      </c>
      <c r="Y9">
        <v>0</v>
      </c>
      <c r="AA9" t="s">
        <v>156</v>
      </c>
      <c r="AB9" t="s">
        <v>597</v>
      </c>
    </row>
    <row r="10" spans="1:30" x14ac:dyDescent="0.2">
      <c r="B10" t="s">
        <v>659</v>
      </c>
      <c r="C10" t="s">
        <v>154</v>
      </c>
      <c r="D10" t="s">
        <v>155</v>
      </c>
      <c r="E10" t="s">
        <v>154</v>
      </c>
      <c r="F10" s="17" t="s">
        <v>608</v>
      </c>
      <c r="G10" s="17" t="s">
        <v>570</v>
      </c>
      <c r="H10" s="17" t="s">
        <v>570</v>
      </c>
      <c r="I10" s="17"/>
      <c r="J10" t="s">
        <v>585</v>
      </c>
      <c r="K10" t="str">
        <f t="shared" ref="K10:K13" si="2">J10&amp;" "&amp;E10&amp;" ("&amp;F10&amp;")"</f>
        <v>di-C12:0 PC (DUPC)</v>
      </c>
      <c r="L10" t="str">
        <f>"A general model "&amp;D10&amp;" ("&amp;E10&amp;") lipid corresponding to atomistic C12:0 dilauroyl tails."</f>
        <v>A general model phosphatidylcholine (PC) lipid corresponding to atomistic C12:0 dilauroyl tails.</v>
      </c>
      <c r="N10" t="s">
        <v>945</v>
      </c>
      <c r="O10"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10" t="s">
        <v>878</v>
      </c>
      <c r="V10" t="s">
        <v>160</v>
      </c>
      <c r="W10" t="s">
        <v>161</v>
      </c>
      <c r="X10" t="str">
        <f t="shared" ref="X10:X13" si="3">H10&amp;" "&amp;G10</f>
        <v>cCC cCC</v>
      </c>
      <c r="Y10">
        <v>0</v>
      </c>
      <c r="AA10" t="s">
        <v>162</v>
      </c>
      <c r="AB10" t="s">
        <v>162</v>
      </c>
    </row>
    <row r="11" spans="1:30" x14ac:dyDescent="0.2">
      <c r="B11" t="s">
        <v>659</v>
      </c>
      <c r="C11" t="s">
        <v>154</v>
      </c>
      <c r="D11" t="s">
        <v>155</v>
      </c>
      <c r="E11" t="s">
        <v>154</v>
      </c>
      <c r="F11" s="17" t="s">
        <v>596</v>
      </c>
      <c r="G11" s="17" t="s">
        <v>54</v>
      </c>
      <c r="H11" s="17" t="s">
        <v>54</v>
      </c>
      <c r="I11" s="17"/>
      <c r="J11" t="s">
        <v>587</v>
      </c>
      <c r="K11" t="str">
        <f t="shared" si="2"/>
        <v>di-C14:0 PC (DMPC)</v>
      </c>
      <c r="L11" t="str">
        <f>"A general model "&amp;D11&amp;" ("&amp;E11&amp;") lipid corresponding to atomistic C14:0 dimyristoyl (DM"&amp;E11&amp;") tails."</f>
        <v>A general model phosphatidylcholine (PC) lipid corresponding to atomistic C14:0 dimyristoyl (DMPC) tails.</v>
      </c>
      <c r="N11" t="s">
        <v>945</v>
      </c>
      <c r="O11"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11" t="s">
        <v>878</v>
      </c>
      <c r="V11" t="s">
        <v>160</v>
      </c>
      <c r="W11" t="s">
        <v>161</v>
      </c>
      <c r="X11" t="str">
        <f t="shared" si="3"/>
        <v>CCC CCC</v>
      </c>
      <c r="Y11">
        <v>0</v>
      </c>
      <c r="AA11" t="s">
        <v>162</v>
      </c>
      <c r="AB11" t="s">
        <v>596</v>
      </c>
      <c r="AD11" s="17"/>
    </row>
    <row r="12" spans="1:30" x14ac:dyDescent="0.2">
      <c r="B12" t="s">
        <v>659</v>
      </c>
      <c r="C12" t="s">
        <v>154</v>
      </c>
      <c r="D12" t="s">
        <v>155</v>
      </c>
      <c r="E12" t="s">
        <v>154</v>
      </c>
      <c r="F12" s="17" t="s">
        <v>164</v>
      </c>
      <c r="G12" s="17" t="s">
        <v>569</v>
      </c>
      <c r="H12" s="17" t="s">
        <v>569</v>
      </c>
      <c r="I12" s="17"/>
      <c r="J12" t="s">
        <v>588</v>
      </c>
      <c r="K12" t="str">
        <f t="shared" si="2"/>
        <v>di-C16:0 PC (DPPC)</v>
      </c>
      <c r="L12" t="str">
        <f>"A general model "&amp;D12&amp;" ("&amp;E12&amp;") lipid corresponding to atomistic C16:0 dipalmitoyl (DP"&amp;E12&amp;") tails."</f>
        <v>A general model phosphatidylcholine (PC) lipid corresponding to atomistic C16:0 dipalmitoyl (DPPC) tails.</v>
      </c>
      <c r="N12" t="s">
        <v>945</v>
      </c>
      <c r="O12"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12" t="s">
        <v>878</v>
      </c>
      <c r="V12" t="s">
        <v>160</v>
      </c>
      <c r="W12" t="s">
        <v>161</v>
      </c>
      <c r="X12" t="str">
        <f t="shared" si="3"/>
        <v>cCCC cCCC</v>
      </c>
      <c r="Y12">
        <v>0</v>
      </c>
      <c r="AA12" t="s">
        <v>164</v>
      </c>
      <c r="AB12" t="s">
        <v>164</v>
      </c>
      <c r="AD12" s="17"/>
    </row>
    <row r="13" spans="1:30" x14ac:dyDescent="0.2">
      <c r="B13" t="s">
        <v>659</v>
      </c>
      <c r="C13" t="s">
        <v>154</v>
      </c>
      <c r="D13" t="s">
        <v>155</v>
      </c>
      <c r="E13" t="s">
        <v>154</v>
      </c>
      <c r="F13" s="17" t="s">
        <v>595</v>
      </c>
      <c r="G13" s="17" t="s">
        <v>57</v>
      </c>
      <c r="H13" s="17" t="s">
        <v>57</v>
      </c>
      <c r="I13" s="17"/>
      <c r="J13" t="s">
        <v>589</v>
      </c>
      <c r="K13" t="str">
        <f t="shared" si="2"/>
        <v>di-C18:0 PC (DSPC)</v>
      </c>
      <c r="L13" t="str">
        <f>"A general model "&amp;D13&amp;" ("&amp;E13&amp;") lipid corresponding to atomistic C18:0 distearoyl (DS"&amp;E12&amp;") tails."</f>
        <v>A general model phosphatidylcholine (PC) lipid corresponding to atomistic C18:0 distearoyl (DSPC) tails.</v>
      </c>
      <c r="N13" t="s">
        <v>945</v>
      </c>
      <c r="O13"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13" t="s">
        <v>878</v>
      </c>
      <c r="V13" t="s">
        <v>160</v>
      </c>
      <c r="W13" t="s">
        <v>161</v>
      </c>
      <c r="X13" t="str">
        <f t="shared" si="3"/>
        <v>CCCC CCCC</v>
      </c>
      <c r="Y13">
        <v>0</v>
      </c>
      <c r="AA13" t="s">
        <v>164</v>
      </c>
      <c r="AB13" t="s">
        <v>595</v>
      </c>
    </row>
    <row r="14" spans="1:30" x14ac:dyDescent="0.2">
      <c r="B14" t="s">
        <v>659</v>
      </c>
      <c r="C14" t="s">
        <v>154</v>
      </c>
      <c r="D14" t="s">
        <v>155</v>
      </c>
      <c r="E14" t="s">
        <v>154</v>
      </c>
      <c r="F14" s="17" t="s">
        <v>594</v>
      </c>
      <c r="G14" s="17" t="s">
        <v>568</v>
      </c>
      <c r="H14" s="17" t="s">
        <v>568</v>
      </c>
      <c r="I14" s="17"/>
      <c r="J14" t="s">
        <v>590</v>
      </c>
      <c r="K14" t="str">
        <f t="shared" si="0"/>
        <v>di-C20:0 PC (DKPC)</v>
      </c>
      <c r="L14" t="str">
        <f>"A general model "&amp;D14&amp;" ("&amp;E14&amp;") lipid corresponding to atomistic C20:0 diarachidoyl tails."</f>
        <v>A general model phosphatidylcholine (PC) lipid corresponding to atomistic C20:0 diarachidoyl tails.</v>
      </c>
      <c r="N14" t="s">
        <v>945</v>
      </c>
      <c r="O14"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14" t="s">
        <v>878</v>
      </c>
      <c r="V14" t="s">
        <v>160</v>
      </c>
      <c r="W14" t="s">
        <v>161</v>
      </c>
      <c r="X14" t="str">
        <f t="shared" si="1"/>
        <v>cCCCC cCCCC</v>
      </c>
      <c r="Y14">
        <v>0</v>
      </c>
      <c r="AA14" t="s">
        <v>166</v>
      </c>
    </row>
    <row r="15" spans="1:30" x14ac:dyDescent="0.2">
      <c r="B15" t="s">
        <v>659</v>
      </c>
      <c r="C15" t="s">
        <v>154</v>
      </c>
      <c r="D15" t="s">
        <v>155</v>
      </c>
      <c r="E15" t="s">
        <v>154</v>
      </c>
      <c r="F15" s="17" t="s">
        <v>166</v>
      </c>
      <c r="G15" s="17" t="s">
        <v>61</v>
      </c>
      <c r="H15" s="17" t="s">
        <v>61</v>
      </c>
      <c r="I15" s="17"/>
      <c r="J15" t="s">
        <v>591</v>
      </c>
      <c r="K15" t="str">
        <f t="shared" si="0"/>
        <v>di-C22:0 PC (DBPC)</v>
      </c>
      <c r="L15" t="str">
        <f>"A general model "&amp;D15&amp;" ("&amp;E15&amp;") lipid corresponding to atomistic C22:0 dibehenoyl tails."</f>
        <v>A general model phosphatidylcholine (PC) lipid corresponding to atomistic C22:0 dibehenoyl tails.</v>
      </c>
      <c r="N15" t="s">
        <v>945</v>
      </c>
      <c r="O15"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15" t="s">
        <v>878</v>
      </c>
      <c r="V15" t="s">
        <v>160</v>
      </c>
      <c r="W15" t="s">
        <v>161</v>
      </c>
      <c r="X15" t="str">
        <f t="shared" si="1"/>
        <v>CCCCC CCCCC</v>
      </c>
      <c r="Y15">
        <v>0</v>
      </c>
      <c r="AA15" t="s">
        <v>166</v>
      </c>
    </row>
    <row r="16" spans="1:30" x14ac:dyDescent="0.2">
      <c r="B16" t="s">
        <v>659</v>
      </c>
      <c r="C16" t="s">
        <v>154</v>
      </c>
      <c r="D16" t="s">
        <v>155</v>
      </c>
      <c r="E16" t="s">
        <v>154</v>
      </c>
      <c r="F16" s="17" t="s">
        <v>168</v>
      </c>
      <c r="G16" s="17" t="s">
        <v>599</v>
      </c>
      <c r="H16" s="17" t="s">
        <v>599</v>
      </c>
      <c r="I16" s="17"/>
      <c r="J16" t="s">
        <v>586</v>
      </c>
      <c r="K16" t="str">
        <f t="shared" si="0"/>
        <v>di-C24:0 PC (DXPC)</v>
      </c>
      <c r="L16" t="str">
        <f>"A general model "&amp;D16&amp;" ("&amp;E16&amp;") lipid corresponding to atomistic C24:0 dilignoceroyl tails."</f>
        <v>A general model phosphatidylcholine (PC) lipid corresponding to atomistic C24:0 dilignoceroyl tails.</v>
      </c>
      <c r="N16" t="s">
        <v>945</v>
      </c>
      <c r="O16"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16" t="s">
        <v>878</v>
      </c>
      <c r="V16" t="s">
        <v>160</v>
      </c>
      <c r="W16" t="s">
        <v>161</v>
      </c>
      <c r="X16" t="str">
        <f t="shared" si="1"/>
        <v>cCCCCC cCCCCC</v>
      </c>
      <c r="Y16">
        <v>0</v>
      </c>
      <c r="AA16" t="s">
        <v>168</v>
      </c>
    </row>
    <row r="17" spans="1:29" x14ac:dyDescent="0.2">
      <c r="B17" t="s">
        <v>659</v>
      </c>
      <c r="C17" t="s">
        <v>154</v>
      </c>
      <c r="D17" t="s">
        <v>155</v>
      </c>
      <c r="E17" t="s">
        <v>154</v>
      </c>
      <c r="F17" s="17" t="s">
        <v>593</v>
      </c>
      <c r="G17" s="17" t="s">
        <v>65</v>
      </c>
      <c r="H17" s="17" t="s">
        <v>65</v>
      </c>
      <c r="I17" s="17"/>
      <c r="J17" t="s">
        <v>592</v>
      </c>
      <c r="K17" t="str">
        <f t="shared" ref="K17" si="4">J17&amp;" "&amp;E17&amp;" ("&amp;F17&amp;")"</f>
        <v>di-C26:0 PC (DCPC)</v>
      </c>
      <c r="L17" t="str">
        <f>"A general model "&amp;D17&amp;" ("&amp;E17&amp;") lipid corresponding to atomistic C26:0 dihexacosanoyl tails."</f>
        <v>A general model phosphatidylcholine (PC) lipid corresponding to atomistic C26:0 dihexacosanoyl tails.</v>
      </c>
      <c r="N17" t="s">
        <v>945</v>
      </c>
      <c r="O17"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17" t="s">
        <v>878</v>
      </c>
      <c r="V17" t="s">
        <v>160</v>
      </c>
      <c r="W17" t="s">
        <v>161</v>
      </c>
      <c r="X17" t="str">
        <f t="shared" ref="X17" si="5">H17&amp;" "&amp;G17</f>
        <v>CCCCCC CCCCCC</v>
      </c>
      <c r="Y17">
        <v>0</v>
      </c>
      <c r="AA17" t="s">
        <v>168</v>
      </c>
    </row>
    <row r="18" spans="1:29" x14ac:dyDescent="0.2">
      <c r="B18" t="s">
        <v>659</v>
      </c>
      <c r="C18" t="s">
        <v>154</v>
      </c>
      <c r="D18" t="s">
        <v>155</v>
      </c>
      <c r="E18" t="s">
        <v>154</v>
      </c>
      <c r="F18" s="17" t="s">
        <v>183</v>
      </c>
      <c r="G18" s="17" t="s">
        <v>69</v>
      </c>
      <c r="H18" s="17" t="s">
        <v>69</v>
      </c>
      <c r="I18" s="17"/>
      <c r="J18" t="s">
        <v>600</v>
      </c>
      <c r="K18" t="str">
        <f t="shared" si="0"/>
        <v>di-C14:1 PC (DRPC)</v>
      </c>
      <c r="L18" t="str">
        <f>"A general model "&amp;D18&amp;" ("&amp;E18&amp;") lipid corresponding to atomistic C14:1(9c) dimyristoleoyl tails."</f>
        <v>A general model phosphatidylcholine (PC) lipid corresponding to atomistic C14:1(9c) dimyristoleoyl tails.</v>
      </c>
      <c r="N18" t="s">
        <v>945</v>
      </c>
      <c r="O18"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18" t="s">
        <v>878</v>
      </c>
      <c r="V18" t="s">
        <v>160</v>
      </c>
      <c r="W18" t="s">
        <v>161</v>
      </c>
      <c r="X18" t="str">
        <f t="shared" si="1"/>
        <v>CDC CDC</v>
      </c>
      <c r="Y18">
        <v>0</v>
      </c>
      <c r="AA18" t="s">
        <v>170</v>
      </c>
      <c r="AB18" t="s">
        <v>183</v>
      </c>
    </row>
    <row r="19" spans="1:29" x14ac:dyDescent="0.2">
      <c r="B19" t="s">
        <v>659</v>
      </c>
      <c r="C19" t="s">
        <v>154</v>
      </c>
      <c r="D19" t="s">
        <v>155</v>
      </c>
      <c r="E19" t="s">
        <v>154</v>
      </c>
      <c r="F19" s="17" t="s">
        <v>170</v>
      </c>
      <c r="G19" s="17" t="s">
        <v>572</v>
      </c>
      <c r="H19" s="17" t="s">
        <v>572</v>
      </c>
      <c r="I19" s="17"/>
      <c r="J19" t="s">
        <v>601</v>
      </c>
      <c r="K19" t="str">
        <f t="shared" si="0"/>
        <v>di-C16:1 PC (DYPC)</v>
      </c>
      <c r="L19" t="str">
        <f>"A general model "&amp;D19&amp;" ("&amp;E19&amp;") lipid corresponding to atomistic C16:1(9c) dipalmitoleoyl tails."</f>
        <v>A general model phosphatidylcholine (PC) lipid corresponding to atomistic C16:1(9c) dipalmitoleoyl tails.</v>
      </c>
      <c r="N19" t="s">
        <v>945</v>
      </c>
      <c r="O19"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19" t="s">
        <v>878</v>
      </c>
      <c r="V19" t="s">
        <v>160</v>
      </c>
      <c r="W19" t="s">
        <v>161</v>
      </c>
      <c r="X19" t="str">
        <f t="shared" si="1"/>
        <v>cCDC cCDC</v>
      </c>
      <c r="Y19">
        <v>0</v>
      </c>
      <c r="AA19" t="s">
        <v>172</v>
      </c>
      <c r="AB19" t="s">
        <v>170</v>
      </c>
    </row>
    <row r="20" spans="1:29" x14ac:dyDescent="0.2">
      <c r="B20" t="s">
        <v>659</v>
      </c>
      <c r="C20" t="s">
        <v>154</v>
      </c>
      <c r="D20" t="s">
        <v>155</v>
      </c>
      <c r="E20" t="s">
        <v>154</v>
      </c>
      <c r="F20" s="17" t="s">
        <v>174</v>
      </c>
      <c r="G20" s="17" t="s">
        <v>73</v>
      </c>
      <c r="H20" s="17" t="s">
        <v>73</v>
      </c>
      <c r="I20" s="17"/>
      <c r="J20" t="s">
        <v>602</v>
      </c>
      <c r="K20" t="str">
        <f t="shared" si="0"/>
        <v>di-C18:1 PC (DOPC)</v>
      </c>
      <c r="L20" t="str">
        <f>"A general model "&amp;D20&amp;" ("&amp;E20&amp;") lipid corresponding to atomistic C18:1(9c) dioleoyl (DO"&amp;E20&amp;") tails."</f>
        <v>A general model phosphatidylcholine (PC) lipid corresponding to atomistic C18:1(9c) dioleoyl (DOPC) tails.</v>
      </c>
      <c r="N20" t="s">
        <v>945</v>
      </c>
      <c r="O20"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20" t="s">
        <v>878</v>
      </c>
      <c r="V20" t="s">
        <v>160</v>
      </c>
      <c r="W20" t="s">
        <v>161</v>
      </c>
      <c r="X20" t="str">
        <f t="shared" si="1"/>
        <v>CDCC CDCC</v>
      </c>
      <c r="Y20">
        <v>0</v>
      </c>
      <c r="AA20" t="s">
        <v>174</v>
      </c>
      <c r="AB20" t="s">
        <v>174</v>
      </c>
    </row>
    <row r="21" spans="1:29" x14ac:dyDescent="0.2">
      <c r="B21" t="s">
        <v>659</v>
      </c>
      <c r="C21" t="s">
        <v>154</v>
      </c>
      <c r="D21" t="s">
        <v>155</v>
      </c>
      <c r="E21" t="s">
        <v>154</v>
      </c>
      <c r="F21" s="17" t="s">
        <v>172</v>
      </c>
      <c r="G21" s="17" t="s">
        <v>77</v>
      </c>
      <c r="H21" s="17" t="s">
        <v>77</v>
      </c>
      <c r="I21" s="17"/>
      <c r="J21" t="s">
        <v>602</v>
      </c>
      <c r="K21" t="str">
        <f t="shared" ref="K21" si="6">J21&amp;" "&amp;E21&amp;" ("&amp;F21&amp;")"</f>
        <v>di-C18:1 PC (DVPC)</v>
      </c>
      <c r="L21" t="str">
        <f>"A general model "&amp;D21&amp;" ("&amp;E21&amp;") lipid corresponding to atomistic C18:1(11c) cis-vaccenic acid tails."</f>
        <v>A general model phosphatidylcholine (PC) lipid corresponding to atomistic C18:1(11c) cis-vaccenic acid tails.</v>
      </c>
      <c r="N21" t="s">
        <v>945</v>
      </c>
      <c r="O21"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21" t="s">
        <v>878</v>
      </c>
      <c r="V21" t="s">
        <v>160</v>
      </c>
      <c r="W21" t="s">
        <v>161</v>
      </c>
      <c r="X21" t="str">
        <f t="shared" ref="X21" si="7">H21&amp;" "&amp;G21</f>
        <v>CCDC CCDC</v>
      </c>
      <c r="Y21">
        <v>0</v>
      </c>
      <c r="AA21" t="s">
        <v>172</v>
      </c>
    </row>
    <row r="22" spans="1:29" x14ac:dyDescent="0.2">
      <c r="B22" t="s">
        <v>659</v>
      </c>
      <c r="C22" t="s">
        <v>154</v>
      </c>
      <c r="D22" t="s">
        <v>155</v>
      </c>
      <c r="E22" t="s">
        <v>154</v>
      </c>
      <c r="F22" s="17" t="s">
        <v>179</v>
      </c>
      <c r="G22" s="17" t="s">
        <v>573</v>
      </c>
      <c r="H22" s="17" t="s">
        <v>573</v>
      </c>
      <c r="I22" s="17"/>
      <c r="J22" t="s">
        <v>604</v>
      </c>
      <c r="K22" t="str">
        <f t="shared" si="0"/>
        <v>di-C20:1 PC (DGPC)</v>
      </c>
      <c r="L22" t="str">
        <f>"A general model "&amp;D22&amp;" ("&amp;E22&amp;") lipid corresponding to atomistic C20:1(11c) di-gondoic acid tails."</f>
        <v>A general model phosphatidylcholine (PC) lipid corresponding to atomistic C20:1(11c) di-gondoic acid tails.</v>
      </c>
      <c r="N22" t="s">
        <v>945</v>
      </c>
      <c r="O22"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22" t="s">
        <v>878</v>
      </c>
      <c r="V22" t="s">
        <v>160</v>
      </c>
      <c r="W22" t="s">
        <v>161</v>
      </c>
      <c r="X22" t="str">
        <f t="shared" si="1"/>
        <v>cCDCC cCDCC</v>
      </c>
      <c r="Y22">
        <v>0</v>
      </c>
      <c r="AA22" t="s">
        <v>179</v>
      </c>
      <c r="AB22" t="s">
        <v>179</v>
      </c>
    </row>
    <row r="23" spans="1:29" x14ac:dyDescent="0.2">
      <c r="B23" t="s">
        <v>659</v>
      </c>
      <c r="C23" t="s">
        <v>154</v>
      </c>
      <c r="D23" t="s">
        <v>155</v>
      </c>
      <c r="E23" t="s">
        <v>154</v>
      </c>
      <c r="F23" s="17" t="s">
        <v>605</v>
      </c>
      <c r="G23" s="17" t="s">
        <v>80</v>
      </c>
      <c r="H23" s="17" t="s">
        <v>80</v>
      </c>
      <c r="I23" s="17"/>
      <c r="J23" t="s">
        <v>603</v>
      </c>
      <c r="K23" t="str">
        <f t="shared" ref="K23" si="8">J23&amp;" "&amp;E23&amp;" ("&amp;F23&amp;")"</f>
        <v>di-C22:1 PC (DEPC)</v>
      </c>
      <c r="L23" t="str">
        <f>"A general model "&amp;D23&amp;" ("&amp;E23&amp;") lipid corresponding to atomistic C22:1(11c) or C22:1(13c) dierucoyl tails."</f>
        <v>A general model phosphatidylcholine (PC) lipid corresponding to atomistic C22:1(11c) or C22:1(13c) dierucoyl tails.</v>
      </c>
      <c r="N23" t="s">
        <v>945</v>
      </c>
      <c r="O23"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23" t="s">
        <v>878</v>
      </c>
      <c r="V23" t="s">
        <v>160</v>
      </c>
      <c r="W23" t="s">
        <v>161</v>
      </c>
      <c r="X23" t="str">
        <f t="shared" ref="X23" si="9">H23&amp;" "&amp;G23</f>
        <v>CCDCC CCDCC</v>
      </c>
      <c r="Y23">
        <v>0</v>
      </c>
      <c r="AA23" t="s">
        <v>179</v>
      </c>
      <c r="AB23" t="s">
        <v>605</v>
      </c>
    </row>
    <row r="24" spans="1:29" x14ac:dyDescent="0.2">
      <c r="B24" t="s">
        <v>659</v>
      </c>
      <c r="C24" t="s">
        <v>154</v>
      </c>
      <c r="D24" t="s">
        <v>155</v>
      </c>
      <c r="E24" t="s">
        <v>154</v>
      </c>
      <c r="F24" s="17" t="s">
        <v>185</v>
      </c>
      <c r="G24" s="17" t="s">
        <v>574</v>
      </c>
      <c r="H24" s="17" t="s">
        <v>574</v>
      </c>
      <c r="I24" s="17"/>
      <c r="J24" t="s">
        <v>606</v>
      </c>
      <c r="K24" t="str">
        <f>J24&amp;" "&amp;E24&amp;" ("&amp;F24&amp;")"</f>
        <v>di-C24:1 PC (DNPC)</v>
      </c>
      <c r="L24" t="str">
        <f>"A general model "&amp;D24&amp;" ("&amp;E8&amp;") lipid corresponding to atomistic C24:1(15c) di-nervonic acid tails."</f>
        <v>A general model phosphatidylcholine (PC) lipid corresponding to atomistic C24:1(15c) di-nervonic acid tails.</v>
      </c>
      <c r="N24" t="s">
        <v>945</v>
      </c>
      <c r="O24"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24" t="s">
        <v>878</v>
      </c>
      <c r="V24" t="s">
        <v>160</v>
      </c>
      <c r="W24" t="s">
        <v>161</v>
      </c>
      <c r="X24" t="str">
        <f>H24&amp;" "&amp;G24</f>
        <v>cCCDCC cCCDCC</v>
      </c>
      <c r="Y24">
        <v>0</v>
      </c>
      <c r="AA24" t="s">
        <v>185</v>
      </c>
      <c r="AB24" t="s">
        <v>185</v>
      </c>
    </row>
    <row r="25" spans="1:29" x14ac:dyDescent="0.2">
      <c r="B25" t="s">
        <v>659</v>
      </c>
      <c r="C25" t="s">
        <v>154</v>
      </c>
      <c r="D25" t="s">
        <v>155</v>
      </c>
      <c r="E25" t="s">
        <v>154</v>
      </c>
      <c r="F25" s="17" t="s">
        <v>162</v>
      </c>
      <c r="G25" s="17" t="s">
        <v>88</v>
      </c>
      <c r="H25" s="17" t="s">
        <v>88</v>
      </c>
      <c r="I25" s="17"/>
      <c r="J25" t="s">
        <v>609</v>
      </c>
      <c r="K25" t="str">
        <f>J25&amp;" "&amp;E25&amp;" ("&amp;F25&amp;")"</f>
        <v>di-C18:2 PC (DLPC)</v>
      </c>
      <c r="L25" t="str">
        <f>"A general model "&amp;D25&amp;" ("&amp;E25&amp;") lipid corresponding to atomistic C18:2(9c;12c) dilinoleoyl (DL"&amp;E25&amp;" or DLi"&amp;E25&amp;") tails."</f>
        <v>A general model phosphatidylcholine (PC) lipid corresponding to atomistic C18:2(9c;12c) dilinoleoyl (DLPC or DLiPC) tails.</v>
      </c>
      <c r="N25" t="s">
        <v>945</v>
      </c>
      <c r="O25"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25" t="s">
        <v>878</v>
      </c>
      <c r="V25" t="s">
        <v>160</v>
      </c>
      <c r="W25" t="s">
        <v>161</v>
      </c>
      <c r="X25" t="str">
        <f>H25&amp;" "&amp;G25</f>
        <v>CDDC CDDC</v>
      </c>
      <c r="Y25">
        <v>0</v>
      </c>
      <c r="AA25" t="s">
        <v>175</v>
      </c>
      <c r="AB25" t="s">
        <v>608</v>
      </c>
      <c r="AC25" t="s">
        <v>649</v>
      </c>
    </row>
    <row r="26" spans="1:29" x14ac:dyDescent="0.2">
      <c r="B26" t="s">
        <v>659</v>
      </c>
      <c r="C26" t="s">
        <v>154</v>
      </c>
      <c r="D26" t="s">
        <v>155</v>
      </c>
      <c r="E26" t="s">
        <v>154</v>
      </c>
      <c r="F26" s="17" t="s">
        <v>177</v>
      </c>
      <c r="G26" s="17" t="s">
        <v>92</v>
      </c>
      <c r="H26" s="17" t="s">
        <v>92</v>
      </c>
      <c r="I26" s="17"/>
      <c r="J26" t="s">
        <v>507</v>
      </c>
      <c r="K26" t="str">
        <f>J26&amp;" "&amp;E26&amp;" ("&amp;F26&amp;")"</f>
        <v>di-C18:3 PC (DFPC)</v>
      </c>
      <c r="L26" t="str">
        <f>"A general model "&amp;D26&amp;" ("&amp;E26&amp;") lipid corresponding to atomistic C18:3(9c;12c;15c) di-alpha-linolenic acid tails."</f>
        <v>A general model phosphatidylcholine (PC) lipid corresponding to atomistic C18:3(9c;12c;15c) di-alpha-linolenic acid tails.</v>
      </c>
      <c r="N26" t="s">
        <v>945</v>
      </c>
      <c r="O26"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26" t="s">
        <v>878</v>
      </c>
      <c r="V26" t="s">
        <v>160</v>
      </c>
      <c r="W26" t="s">
        <v>161</v>
      </c>
      <c r="X26" t="str">
        <f>H26&amp;" "&amp;G26</f>
        <v>CDDD CDDD</v>
      </c>
      <c r="Y26">
        <v>0</v>
      </c>
      <c r="AA26" t="s">
        <v>177</v>
      </c>
      <c r="AC26" t="s">
        <v>633</v>
      </c>
    </row>
    <row r="27" spans="1:29" x14ac:dyDescent="0.2">
      <c r="B27" t="s">
        <v>659</v>
      </c>
      <c r="C27" t="s">
        <v>154</v>
      </c>
      <c r="D27" t="s">
        <v>155</v>
      </c>
      <c r="E27" t="s">
        <v>154</v>
      </c>
      <c r="F27" s="17" t="s">
        <v>181</v>
      </c>
      <c r="G27" s="17" t="s">
        <v>614</v>
      </c>
      <c r="H27" s="17" t="s">
        <v>614</v>
      </c>
      <c r="I27" s="17"/>
      <c r="J27" t="s">
        <v>611</v>
      </c>
      <c r="K27" t="str">
        <f t="shared" si="0"/>
        <v>di-C20:4 PC (DAPC)</v>
      </c>
      <c r="L27" t="str">
        <f>"A general model "&amp;D27&amp;" ("&amp;E27&amp;") lipid corresponding to atomistic C20:4(5c;8c;11c;14c) di-arachidonic acid (AA) tails."</f>
        <v>A general model phosphatidylcholine (PC) lipid corresponding to atomistic C20:4(5c;8c;11c;14c) di-arachidonic acid (AA) tails.</v>
      </c>
      <c r="N27" t="s">
        <v>945</v>
      </c>
      <c r="O27"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27" t="s">
        <v>878</v>
      </c>
      <c r="V27" t="s">
        <v>160</v>
      </c>
      <c r="W27" t="s">
        <v>161</v>
      </c>
      <c r="X27" t="str">
        <f t="shared" si="1"/>
        <v>cFFDC cFFDC</v>
      </c>
      <c r="Y27">
        <v>0</v>
      </c>
      <c r="AA27" t="s">
        <v>181</v>
      </c>
      <c r="AB27" t="s">
        <v>181</v>
      </c>
    </row>
    <row r="28" spans="1:29" x14ac:dyDescent="0.2">
      <c r="B28" t="s">
        <v>659</v>
      </c>
      <c r="C28" t="s">
        <v>154</v>
      </c>
      <c r="D28" t="s">
        <v>155</v>
      </c>
      <c r="E28" t="s">
        <v>154</v>
      </c>
      <c r="F28" s="17" t="s">
        <v>597</v>
      </c>
      <c r="G28" s="17" t="s">
        <v>615</v>
      </c>
      <c r="H28" s="17" t="s">
        <v>615</v>
      </c>
      <c r="I28" s="17"/>
      <c r="J28" s="18" t="s">
        <v>612</v>
      </c>
      <c r="K28" t="str">
        <f t="shared" ref="K28" si="10">J28&amp;" "&amp;E28&amp;" ("&amp;F28&amp;")"</f>
        <v>di-C22:6 PC (DDPC)</v>
      </c>
      <c r="L28" s="18" t="str">
        <f>"A general model "&amp;D28&amp;" ("&amp;E28&amp;") lipid corresponding to atomistic C22:6(4c;7c;10c;13c;16c;19c) di-docosahexaenoic acid tails."</f>
        <v>A general model phosphatidylcholine (PC) lipid corresponding to atomistic C22:6(4c;7c;10c;13c;16c;19c) di-docosahexaenoic acid tails.</v>
      </c>
      <c r="N28" t="s">
        <v>945</v>
      </c>
      <c r="O28"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28" t="s">
        <v>878</v>
      </c>
      <c r="V28" t="s">
        <v>160</v>
      </c>
      <c r="W28" t="s">
        <v>161</v>
      </c>
      <c r="X28" t="str">
        <f t="shared" ref="X28" si="11">H28&amp;" "&amp;G28</f>
        <v>DFFDD DFFDD</v>
      </c>
      <c r="Y28">
        <v>0</v>
      </c>
      <c r="Z28" s="19"/>
      <c r="AB28" t="s">
        <v>613</v>
      </c>
      <c r="AC28" t="s">
        <v>617</v>
      </c>
    </row>
    <row r="29" spans="1:29" x14ac:dyDescent="0.2">
      <c r="B29" t="s">
        <v>659</v>
      </c>
      <c r="C29" t="s">
        <v>154</v>
      </c>
      <c r="D29" t="s">
        <v>155</v>
      </c>
      <c r="E29" t="s">
        <v>154</v>
      </c>
      <c r="F29" s="17" t="s">
        <v>619</v>
      </c>
      <c r="G29" s="17" t="s">
        <v>569</v>
      </c>
      <c r="H29" s="17" t="s">
        <v>572</v>
      </c>
      <c r="I29" s="17"/>
      <c r="J29" t="s">
        <v>618</v>
      </c>
      <c r="K29" t="str">
        <f t="shared" ref="K29:K36" si="12">J29&amp;" "&amp;E29&amp;" ("&amp;F29&amp;")"</f>
        <v>C16:0/16:1 PC (PYPC)</v>
      </c>
      <c r="L29" s="18" t="str">
        <f>"A general model "&amp;D29&amp;" ("&amp;E29&amp;") lipid corresponding to atomistic C16:0/16:1(9c) 1-palmitoyl-2-palmitoleoyl tails."</f>
        <v>A general model phosphatidylcholine (PC) lipid corresponding to atomistic C16:0/16:1(9c) 1-palmitoyl-2-palmitoleoyl tails.</v>
      </c>
      <c r="N29" t="s">
        <v>945</v>
      </c>
      <c r="O29"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29" t="s">
        <v>878</v>
      </c>
      <c r="V29" t="s">
        <v>160</v>
      </c>
      <c r="W29" t="s">
        <v>161</v>
      </c>
      <c r="X29" t="str">
        <f t="shared" ref="X29:X36" si="13">H29&amp;" "&amp;G29</f>
        <v>cCDC cCCC</v>
      </c>
      <c r="Y29">
        <v>0</v>
      </c>
      <c r="AA29" t="s">
        <v>196</v>
      </c>
      <c r="AB29" t="s">
        <v>619</v>
      </c>
    </row>
    <row r="30" spans="1:29" x14ac:dyDescent="0.2">
      <c r="B30" t="s">
        <v>659</v>
      </c>
      <c r="C30" t="s">
        <v>154</v>
      </c>
      <c r="D30" t="s">
        <v>155</v>
      </c>
      <c r="E30" t="s">
        <v>154</v>
      </c>
      <c r="F30" s="17" t="s">
        <v>621</v>
      </c>
      <c r="G30" s="17" t="s">
        <v>569</v>
      </c>
      <c r="H30" s="17" t="s">
        <v>57</v>
      </c>
      <c r="I30" s="17"/>
      <c r="J30" t="s">
        <v>620</v>
      </c>
      <c r="K30" t="str">
        <f t="shared" si="12"/>
        <v>C16:0/18:0 PC (PSPC)</v>
      </c>
      <c r="L30" s="18" t="str">
        <f>"A general model "&amp;D30&amp;" ("&amp;E30&amp;") lipid corresponding to atomistic C16:0/18:0 1-palmitoyl-2-stearoyl tails."</f>
        <v>A general model phosphatidylcholine (PC) lipid corresponding to atomistic C16:0/18:0 1-palmitoyl-2-stearoyl tails.</v>
      </c>
      <c r="N30" t="s">
        <v>945</v>
      </c>
      <c r="O30"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30" t="s">
        <v>878</v>
      </c>
      <c r="V30" t="s">
        <v>160</v>
      </c>
      <c r="W30" t="s">
        <v>161</v>
      </c>
      <c r="X30" t="str">
        <f t="shared" si="13"/>
        <v>CCCC cCCC</v>
      </c>
      <c r="Y30">
        <v>0</v>
      </c>
      <c r="AA30" t="s">
        <v>164</v>
      </c>
      <c r="AB30" t="s">
        <v>621</v>
      </c>
    </row>
    <row r="31" spans="1:29" x14ac:dyDescent="0.2">
      <c r="B31" t="s">
        <v>659</v>
      </c>
      <c r="C31" t="s">
        <v>154</v>
      </c>
      <c r="D31" t="s">
        <v>155</v>
      </c>
      <c r="E31" t="s">
        <v>154</v>
      </c>
      <c r="F31" s="17" t="s">
        <v>196</v>
      </c>
      <c r="G31" s="17" t="s">
        <v>569</v>
      </c>
      <c r="H31" s="17" t="s">
        <v>73</v>
      </c>
      <c r="I31" s="17"/>
      <c r="J31" t="s">
        <v>197</v>
      </c>
      <c r="K31" t="str">
        <f t="shared" si="12"/>
        <v>C16:0/18:1 PC (POPC)</v>
      </c>
      <c r="L31" s="18" t="str">
        <f>"A general model "&amp;D31&amp;" ("&amp;E31&amp;") lipid corresponding to atomistic C16:0/18:1(9c) 1-palmitoyl-2-oleoyl (PO"&amp;E31&amp;") tails."</f>
        <v>A general model phosphatidylcholine (PC) lipid corresponding to atomistic C16:0/18:1(9c) 1-palmitoyl-2-oleoyl (POPC) tails.</v>
      </c>
      <c r="N31" t="s">
        <v>945</v>
      </c>
      <c r="O31"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31" t="s">
        <v>878</v>
      </c>
      <c r="V31" t="s">
        <v>160</v>
      </c>
      <c r="W31" t="s">
        <v>161</v>
      </c>
      <c r="X31" t="str">
        <f t="shared" si="13"/>
        <v>CDCC cCCC</v>
      </c>
      <c r="Y31">
        <v>0</v>
      </c>
      <c r="AA31" t="s">
        <v>196</v>
      </c>
      <c r="AB31" t="s">
        <v>196</v>
      </c>
    </row>
    <row r="32" spans="1:29" x14ac:dyDescent="0.2">
      <c r="A32" s="27"/>
      <c r="B32" t="s">
        <v>659</v>
      </c>
      <c r="C32" t="s">
        <v>154</v>
      </c>
      <c r="D32" t="s">
        <v>155</v>
      </c>
      <c r="E32" t="s">
        <v>154</v>
      </c>
      <c r="F32" s="17" t="s">
        <v>625</v>
      </c>
      <c r="G32" s="17" t="s">
        <v>569</v>
      </c>
      <c r="H32" s="17" t="s">
        <v>88</v>
      </c>
      <c r="I32" s="17"/>
      <c r="J32" t="s">
        <v>203</v>
      </c>
      <c r="K32" t="str">
        <f t="shared" si="12"/>
        <v>C16:0/18:2 PC (PLPC)</v>
      </c>
      <c r="L32" s="18" t="str">
        <f>"A general model "&amp;D32&amp;" ("&amp;E32&amp;") lipid corresponding to atomistic C16:0/18:2(9c;12c) 1-palmitoyl-2-linoleoyl tails."</f>
        <v>A general model phosphatidylcholine (PC) lipid corresponding to atomistic C16:0/18:2(9c;12c) 1-palmitoyl-2-linoleoyl tails.</v>
      </c>
      <c r="N32" t="s">
        <v>945</v>
      </c>
      <c r="O32"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32" t="s">
        <v>878</v>
      </c>
      <c r="V32" t="s">
        <v>160</v>
      </c>
      <c r="W32" t="s">
        <v>161</v>
      </c>
      <c r="X32" t="str">
        <f t="shared" si="13"/>
        <v>CDDC cCCC</v>
      </c>
      <c r="Y32">
        <v>0</v>
      </c>
      <c r="AA32" t="s">
        <v>202</v>
      </c>
      <c r="AB32" t="s">
        <v>625</v>
      </c>
    </row>
    <row r="33" spans="1:29" x14ac:dyDescent="0.2">
      <c r="B33" t="s">
        <v>659</v>
      </c>
      <c r="C33" t="s">
        <v>154</v>
      </c>
      <c r="D33" t="s">
        <v>155</v>
      </c>
      <c r="E33" t="s">
        <v>154</v>
      </c>
      <c r="F33" s="17" t="s">
        <v>204</v>
      </c>
      <c r="G33" s="17" t="s">
        <v>569</v>
      </c>
      <c r="H33" s="17" t="s">
        <v>92</v>
      </c>
      <c r="I33" s="17"/>
      <c r="J33" t="s">
        <v>205</v>
      </c>
      <c r="K33" t="str">
        <f t="shared" si="12"/>
        <v>C16:0/18:3 PC (PFPC)</v>
      </c>
      <c r="L33" s="18" t="str">
        <f>"A general model "&amp;D33&amp;" ("&amp;E33&amp;") lipid corresponding to atomistic C16:0/18:3(9c;12c;15c) 1-palmitoyl-2-alpha-linolenic acid tails."</f>
        <v>A general model phosphatidylcholine (PC) lipid corresponding to atomistic C16:0/18:3(9c;12c;15c) 1-palmitoyl-2-alpha-linolenic acid tails.</v>
      </c>
      <c r="N33" t="s">
        <v>945</v>
      </c>
      <c r="O33"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33" t="s">
        <v>878</v>
      </c>
      <c r="V33" t="s">
        <v>160</v>
      </c>
      <c r="W33" t="s">
        <v>161</v>
      </c>
      <c r="X33" t="str">
        <f t="shared" si="13"/>
        <v>CDDD cCCC</v>
      </c>
      <c r="Y33">
        <v>0</v>
      </c>
      <c r="AA33" t="s">
        <v>204</v>
      </c>
      <c r="AB33" t="s">
        <v>764</v>
      </c>
    </row>
    <row r="34" spans="1:29" x14ac:dyDescent="0.2">
      <c r="B34" t="s">
        <v>659</v>
      </c>
      <c r="C34" t="s">
        <v>154</v>
      </c>
      <c r="D34" t="s">
        <v>155</v>
      </c>
      <c r="E34" t="s">
        <v>154</v>
      </c>
      <c r="F34" s="17" t="s">
        <v>202</v>
      </c>
      <c r="G34" s="17" t="s">
        <v>569</v>
      </c>
      <c r="H34" s="17" t="s">
        <v>651</v>
      </c>
      <c r="I34" s="17"/>
      <c r="J34" t="s">
        <v>201</v>
      </c>
      <c r="K34" t="str">
        <f t="shared" si="12"/>
        <v>C16:0/20:2 PC (PIPC)</v>
      </c>
      <c r="L34" s="18" t="str">
        <f>"A general model "&amp;D34&amp;" ("&amp;E34&amp;") lipid corresponding to atomistic C16:0/20:2(11c;14c) 1-palmitoyl-2-eicosadienoyl tails."</f>
        <v>A general model phosphatidylcholine (PC) lipid corresponding to atomistic C16:0/20:2(11c;14c) 1-palmitoyl-2-eicosadienoyl tails.</v>
      </c>
      <c r="N34" t="s">
        <v>945</v>
      </c>
      <c r="O34"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34" t="s">
        <v>878</v>
      </c>
      <c r="V34" t="s">
        <v>160</v>
      </c>
      <c r="W34" t="s">
        <v>161</v>
      </c>
      <c r="X34" t="str">
        <f t="shared" si="13"/>
        <v>cCDDC cCCC</v>
      </c>
      <c r="Y34">
        <v>0</v>
      </c>
      <c r="AA34" t="s">
        <v>200</v>
      </c>
    </row>
    <row r="35" spans="1:29" x14ac:dyDescent="0.2">
      <c r="A35" s="41"/>
      <c r="B35" t="s">
        <v>659</v>
      </c>
      <c r="C35" t="s">
        <v>154</v>
      </c>
      <c r="D35" t="s">
        <v>155</v>
      </c>
      <c r="E35" t="s">
        <v>154</v>
      </c>
      <c r="F35" s="17" t="s">
        <v>758</v>
      </c>
      <c r="G35" s="17" t="s">
        <v>569</v>
      </c>
      <c r="H35" s="17" t="s">
        <v>750</v>
      </c>
      <c r="I35" s="17"/>
      <c r="J35" t="s">
        <v>245</v>
      </c>
      <c r="K35" t="str">
        <f t="shared" si="12"/>
        <v>C16:0/20:3 PC (PQPC)</v>
      </c>
      <c r="L35" s="18" t="str">
        <f>"A general model "&amp;D35&amp;" ("&amp;E35&amp;") lipid corresponding to atomistic C18:0/20:2(8c;11c;14c) 1-palmitoyl-2-eicosatrienoyl tails."</f>
        <v>A general model phosphatidylcholine (PC) lipid corresponding to atomistic C18:0/20:2(8c;11c;14c) 1-palmitoyl-2-eicosatrienoyl tails.</v>
      </c>
      <c r="N35" t="s">
        <v>945</v>
      </c>
      <c r="O35"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35" t="s">
        <v>878</v>
      </c>
      <c r="V35" t="s">
        <v>160</v>
      </c>
      <c r="W35" t="s">
        <v>161</v>
      </c>
      <c r="X35" t="str">
        <f t="shared" si="13"/>
        <v>cDDDC cCCC</v>
      </c>
      <c r="Y35">
        <v>0</v>
      </c>
    </row>
    <row r="36" spans="1:29" x14ac:dyDescent="0.2">
      <c r="B36" t="s">
        <v>659</v>
      </c>
      <c r="C36" t="s">
        <v>154</v>
      </c>
      <c r="D36" t="s">
        <v>155</v>
      </c>
      <c r="E36" t="s">
        <v>154</v>
      </c>
      <c r="F36" s="17" t="s">
        <v>207</v>
      </c>
      <c r="G36" s="17" t="s">
        <v>569</v>
      </c>
      <c r="H36" s="17" t="s">
        <v>614</v>
      </c>
      <c r="I36" s="17"/>
      <c r="J36" t="s">
        <v>208</v>
      </c>
      <c r="K36" t="str">
        <f t="shared" si="12"/>
        <v>C16:0/20:4 PC (PAPC)</v>
      </c>
      <c r="L36" s="18" t="str">
        <f>"A general model "&amp;D36&amp;" ("&amp;E36&amp;") lipid corresponding to atomistic C16:0/20:4(5c;8c;11c;14c) 1-palmitoyl-2-arachidonoyl tails."</f>
        <v>A general model phosphatidylcholine (PC) lipid corresponding to atomistic C16:0/20:4(5c;8c;11c;14c) 1-palmitoyl-2-arachidonoyl tails.</v>
      </c>
      <c r="N36" t="s">
        <v>945</v>
      </c>
      <c r="O36"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36" t="s">
        <v>878</v>
      </c>
      <c r="V36" t="s">
        <v>160</v>
      </c>
      <c r="W36" t="s">
        <v>161</v>
      </c>
      <c r="X36" t="str">
        <f t="shared" si="13"/>
        <v>cFFDC cCCC</v>
      </c>
      <c r="Y36">
        <v>0</v>
      </c>
      <c r="AA36" t="s">
        <v>207</v>
      </c>
      <c r="AB36" t="s">
        <v>207</v>
      </c>
    </row>
    <row r="37" spans="1:29" x14ac:dyDescent="0.2">
      <c r="B37" t="s">
        <v>659</v>
      </c>
      <c r="C37" t="s">
        <v>154</v>
      </c>
      <c r="D37" t="s">
        <v>155</v>
      </c>
      <c r="E37" t="s">
        <v>154</v>
      </c>
      <c r="F37" s="17" t="s">
        <v>200</v>
      </c>
      <c r="G37" s="17" t="s">
        <v>569</v>
      </c>
      <c r="H37" s="17" t="s">
        <v>80</v>
      </c>
      <c r="I37" s="17"/>
      <c r="J37" t="s">
        <v>624</v>
      </c>
      <c r="K37" t="str">
        <f t="shared" ref="K37" si="14">J37&amp;" "&amp;E37&amp;" ("&amp;F37&amp;")"</f>
        <v>C16:0/22:1 PC (PEPC)</v>
      </c>
      <c r="L37" s="18" t="str">
        <f>"A general model "&amp;D37&amp;" ("&amp;E37&amp;") lipid corresponding to atomistic C16:0/22:1 1-palmitoyl-2-erucoyl tails."</f>
        <v>A general model phosphatidylcholine (PC) lipid corresponding to atomistic C16:0/22:1 1-palmitoyl-2-erucoyl tails.</v>
      </c>
      <c r="N37" t="s">
        <v>945</v>
      </c>
      <c r="O37"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37" t="s">
        <v>878</v>
      </c>
      <c r="V37" t="s">
        <v>160</v>
      </c>
      <c r="W37" t="s">
        <v>161</v>
      </c>
      <c r="X37" t="str">
        <f t="shared" ref="X37" si="15">H37&amp;" "&amp;G37</f>
        <v>CCDCC cCCC</v>
      </c>
      <c r="Y37">
        <v>0</v>
      </c>
      <c r="AA37" t="s">
        <v>198</v>
      </c>
      <c r="AB37" t="s">
        <v>200</v>
      </c>
    </row>
    <row r="38" spans="1:29" x14ac:dyDescent="0.2">
      <c r="B38" t="s">
        <v>659</v>
      </c>
      <c r="C38" t="s">
        <v>154</v>
      </c>
      <c r="D38" t="s">
        <v>155</v>
      </c>
      <c r="E38" t="s">
        <v>154</v>
      </c>
      <c r="F38" s="17" t="s">
        <v>631</v>
      </c>
      <c r="G38" s="17" t="s">
        <v>569</v>
      </c>
      <c r="H38" s="17" t="s">
        <v>615</v>
      </c>
      <c r="I38" s="17"/>
      <c r="J38" s="18" t="s">
        <v>210</v>
      </c>
      <c r="K38" t="str">
        <f t="shared" ref="K38:K44" si="16">J38&amp;" "&amp;E38&amp;" ("&amp;F38&amp;")"</f>
        <v>C16:0/22:6 PC (PDPC)</v>
      </c>
      <c r="L38" s="18" t="str">
        <f>"A general model "&amp;D38&amp;" ("&amp;E38&amp;") lipid corresponding to atomistic C16:0/22:6(4c;7c;10c;13c;16c;19c) 1-palmitoyl-2-docosahexaenoyl tails."</f>
        <v>A general model phosphatidylcholine (PC) lipid corresponding to atomistic C16:0/22:6(4c;7c;10c;13c;16c;19c) 1-palmitoyl-2-docosahexaenoyl tails.</v>
      </c>
      <c r="N38" t="s">
        <v>945</v>
      </c>
      <c r="O38"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38" t="s">
        <v>878</v>
      </c>
      <c r="V38" t="s">
        <v>160</v>
      </c>
      <c r="W38" t="s">
        <v>161</v>
      </c>
      <c r="X38" t="str">
        <f t="shared" ref="X38:X44" si="17">H38&amp;" "&amp;G38</f>
        <v>DFFDD cCCC</v>
      </c>
      <c r="Y38">
        <v>0</v>
      </c>
      <c r="AA38" t="s">
        <v>209</v>
      </c>
      <c r="AB38" t="s">
        <v>632</v>
      </c>
    </row>
    <row r="39" spans="1:29" x14ac:dyDescent="0.2">
      <c r="B39" t="s">
        <v>659</v>
      </c>
      <c r="C39" t="s">
        <v>154</v>
      </c>
      <c r="D39" t="s">
        <v>155</v>
      </c>
      <c r="E39" t="s">
        <v>154</v>
      </c>
      <c r="F39" s="17" t="s">
        <v>194</v>
      </c>
      <c r="G39" s="17" t="s">
        <v>572</v>
      </c>
      <c r="H39" s="17" t="s">
        <v>73</v>
      </c>
      <c r="I39" s="17"/>
      <c r="J39" t="s">
        <v>622</v>
      </c>
      <c r="K39" t="str">
        <f t="shared" si="16"/>
        <v>C16:1/18:1 PC (YOPC)</v>
      </c>
      <c r="L39" s="18" t="str">
        <f>"A general model "&amp;D39&amp;" ("&amp;E39&amp;") lipid corresponding to atomistic C16:1(9c)/18:1(9c) 1-palmitoleoyl-2-oleoyl tails."</f>
        <v>A general model phosphatidylcholine (PC) lipid corresponding to atomistic C16:1(9c)/18:1(9c) 1-palmitoleoyl-2-oleoyl tails.</v>
      </c>
      <c r="N39" t="s">
        <v>945</v>
      </c>
      <c r="O39"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39" t="s">
        <v>878</v>
      </c>
      <c r="V39" t="s">
        <v>160</v>
      </c>
      <c r="W39" t="s">
        <v>161</v>
      </c>
      <c r="X39" t="str">
        <f t="shared" si="17"/>
        <v>CDCC cCDC</v>
      </c>
      <c r="Y39">
        <v>0</v>
      </c>
      <c r="AA39" t="s">
        <v>174</v>
      </c>
      <c r="AB39" t="s">
        <v>194</v>
      </c>
    </row>
    <row r="40" spans="1:29" x14ac:dyDescent="0.2">
      <c r="B40" t="s">
        <v>659</v>
      </c>
      <c r="C40" t="s">
        <v>154</v>
      </c>
      <c r="D40" t="s">
        <v>155</v>
      </c>
      <c r="E40" t="s">
        <v>154</v>
      </c>
      <c r="F40" s="17" t="s">
        <v>638</v>
      </c>
      <c r="G40" s="17" t="s">
        <v>57</v>
      </c>
      <c r="H40" s="17" t="s">
        <v>73</v>
      </c>
      <c r="I40" s="17"/>
      <c r="J40" t="s">
        <v>639</v>
      </c>
      <c r="K40" t="str">
        <f t="shared" si="16"/>
        <v>C18:0/18:1 PC (SOPC)</v>
      </c>
      <c r="L40" s="18" t="str">
        <f>"A general model "&amp;D40&amp;" ("&amp;E40&amp;") lipid corresponding to atomistic C18:0/18:1(9c) 1-stearoyl-2-oleoyl (SO"&amp;E40&amp;") tails."</f>
        <v>A general model phosphatidylcholine (PC) lipid corresponding to atomistic C18:0/18:1(9c) 1-stearoyl-2-oleoyl (SOPC) tails.</v>
      </c>
      <c r="N40" t="s">
        <v>945</v>
      </c>
      <c r="O40"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40" t="s">
        <v>878</v>
      </c>
      <c r="V40" t="s">
        <v>160</v>
      </c>
      <c r="W40" t="s">
        <v>161</v>
      </c>
      <c r="X40" t="str">
        <f t="shared" si="17"/>
        <v>CDCC CCCC</v>
      </c>
      <c r="Y40">
        <v>0</v>
      </c>
      <c r="AA40" t="s">
        <v>196</v>
      </c>
      <c r="AB40" t="s">
        <v>638</v>
      </c>
    </row>
    <row r="41" spans="1:29" x14ac:dyDescent="0.2">
      <c r="B41" t="s">
        <v>659</v>
      </c>
      <c r="C41" t="s">
        <v>154</v>
      </c>
      <c r="D41" t="s">
        <v>155</v>
      </c>
      <c r="E41" t="s">
        <v>154</v>
      </c>
      <c r="F41" s="17" t="s">
        <v>641</v>
      </c>
      <c r="G41" s="17" t="s">
        <v>57</v>
      </c>
      <c r="H41" s="17" t="s">
        <v>88</v>
      </c>
      <c r="I41" s="17"/>
      <c r="J41" t="s">
        <v>642</v>
      </c>
      <c r="K41" t="str">
        <f t="shared" si="16"/>
        <v>C18:0/18:2 PC (SLPC)</v>
      </c>
      <c r="L41" s="18" t="str">
        <f>"A general model "&amp;D41&amp;" ("&amp;E41&amp;") lipid corresponding to atomistic C18:0/18:2(9c;12c) 1-stearoyl-2-linoleoyl tails."</f>
        <v>A general model phosphatidylcholine (PC) lipid corresponding to atomistic C18:0/18:2(9c;12c) 1-stearoyl-2-linoleoyl tails.</v>
      </c>
      <c r="N41" t="s">
        <v>945</v>
      </c>
      <c r="O41"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41" t="s">
        <v>878</v>
      </c>
      <c r="V41" t="s">
        <v>160</v>
      </c>
      <c r="W41" t="s">
        <v>161</v>
      </c>
      <c r="X41" t="str">
        <f t="shared" si="17"/>
        <v>CDDC CCCC</v>
      </c>
      <c r="Y41">
        <v>0</v>
      </c>
      <c r="AA41" t="s">
        <v>202</v>
      </c>
      <c r="AB41" t="s">
        <v>641</v>
      </c>
    </row>
    <row r="42" spans="1:29" x14ac:dyDescent="0.2">
      <c r="B42" t="s">
        <v>659</v>
      </c>
      <c r="C42" t="s">
        <v>154</v>
      </c>
      <c r="D42" t="s">
        <v>155</v>
      </c>
      <c r="E42" t="s">
        <v>154</v>
      </c>
      <c r="F42" s="17" t="s">
        <v>636</v>
      </c>
      <c r="G42" s="17" t="s">
        <v>57</v>
      </c>
      <c r="H42" s="17" t="s">
        <v>614</v>
      </c>
      <c r="I42" s="17"/>
      <c r="J42" t="s">
        <v>637</v>
      </c>
      <c r="K42" t="str">
        <f t="shared" si="16"/>
        <v>C18:0/20:4 PC (SAPC)</v>
      </c>
      <c r="L42" s="18" t="str">
        <f>"A general model "&amp;D42&amp;" ("&amp;E42&amp;") lipid corresponding to atomistic C16:0/20:4(5c;8c;11c;14c) 1-stearoyl-2-arachidonoyl tails."</f>
        <v>A general model phosphatidylcholine (PC) lipid corresponding to atomistic C16:0/20:4(5c;8c;11c;14c) 1-stearoyl-2-arachidonoyl tails.</v>
      </c>
      <c r="N42" t="s">
        <v>945</v>
      </c>
      <c r="O42"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42" t="s">
        <v>878</v>
      </c>
      <c r="V42" t="s">
        <v>160</v>
      </c>
      <c r="W42" t="s">
        <v>161</v>
      </c>
      <c r="X42" t="str">
        <f t="shared" si="17"/>
        <v>cFFDC CCCC</v>
      </c>
      <c r="Y42">
        <v>0</v>
      </c>
      <c r="AA42" t="s">
        <v>207</v>
      </c>
      <c r="AB42" t="s">
        <v>636</v>
      </c>
    </row>
    <row r="43" spans="1:29" x14ac:dyDescent="0.2">
      <c r="B43" t="s">
        <v>659</v>
      </c>
      <c r="C43" t="s">
        <v>154</v>
      </c>
      <c r="D43" t="s">
        <v>155</v>
      </c>
      <c r="E43" t="s">
        <v>154</v>
      </c>
      <c r="F43" s="17" t="s">
        <v>634</v>
      </c>
      <c r="G43" s="17" t="s">
        <v>57</v>
      </c>
      <c r="H43" s="17" t="s">
        <v>615</v>
      </c>
      <c r="I43" s="17"/>
      <c r="J43" s="18" t="s">
        <v>635</v>
      </c>
      <c r="K43" t="str">
        <f t="shared" si="16"/>
        <v>C18:0/22:6 PC (SDPC)</v>
      </c>
      <c r="L43" s="18" t="str">
        <f>"A general model "&amp;D43&amp;" ("&amp;E43&amp;") lipid corresponding to atomistic C18:0/22:6(4c;7c;10c;13c;16c;19c) 1-stearoyl-2-docosahexaenoyl tails."</f>
        <v>A general model phosphatidylcholine (PC) lipid corresponding to atomistic C18:0/22:6(4c;7c;10c;13c;16c;19c) 1-stearoyl-2-docosahexaenoyl tails.</v>
      </c>
      <c r="N43" t="s">
        <v>945</v>
      </c>
      <c r="O43"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43" t="s">
        <v>878</v>
      </c>
      <c r="V43" t="s">
        <v>160</v>
      </c>
      <c r="W43" t="s">
        <v>161</v>
      </c>
      <c r="X43" t="str">
        <f t="shared" si="17"/>
        <v>DFFDD CCCC</v>
      </c>
      <c r="Y43">
        <v>0</v>
      </c>
      <c r="AA43" t="s">
        <v>209</v>
      </c>
      <c r="AB43" t="s">
        <v>634</v>
      </c>
    </row>
    <row r="44" spans="1:29" x14ac:dyDescent="0.2">
      <c r="B44" t="s">
        <v>659</v>
      </c>
      <c r="C44" t="s">
        <v>154</v>
      </c>
      <c r="D44" t="s">
        <v>155</v>
      </c>
      <c r="E44" t="s">
        <v>154</v>
      </c>
      <c r="F44" s="17" t="s">
        <v>655</v>
      </c>
      <c r="G44" s="17" t="s">
        <v>73</v>
      </c>
      <c r="H44" s="17" t="s">
        <v>88</v>
      </c>
      <c r="I44" s="17"/>
      <c r="J44" t="s">
        <v>214</v>
      </c>
      <c r="K44" t="str">
        <f t="shared" si="16"/>
        <v>C18:1/18:2 PC (OLPC)</v>
      </c>
      <c r="L44" s="18" t="str">
        <f>"A general model "&amp;D44&amp;" ("&amp;E44&amp;") lipid corresponding to atomistic C18:1(9c)/18:2(9c;12c) 1-oleoyl-2-linoleoyl  tails."</f>
        <v>A general model phosphatidylcholine (PC) lipid corresponding to atomistic C18:1(9c)/18:2(9c;12c) 1-oleoyl-2-linoleoyl  tails.</v>
      </c>
      <c r="N44" t="s">
        <v>945</v>
      </c>
      <c r="O44"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44" t="s">
        <v>878</v>
      </c>
      <c r="V44" t="s">
        <v>160</v>
      </c>
      <c r="W44" t="s">
        <v>161</v>
      </c>
      <c r="X44" t="str">
        <f t="shared" si="17"/>
        <v>CDDC CDCC</v>
      </c>
      <c r="Y44">
        <v>0</v>
      </c>
      <c r="AA44" t="s">
        <v>213</v>
      </c>
    </row>
    <row r="45" spans="1:29" x14ac:dyDescent="0.2">
      <c r="B45" t="s">
        <v>659</v>
      </c>
      <c r="C45" t="s">
        <v>154</v>
      </c>
      <c r="D45" t="s">
        <v>155</v>
      </c>
      <c r="E45" t="s">
        <v>154</v>
      </c>
      <c r="F45" s="17" t="s">
        <v>643</v>
      </c>
      <c r="G45" s="17" t="s">
        <v>73</v>
      </c>
      <c r="H45" s="17" t="s">
        <v>80</v>
      </c>
      <c r="I45" s="17"/>
      <c r="J45" t="s">
        <v>644</v>
      </c>
      <c r="K45" t="str">
        <f t="shared" ref="K45:K47" si="18">J45&amp;" "&amp;E45&amp;" ("&amp;F45&amp;")"</f>
        <v>C18:1/22:1 PC (OEPC)</v>
      </c>
      <c r="L45" s="18" t="str">
        <f>"A general model "&amp;D45&amp;" ("&amp;E45&amp;") lipid corresponding to atomistic C18:1(9c)/22:1(13c) 1-oleoyl-2-dierucoyl tails."</f>
        <v>A general model phosphatidylcholine (PC) lipid corresponding to atomistic C18:1(9c)/22:1(13c) 1-oleoyl-2-dierucoyl tails.</v>
      </c>
      <c r="N45" t="s">
        <v>945</v>
      </c>
      <c r="O45"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45" t="s">
        <v>878</v>
      </c>
      <c r="V45" t="s">
        <v>160</v>
      </c>
      <c r="W45" t="s">
        <v>161</v>
      </c>
      <c r="X45" t="str">
        <f t="shared" ref="X45:X47" si="19">H45&amp;" "&amp;G45</f>
        <v>CCDCC CDCC</v>
      </c>
      <c r="Y45">
        <v>0</v>
      </c>
      <c r="AB45" t="s">
        <v>643</v>
      </c>
      <c r="AC45" t="s">
        <v>646</v>
      </c>
    </row>
    <row r="46" spans="1:29" x14ac:dyDescent="0.2">
      <c r="B46" t="s">
        <v>659</v>
      </c>
      <c r="C46" t="s">
        <v>154</v>
      </c>
      <c r="D46" t="s">
        <v>155</v>
      </c>
      <c r="E46" t="s">
        <v>154</v>
      </c>
      <c r="F46" s="17" t="s">
        <v>648</v>
      </c>
      <c r="G46" s="17" t="s">
        <v>73</v>
      </c>
      <c r="H46" s="17" t="s">
        <v>615</v>
      </c>
      <c r="I46" s="17"/>
      <c r="J46" s="18" t="s">
        <v>216</v>
      </c>
      <c r="K46" t="str">
        <f>J46&amp;" "&amp;E46&amp;" ("&amp;F46&amp;")"</f>
        <v>C18:1/22:6 PC (ODPC)</v>
      </c>
      <c r="L46" s="18" t="str">
        <f>"A general model "&amp;D46&amp;" ("&amp;E46&amp;") lipid corresponding to atomistic C18:1(9c)/22:6(4c;7c;10c;13c;16c;19c) 1-oleoyl-2-docosahexaenoic acid tails."</f>
        <v>A general model phosphatidylcholine (PC) lipid corresponding to atomistic C18:1(9c)/22:6(4c;7c;10c;13c;16c;19c) 1-oleoyl-2-docosahexaenoic acid tails.</v>
      </c>
      <c r="N46" t="s">
        <v>945</v>
      </c>
      <c r="O46"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46" t="s">
        <v>878</v>
      </c>
      <c r="V46" t="s">
        <v>160</v>
      </c>
      <c r="W46" t="s">
        <v>161</v>
      </c>
      <c r="X46" t="str">
        <f>H46&amp;" "&amp;G46</f>
        <v>DFFDD CDCC</v>
      </c>
      <c r="Y46">
        <v>0</v>
      </c>
      <c r="AA46" t="s">
        <v>215</v>
      </c>
    </row>
    <row r="47" spans="1:29" x14ac:dyDescent="0.2">
      <c r="B47" t="s">
        <v>659</v>
      </c>
      <c r="C47" t="s">
        <v>154</v>
      </c>
      <c r="D47" t="s">
        <v>155</v>
      </c>
      <c r="E47" t="s">
        <v>154</v>
      </c>
      <c r="F47" s="17" t="s">
        <v>661</v>
      </c>
      <c r="G47" s="17" t="s">
        <v>88</v>
      </c>
      <c r="H47" s="17" t="s">
        <v>92</v>
      </c>
      <c r="I47" s="17"/>
      <c r="J47" t="s">
        <v>645</v>
      </c>
      <c r="K47" t="str">
        <f t="shared" si="18"/>
        <v>C18:2/18:3 PC (LFPC)</v>
      </c>
      <c r="L47" s="18" t="str">
        <f>"A general model "&amp;D47&amp;" ("&amp;E47&amp;") lipid corresponding to atomistic C18:2(9c;12c)/18:3(9c;12c;15c) 1-dilinoleoyl-2-alpha-linolenic acid  tails."</f>
        <v>A general model phosphatidylcholine (PC) lipid corresponding to atomistic C18:2(9c;12c)/18:3(9c;12c;15c) 1-dilinoleoyl-2-alpha-linolenic acid  tails.</v>
      </c>
      <c r="N47" t="s">
        <v>945</v>
      </c>
      <c r="O47"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47" t="s">
        <v>878</v>
      </c>
      <c r="V47" t="s">
        <v>160</v>
      </c>
      <c r="W47" t="s">
        <v>161</v>
      </c>
      <c r="X47" t="str">
        <f t="shared" si="19"/>
        <v>CDDD CDDC</v>
      </c>
      <c r="Y47">
        <v>0</v>
      </c>
      <c r="AB47" t="s">
        <v>640</v>
      </c>
      <c r="AC47" t="s">
        <v>647</v>
      </c>
    </row>
    <row r="48" spans="1:29" x14ac:dyDescent="0.2">
      <c r="F48" s="17"/>
      <c r="G48" s="17"/>
      <c r="H48" s="17"/>
      <c r="I48" s="17"/>
      <c r="L48" s="18"/>
    </row>
    <row r="49" spans="2:28" ht="18" x14ac:dyDescent="0.2">
      <c r="C49" s="16" t="s">
        <v>217</v>
      </c>
      <c r="D49" s="16"/>
      <c r="E49" s="16"/>
    </row>
    <row r="50" spans="2:28" x14ac:dyDescent="0.2">
      <c r="B50">
        <v>-1</v>
      </c>
      <c r="C50" t="s">
        <v>870</v>
      </c>
      <c r="D50" t="s">
        <v>217</v>
      </c>
      <c r="E50" t="s">
        <v>860</v>
      </c>
      <c r="O50" t="str">
        <f>Refs!$B$13 &amp; " and \n " &amp; Refs!$B$12</f>
        <v>K.B. Pedersen et al., The Martini 3 Lipidome: Expanded and Refined Parameters Improve Lipid Phase Behavior, ACS Central Science, 2025. doi: 10.1021/acscentsci.5c00755 and \n P.C.T. Souza et al. Martini 3: a general purpose force field for coarse-grained molecular dynamics, \n Nat. Methods; 2021. doi: 10.1038/s41592-021-01098-3</v>
      </c>
      <c r="Q50" t="s">
        <v>660</v>
      </c>
      <c r="R50" t="s">
        <v>876</v>
      </c>
    </row>
    <row r="51" spans="2:28" x14ac:dyDescent="0.2">
      <c r="B51" t="s">
        <v>659</v>
      </c>
      <c r="C51" t="s">
        <v>218</v>
      </c>
      <c r="D51" t="s">
        <v>219</v>
      </c>
      <c r="E51" t="s">
        <v>218</v>
      </c>
      <c r="F51" s="17" t="s">
        <v>220</v>
      </c>
      <c r="G51" s="17" t="s">
        <v>571</v>
      </c>
      <c r="H51" s="17" t="s">
        <v>571</v>
      </c>
      <c r="I51" s="17"/>
      <c r="J51" t="s">
        <v>582</v>
      </c>
      <c r="K51" t="str">
        <f t="shared" ref="K51:K66" si="20">J51&amp;" "&amp;E51&amp;" ("&amp;F51&amp;")"</f>
        <v>di-C08:0 PE (DTPE)</v>
      </c>
      <c r="L51" t="str">
        <f>"A general model "&amp;D51&amp;" ("&amp;E51&amp;") lipid corresponding to atomistic C8:0 dioctanoyl tails."</f>
        <v>A general model phosphatidylethanolamine (PE) lipid corresponding to atomistic C8:0 dioctanoyl tails.</v>
      </c>
      <c r="N51" t="s">
        <v>945</v>
      </c>
      <c r="O51"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51" t="s">
        <v>878</v>
      </c>
      <c r="V51" t="s">
        <v>221</v>
      </c>
      <c r="W51" t="s">
        <v>161</v>
      </c>
      <c r="X51" t="str">
        <f t="shared" ref="X51:X66" si="21">H51&amp;" "&amp;G51</f>
        <v>cC cC</v>
      </c>
      <c r="Y51">
        <v>0</v>
      </c>
      <c r="AA51" t="s">
        <v>220</v>
      </c>
    </row>
    <row r="52" spans="2:28" x14ac:dyDescent="0.2">
      <c r="B52" t="s">
        <v>659</v>
      </c>
      <c r="C52" t="s">
        <v>218</v>
      </c>
      <c r="D52" t="s">
        <v>219</v>
      </c>
      <c r="E52" t="s">
        <v>218</v>
      </c>
      <c r="F52" s="17" t="s">
        <v>754</v>
      </c>
      <c r="G52" s="17" t="s">
        <v>50</v>
      </c>
      <c r="H52" s="17" t="s">
        <v>50</v>
      </c>
      <c r="I52" s="17"/>
      <c r="J52" t="s">
        <v>584</v>
      </c>
      <c r="K52" t="str">
        <f t="shared" si="20"/>
        <v>di-C10:0 PE (DJPE)</v>
      </c>
      <c r="L52" t="str">
        <f>"A general model "&amp;D52&amp;" ("&amp;E52&amp;") lipid corresponding to atomistic C10:0 didecanoyl tails."</f>
        <v>A general model phosphatidylethanolamine (PE) lipid corresponding to atomistic C10:0 didecanoyl tails.</v>
      </c>
      <c r="N52" t="s">
        <v>945</v>
      </c>
      <c r="O52"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52" t="s">
        <v>878</v>
      </c>
      <c r="V52" t="s">
        <v>221</v>
      </c>
      <c r="W52" t="s">
        <v>161</v>
      </c>
      <c r="X52" t="str">
        <f t="shared" si="21"/>
        <v>CC CC</v>
      </c>
      <c r="Y52">
        <v>0</v>
      </c>
      <c r="AA52" t="s">
        <v>220</v>
      </c>
    </row>
    <row r="53" spans="2:28" x14ac:dyDescent="0.2">
      <c r="B53" t="s">
        <v>659</v>
      </c>
      <c r="C53" t="s">
        <v>218</v>
      </c>
      <c r="D53" t="s">
        <v>219</v>
      </c>
      <c r="E53" t="s">
        <v>218</v>
      </c>
      <c r="F53" s="17" t="s">
        <v>233</v>
      </c>
      <c r="G53" s="17" t="s">
        <v>570</v>
      </c>
      <c r="H53" s="17" t="s">
        <v>570</v>
      </c>
      <c r="I53" s="17"/>
      <c r="J53" t="s">
        <v>585</v>
      </c>
      <c r="K53" t="str">
        <f t="shared" si="20"/>
        <v>di-C12:0 PE (DUPE)</v>
      </c>
      <c r="L53" t="str">
        <f>"A general model "&amp;D53&amp;" ("&amp;E53&amp;") lipid corresponding to atomistic C12:0 dilauroyl tails."</f>
        <v>A general model phosphatidylethanolamine (PE) lipid corresponding to atomistic C12:0 dilauroyl tails.</v>
      </c>
      <c r="N53" t="s">
        <v>945</v>
      </c>
      <c r="O53"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53" t="s">
        <v>878</v>
      </c>
      <c r="V53" t="s">
        <v>221</v>
      </c>
      <c r="W53" t="s">
        <v>161</v>
      </c>
      <c r="X53" t="str">
        <f t="shared" si="21"/>
        <v>cCC cCC</v>
      </c>
      <c r="Y53">
        <v>0</v>
      </c>
      <c r="AA53" t="s">
        <v>222</v>
      </c>
      <c r="AB53" t="s">
        <v>222</v>
      </c>
    </row>
    <row r="54" spans="2:28" x14ac:dyDescent="0.2">
      <c r="B54" t="s">
        <v>659</v>
      </c>
      <c r="C54" t="s">
        <v>218</v>
      </c>
      <c r="D54" t="s">
        <v>219</v>
      </c>
      <c r="E54" t="s">
        <v>218</v>
      </c>
      <c r="F54" s="17" t="s">
        <v>662</v>
      </c>
      <c r="G54" s="17" t="s">
        <v>54</v>
      </c>
      <c r="H54" s="17" t="s">
        <v>54</v>
      </c>
      <c r="I54" s="17"/>
      <c r="J54" t="s">
        <v>587</v>
      </c>
      <c r="K54" t="str">
        <f t="shared" si="20"/>
        <v>di-C14:0 PE (DMPE)</v>
      </c>
      <c r="L54" t="str">
        <f>"A general model "&amp;D54&amp;" ("&amp;E54&amp;") lipid corresponding to atomistic C14:0 dimyristoyl (DM"&amp;E54&amp;") tails."</f>
        <v>A general model phosphatidylethanolamine (PE) lipid corresponding to atomistic C14:0 dimyristoyl (DMPE) tails.</v>
      </c>
      <c r="N54" t="s">
        <v>945</v>
      </c>
      <c r="O54"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54" t="s">
        <v>878</v>
      </c>
      <c r="V54" t="s">
        <v>221</v>
      </c>
      <c r="W54" t="s">
        <v>161</v>
      </c>
      <c r="X54" t="str">
        <f t="shared" si="21"/>
        <v>CCC CCC</v>
      </c>
      <c r="Y54">
        <v>0</v>
      </c>
      <c r="AA54" t="s">
        <v>222</v>
      </c>
      <c r="AB54" t="s">
        <v>662</v>
      </c>
    </row>
    <row r="55" spans="2:28" x14ac:dyDescent="0.2">
      <c r="B55" t="s">
        <v>659</v>
      </c>
      <c r="C55" t="s">
        <v>218</v>
      </c>
      <c r="D55" t="s">
        <v>219</v>
      </c>
      <c r="E55" t="s">
        <v>218</v>
      </c>
      <c r="F55" s="17" t="s">
        <v>223</v>
      </c>
      <c r="G55" s="17" t="s">
        <v>569</v>
      </c>
      <c r="H55" s="17" t="s">
        <v>569</v>
      </c>
      <c r="I55" s="17"/>
      <c r="J55" t="s">
        <v>588</v>
      </c>
      <c r="K55" t="str">
        <f t="shared" si="20"/>
        <v>di-C16:0 PE (DPPE)</v>
      </c>
      <c r="L55" t="str">
        <f>"A general model "&amp;D55&amp;" ("&amp;E55&amp;") lipid corresponding to atomistic C16:0 dipalmitoyl (DP"&amp;E55&amp;") tails."</f>
        <v>A general model phosphatidylethanolamine (PE) lipid corresponding to atomistic C16:0 dipalmitoyl (DPPE) tails.</v>
      </c>
      <c r="N55" t="s">
        <v>945</v>
      </c>
      <c r="O55"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55" t="s">
        <v>878</v>
      </c>
      <c r="V55" t="s">
        <v>221</v>
      </c>
      <c r="W55" t="s">
        <v>161</v>
      </c>
      <c r="X55" t="str">
        <f t="shared" si="21"/>
        <v>cCCC cCCC</v>
      </c>
      <c r="Y55">
        <v>0</v>
      </c>
      <c r="AA55" t="s">
        <v>223</v>
      </c>
      <c r="AB55" t="s">
        <v>223</v>
      </c>
    </row>
    <row r="56" spans="2:28" x14ac:dyDescent="0.2">
      <c r="B56" t="s">
        <v>659</v>
      </c>
      <c r="C56" t="s">
        <v>218</v>
      </c>
      <c r="D56" t="s">
        <v>219</v>
      </c>
      <c r="E56" t="s">
        <v>218</v>
      </c>
      <c r="F56" s="17" t="s">
        <v>663</v>
      </c>
      <c r="G56" s="17" t="s">
        <v>57</v>
      </c>
      <c r="H56" s="17" t="s">
        <v>57</v>
      </c>
      <c r="I56" s="17"/>
      <c r="J56" t="s">
        <v>589</v>
      </c>
      <c r="K56" t="str">
        <f t="shared" si="20"/>
        <v>di-C18:0 PE (DSPE)</v>
      </c>
      <c r="L56" t="str">
        <f>"A general model "&amp;D56&amp;" ("&amp;E56&amp;") lipid corresponding to atomistic C18:0 distearoyl (DS"&amp;E55&amp;") tails."</f>
        <v>A general model phosphatidylethanolamine (PE) lipid corresponding to atomistic C18:0 distearoyl (DSPE) tails.</v>
      </c>
      <c r="N56" t="s">
        <v>945</v>
      </c>
      <c r="O56"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56" t="s">
        <v>878</v>
      </c>
      <c r="V56" t="s">
        <v>221</v>
      </c>
      <c r="W56" t="s">
        <v>161</v>
      </c>
      <c r="X56" t="str">
        <f t="shared" si="21"/>
        <v>CCCC CCCC</v>
      </c>
      <c r="Y56">
        <v>0</v>
      </c>
      <c r="AA56" t="s">
        <v>223</v>
      </c>
      <c r="AB56" t="s">
        <v>663</v>
      </c>
    </row>
    <row r="57" spans="2:28" x14ac:dyDescent="0.2">
      <c r="B57" t="s">
        <v>659</v>
      </c>
      <c r="C57" t="s">
        <v>218</v>
      </c>
      <c r="D57" t="s">
        <v>219</v>
      </c>
      <c r="E57" t="s">
        <v>218</v>
      </c>
      <c r="F57" s="17" t="s">
        <v>664</v>
      </c>
      <c r="G57" s="17" t="s">
        <v>568</v>
      </c>
      <c r="H57" s="17" t="s">
        <v>568</v>
      </c>
      <c r="I57" s="17"/>
      <c r="J57" t="s">
        <v>590</v>
      </c>
      <c r="K57" t="str">
        <f t="shared" si="20"/>
        <v>di-C20:0 PE (DKPE)</v>
      </c>
      <c r="L57" t="str">
        <f>"A general model "&amp;D57&amp;" ("&amp;E57&amp;") lipid corresponding to atomistic C20:0 diarachidoyl tails."</f>
        <v>A general model phosphatidylethanolamine (PE) lipid corresponding to atomistic C20:0 diarachidoyl tails.</v>
      </c>
      <c r="N57" t="s">
        <v>945</v>
      </c>
      <c r="O57"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57" t="s">
        <v>878</v>
      </c>
      <c r="V57" t="s">
        <v>221</v>
      </c>
      <c r="W57" t="s">
        <v>161</v>
      </c>
      <c r="X57" t="str">
        <f t="shared" si="21"/>
        <v>cCCCC cCCCC</v>
      </c>
      <c r="Y57">
        <v>0</v>
      </c>
      <c r="AA57" t="s">
        <v>224</v>
      </c>
    </row>
    <row r="58" spans="2:28" x14ac:dyDescent="0.2">
      <c r="B58" t="s">
        <v>659</v>
      </c>
      <c r="C58" t="s">
        <v>218</v>
      </c>
      <c r="D58" t="s">
        <v>219</v>
      </c>
      <c r="E58" t="s">
        <v>218</v>
      </c>
      <c r="F58" s="17" t="s">
        <v>224</v>
      </c>
      <c r="G58" s="17" t="s">
        <v>61</v>
      </c>
      <c r="H58" s="17" t="s">
        <v>61</v>
      </c>
      <c r="I58" s="17"/>
      <c r="J58" t="s">
        <v>591</v>
      </c>
      <c r="K58" t="str">
        <f t="shared" si="20"/>
        <v>di-C22:0 PE (DBPE)</v>
      </c>
      <c r="L58" t="str">
        <f>"A general model "&amp;D58&amp;" ("&amp;E58&amp;") lipid corresponding to atomistic C22:0 dibehenoyl tails."</f>
        <v>A general model phosphatidylethanolamine (PE) lipid corresponding to atomistic C22:0 dibehenoyl tails.</v>
      </c>
      <c r="N58" t="s">
        <v>945</v>
      </c>
      <c r="O58"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58" t="s">
        <v>878</v>
      </c>
      <c r="V58" t="s">
        <v>221</v>
      </c>
      <c r="W58" t="s">
        <v>161</v>
      </c>
      <c r="X58" t="str">
        <f t="shared" si="21"/>
        <v>CCCCC CCCCC</v>
      </c>
      <c r="Y58">
        <v>0</v>
      </c>
      <c r="AA58" t="s">
        <v>224</v>
      </c>
    </row>
    <row r="59" spans="2:28" x14ac:dyDescent="0.2">
      <c r="B59" t="s">
        <v>659</v>
      </c>
      <c r="C59" t="s">
        <v>218</v>
      </c>
      <c r="D59" t="s">
        <v>219</v>
      </c>
      <c r="E59" t="s">
        <v>218</v>
      </c>
      <c r="F59" s="17" t="s">
        <v>225</v>
      </c>
      <c r="G59" s="17" t="s">
        <v>599</v>
      </c>
      <c r="H59" s="17" t="s">
        <v>599</v>
      </c>
      <c r="I59" s="17"/>
      <c r="J59" t="s">
        <v>586</v>
      </c>
      <c r="K59" t="str">
        <f t="shared" si="20"/>
        <v>di-C24:0 PE (DXPE)</v>
      </c>
      <c r="L59" t="str">
        <f>"A general model "&amp;D59&amp;" ("&amp;E59&amp;") lipid corresponding to atomistic C24:0 dilignoceroyl tails."</f>
        <v>A general model phosphatidylethanolamine (PE) lipid corresponding to atomistic C24:0 dilignoceroyl tails.</v>
      </c>
      <c r="N59" t="s">
        <v>945</v>
      </c>
      <c r="O59"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59" t="s">
        <v>878</v>
      </c>
      <c r="V59" t="s">
        <v>221</v>
      </c>
      <c r="W59" t="s">
        <v>161</v>
      </c>
      <c r="X59" t="str">
        <f t="shared" si="21"/>
        <v>cCCCCC cCCCCC</v>
      </c>
      <c r="Y59">
        <v>0</v>
      </c>
      <c r="AA59" t="s">
        <v>225</v>
      </c>
    </row>
    <row r="60" spans="2:28" x14ac:dyDescent="0.2">
      <c r="B60" t="s">
        <v>659</v>
      </c>
      <c r="C60" t="s">
        <v>218</v>
      </c>
      <c r="D60" t="s">
        <v>219</v>
      </c>
      <c r="E60" t="s">
        <v>218</v>
      </c>
      <c r="F60" s="17" t="s">
        <v>665</v>
      </c>
      <c r="G60" s="17" t="s">
        <v>65</v>
      </c>
      <c r="H60" s="17" t="s">
        <v>65</v>
      </c>
      <c r="I60" s="17"/>
      <c r="J60" t="s">
        <v>592</v>
      </c>
      <c r="K60" t="str">
        <f t="shared" si="20"/>
        <v>di-C26:0 PE (DCPE)</v>
      </c>
      <c r="L60" t="str">
        <f>"A general model "&amp;D60&amp;" ("&amp;E60&amp;") lipid corresponding to atomistic C26:0 dihexacosanoyl tails."</f>
        <v>A general model phosphatidylethanolamine (PE) lipid corresponding to atomistic C26:0 dihexacosanoyl tails.</v>
      </c>
      <c r="N60" t="s">
        <v>945</v>
      </c>
      <c r="O60"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60" t="s">
        <v>878</v>
      </c>
      <c r="V60" t="s">
        <v>221</v>
      </c>
      <c r="W60" t="s">
        <v>161</v>
      </c>
      <c r="X60" t="str">
        <f t="shared" si="21"/>
        <v>CCCCCC CCCCCC</v>
      </c>
      <c r="Y60">
        <v>0</v>
      </c>
      <c r="AA60" t="s">
        <v>225</v>
      </c>
    </row>
    <row r="61" spans="2:28" x14ac:dyDescent="0.2">
      <c r="B61" t="s">
        <v>659</v>
      </c>
      <c r="C61" t="s">
        <v>218</v>
      </c>
      <c r="D61" t="s">
        <v>219</v>
      </c>
      <c r="E61" t="s">
        <v>218</v>
      </c>
      <c r="F61" s="17" t="s">
        <v>235</v>
      </c>
      <c r="G61" s="17" t="s">
        <v>69</v>
      </c>
      <c r="H61" s="17" t="s">
        <v>69</v>
      </c>
      <c r="I61" s="17"/>
      <c r="J61" t="s">
        <v>600</v>
      </c>
      <c r="K61" t="str">
        <f t="shared" si="20"/>
        <v>di-C14:1 PE (DRPE)</v>
      </c>
      <c r="L61" t="str">
        <f>"A general model "&amp;D61&amp;" ("&amp;E61&amp;") lipid corresponding to atomistic C14:1(9c) dimyristoleoyl tails."</f>
        <v>A general model phosphatidylethanolamine (PE) lipid corresponding to atomistic C14:1(9c) dimyristoleoyl tails.</v>
      </c>
      <c r="N61" t="s">
        <v>945</v>
      </c>
      <c r="O61"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61" t="s">
        <v>878</v>
      </c>
      <c r="V61" t="s">
        <v>221</v>
      </c>
      <c r="W61" t="s">
        <v>161</v>
      </c>
      <c r="X61" t="str">
        <f t="shared" si="21"/>
        <v>CDC CDC</v>
      </c>
      <c r="Y61">
        <v>0</v>
      </c>
      <c r="AA61" t="s">
        <v>226</v>
      </c>
    </row>
    <row r="62" spans="2:28" x14ac:dyDescent="0.2">
      <c r="B62" t="s">
        <v>659</v>
      </c>
      <c r="C62" t="s">
        <v>218</v>
      </c>
      <c r="D62" t="s">
        <v>219</v>
      </c>
      <c r="E62" t="s">
        <v>218</v>
      </c>
      <c r="F62" s="17" t="s">
        <v>226</v>
      </c>
      <c r="G62" s="17" t="s">
        <v>572</v>
      </c>
      <c r="H62" s="17" t="s">
        <v>572</v>
      </c>
      <c r="I62" s="17"/>
      <c r="J62" t="s">
        <v>601</v>
      </c>
      <c r="K62" t="str">
        <f t="shared" si="20"/>
        <v>di-C16:1 PE (DYPE)</v>
      </c>
      <c r="L62" t="str">
        <f>"A general model "&amp;D62&amp;" ("&amp;E62&amp;") lipid corresponding to atomistic C16:1(9c) dipalmitoleoyl tails."</f>
        <v>A general model phosphatidylethanolamine (PE) lipid corresponding to atomistic C16:1(9c) dipalmitoleoyl tails.</v>
      </c>
      <c r="N62" t="s">
        <v>945</v>
      </c>
      <c r="O62"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62" t="s">
        <v>878</v>
      </c>
      <c r="V62" t="s">
        <v>221</v>
      </c>
      <c r="W62" t="s">
        <v>161</v>
      </c>
      <c r="X62" t="str">
        <f t="shared" si="21"/>
        <v>cCDC cCDC</v>
      </c>
      <c r="Y62">
        <v>0</v>
      </c>
      <c r="AA62" t="s">
        <v>227</v>
      </c>
      <c r="AB62" t="s">
        <v>226</v>
      </c>
    </row>
    <row r="63" spans="2:28" x14ac:dyDescent="0.2">
      <c r="B63" t="s">
        <v>659</v>
      </c>
      <c r="C63" t="s">
        <v>218</v>
      </c>
      <c r="D63" t="s">
        <v>219</v>
      </c>
      <c r="E63" t="s">
        <v>218</v>
      </c>
      <c r="F63" s="17" t="s">
        <v>228</v>
      </c>
      <c r="G63" s="17" t="s">
        <v>73</v>
      </c>
      <c r="H63" s="17" t="s">
        <v>73</v>
      </c>
      <c r="I63" s="17"/>
      <c r="J63" t="s">
        <v>602</v>
      </c>
      <c r="K63" t="str">
        <f t="shared" si="20"/>
        <v>di-C18:1 PE (DOPE)</v>
      </c>
      <c r="L63" t="str">
        <f>"A general model "&amp;D63&amp;" ("&amp;E63&amp;") lipid corresponding to atomistic C18:1(9c) dioleoyl (DO"&amp;E63&amp;") tails."</f>
        <v>A general model phosphatidylethanolamine (PE) lipid corresponding to atomistic C18:1(9c) dioleoyl (DOPE) tails.</v>
      </c>
      <c r="N63" t="s">
        <v>945</v>
      </c>
      <c r="O63"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63" t="s">
        <v>878</v>
      </c>
      <c r="V63" t="s">
        <v>221</v>
      </c>
      <c r="W63" t="s">
        <v>161</v>
      </c>
      <c r="X63" t="str">
        <f t="shared" si="21"/>
        <v>CDCC CDCC</v>
      </c>
      <c r="Y63">
        <v>0</v>
      </c>
      <c r="AA63" t="s">
        <v>228</v>
      </c>
      <c r="AB63" t="s">
        <v>228</v>
      </c>
    </row>
    <row r="64" spans="2:28" x14ac:dyDescent="0.2">
      <c r="B64" t="s">
        <v>659</v>
      </c>
      <c r="C64" t="s">
        <v>218</v>
      </c>
      <c r="D64" t="s">
        <v>219</v>
      </c>
      <c r="E64" t="s">
        <v>218</v>
      </c>
      <c r="F64" s="17" t="s">
        <v>227</v>
      </c>
      <c r="G64" s="17" t="s">
        <v>77</v>
      </c>
      <c r="H64" s="17" t="s">
        <v>77</v>
      </c>
      <c r="I64" s="17"/>
      <c r="J64" t="s">
        <v>602</v>
      </c>
      <c r="K64" t="str">
        <f t="shared" si="20"/>
        <v>di-C18:1 PE (DVPE)</v>
      </c>
      <c r="L64" t="str">
        <f>"A general model "&amp;D64&amp;" ("&amp;E64&amp;") lipid corresponding to atomistic C18:1(11c) cis-vaccenic acid tails."</f>
        <v>A general model phosphatidylethanolamine (PE) lipid corresponding to atomistic C18:1(11c) cis-vaccenic acid tails.</v>
      </c>
      <c r="N64" t="s">
        <v>945</v>
      </c>
      <c r="O64"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64" t="s">
        <v>878</v>
      </c>
      <c r="V64" t="s">
        <v>221</v>
      </c>
      <c r="W64" t="s">
        <v>161</v>
      </c>
      <c r="X64" t="str">
        <f t="shared" si="21"/>
        <v>CCDC CCDC</v>
      </c>
      <c r="Y64">
        <v>0</v>
      </c>
      <c r="AA64" t="s">
        <v>227</v>
      </c>
    </row>
    <row r="65" spans="1:28" x14ac:dyDescent="0.2">
      <c r="B65" t="s">
        <v>659</v>
      </c>
      <c r="C65" t="s">
        <v>218</v>
      </c>
      <c r="D65" t="s">
        <v>219</v>
      </c>
      <c r="E65" t="s">
        <v>218</v>
      </c>
      <c r="F65" s="17" t="s">
        <v>231</v>
      </c>
      <c r="G65" s="17" t="s">
        <v>573</v>
      </c>
      <c r="H65" s="17" t="s">
        <v>573</v>
      </c>
      <c r="I65" s="17"/>
      <c r="J65" t="s">
        <v>604</v>
      </c>
      <c r="K65" t="str">
        <f t="shared" si="20"/>
        <v>di-C20:1 PE (DGPE)</v>
      </c>
      <c r="L65" t="str">
        <f>"A general model "&amp;D65&amp;" ("&amp;E65&amp;") lipid corresponding to atomistic C20:1(11c) di-gondoic acid tails."</f>
        <v>A general model phosphatidylethanolamine (PE) lipid corresponding to atomistic C20:1(11c) di-gondoic acid tails.</v>
      </c>
      <c r="N65" t="s">
        <v>945</v>
      </c>
      <c r="O65"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65" t="s">
        <v>878</v>
      </c>
      <c r="V65" t="s">
        <v>221</v>
      </c>
      <c r="W65" t="s">
        <v>161</v>
      </c>
      <c r="X65" t="str">
        <f t="shared" si="21"/>
        <v>cCDCC cCDCC</v>
      </c>
      <c r="Y65">
        <v>0</v>
      </c>
      <c r="AA65" t="s">
        <v>231</v>
      </c>
      <c r="AB65" t="s">
        <v>231</v>
      </c>
    </row>
    <row r="66" spans="1:28" x14ac:dyDescent="0.2">
      <c r="B66" t="s">
        <v>659</v>
      </c>
      <c r="C66" t="s">
        <v>218</v>
      </c>
      <c r="D66" t="s">
        <v>219</v>
      </c>
      <c r="E66" t="s">
        <v>218</v>
      </c>
      <c r="F66" s="17" t="s">
        <v>666</v>
      </c>
      <c r="G66" s="17" t="s">
        <v>80</v>
      </c>
      <c r="H66" s="17" t="s">
        <v>80</v>
      </c>
      <c r="I66" s="17"/>
      <c r="J66" t="s">
        <v>603</v>
      </c>
      <c r="K66" t="str">
        <f t="shared" si="20"/>
        <v>di-C22:1 PE (DEPE)</v>
      </c>
      <c r="L66" t="str">
        <f>"A general model "&amp;D66&amp;" ("&amp;E66&amp;") lipid corresponding to atomistic C22:1(11c) or C22:1(13c) dierucoyl tails."</f>
        <v>A general model phosphatidylethanolamine (PE) lipid corresponding to atomistic C22:1(11c) or C22:1(13c) dierucoyl tails.</v>
      </c>
      <c r="N66" t="s">
        <v>945</v>
      </c>
      <c r="O66"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66" t="s">
        <v>878</v>
      </c>
      <c r="V66" t="s">
        <v>221</v>
      </c>
      <c r="W66" t="s">
        <v>161</v>
      </c>
      <c r="X66" t="str">
        <f t="shared" si="21"/>
        <v>CCDCC CCDCC</v>
      </c>
      <c r="Y66">
        <v>0</v>
      </c>
      <c r="AA66" t="s">
        <v>231</v>
      </c>
      <c r="AB66" t="s">
        <v>666</v>
      </c>
    </row>
    <row r="67" spans="1:28" x14ac:dyDescent="0.2">
      <c r="B67" t="s">
        <v>659</v>
      </c>
      <c r="C67" t="s">
        <v>218</v>
      </c>
      <c r="D67" t="s">
        <v>219</v>
      </c>
      <c r="E67" t="s">
        <v>218</v>
      </c>
      <c r="F67" s="17" t="s">
        <v>236</v>
      </c>
      <c r="G67" s="17" t="s">
        <v>574</v>
      </c>
      <c r="H67" s="17" t="s">
        <v>574</v>
      </c>
      <c r="I67" s="17"/>
      <c r="J67" t="s">
        <v>606</v>
      </c>
      <c r="K67" t="str">
        <f>J67&amp;" "&amp;E67&amp;" ("&amp;F67&amp;")"</f>
        <v>di-C24:1 PE (DNPE)</v>
      </c>
      <c r="L67" t="str">
        <f>"A general model "&amp;D67&amp;" ("&amp;E51&amp;") lipid corresponding to atomistic C24:1(15c) di-nervonic acid tails."</f>
        <v>A general model phosphatidylethanolamine (PE) lipid corresponding to atomistic C24:1(15c) di-nervonic acid tails.</v>
      </c>
      <c r="N67" t="s">
        <v>945</v>
      </c>
      <c r="O67"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67" t="s">
        <v>878</v>
      </c>
      <c r="V67" t="s">
        <v>221</v>
      </c>
      <c r="W67" t="s">
        <v>161</v>
      </c>
      <c r="X67" t="str">
        <f>H67&amp;" "&amp;G67</f>
        <v>cCCDCC cCCDCC</v>
      </c>
      <c r="Y67">
        <v>0</v>
      </c>
      <c r="AA67" t="s">
        <v>236</v>
      </c>
      <c r="AB67" t="s">
        <v>236</v>
      </c>
    </row>
    <row r="68" spans="1:28" x14ac:dyDescent="0.2">
      <c r="B68" t="s">
        <v>659</v>
      </c>
      <c r="C68" t="s">
        <v>218</v>
      </c>
      <c r="D68" t="s">
        <v>219</v>
      </c>
      <c r="E68" t="s">
        <v>218</v>
      </c>
      <c r="F68" s="17" t="s">
        <v>222</v>
      </c>
      <c r="G68" s="17" t="s">
        <v>88</v>
      </c>
      <c r="H68" s="17" t="s">
        <v>88</v>
      </c>
      <c r="I68" s="17"/>
      <c r="J68" t="s">
        <v>609</v>
      </c>
      <c r="K68" t="str">
        <f>J68&amp;" "&amp;E68&amp;" ("&amp;F68&amp;")"</f>
        <v>di-C18:2 PE (DLPE)</v>
      </c>
      <c r="L68" t="str">
        <f>"A general model "&amp;D68&amp;" ("&amp;E68&amp;") lipid corresponding to atomistic C18:2(9c;12c) dilinoleoyl (DL"&amp;E68&amp;" or DLi"&amp;E68&amp;") tails."</f>
        <v>A general model phosphatidylethanolamine (PE) lipid corresponding to atomistic C18:2(9c;12c) dilinoleoyl (DLPE or DLiPE) tails.</v>
      </c>
      <c r="N68" t="s">
        <v>945</v>
      </c>
      <c r="O68"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68" t="s">
        <v>878</v>
      </c>
      <c r="V68" t="s">
        <v>221</v>
      </c>
      <c r="W68" t="s">
        <v>161</v>
      </c>
      <c r="X68" t="str">
        <f>H68&amp;" "&amp;G68</f>
        <v>CDDC CDDC</v>
      </c>
      <c r="Y68">
        <v>0</v>
      </c>
      <c r="AA68" t="s">
        <v>229</v>
      </c>
      <c r="AB68" t="s">
        <v>761</v>
      </c>
    </row>
    <row r="69" spans="1:28" x14ac:dyDescent="0.2">
      <c r="B69" t="s">
        <v>659</v>
      </c>
      <c r="C69" t="s">
        <v>218</v>
      </c>
      <c r="D69" t="s">
        <v>219</v>
      </c>
      <c r="E69" t="s">
        <v>218</v>
      </c>
      <c r="F69" s="17" t="s">
        <v>230</v>
      </c>
      <c r="G69" s="17" t="s">
        <v>92</v>
      </c>
      <c r="H69" s="17" t="s">
        <v>92</v>
      </c>
      <c r="I69" s="17"/>
      <c r="J69" t="s">
        <v>507</v>
      </c>
      <c r="K69" t="str">
        <f>J69&amp;" "&amp;E69&amp;" ("&amp;F69&amp;")"</f>
        <v>di-C18:3 PE (DFPE)</v>
      </c>
      <c r="L69" t="str">
        <f>"A general model "&amp;D69&amp;" ("&amp;E69&amp;") lipid corresponding to atomistic C18:3(9c;12c;15c) di-alpha-linolenic acid tails."</f>
        <v>A general model phosphatidylethanolamine (PE) lipid corresponding to atomistic C18:3(9c;12c;15c) di-alpha-linolenic acid tails.</v>
      </c>
      <c r="N69" t="s">
        <v>945</v>
      </c>
      <c r="O69"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69" t="s">
        <v>878</v>
      </c>
      <c r="V69" t="s">
        <v>221</v>
      </c>
      <c r="W69" t="s">
        <v>161</v>
      </c>
      <c r="X69" t="str">
        <f>H69&amp;" "&amp;G69</f>
        <v>CDDD CDDD</v>
      </c>
      <c r="Y69">
        <v>0</v>
      </c>
      <c r="AA69" t="s">
        <v>230</v>
      </c>
    </row>
    <row r="70" spans="1:28" x14ac:dyDescent="0.2">
      <c r="B70" t="s">
        <v>659</v>
      </c>
      <c r="C70" t="s">
        <v>218</v>
      </c>
      <c r="D70" t="s">
        <v>219</v>
      </c>
      <c r="E70" t="s">
        <v>218</v>
      </c>
      <c r="F70" s="17" t="s">
        <v>232</v>
      </c>
      <c r="G70" s="17" t="s">
        <v>614</v>
      </c>
      <c r="H70" s="17" t="s">
        <v>614</v>
      </c>
      <c r="I70" s="17"/>
      <c r="J70" t="s">
        <v>611</v>
      </c>
      <c r="K70" t="str">
        <f t="shared" ref="K70:K88" si="22">J70&amp;" "&amp;E70&amp;" ("&amp;F70&amp;")"</f>
        <v>di-C20:4 PE (DAPE)</v>
      </c>
      <c r="L70" t="str">
        <f>"A general model "&amp;D70&amp;" ("&amp;E70&amp;") lipid corresponding to atomistic C20:4(5c;8c;11c;14c) di-arachidonic acid (AA) tails."</f>
        <v>A general model phosphatidylethanolamine (PE) lipid corresponding to atomistic C20:4(5c;8c;11c;14c) di-arachidonic acid (AA) tails.</v>
      </c>
      <c r="N70" t="s">
        <v>945</v>
      </c>
      <c r="O70"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70" t="s">
        <v>878</v>
      </c>
      <c r="V70" t="s">
        <v>221</v>
      </c>
      <c r="W70" t="s">
        <v>161</v>
      </c>
      <c r="X70" t="str">
        <f t="shared" ref="X70:X88" si="23">H70&amp;" "&amp;G70</f>
        <v>cFFDC cFFDC</v>
      </c>
      <c r="Y70">
        <v>0</v>
      </c>
      <c r="AA70" t="s">
        <v>232</v>
      </c>
      <c r="AB70" t="s">
        <v>232</v>
      </c>
    </row>
    <row r="71" spans="1:28" x14ac:dyDescent="0.2">
      <c r="B71" t="s">
        <v>659</v>
      </c>
      <c r="C71" t="s">
        <v>218</v>
      </c>
      <c r="D71" t="s">
        <v>219</v>
      </c>
      <c r="E71" t="s">
        <v>218</v>
      </c>
      <c r="F71" s="17" t="s">
        <v>667</v>
      </c>
      <c r="G71" s="17" t="s">
        <v>615</v>
      </c>
      <c r="H71" s="17" t="s">
        <v>615</v>
      </c>
      <c r="I71" s="17"/>
      <c r="J71" s="18" t="s">
        <v>612</v>
      </c>
      <c r="K71" t="str">
        <f t="shared" si="22"/>
        <v>di-C22:6 PE (DDPE)</v>
      </c>
      <c r="L71" s="18" t="str">
        <f>"A general model "&amp;D71&amp;" ("&amp;E71&amp;") lipid corresponding to atomistic C22:6(4c;7c;10c;13c;16c;19c) di-docosahexaenoic acid tails."</f>
        <v>A general model phosphatidylethanolamine (PE) lipid corresponding to atomistic C22:6(4c;7c;10c;13c;16c;19c) di-docosahexaenoic acid tails.</v>
      </c>
      <c r="N71" t="s">
        <v>945</v>
      </c>
      <c r="O71"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71" t="s">
        <v>878</v>
      </c>
      <c r="V71" t="s">
        <v>221</v>
      </c>
      <c r="W71" t="s">
        <v>161</v>
      </c>
      <c r="X71" t="str">
        <f t="shared" si="23"/>
        <v>DFFDD DFFDD</v>
      </c>
      <c r="Y71">
        <v>0</v>
      </c>
      <c r="Z71" s="19"/>
      <c r="AA71" t="s">
        <v>233</v>
      </c>
      <c r="AB71" t="s">
        <v>766</v>
      </c>
    </row>
    <row r="72" spans="1:28" x14ac:dyDescent="0.2">
      <c r="B72" t="s">
        <v>659</v>
      </c>
      <c r="C72" t="s">
        <v>218</v>
      </c>
      <c r="D72" t="s">
        <v>219</v>
      </c>
      <c r="E72" t="s">
        <v>218</v>
      </c>
      <c r="F72" s="17" t="s">
        <v>668</v>
      </c>
      <c r="G72" s="17" t="s">
        <v>569</v>
      </c>
      <c r="H72" s="17" t="s">
        <v>572</v>
      </c>
      <c r="I72" s="17"/>
      <c r="J72" t="s">
        <v>618</v>
      </c>
      <c r="K72" t="str">
        <f t="shared" si="22"/>
        <v>C16:0/16:1 PE (PYPE)</v>
      </c>
      <c r="L72" s="18" t="str">
        <f>"A general model "&amp;D72&amp;" ("&amp;E72&amp;") lipid corresponding to atomistic C16:0/16:1(9c) 1-palmitoyl-2-palmitoleoyl tails."</f>
        <v>A general model phosphatidylethanolamine (PE) lipid corresponding to atomistic C16:0/16:1(9c) 1-palmitoyl-2-palmitoleoyl tails.</v>
      </c>
      <c r="N72" t="s">
        <v>945</v>
      </c>
      <c r="O72"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72" t="s">
        <v>878</v>
      </c>
      <c r="V72" t="s">
        <v>221</v>
      </c>
      <c r="W72" t="s">
        <v>161</v>
      </c>
      <c r="X72" t="str">
        <f t="shared" si="23"/>
        <v>cCDC cCCC</v>
      </c>
      <c r="Y72">
        <v>0</v>
      </c>
      <c r="AA72" t="s">
        <v>242</v>
      </c>
      <c r="AB72" t="s">
        <v>668</v>
      </c>
    </row>
    <row r="73" spans="1:28" x14ac:dyDescent="0.2">
      <c r="B73" t="s">
        <v>659</v>
      </c>
      <c r="C73" t="s">
        <v>218</v>
      </c>
      <c r="D73" t="s">
        <v>219</v>
      </c>
      <c r="E73" t="s">
        <v>218</v>
      </c>
      <c r="F73" s="17" t="s">
        <v>669</v>
      </c>
      <c r="G73" s="17" t="s">
        <v>569</v>
      </c>
      <c r="H73" s="17" t="s">
        <v>57</v>
      </c>
      <c r="I73" s="17"/>
      <c r="J73" t="s">
        <v>620</v>
      </c>
      <c r="K73" t="str">
        <f t="shared" si="22"/>
        <v>C16:0/18:0 PE (PSPE)</v>
      </c>
      <c r="L73" s="18" t="str">
        <f>"A general model "&amp;D73&amp;" ("&amp;E73&amp;") lipid corresponding to atomistic C16:0/18:0 1-palmitoyl-2-stearoyl tails."</f>
        <v>A general model phosphatidylethanolamine (PE) lipid corresponding to atomistic C16:0/18:0 1-palmitoyl-2-stearoyl tails.</v>
      </c>
      <c r="N73" t="s">
        <v>945</v>
      </c>
      <c r="O73"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73" t="s">
        <v>878</v>
      </c>
      <c r="V73" t="s">
        <v>221</v>
      </c>
      <c r="W73" t="s">
        <v>161</v>
      </c>
      <c r="X73" t="str">
        <f t="shared" si="23"/>
        <v>CCCC cCCC</v>
      </c>
      <c r="Y73">
        <v>0</v>
      </c>
      <c r="AA73" t="s">
        <v>223</v>
      </c>
      <c r="AB73" t="s">
        <v>669</v>
      </c>
    </row>
    <row r="74" spans="1:28" x14ac:dyDescent="0.2">
      <c r="B74" t="s">
        <v>659</v>
      </c>
      <c r="C74" t="s">
        <v>218</v>
      </c>
      <c r="D74" t="s">
        <v>219</v>
      </c>
      <c r="E74" t="s">
        <v>218</v>
      </c>
      <c r="F74" s="17" t="s">
        <v>242</v>
      </c>
      <c r="G74" s="17" t="s">
        <v>569</v>
      </c>
      <c r="H74" s="17" t="s">
        <v>73</v>
      </c>
      <c r="I74" s="17"/>
      <c r="J74" t="s">
        <v>197</v>
      </c>
      <c r="K74" t="str">
        <f t="shared" si="22"/>
        <v>C16:0/18:1 PE (POPE)</v>
      </c>
      <c r="L74" s="18" t="str">
        <f>"A general model "&amp;D74&amp;" ("&amp;E74&amp;") lipid corresponding to atomistic C16:0/18:1(9c) 1-palmitoyl-2-oleoyl (PO"&amp;E74&amp;") tails."</f>
        <v>A general model phosphatidylethanolamine (PE) lipid corresponding to atomistic C16:0/18:1(9c) 1-palmitoyl-2-oleoyl (POPE) tails.</v>
      </c>
      <c r="N74" t="s">
        <v>945</v>
      </c>
      <c r="O74"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74" t="s">
        <v>878</v>
      </c>
      <c r="V74" t="s">
        <v>221</v>
      </c>
      <c r="W74" t="s">
        <v>161</v>
      </c>
      <c r="X74" t="str">
        <f t="shared" si="23"/>
        <v>CDCC cCCC</v>
      </c>
      <c r="Y74">
        <v>0</v>
      </c>
      <c r="AA74" t="s">
        <v>242</v>
      </c>
      <c r="AB74" t="s">
        <v>242</v>
      </c>
    </row>
    <row r="75" spans="1:28" x14ac:dyDescent="0.2">
      <c r="A75" s="27"/>
      <c r="B75" t="s">
        <v>659</v>
      </c>
      <c r="C75" t="s">
        <v>218</v>
      </c>
      <c r="D75" t="s">
        <v>219</v>
      </c>
      <c r="E75" t="s">
        <v>218</v>
      </c>
      <c r="F75" s="17" t="s">
        <v>670</v>
      </c>
      <c r="G75" s="17" t="s">
        <v>569</v>
      </c>
      <c r="H75" s="17" t="s">
        <v>88</v>
      </c>
      <c r="I75" s="17"/>
      <c r="J75" t="s">
        <v>203</v>
      </c>
      <c r="K75" t="str">
        <f t="shared" si="22"/>
        <v>C16:0/18:2 PE (PLPE)</v>
      </c>
      <c r="L75" s="18" t="str">
        <f>"A general model "&amp;D75&amp;" ("&amp;E75&amp;") lipid corresponding to atomistic C16:0/18:2(9c;12c) 1-palmitoyl-2-linoleoyl tails."</f>
        <v>A general model phosphatidylethanolamine (PE) lipid corresponding to atomistic C16:0/18:2(9c;12c) 1-palmitoyl-2-linoleoyl tails.</v>
      </c>
      <c r="N75" t="s">
        <v>945</v>
      </c>
      <c r="O75"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75" t="s">
        <v>878</v>
      </c>
      <c r="V75" t="s">
        <v>221</v>
      </c>
      <c r="W75" t="s">
        <v>161</v>
      </c>
      <c r="X75" t="str">
        <f t="shared" si="23"/>
        <v>CDDC cCCC</v>
      </c>
      <c r="Y75">
        <v>0</v>
      </c>
      <c r="AA75" t="s">
        <v>246</v>
      </c>
      <c r="AB75" t="s">
        <v>670</v>
      </c>
    </row>
    <row r="76" spans="1:28" x14ac:dyDescent="0.2">
      <c r="B76" t="s">
        <v>659</v>
      </c>
      <c r="C76" t="s">
        <v>218</v>
      </c>
      <c r="D76" t="s">
        <v>219</v>
      </c>
      <c r="E76" t="s">
        <v>218</v>
      </c>
      <c r="F76" s="17" t="s">
        <v>671</v>
      </c>
      <c r="G76" s="17" t="s">
        <v>569</v>
      </c>
      <c r="H76" s="17" t="s">
        <v>92</v>
      </c>
      <c r="I76" s="17"/>
      <c r="J76" t="s">
        <v>205</v>
      </c>
      <c r="K76" t="str">
        <f t="shared" si="22"/>
        <v>C16:0/18:3 PE (PFPE)</v>
      </c>
      <c r="L76" s="18" t="str">
        <f>"A general model "&amp;D76&amp;" ("&amp;E76&amp;") lipid corresponding to atomistic C16:0/18:3(9c;12c;15c) 1-palmitoyl-2-alpha-linolenic acid tails."</f>
        <v>A general model phosphatidylethanolamine (PE) lipid corresponding to atomistic C16:0/18:3(9c;12c;15c) 1-palmitoyl-2-alpha-linolenic acid tails.</v>
      </c>
      <c r="N76" t="s">
        <v>945</v>
      </c>
      <c r="O76"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76" t="s">
        <v>878</v>
      </c>
      <c r="V76" t="s">
        <v>221</v>
      </c>
      <c r="W76" t="s">
        <v>161</v>
      </c>
      <c r="X76" t="str">
        <f t="shared" si="23"/>
        <v>CDDD cCCC</v>
      </c>
      <c r="Y76">
        <v>0</v>
      </c>
      <c r="AB76" t="s">
        <v>763</v>
      </c>
    </row>
    <row r="77" spans="1:28" x14ac:dyDescent="0.2">
      <c r="B77" t="s">
        <v>659</v>
      </c>
      <c r="C77" t="s">
        <v>218</v>
      </c>
      <c r="D77" t="s">
        <v>219</v>
      </c>
      <c r="E77" t="s">
        <v>218</v>
      </c>
      <c r="F77" s="17" t="s">
        <v>246</v>
      </c>
      <c r="G77" s="17" t="s">
        <v>569</v>
      </c>
      <c r="H77" s="17" t="s">
        <v>651</v>
      </c>
      <c r="I77" s="17"/>
      <c r="J77" t="s">
        <v>201</v>
      </c>
      <c r="K77" t="str">
        <f t="shared" si="22"/>
        <v>C16:0/20:2 PE (PIPE)</v>
      </c>
      <c r="L77" s="18" t="str">
        <f>"A general model "&amp;D77&amp;" ("&amp;E77&amp;") lipid corresponding to atomistic C16:0/20:2(11c;14c) 1-palmitoyl-2-eicosadienoyl tails."</f>
        <v>A general model phosphatidylethanolamine (PE) lipid corresponding to atomistic C16:0/20:2(11c;14c) 1-palmitoyl-2-eicosadienoyl tails.</v>
      </c>
      <c r="N77" t="s">
        <v>945</v>
      </c>
      <c r="O77"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77" t="s">
        <v>878</v>
      </c>
      <c r="V77" t="s">
        <v>221</v>
      </c>
      <c r="W77" t="s">
        <v>161</v>
      </c>
      <c r="X77" t="str">
        <f t="shared" si="23"/>
        <v>cCDDC cCCC</v>
      </c>
      <c r="Y77">
        <v>0</v>
      </c>
    </row>
    <row r="78" spans="1:28" x14ac:dyDescent="0.2">
      <c r="A78" s="41"/>
      <c r="B78" t="s">
        <v>659</v>
      </c>
      <c r="C78" t="s">
        <v>218</v>
      </c>
      <c r="D78" t="s">
        <v>219</v>
      </c>
      <c r="E78" t="s">
        <v>218</v>
      </c>
      <c r="F78" s="17" t="s">
        <v>244</v>
      </c>
      <c r="G78" s="17" t="s">
        <v>569</v>
      </c>
      <c r="H78" s="17" t="s">
        <v>750</v>
      </c>
      <c r="I78" s="17"/>
      <c r="J78" t="s">
        <v>245</v>
      </c>
      <c r="K78" t="str">
        <f t="shared" ref="K78" si="24">J78&amp;" "&amp;E78&amp;" ("&amp;F78&amp;")"</f>
        <v>C16:0/20:3 PE (PQPE)</v>
      </c>
      <c r="L78" s="18" t="str">
        <f>"A general model "&amp;D78&amp;" ("&amp;E78&amp;") lipid corresponding to atomistic C18:0/20:2(8c;11c;14c) 1-palmitoyl-2-eicosatrienoyl tails."</f>
        <v>A general model phosphatidylethanolamine (PE) lipid corresponding to atomistic C18:0/20:2(8c;11c;14c) 1-palmitoyl-2-eicosatrienoyl tails.</v>
      </c>
      <c r="N78" t="s">
        <v>945</v>
      </c>
      <c r="O78"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78" t="s">
        <v>878</v>
      </c>
      <c r="V78" t="s">
        <v>221</v>
      </c>
      <c r="W78" t="s">
        <v>161</v>
      </c>
      <c r="X78" t="str">
        <f t="shared" ref="X78" si="25">H78&amp;" "&amp;G78</f>
        <v>cDDDC cCCC</v>
      </c>
      <c r="Y78">
        <v>0</v>
      </c>
      <c r="AA78" t="s">
        <v>244</v>
      </c>
    </row>
    <row r="79" spans="1:28" x14ac:dyDescent="0.2">
      <c r="B79" t="s">
        <v>659</v>
      </c>
      <c r="C79" t="s">
        <v>218</v>
      </c>
      <c r="D79" t="s">
        <v>219</v>
      </c>
      <c r="E79" t="s">
        <v>218</v>
      </c>
      <c r="F79" s="17" t="s">
        <v>247</v>
      </c>
      <c r="G79" s="17" t="s">
        <v>569</v>
      </c>
      <c r="H79" s="17" t="s">
        <v>614</v>
      </c>
      <c r="I79" s="17"/>
      <c r="J79" t="s">
        <v>208</v>
      </c>
      <c r="K79" t="str">
        <f t="shared" si="22"/>
        <v>C16:0/20:4 PE (PAPE)</v>
      </c>
      <c r="L79" s="18" t="str">
        <f>"A general model "&amp;D79&amp;" ("&amp;E79&amp;") lipid corresponding to atomistic C16:0/20:4(5c;8c;11c;14c) 1-palmitoyl-2-arachidonoyl tails."</f>
        <v>A general model phosphatidylethanolamine (PE) lipid corresponding to atomistic C16:0/20:4(5c;8c;11c;14c) 1-palmitoyl-2-arachidonoyl tails.</v>
      </c>
      <c r="N79" t="s">
        <v>945</v>
      </c>
      <c r="O79"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79" t="s">
        <v>878</v>
      </c>
      <c r="V79" t="s">
        <v>221</v>
      </c>
      <c r="W79" t="s">
        <v>161</v>
      </c>
      <c r="X79" t="str">
        <f t="shared" si="23"/>
        <v>cFFDC cCCC</v>
      </c>
      <c r="Y79">
        <v>0</v>
      </c>
      <c r="AA79" t="s">
        <v>247</v>
      </c>
      <c r="AB79" t="s">
        <v>247</v>
      </c>
    </row>
    <row r="80" spans="1:28" x14ac:dyDescent="0.2">
      <c r="B80" t="s">
        <v>659</v>
      </c>
      <c r="C80" t="s">
        <v>218</v>
      </c>
      <c r="D80" t="s">
        <v>219</v>
      </c>
      <c r="E80" t="s">
        <v>218</v>
      </c>
      <c r="F80" s="17" t="s">
        <v>672</v>
      </c>
      <c r="G80" s="17" t="s">
        <v>569</v>
      </c>
      <c r="H80" s="17" t="s">
        <v>80</v>
      </c>
      <c r="I80" s="17"/>
      <c r="J80" t="s">
        <v>624</v>
      </c>
      <c r="K80" t="str">
        <f t="shared" si="22"/>
        <v>C16:0/22:1 PE (PEPE)</v>
      </c>
      <c r="L80" s="18" t="str">
        <f>"A general model "&amp;D80&amp;" ("&amp;E80&amp;") lipid corresponding to atomistic C16:0/22:1 1-palmitoyl-2-erucoyl tails."</f>
        <v>A general model phosphatidylethanolamine (PE) lipid corresponding to atomistic C16:0/22:1 1-palmitoyl-2-erucoyl tails.</v>
      </c>
      <c r="N80" t="s">
        <v>945</v>
      </c>
      <c r="O80"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80" t="s">
        <v>878</v>
      </c>
      <c r="V80" t="s">
        <v>221</v>
      </c>
      <c r="W80" t="s">
        <v>161</v>
      </c>
      <c r="X80" t="str">
        <f t="shared" si="23"/>
        <v>CCDCC cCCC</v>
      </c>
      <c r="Y80">
        <v>0</v>
      </c>
      <c r="AA80" t="s">
        <v>243</v>
      </c>
      <c r="AB80" t="s">
        <v>672</v>
      </c>
    </row>
    <row r="81" spans="2:28" x14ac:dyDescent="0.2">
      <c r="B81" t="s">
        <v>659</v>
      </c>
      <c r="C81" t="s">
        <v>218</v>
      </c>
      <c r="D81" t="s">
        <v>219</v>
      </c>
      <c r="E81" t="s">
        <v>218</v>
      </c>
      <c r="F81" s="17" t="s">
        <v>673</v>
      </c>
      <c r="G81" s="17" t="s">
        <v>569</v>
      </c>
      <c r="H81" s="17" t="s">
        <v>615</v>
      </c>
      <c r="I81" s="17"/>
      <c r="J81" s="18" t="s">
        <v>210</v>
      </c>
      <c r="K81" t="str">
        <f t="shared" si="22"/>
        <v>C16:0/22:6 PE (PDPE)</v>
      </c>
      <c r="L81" s="18" t="str">
        <f>"A general model "&amp;D81&amp;" ("&amp;E81&amp;") lipid corresponding to atomistic C16:0/22:6(4c;7c;10c;13c;16c;19c) 1-palmitoyl-2-docosahexaenoyl tails."</f>
        <v>A general model phosphatidylethanolamine (PE) lipid corresponding to atomistic C16:0/22:6(4c;7c;10c;13c;16c;19c) 1-palmitoyl-2-docosahexaenoyl tails.</v>
      </c>
      <c r="N81" t="s">
        <v>945</v>
      </c>
      <c r="O81"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81" t="s">
        <v>878</v>
      </c>
      <c r="V81" t="s">
        <v>221</v>
      </c>
      <c r="W81" t="s">
        <v>161</v>
      </c>
      <c r="X81" t="str">
        <f t="shared" si="23"/>
        <v>DFFDD cCCC</v>
      </c>
      <c r="Y81">
        <v>0</v>
      </c>
      <c r="AA81" t="s">
        <v>248</v>
      </c>
      <c r="AB81" t="s">
        <v>765</v>
      </c>
    </row>
    <row r="82" spans="2:28" x14ac:dyDescent="0.2">
      <c r="B82" t="s">
        <v>659</v>
      </c>
      <c r="C82" t="s">
        <v>218</v>
      </c>
      <c r="D82" t="s">
        <v>219</v>
      </c>
      <c r="E82" t="s">
        <v>218</v>
      </c>
      <c r="F82" s="17" t="s">
        <v>674</v>
      </c>
      <c r="G82" s="17" t="s">
        <v>572</v>
      </c>
      <c r="H82" s="17" t="s">
        <v>73</v>
      </c>
      <c r="I82" s="17"/>
      <c r="J82" t="s">
        <v>622</v>
      </c>
      <c r="K82" t="str">
        <f t="shared" si="22"/>
        <v>C16:1/18:1 PE (YOPE)</v>
      </c>
      <c r="L82" s="18" t="str">
        <f>"A general model "&amp;D82&amp;" ("&amp;E82&amp;") lipid corresponding to atomistic C16:1(9c)/18:1(9c) 1-palmitoleoyl-2-oleoyl tails."</f>
        <v>A general model phosphatidylethanolamine (PE) lipid corresponding to atomistic C16:1(9c)/18:1(9c) 1-palmitoleoyl-2-oleoyl tails.</v>
      </c>
      <c r="N82" t="s">
        <v>945</v>
      </c>
      <c r="O82"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82" t="s">
        <v>878</v>
      </c>
      <c r="V82" t="s">
        <v>221</v>
      </c>
      <c r="W82" t="s">
        <v>161</v>
      </c>
      <c r="X82" t="str">
        <f t="shared" si="23"/>
        <v>CDCC cCDC</v>
      </c>
      <c r="Y82">
        <v>0</v>
      </c>
      <c r="AA82" t="s">
        <v>228</v>
      </c>
      <c r="AB82" t="s">
        <v>674</v>
      </c>
    </row>
    <row r="83" spans="2:28" x14ac:dyDescent="0.2">
      <c r="B83" t="s">
        <v>659</v>
      </c>
      <c r="C83" t="s">
        <v>218</v>
      </c>
      <c r="D83" t="s">
        <v>219</v>
      </c>
      <c r="E83" t="s">
        <v>218</v>
      </c>
      <c r="F83" s="17" t="s">
        <v>675</v>
      </c>
      <c r="G83" s="17" t="s">
        <v>57</v>
      </c>
      <c r="H83" s="17" t="s">
        <v>73</v>
      </c>
      <c r="I83" s="17"/>
      <c r="J83" t="s">
        <v>639</v>
      </c>
      <c r="K83" t="str">
        <f t="shared" si="22"/>
        <v>C18:0/18:1 PE (SOPE)</v>
      </c>
      <c r="L83" s="18" t="str">
        <f>"A general model "&amp;D83&amp;" ("&amp;E83&amp;") lipid corresponding to atomistic C18:0/18:1(9c) 1-stearoyl-2-oleoyl (SO"&amp;E83&amp;") tails."</f>
        <v>A general model phosphatidylethanolamine (PE) lipid corresponding to atomistic C18:0/18:1(9c) 1-stearoyl-2-oleoyl (SOPE) tails.</v>
      </c>
      <c r="N83" t="s">
        <v>945</v>
      </c>
      <c r="O83"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83" t="s">
        <v>878</v>
      </c>
      <c r="V83" t="s">
        <v>221</v>
      </c>
      <c r="W83" t="s">
        <v>161</v>
      </c>
      <c r="X83" t="str">
        <f t="shared" si="23"/>
        <v>CDCC CCCC</v>
      </c>
      <c r="Y83">
        <v>0</v>
      </c>
      <c r="AA83" t="s">
        <v>242</v>
      </c>
      <c r="AB83" t="s">
        <v>675</v>
      </c>
    </row>
    <row r="84" spans="2:28" x14ac:dyDescent="0.2">
      <c r="B84" t="s">
        <v>659</v>
      </c>
      <c r="C84" t="s">
        <v>218</v>
      </c>
      <c r="D84" t="s">
        <v>219</v>
      </c>
      <c r="E84" t="s">
        <v>218</v>
      </c>
      <c r="F84" s="17" t="s">
        <v>676</v>
      </c>
      <c r="G84" s="17" t="s">
        <v>57</v>
      </c>
      <c r="H84" s="17" t="s">
        <v>88</v>
      </c>
      <c r="I84" s="17"/>
      <c r="J84" t="s">
        <v>642</v>
      </c>
      <c r="K84" t="str">
        <f t="shared" si="22"/>
        <v>C18:0/18:2 PE (SLPE)</v>
      </c>
      <c r="L84" s="18" t="str">
        <f>"A general model "&amp;D84&amp;" ("&amp;E84&amp;") lipid corresponding to atomistic C18:0/18:2(9c;12c) 1-stearoyl-2-linoleoyl tails."</f>
        <v>A general model phosphatidylethanolamine (PE) lipid corresponding to atomistic C18:0/18:2(9c;12c) 1-stearoyl-2-linoleoyl tails.</v>
      </c>
      <c r="N84" t="s">
        <v>945</v>
      </c>
      <c r="O84"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84" t="s">
        <v>878</v>
      </c>
      <c r="V84" t="s">
        <v>221</v>
      </c>
      <c r="W84" t="s">
        <v>161</v>
      </c>
      <c r="X84" t="str">
        <f t="shared" si="23"/>
        <v>CDDC CCCC</v>
      </c>
      <c r="Y84">
        <v>0</v>
      </c>
      <c r="AA84" t="s">
        <v>246</v>
      </c>
      <c r="AB84" t="s">
        <v>676</v>
      </c>
    </row>
    <row r="85" spans="2:28" x14ac:dyDescent="0.2">
      <c r="B85" t="s">
        <v>659</v>
      </c>
      <c r="C85" t="s">
        <v>218</v>
      </c>
      <c r="D85" t="s">
        <v>219</v>
      </c>
      <c r="E85" t="s">
        <v>218</v>
      </c>
      <c r="F85" s="17" t="s">
        <v>677</v>
      </c>
      <c r="G85" s="17" t="s">
        <v>57</v>
      </c>
      <c r="H85" s="17" t="s">
        <v>614</v>
      </c>
      <c r="I85" s="17"/>
      <c r="J85" t="s">
        <v>637</v>
      </c>
      <c r="K85" t="str">
        <f t="shared" si="22"/>
        <v>C18:0/20:4 PE (SAPE)</v>
      </c>
      <c r="L85" s="18" t="str">
        <f>"A general model "&amp;D85&amp;" ("&amp;E85&amp;") lipid corresponding to atomistic C16:0/20:4(5c;8c;11c;14c) 1-stearoyl-2-arachidonoyl tails."</f>
        <v>A general model phosphatidylethanolamine (PE) lipid corresponding to atomistic C16:0/20:4(5c;8c;11c;14c) 1-stearoyl-2-arachidonoyl tails.</v>
      </c>
      <c r="N85" t="s">
        <v>945</v>
      </c>
      <c r="O85"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85" t="s">
        <v>878</v>
      </c>
      <c r="V85" t="s">
        <v>221</v>
      </c>
      <c r="W85" t="s">
        <v>161</v>
      </c>
      <c r="X85" t="str">
        <f t="shared" si="23"/>
        <v>cFFDC CCCC</v>
      </c>
      <c r="Y85">
        <v>0</v>
      </c>
      <c r="AA85" t="s">
        <v>247</v>
      </c>
      <c r="AB85" t="s">
        <v>677</v>
      </c>
    </row>
    <row r="86" spans="2:28" x14ac:dyDescent="0.2">
      <c r="B86" t="s">
        <v>659</v>
      </c>
      <c r="C86" t="s">
        <v>218</v>
      </c>
      <c r="D86" t="s">
        <v>219</v>
      </c>
      <c r="E86" t="s">
        <v>218</v>
      </c>
      <c r="F86" s="17" t="s">
        <v>678</v>
      </c>
      <c r="G86" s="17" t="s">
        <v>57</v>
      </c>
      <c r="H86" s="17" t="s">
        <v>615</v>
      </c>
      <c r="I86" s="17"/>
      <c r="J86" s="18" t="s">
        <v>635</v>
      </c>
      <c r="K86" t="str">
        <f t="shared" si="22"/>
        <v>C18:0/22:6 PE (SDPE)</v>
      </c>
      <c r="L86" s="18" t="str">
        <f>"A general model "&amp;D86&amp;" ("&amp;E86&amp;") lipid corresponding to atomistic C18:0/22:6(4c;7c;10c;13c;16c;19c) 1-stearoyl-2-docosahexaenoyl tails."</f>
        <v>A general model phosphatidylethanolamine (PE) lipid corresponding to atomistic C18:0/22:6(4c;7c;10c;13c;16c;19c) 1-stearoyl-2-docosahexaenoyl tails.</v>
      </c>
      <c r="N86" t="s">
        <v>945</v>
      </c>
      <c r="O86"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86" t="s">
        <v>878</v>
      </c>
      <c r="V86" t="s">
        <v>221</v>
      </c>
      <c r="W86" t="s">
        <v>161</v>
      </c>
      <c r="X86" t="str">
        <f t="shared" si="23"/>
        <v>DFFDD CCCC</v>
      </c>
      <c r="Y86">
        <v>0</v>
      </c>
      <c r="AA86" t="s">
        <v>248</v>
      </c>
      <c r="AB86" t="s">
        <v>678</v>
      </c>
    </row>
    <row r="87" spans="2:28" x14ac:dyDescent="0.2">
      <c r="B87" t="s">
        <v>659</v>
      </c>
      <c r="C87" t="s">
        <v>218</v>
      </c>
      <c r="D87" t="s">
        <v>219</v>
      </c>
      <c r="E87" t="s">
        <v>218</v>
      </c>
      <c r="F87" s="17" t="s">
        <v>679</v>
      </c>
      <c r="G87" s="17" t="s">
        <v>73</v>
      </c>
      <c r="H87" s="17" t="s">
        <v>88</v>
      </c>
      <c r="I87" s="17"/>
      <c r="J87" t="s">
        <v>214</v>
      </c>
      <c r="K87" t="str">
        <f t="shared" si="22"/>
        <v>C18:1/18:2 PE (OLPE)</v>
      </c>
      <c r="L87" s="18" t="str">
        <f>"A general model "&amp;D87&amp;" ("&amp;E87&amp;") lipid corresponding to atomistic C18:1(9c)/18:2(9c;12c) 1-oleoyl-2-linoleoyl  tails."</f>
        <v>A general model phosphatidylethanolamine (PE) lipid corresponding to atomistic C18:1(9c)/18:2(9c;12c) 1-oleoyl-2-linoleoyl  tails.</v>
      </c>
      <c r="N87" t="s">
        <v>945</v>
      </c>
      <c r="O87"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87" t="s">
        <v>878</v>
      </c>
      <c r="V87" t="s">
        <v>221</v>
      </c>
      <c r="W87" t="s">
        <v>161</v>
      </c>
      <c r="X87" t="str">
        <f t="shared" si="23"/>
        <v>CDDC CDCC</v>
      </c>
      <c r="Y87">
        <v>0</v>
      </c>
      <c r="AA87" t="s">
        <v>250</v>
      </c>
    </row>
    <row r="88" spans="2:28" x14ac:dyDescent="0.2">
      <c r="B88" t="s">
        <v>659</v>
      </c>
      <c r="C88" t="s">
        <v>218</v>
      </c>
      <c r="D88" t="s">
        <v>219</v>
      </c>
      <c r="E88" t="s">
        <v>218</v>
      </c>
      <c r="F88" s="17" t="s">
        <v>680</v>
      </c>
      <c r="G88" s="17" t="s">
        <v>73</v>
      </c>
      <c r="H88" s="17" t="s">
        <v>80</v>
      </c>
      <c r="I88" s="17"/>
      <c r="J88" t="s">
        <v>644</v>
      </c>
      <c r="K88" t="str">
        <f t="shared" si="22"/>
        <v>C18:1/22:1 PE (OEPE)</v>
      </c>
      <c r="L88" s="18" t="str">
        <f>"A general model "&amp;D88&amp;" ("&amp;E88&amp;") lipid corresponding to atomistic C18:1(9c)/22:1(13c) 1-oleoyl-2-dierucoyl tails."</f>
        <v>A general model phosphatidylethanolamine (PE) lipid corresponding to atomistic C18:1(9c)/22:1(13c) 1-oleoyl-2-dierucoyl tails.</v>
      </c>
      <c r="N88" t="s">
        <v>945</v>
      </c>
      <c r="O88"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88" t="s">
        <v>878</v>
      </c>
      <c r="V88" t="s">
        <v>221</v>
      </c>
      <c r="W88" t="s">
        <v>161</v>
      </c>
      <c r="X88" t="str">
        <f t="shared" si="23"/>
        <v>CCDCC CDCC</v>
      </c>
      <c r="Y88">
        <v>0</v>
      </c>
      <c r="AB88" t="s">
        <v>680</v>
      </c>
    </row>
    <row r="89" spans="2:28" x14ac:dyDescent="0.2">
      <c r="B89" t="s">
        <v>659</v>
      </c>
      <c r="C89" t="s">
        <v>218</v>
      </c>
      <c r="D89" t="s">
        <v>219</v>
      </c>
      <c r="E89" t="s">
        <v>218</v>
      </c>
      <c r="F89" s="17" t="s">
        <v>681</v>
      </c>
      <c r="G89" s="17" t="s">
        <v>73</v>
      </c>
      <c r="H89" s="17" t="s">
        <v>615</v>
      </c>
      <c r="I89" s="17"/>
      <c r="J89" s="18" t="s">
        <v>216</v>
      </c>
      <c r="K89" t="str">
        <f>J89&amp;" "&amp;E89&amp;" ("&amp;F89&amp;")"</f>
        <v>C18:1/22:6 PE (ODPE)</v>
      </c>
      <c r="L89" s="18" t="str">
        <f>"A general model "&amp;D89&amp;" ("&amp;E89&amp;") lipid corresponding to atomistic C18:1(9c)/22:6(4c;7c;10c;13c;16c;19c) 1-oleoyl-2-docosahexaenoic acid tails."</f>
        <v>A general model phosphatidylethanolamine (PE) lipid corresponding to atomistic C18:1(9c)/22:6(4c;7c;10c;13c;16c;19c) 1-oleoyl-2-docosahexaenoic acid tails.</v>
      </c>
      <c r="N89" t="s">
        <v>945</v>
      </c>
      <c r="O89"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89" t="s">
        <v>878</v>
      </c>
      <c r="V89" t="s">
        <v>221</v>
      </c>
      <c r="W89" t="s">
        <v>161</v>
      </c>
      <c r="X89" t="str">
        <f>H89&amp;" "&amp;G89</f>
        <v>DFFDD CDCC</v>
      </c>
      <c r="Y89">
        <v>0</v>
      </c>
      <c r="AA89" t="s">
        <v>253</v>
      </c>
    </row>
    <row r="90" spans="2:28" x14ac:dyDescent="0.2">
      <c r="B90" t="s">
        <v>659</v>
      </c>
      <c r="C90" t="s">
        <v>218</v>
      </c>
      <c r="D90" t="s">
        <v>219</v>
      </c>
      <c r="E90" t="s">
        <v>218</v>
      </c>
      <c r="F90" s="17" t="s">
        <v>682</v>
      </c>
      <c r="G90" s="17" t="s">
        <v>88</v>
      </c>
      <c r="H90" s="17" t="s">
        <v>92</v>
      </c>
      <c r="I90" s="17"/>
      <c r="J90" t="s">
        <v>645</v>
      </c>
      <c r="K90" t="str">
        <f t="shared" ref="K90" si="26">J90&amp;" "&amp;E90&amp;" ("&amp;F90&amp;")"</f>
        <v>C18:2/18:3 PE (LFPE)</v>
      </c>
      <c r="L90" s="18" t="str">
        <f>"A general model "&amp;D90&amp;" ("&amp;E90&amp;") lipid corresponding to atomistic C18:2(9c;12c)/18:3(9c;12c;15c) 1-dilinoleoyl-2-alpha-linolenic acid  tails."</f>
        <v>A general model phosphatidylethanolamine (PE) lipid corresponding to atomistic C18:2(9c;12c)/18:3(9c;12c;15c) 1-dilinoleoyl-2-alpha-linolenic acid  tails.</v>
      </c>
      <c r="N90" t="s">
        <v>945</v>
      </c>
      <c r="O90"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90" t="s">
        <v>878</v>
      </c>
      <c r="V90" t="s">
        <v>221</v>
      </c>
      <c r="W90" t="s">
        <v>161</v>
      </c>
      <c r="X90" t="str">
        <f t="shared" ref="X90" si="27">H90&amp;" "&amp;G90</f>
        <v>CDDD CDDC</v>
      </c>
      <c r="Y90">
        <v>0</v>
      </c>
      <c r="AB90" t="s">
        <v>762</v>
      </c>
    </row>
    <row r="92" spans="2:28" ht="18" x14ac:dyDescent="0.2">
      <c r="C92" s="16" t="s">
        <v>254</v>
      </c>
      <c r="D92" s="16"/>
      <c r="E92" s="16"/>
    </row>
    <row r="93" spans="2:28" x14ac:dyDescent="0.2">
      <c r="B93">
        <v>-1</v>
      </c>
      <c r="C93" t="s">
        <v>871</v>
      </c>
      <c r="D93" t="s">
        <v>254</v>
      </c>
      <c r="E93" t="s">
        <v>861</v>
      </c>
      <c r="O93" t="str">
        <f>Refs!$B$13 &amp; " and \n " &amp; Refs!$B$12</f>
        <v>K.B. Pedersen et al., The Martini 3 Lipidome: Expanded and Refined Parameters Improve Lipid Phase Behavior, ACS Central Science, 2025. doi: 10.1021/acscentsci.5c00755 and \n P.C.T. Souza et al. Martini 3: a general purpose force field for coarse-grained molecular dynamics, \n Nat. Methods; 2021. doi: 10.1038/s41592-021-01098-3</v>
      </c>
      <c r="Q93" t="s">
        <v>660</v>
      </c>
      <c r="R93" t="s">
        <v>876</v>
      </c>
    </row>
    <row r="94" spans="2:28" x14ac:dyDescent="0.2">
      <c r="B94" t="s">
        <v>659</v>
      </c>
      <c r="C94" t="s">
        <v>255</v>
      </c>
      <c r="D94" t="s">
        <v>256</v>
      </c>
      <c r="E94" t="s">
        <v>255</v>
      </c>
      <c r="F94" s="17" t="s">
        <v>257</v>
      </c>
      <c r="G94" s="17" t="s">
        <v>571</v>
      </c>
      <c r="H94" s="17" t="s">
        <v>571</v>
      </c>
      <c r="I94" s="17"/>
      <c r="J94" t="s">
        <v>582</v>
      </c>
      <c r="K94" t="str">
        <f t="shared" ref="K94:K109" si="28">J94&amp;" "&amp;E94&amp;" ("&amp;F94&amp;")"</f>
        <v>di-C08:0 PS (DTPS)</v>
      </c>
      <c r="L94" t="str">
        <f>"A general model "&amp;D94&amp;" ("&amp;E94&amp;") lipid corresponding to atomistic C8:0 dioctanoyl tails."</f>
        <v>A general model phosphatidylserine (PS) lipid corresponding to atomistic C8:0 dioctanoyl tails.</v>
      </c>
      <c r="N94" t="s">
        <v>945</v>
      </c>
      <c r="O94"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94" t="s">
        <v>878</v>
      </c>
      <c r="V94" t="s">
        <v>258</v>
      </c>
      <c r="W94" t="s">
        <v>161</v>
      </c>
      <c r="X94" t="str">
        <f t="shared" ref="X94:X109" si="29">H94&amp;" "&amp;G94</f>
        <v>cC cC</v>
      </c>
      <c r="Y94">
        <v>-1</v>
      </c>
      <c r="AA94" t="s">
        <v>257</v>
      </c>
    </row>
    <row r="95" spans="2:28" x14ac:dyDescent="0.2">
      <c r="B95" t="s">
        <v>659</v>
      </c>
      <c r="C95" t="s">
        <v>255</v>
      </c>
      <c r="D95" t="s">
        <v>256</v>
      </c>
      <c r="E95" t="s">
        <v>255</v>
      </c>
      <c r="F95" s="17" t="s">
        <v>755</v>
      </c>
      <c r="G95" s="17" t="s">
        <v>50</v>
      </c>
      <c r="H95" s="17" t="s">
        <v>50</v>
      </c>
      <c r="I95" s="17"/>
      <c r="J95" t="s">
        <v>584</v>
      </c>
      <c r="K95" t="str">
        <f t="shared" si="28"/>
        <v>di-C10:0 PS (DJPS)</v>
      </c>
      <c r="L95" t="str">
        <f>"A general model "&amp;D95&amp;" ("&amp;E95&amp;") lipid corresponding to atomistic C10:0 didecanoyl tails."</f>
        <v>A general model phosphatidylserine (PS) lipid corresponding to atomistic C10:0 didecanoyl tails.</v>
      </c>
      <c r="N95" t="s">
        <v>945</v>
      </c>
      <c r="O95"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95" t="s">
        <v>878</v>
      </c>
      <c r="V95" t="s">
        <v>258</v>
      </c>
      <c r="W95" t="s">
        <v>161</v>
      </c>
      <c r="X95" t="str">
        <f t="shared" si="29"/>
        <v>CC CC</v>
      </c>
      <c r="Y95">
        <v>-1</v>
      </c>
      <c r="AA95" t="s">
        <v>257</v>
      </c>
    </row>
    <row r="96" spans="2:28" x14ac:dyDescent="0.2">
      <c r="B96" t="s">
        <v>659</v>
      </c>
      <c r="C96" t="s">
        <v>255</v>
      </c>
      <c r="D96" t="s">
        <v>256</v>
      </c>
      <c r="E96" t="s">
        <v>255</v>
      </c>
      <c r="F96" s="17" t="s">
        <v>271</v>
      </c>
      <c r="G96" s="17" t="s">
        <v>570</v>
      </c>
      <c r="H96" s="17" t="s">
        <v>570</v>
      </c>
      <c r="I96" s="17"/>
      <c r="J96" t="s">
        <v>585</v>
      </c>
      <c r="K96" t="str">
        <f t="shared" si="28"/>
        <v>di-C12:0 PS (DUPS)</v>
      </c>
      <c r="L96" t="str">
        <f>"A general model "&amp;D96&amp;" ("&amp;E96&amp;") lipid corresponding to atomistic C12:0 dilauroyl tails."</f>
        <v>A general model phosphatidylserine (PS) lipid corresponding to atomistic C12:0 dilauroyl tails.</v>
      </c>
      <c r="N96" t="s">
        <v>945</v>
      </c>
      <c r="O96"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96" t="s">
        <v>878</v>
      </c>
      <c r="V96" t="s">
        <v>258</v>
      </c>
      <c r="W96" t="s">
        <v>161</v>
      </c>
      <c r="X96" t="str">
        <f t="shared" si="29"/>
        <v>cCC cCC</v>
      </c>
      <c r="Y96">
        <v>-1</v>
      </c>
      <c r="AA96" t="s">
        <v>259</v>
      </c>
      <c r="AB96" t="s">
        <v>259</v>
      </c>
    </row>
    <row r="97" spans="2:28" x14ac:dyDescent="0.2">
      <c r="B97" t="s">
        <v>659</v>
      </c>
      <c r="C97" t="s">
        <v>255</v>
      </c>
      <c r="D97" t="s">
        <v>256</v>
      </c>
      <c r="E97" t="s">
        <v>255</v>
      </c>
      <c r="F97" s="17" t="s">
        <v>683</v>
      </c>
      <c r="G97" s="17" t="s">
        <v>54</v>
      </c>
      <c r="H97" s="17" t="s">
        <v>54</v>
      </c>
      <c r="I97" s="17"/>
      <c r="J97" t="s">
        <v>587</v>
      </c>
      <c r="K97" t="str">
        <f t="shared" si="28"/>
        <v>di-C14:0 PS (DMPS)</v>
      </c>
      <c r="L97" t="str">
        <f>"A general model "&amp;D97&amp;" ("&amp;E97&amp;") lipid corresponding to atomistic C14:0 dimyristoyl (DM"&amp;E97&amp;") tails."</f>
        <v>A general model phosphatidylserine (PS) lipid corresponding to atomistic C14:0 dimyristoyl (DMPS) tails.</v>
      </c>
      <c r="N97" t="s">
        <v>945</v>
      </c>
      <c r="O97"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97" t="s">
        <v>878</v>
      </c>
      <c r="V97" t="s">
        <v>258</v>
      </c>
      <c r="W97" t="s">
        <v>161</v>
      </c>
      <c r="X97" t="str">
        <f t="shared" si="29"/>
        <v>CCC CCC</v>
      </c>
      <c r="Y97">
        <v>-1</v>
      </c>
      <c r="AA97" t="s">
        <v>259</v>
      </c>
      <c r="AB97" t="s">
        <v>683</v>
      </c>
    </row>
    <row r="98" spans="2:28" x14ac:dyDescent="0.2">
      <c r="B98" t="s">
        <v>659</v>
      </c>
      <c r="C98" t="s">
        <v>255</v>
      </c>
      <c r="D98" t="s">
        <v>256</v>
      </c>
      <c r="E98" t="s">
        <v>255</v>
      </c>
      <c r="F98" s="17" t="s">
        <v>260</v>
      </c>
      <c r="G98" s="17" t="s">
        <v>569</v>
      </c>
      <c r="H98" s="17" t="s">
        <v>569</v>
      </c>
      <c r="I98" s="17"/>
      <c r="J98" t="s">
        <v>588</v>
      </c>
      <c r="K98" t="str">
        <f t="shared" si="28"/>
        <v>di-C16:0 PS (DPPS)</v>
      </c>
      <c r="L98" t="str">
        <f>"A general model "&amp;D98&amp;" ("&amp;E98&amp;") lipid corresponding to atomistic C16:0 dipalmitoyl (DP"&amp;E98&amp;") tails."</f>
        <v>A general model phosphatidylserine (PS) lipid corresponding to atomistic C16:0 dipalmitoyl (DPPS) tails.</v>
      </c>
      <c r="N98" t="s">
        <v>945</v>
      </c>
      <c r="O98"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98" t="s">
        <v>878</v>
      </c>
      <c r="V98" t="s">
        <v>258</v>
      </c>
      <c r="W98" t="s">
        <v>161</v>
      </c>
      <c r="X98" t="str">
        <f t="shared" si="29"/>
        <v>cCCC cCCC</v>
      </c>
      <c r="Y98">
        <v>-1</v>
      </c>
      <c r="AA98" t="s">
        <v>260</v>
      </c>
      <c r="AB98" t="s">
        <v>260</v>
      </c>
    </row>
    <row r="99" spans="2:28" x14ac:dyDescent="0.2">
      <c r="B99" t="s">
        <v>659</v>
      </c>
      <c r="C99" t="s">
        <v>255</v>
      </c>
      <c r="D99" t="s">
        <v>256</v>
      </c>
      <c r="E99" t="s">
        <v>255</v>
      </c>
      <c r="F99" s="17" t="s">
        <v>684</v>
      </c>
      <c r="G99" s="17" t="s">
        <v>57</v>
      </c>
      <c r="H99" s="17" t="s">
        <v>57</v>
      </c>
      <c r="I99" s="17"/>
      <c r="J99" t="s">
        <v>589</v>
      </c>
      <c r="K99" t="str">
        <f t="shared" si="28"/>
        <v>di-C18:0 PS (DSPS)</v>
      </c>
      <c r="L99" t="str">
        <f>"A general model "&amp;D99&amp;" ("&amp;E99&amp;") lipid corresponding to atomistic C18:0 distearoyl (DS"&amp;E98&amp;") tails."</f>
        <v>A general model phosphatidylserine (PS) lipid corresponding to atomistic C18:0 distearoyl (DSPS) tails.</v>
      </c>
      <c r="N99" t="s">
        <v>945</v>
      </c>
      <c r="O99"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99" t="s">
        <v>878</v>
      </c>
      <c r="V99" t="s">
        <v>258</v>
      </c>
      <c r="W99" t="s">
        <v>161</v>
      </c>
      <c r="X99" t="str">
        <f t="shared" si="29"/>
        <v>CCCC CCCC</v>
      </c>
      <c r="Y99">
        <v>-1</v>
      </c>
      <c r="AA99" t="s">
        <v>260</v>
      </c>
      <c r="AB99" t="s">
        <v>684</v>
      </c>
    </row>
    <row r="100" spans="2:28" x14ac:dyDescent="0.2">
      <c r="B100" t="s">
        <v>659</v>
      </c>
      <c r="C100" t="s">
        <v>255</v>
      </c>
      <c r="D100" t="s">
        <v>256</v>
      </c>
      <c r="E100" t="s">
        <v>255</v>
      </c>
      <c r="F100" s="17" t="s">
        <v>685</v>
      </c>
      <c r="G100" s="17" t="s">
        <v>568</v>
      </c>
      <c r="H100" s="17" t="s">
        <v>568</v>
      </c>
      <c r="I100" s="17"/>
      <c r="J100" t="s">
        <v>590</v>
      </c>
      <c r="K100" t="str">
        <f t="shared" si="28"/>
        <v>di-C20:0 PS (DKPS)</v>
      </c>
      <c r="L100" t="str">
        <f>"A general model "&amp;D100&amp;" ("&amp;E100&amp;") lipid corresponding to atomistic C20:0 diarachidoyl tails."</f>
        <v>A general model phosphatidylserine (PS) lipid corresponding to atomistic C20:0 diarachidoyl tails.</v>
      </c>
      <c r="N100" t="s">
        <v>945</v>
      </c>
      <c r="O100"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100" t="s">
        <v>878</v>
      </c>
      <c r="V100" t="s">
        <v>258</v>
      </c>
      <c r="W100" t="s">
        <v>161</v>
      </c>
      <c r="X100" t="str">
        <f t="shared" si="29"/>
        <v>cCCCC cCCCC</v>
      </c>
      <c r="Y100">
        <v>-1</v>
      </c>
      <c r="AA100" t="s">
        <v>261</v>
      </c>
    </row>
    <row r="101" spans="2:28" x14ac:dyDescent="0.2">
      <c r="B101" t="s">
        <v>659</v>
      </c>
      <c r="C101" t="s">
        <v>255</v>
      </c>
      <c r="D101" t="s">
        <v>256</v>
      </c>
      <c r="E101" t="s">
        <v>255</v>
      </c>
      <c r="F101" s="17" t="s">
        <v>261</v>
      </c>
      <c r="G101" s="17" t="s">
        <v>61</v>
      </c>
      <c r="H101" s="17" t="s">
        <v>61</v>
      </c>
      <c r="I101" s="17"/>
      <c r="J101" t="s">
        <v>591</v>
      </c>
      <c r="K101" t="str">
        <f t="shared" si="28"/>
        <v>di-C22:0 PS (DBPS)</v>
      </c>
      <c r="L101" t="str">
        <f>"A general model "&amp;D101&amp;" ("&amp;E101&amp;") lipid corresponding to atomistic C22:0 dibehenoyl tails."</f>
        <v>A general model phosphatidylserine (PS) lipid corresponding to atomistic C22:0 dibehenoyl tails.</v>
      </c>
      <c r="N101" t="s">
        <v>945</v>
      </c>
      <c r="O101"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101" t="s">
        <v>878</v>
      </c>
      <c r="V101" t="s">
        <v>258</v>
      </c>
      <c r="W101" t="s">
        <v>161</v>
      </c>
      <c r="X101" t="str">
        <f t="shared" si="29"/>
        <v>CCCCC CCCCC</v>
      </c>
      <c r="Y101">
        <v>-1</v>
      </c>
      <c r="AA101" t="s">
        <v>261</v>
      </c>
    </row>
    <row r="102" spans="2:28" x14ac:dyDescent="0.2">
      <c r="B102" t="s">
        <v>659</v>
      </c>
      <c r="C102" t="s">
        <v>255</v>
      </c>
      <c r="D102" t="s">
        <v>256</v>
      </c>
      <c r="E102" t="s">
        <v>255</v>
      </c>
      <c r="F102" s="17" t="s">
        <v>262</v>
      </c>
      <c r="G102" s="17" t="s">
        <v>599</v>
      </c>
      <c r="H102" s="17" t="s">
        <v>599</v>
      </c>
      <c r="I102" s="17"/>
      <c r="J102" t="s">
        <v>586</v>
      </c>
      <c r="K102" t="str">
        <f t="shared" si="28"/>
        <v>di-C24:0 PS (DXPS)</v>
      </c>
      <c r="L102" t="str">
        <f>"A general model "&amp;D102&amp;" ("&amp;E102&amp;") lipid corresponding to atomistic C24:0 dilignoceroyl tails."</f>
        <v>A general model phosphatidylserine (PS) lipid corresponding to atomistic C24:0 dilignoceroyl tails.</v>
      </c>
      <c r="N102" t="s">
        <v>945</v>
      </c>
      <c r="O102"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102" t="s">
        <v>878</v>
      </c>
      <c r="V102" t="s">
        <v>258</v>
      </c>
      <c r="W102" t="s">
        <v>161</v>
      </c>
      <c r="X102" t="str">
        <f t="shared" si="29"/>
        <v>cCCCCC cCCCCC</v>
      </c>
      <c r="Y102">
        <v>-1</v>
      </c>
      <c r="AA102" t="s">
        <v>262</v>
      </c>
    </row>
    <row r="103" spans="2:28" x14ac:dyDescent="0.2">
      <c r="B103" t="s">
        <v>659</v>
      </c>
      <c r="C103" t="s">
        <v>255</v>
      </c>
      <c r="D103" t="s">
        <v>256</v>
      </c>
      <c r="E103" t="s">
        <v>255</v>
      </c>
      <c r="F103" s="17" t="s">
        <v>686</v>
      </c>
      <c r="G103" s="17" t="s">
        <v>65</v>
      </c>
      <c r="H103" s="17" t="s">
        <v>65</v>
      </c>
      <c r="I103" s="17"/>
      <c r="J103" t="s">
        <v>592</v>
      </c>
      <c r="K103" t="str">
        <f t="shared" si="28"/>
        <v>di-C26:0 PS (DCPS)</v>
      </c>
      <c r="L103" t="str">
        <f>"A general model "&amp;D103&amp;" ("&amp;E103&amp;") lipid corresponding to atomistic C26:0 dihexacosanoyl tails."</f>
        <v>A general model phosphatidylserine (PS) lipid corresponding to atomistic C26:0 dihexacosanoyl tails.</v>
      </c>
      <c r="N103" t="s">
        <v>945</v>
      </c>
      <c r="O103"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103" t="s">
        <v>878</v>
      </c>
      <c r="V103" t="s">
        <v>258</v>
      </c>
      <c r="W103" t="s">
        <v>161</v>
      </c>
      <c r="X103" t="str">
        <f t="shared" si="29"/>
        <v>CCCCCC CCCCCC</v>
      </c>
      <c r="Y103">
        <v>-1</v>
      </c>
      <c r="AA103" t="s">
        <v>262</v>
      </c>
    </row>
    <row r="104" spans="2:28" x14ac:dyDescent="0.2">
      <c r="B104" t="s">
        <v>659</v>
      </c>
      <c r="C104" t="s">
        <v>255</v>
      </c>
      <c r="D104" t="s">
        <v>256</v>
      </c>
      <c r="E104" t="s">
        <v>255</v>
      </c>
      <c r="F104" s="17" t="s">
        <v>272</v>
      </c>
      <c r="G104" s="17" t="s">
        <v>69</v>
      </c>
      <c r="H104" s="17" t="s">
        <v>69</v>
      </c>
      <c r="I104" s="17"/>
      <c r="J104" t="s">
        <v>600</v>
      </c>
      <c r="K104" t="str">
        <f t="shared" si="28"/>
        <v>di-C14:1 PS (DRPS)</v>
      </c>
      <c r="L104" t="str">
        <f>"A general model "&amp;D104&amp;" ("&amp;E104&amp;") lipid corresponding to atomistic C14:1(9c) dimyristoleoyl tails."</f>
        <v>A general model phosphatidylserine (PS) lipid corresponding to atomistic C14:1(9c) dimyristoleoyl tails.</v>
      </c>
      <c r="N104" t="s">
        <v>945</v>
      </c>
      <c r="O104"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104" t="s">
        <v>878</v>
      </c>
      <c r="V104" t="s">
        <v>258</v>
      </c>
      <c r="W104" t="s">
        <v>161</v>
      </c>
      <c r="X104" t="str">
        <f t="shared" si="29"/>
        <v>CDC CDC</v>
      </c>
      <c r="Y104">
        <v>-1</v>
      </c>
      <c r="AA104" t="s">
        <v>263</v>
      </c>
    </row>
    <row r="105" spans="2:28" x14ac:dyDescent="0.2">
      <c r="B105" t="s">
        <v>659</v>
      </c>
      <c r="C105" t="s">
        <v>255</v>
      </c>
      <c r="D105" t="s">
        <v>256</v>
      </c>
      <c r="E105" t="s">
        <v>255</v>
      </c>
      <c r="F105" s="17" t="s">
        <v>263</v>
      </c>
      <c r="G105" s="17" t="s">
        <v>572</v>
      </c>
      <c r="H105" s="17" t="s">
        <v>572</v>
      </c>
      <c r="I105" s="17"/>
      <c r="J105" t="s">
        <v>601</v>
      </c>
      <c r="K105" t="str">
        <f t="shared" si="28"/>
        <v>di-C16:1 PS (DYPS)</v>
      </c>
      <c r="L105" t="str">
        <f>"A general model "&amp;D105&amp;" ("&amp;E105&amp;") lipid corresponding to atomistic C16:1(9c) dipalmitoleoyl tails."</f>
        <v>A general model phosphatidylserine (PS) lipid corresponding to atomistic C16:1(9c) dipalmitoleoyl tails.</v>
      </c>
      <c r="N105" t="s">
        <v>945</v>
      </c>
      <c r="O105"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105" t="s">
        <v>878</v>
      </c>
      <c r="V105" t="s">
        <v>258</v>
      </c>
      <c r="W105" t="s">
        <v>161</v>
      </c>
      <c r="X105" t="str">
        <f t="shared" si="29"/>
        <v>cCDC cCDC</v>
      </c>
      <c r="Y105">
        <v>-1</v>
      </c>
      <c r="AA105" t="s">
        <v>264</v>
      </c>
      <c r="AB105" t="s">
        <v>263</v>
      </c>
    </row>
    <row r="106" spans="2:28" x14ac:dyDescent="0.2">
      <c r="B106" t="s">
        <v>659</v>
      </c>
      <c r="C106" t="s">
        <v>255</v>
      </c>
      <c r="D106" t="s">
        <v>256</v>
      </c>
      <c r="E106" t="s">
        <v>255</v>
      </c>
      <c r="F106" s="17" t="s">
        <v>265</v>
      </c>
      <c r="G106" s="17" t="s">
        <v>73</v>
      </c>
      <c r="H106" s="17" t="s">
        <v>73</v>
      </c>
      <c r="I106" s="17"/>
      <c r="J106" t="s">
        <v>602</v>
      </c>
      <c r="K106" t="str">
        <f t="shared" si="28"/>
        <v>di-C18:1 PS (DOPS)</v>
      </c>
      <c r="L106" t="str">
        <f>"A general model "&amp;D106&amp;" ("&amp;E106&amp;") lipid corresponding to atomistic C18:1(9c) dioleoyl (DO"&amp;E106&amp;") tails."</f>
        <v>A general model phosphatidylserine (PS) lipid corresponding to atomistic C18:1(9c) dioleoyl (DOPS) tails.</v>
      </c>
      <c r="N106" t="s">
        <v>945</v>
      </c>
      <c r="O106"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106" t="s">
        <v>878</v>
      </c>
      <c r="V106" t="s">
        <v>258</v>
      </c>
      <c r="W106" t="s">
        <v>161</v>
      </c>
      <c r="X106" t="str">
        <f t="shared" si="29"/>
        <v>CDCC CDCC</v>
      </c>
      <c r="Y106">
        <v>-1</v>
      </c>
      <c r="AA106" t="s">
        <v>265</v>
      </c>
      <c r="AB106" t="s">
        <v>265</v>
      </c>
    </row>
    <row r="107" spans="2:28" x14ac:dyDescent="0.2">
      <c r="B107" t="s">
        <v>659</v>
      </c>
      <c r="C107" t="s">
        <v>255</v>
      </c>
      <c r="D107" t="s">
        <v>256</v>
      </c>
      <c r="E107" t="s">
        <v>255</v>
      </c>
      <c r="F107" s="17" t="s">
        <v>264</v>
      </c>
      <c r="G107" s="17" t="s">
        <v>77</v>
      </c>
      <c r="H107" s="17" t="s">
        <v>77</v>
      </c>
      <c r="I107" s="17"/>
      <c r="J107" t="s">
        <v>602</v>
      </c>
      <c r="K107" t="str">
        <f t="shared" si="28"/>
        <v>di-C18:1 PS (DVPS)</v>
      </c>
      <c r="L107" t="str">
        <f>"A general model "&amp;D107&amp;" ("&amp;E107&amp;") lipid corresponding to atomistic C18:1(11c) cis-vaccenic acid tails."</f>
        <v>A general model phosphatidylserine (PS) lipid corresponding to atomistic C18:1(11c) cis-vaccenic acid tails.</v>
      </c>
      <c r="N107" t="s">
        <v>945</v>
      </c>
      <c r="O107"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107" t="s">
        <v>878</v>
      </c>
      <c r="V107" t="s">
        <v>258</v>
      </c>
      <c r="W107" t="s">
        <v>161</v>
      </c>
      <c r="X107" t="str">
        <f t="shared" si="29"/>
        <v>CCDC CCDC</v>
      </c>
      <c r="Y107">
        <v>-1</v>
      </c>
      <c r="AA107" t="s">
        <v>264</v>
      </c>
    </row>
    <row r="108" spans="2:28" x14ac:dyDescent="0.2">
      <c r="B108" t="s">
        <v>659</v>
      </c>
      <c r="C108" t="s">
        <v>255</v>
      </c>
      <c r="D108" t="s">
        <v>256</v>
      </c>
      <c r="E108" t="s">
        <v>255</v>
      </c>
      <c r="F108" s="17" t="s">
        <v>269</v>
      </c>
      <c r="G108" s="17" t="s">
        <v>573</v>
      </c>
      <c r="H108" s="17" t="s">
        <v>573</v>
      </c>
      <c r="I108" s="17"/>
      <c r="J108" t="s">
        <v>604</v>
      </c>
      <c r="K108" t="str">
        <f t="shared" si="28"/>
        <v>di-C20:1 PS (DGPS)</v>
      </c>
      <c r="L108" t="str">
        <f>"A general model "&amp;D108&amp;" ("&amp;E108&amp;") lipid corresponding to atomistic C20:1(11c) di-gondoic acid tails."</f>
        <v>A general model phosphatidylserine (PS) lipid corresponding to atomistic C20:1(11c) di-gondoic acid tails.</v>
      </c>
      <c r="N108" t="s">
        <v>945</v>
      </c>
      <c r="O108"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108" t="s">
        <v>878</v>
      </c>
      <c r="V108" t="s">
        <v>258</v>
      </c>
      <c r="W108" t="s">
        <v>161</v>
      </c>
      <c r="X108" t="str">
        <f t="shared" si="29"/>
        <v>cCDCC cCDCC</v>
      </c>
      <c r="Y108">
        <v>-1</v>
      </c>
      <c r="AA108" t="s">
        <v>269</v>
      </c>
      <c r="AB108" t="s">
        <v>269</v>
      </c>
    </row>
    <row r="109" spans="2:28" x14ac:dyDescent="0.2">
      <c r="B109" t="s">
        <v>659</v>
      </c>
      <c r="C109" t="s">
        <v>255</v>
      </c>
      <c r="D109" t="s">
        <v>256</v>
      </c>
      <c r="E109" t="s">
        <v>255</v>
      </c>
      <c r="F109" s="17" t="s">
        <v>687</v>
      </c>
      <c r="G109" s="17" t="s">
        <v>80</v>
      </c>
      <c r="H109" s="17" t="s">
        <v>80</v>
      </c>
      <c r="I109" s="17"/>
      <c r="J109" t="s">
        <v>603</v>
      </c>
      <c r="K109" t="str">
        <f t="shared" si="28"/>
        <v>di-C22:1 PS (DEPS)</v>
      </c>
      <c r="L109" t="str">
        <f>"A general model "&amp;D109&amp;" ("&amp;E109&amp;") lipid corresponding to atomistic C22:1(11c) or C22:1(13c) dierucoyl tails."</f>
        <v>A general model phosphatidylserine (PS) lipid corresponding to atomistic C22:1(11c) or C22:1(13c) dierucoyl tails.</v>
      </c>
      <c r="N109" t="s">
        <v>945</v>
      </c>
      <c r="O109"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109" t="s">
        <v>878</v>
      </c>
      <c r="V109" t="s">
        <v>258</v>
      </c>
      <c r="W109" t="s">
        <v>161</v>
      </c>
      <c r="X109" t="str">
        <f t="shared" si="29"/>
        <v>CCDCC CCDCC</v>
      </c>
      <c r="Y109">
        <v>-1</v>
      </c>
      <c r="AA109" t="s">
        <v>269</v>
      </c>
      <c r="AB109" t="s">
        <v>687</v>
      </c>
    </row>
    <row r="110" spans="2:28" x14ac:dyDescent="0.2">
      <c r="B110" t="s">
        <v>659</v>
      </c>
      <c r="C110" t="s">
        <v>255</v>
      </c>
      <c r="D110" t="s">
        <v>256</v>
      </c>
      <c r="E110" t="s">
        <v>255</v>
      </c>
      <c r="F110" s="17" t="s">
        <v>273</v>
      </c>
      <c r="G110" s="17" t="s">
        <v>574</v>
      </c>
      <c r="H110" s="17" t="s">
        <v>574</v>
      </c>
      <c r="I110" s="17"/>
      <c r="J110" t="s">
        <v>606</v>
      </c>
      <c r="K110" t="str">
        <f>J110&amp;" "&amp;E110&amp;" ("&amp;F110&amp;")"</f>
        <v>di-C24:1 PS (DNPS)</v>
      </c>
      <c r="L110" t="str">
        <f>"A general model "&amp;D110&amp;" ("&amp;E94&amp;") lipid corresponding to atomistic C24:1(15c) di-nervonic acid tails."</f>
        <v>A general model phosphatidylserine (PS) lipid corresponding to atomistic C24:1(15c) di-nervonic acid tails.</v>
      </c>
      <c r="N110" t="s">
        <v>945</v>
      </c>
      <c r="O110"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110" t="s">
        <v>878</v>
      </c>
      <c r="V110" t="s">
        <v>258</v>
      </c>
      <c r="W110" t="s">
        <v>161</v>
      </c>
      <c r="X110" t="str">
        <f>H110&amp;" "&amp;G110</f>
        <v>cCCDCC cCCDCC</v>
      </c>
      <c r="Y110">
        <v>-1</v>
      </c>
      <c r="AA110" t="s">
        <v>273</v>
      </c>
      <c r="AB110" t="s">
        <v>273</v>
      </c>
    </row>
    <row r="111" spans="2:28" x14ac:dyDescent="0.2">
      <c r="B111" t="s">
        <v>659</v>
      </c>
      <c r="C111" t="s">
        <v>255</v>
      </c>
      <c r="D111" t="s">
        <v>256</v>
      </c>
      <c r="E111" t="s">
        <v>255</v>
      </c>
      <c r="F111" s="17" t="s">
        <v>259</v>
      </c>
      <c r="G111" s="17" t="s">
        <v>88</v>
      </c>
      <c r="H111" s="17" t="s">
        <v>88</v>
      </c>
      <c r="I111" s="17"/>
      <c r="J111" t="s">
        <v>609</v>
      </c>
      <c r="K111" t="str">
        <f>J111&amp;" "&amp;E111&amp;" ("&amp;F111&amp;")"</f>
        <v>di-C18:2 PS (DLPS)</v>
      </c>
      <c r="L111" t="str">
        <f>"A general model "&amp;D111&amp;" ("&amp;E111&amp;") lipid corresponding to atomistic C18:2(9c;12c) dilinoleoyl (DL"&amp;E111&amp;" or DLi"&amp;E111&amp;") tails."</f>
        <v>A general model phosphatidylserine (PS) lipid corresponding to atomistic C18:2(9c;12c) dilinoleoyl (DLPS or DLiPS) tails.</v>
      </c>
      <c r="N111" t="s">
        <v>945</v>
      </c>
      <c r="O111"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111" t="s">
        <v>878</v>
      </c>
      <c r="V111" t="s">
        <v>258</v>
      </c>
      <c r="W111" t="s">
        <v>161</v>
      </c>
      <c r="X111" t="str">
        <f>H111&amp;" "&amp;G111</f>
        <v>CDDC CDDC</v>
      </c>
      <c r="Y111">
        <v>-1</v>
      </c>
      <c r="AA111" t="s">
        <v>267</v>
      </c>
    </row>
    <row r="112" spans="2:28" x14ac:dyDescent="0.2">
      <c r="B112" t="s">
        <v>659</v>
      </c>
      <c r="C112" t="s">
        <v>255</v>
      </c>
      <c r="D112" t="s">
        <v>256</v>
      </c>
      <c r="E112" t="s">
        <v>255</v>
      </c>
      <c r="F112" s="17" t="s">
        <v>268</v>
      </c>
      <c r="G112" s="17" t="s">
        <v>92</v>
      </c>
      <c r="H112" s="17" t="s">
        <v>92</v>
      </c>
      <c r="I112" s="17"/>
      <c r="J112" t="s">
        <v>507</v>
      </c>
      <c r="K112" t="str">
        <f>J112&amp;" "&amp;E112&amp;" ("&amp;F112&amp;")"</f>
        <v>di-C18:3 PS (DFPS)</v>
      </c>
      <c r="L112" t="str">
        <f>"A general model "&amp;D112&amp;" ("&amp;E112&amp;") lipid corresponding to atomistic C18:3(9c;12c;15c) di-alpha-linolenic acid tails."</f>
        <v>A general model phosphatidylserine (PS) lipid corresponding to atomistic C18:3(9c;12c;15c) di-alpha-linolenic acid tails.</v>
      </c>
      <c r="N112" t="s">
        <v>945</v>
      </c>
      <c r="O112"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112" t="s">
        <v>878</v>
      </c>
      <c r="V112" t="s">
        <v>258</v>
      </c>
      <c r="W112" t="s">
        <v>161</v>
      </c>
      <c r="X112" t="str">
        <f>H112&amp;" "&amp;G112</f>
        <v>CDDD CDDD</v>
      </c>
      <c r="Y112">
        <v>-1</v>
      </c>
      <c r="AA112" t="s">
        <v>268</v>
      </c>
    </row>
    <row r="113" spans="1:28" x14ac:dyDescent="0.2">
      <c r="B113" t="s">
        <v>659</v>
      </c>
      <c r="C113" t="s">
        <v>255</v>
      </c>
      <c r="D113" t="s">
        <v>256</v>
      </c>
      <c r="E113" t="s">
        <v>255</v>
      </c>
      <c r="F113" s="17" t="s">
        <v>270</v>
      </c>
      <c r="G113" s="17" t="s">
        <v>614</v>
      </c>
      <c r="H113" s="17" t="s">
        <v>614</v>
      </c>
      <c r="I113" s="17"/>
      <c r="J113" t="s">
        <v>611</v>
      </c>
      <c r="K113" t="str">
        <f t="shared" ref="K113:K131" si="30">J113&amp;" "&amp;E113&amp;" ("&amp;F113&amp;")"</f>
        <v>di-C20:4 PS (DAPS)</v>
      </c>
      <c r="L113" t="str">
        <f>"A general model "&amp;D113&amp;" ("&amp;E113&amp;") lipid corresponding to atomistic C20:4(5c;8c;11c;14c) di-arachidonic acid (AA) tails."</f>
        <v>A general model phosphatidylserine (PS) lipid corresponding to atomistic C20:4(5c;8c;11c;14c) di-arachidonic acid (AA) tails.</v>
      </c>
      <c r="N113" t="s">
        <v>945</v>
      </c>
      <c r="O113"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113" t="s">
        <v>878</v>
      </c>
      <c r="V113" t="s">
        <v>258</v>
      </c>
      <c r="W113" t="s">
        <v>161</v>
      </c>
      <c r="X113" t="str">
        <f t="shared" ref="X113:X131" si="31">H113&amp;" "&amp;G113</f>
        <v>cFFDC cFFDC</v>
      </c>
      <c r="Y113">
        <v>-1</v>
      </c>
      <c r="AA113" t="s">
        <v>270</v>
      </c>
      <c r="AB113" t="s">
        <v>270</v>
      </c>
    </row>
    <row r="114" spans="1:28" x14ac:dyDescent="0.2">
      <c r="B114" t="s">
        <v>659</v>
      </c>
      <c r="C114" t="s">
        <v>255</v>
      </c>
      <c r="D114" t="s">
        <v>256</v>
      </c>
      <c r="E114" t="s">
        <v>255</v>
      </c>
      <c r="F114" s="17" t="s">
        <v>688</v>
      </c>
      <c r="G114" s="17" t="s">
        <v>615</v>
      </c>
      <c r="H114" s="17" t="s">
        <v>615</v>
      </c>
      <c r="I114" s="17"/>
      <c r="J114" s="18" t="s">
        <v>612</v>
      </c>
      <c r="K114" t="str">
        <f t="shared" si="30"/>
        <v>di-C22:6 PS (DDPS)</v>
      </c>
      <c r="L114" s="18" t="str">
        <f>"A general model "&amp;D114&amp;" ("&amp;E114&amp;") lipid corresponding to atomistic C22:6(4c;7c;10c;13c;16c;19c) di-docosahexaenoic acid tails."</f>
        <v>A general model phosphatidylserine (PS) lipid corresponding to atomistic C22:6(4c;7c;10c;13c;16c;19c) di-docosahexaenoic acid tails.</v>
      </c>
      <c r="N114" t="s">
        <v>945</v>
      </c>
      <c r="O114"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114" t="s">
        <v>878</v>
      </c>
      <c r="V114" t="s">
        <v>258</v>
      </c>
      <c r="W114" t="s">
        <v>161</v>
      </c>
      <c r="X114" t="str">
        <f t="shared" si="31"/>
        <v>DFFDD DFFDD</v>
      </c>
      <c r="Y114">
        <v>-1</v>
      </c>
      <c r="Z114" s="19"/>
      <c r="AA114" t="s">
        <v>271</v>
      </c>
      <c r="AB114" t="s">
        <v>767</v>
      </c>
    </row>
    <row r="115" spans="1:28" x14ac:dyDescent="0.2">
      <c r="B115" t="s">
        <v>659</v>
      </c>
      <c r="C115" t="s">
        <v>255</v>
      </c>
      <c r="D115" t="s">
        <v>256</v>
      </c>
      <c r="E115" t="s">
        <v>255</v>
      </c>
      <c r="F115" s="17" t="s">
        <v>689</v>
      </c>
      <c r="G115" s="17" t="s">
        <v>569</v>
      </c>
      <c r="H115" s="17" t="s">
        <v>572</v>
      </c>
      <c r="I115" s="17"/>
      <c r="J115" t="s">
        <v>618</v>
      </c>
      <c r="K115" t="str">
        <f t="shared" si="30"/>
        <v>C16:0/16:1 PS (PYPS)</v>
      </c>
      <c r="L115" s="18" t="str">
        <f>"A general model "&amp;D115&amp;" ("&amp;E115&amp;") lipid corresponding to atomistic C16:0/16:1(9c) 1-palmitoyl-2-palmitoleoyl tails."</f>
        <v>A general model phosphatidylserine (PS) lipid corresponding to atomistic C16:0/16:1(9c) 1-palmitoyl-2-palmitoleoyl tails.</v>
      </c>
      <c r="N115" t="s">
        <v>945</v>
      </c>
      <c r="O115"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115" t="s">
        <v>878</v>
      </c>
      <c r="V115" t="s">
        <v>258</v>
      </c>
      <c r="W115" t="s">
        <v>161</v>
      </c>
      <c r="X115" t="str">
        <f t="shared" si="31"/>
        <v>cCDC cCCC</v>
      </c>
      <c r="Y115">
        <v>-1</v>
      </c>
      <c r="AA115" t="s">
        <v>275</v>
      </c>
    </row>
    <row r="116" spans="1:28" x14ac:dyDescent="0.2">
      <c r="B116" t="s">
        <v>659</v>
      </c>
      <c r="C116" t="s">
        <v>255</v>
      </c>
      <c r="D116" t="s">
        <v>256</v>
      </c>
      <c r="E116" t="s">
        <v>255</v>
      </c>
      <c r="F116" s="17" t="s">
        <v>690</v>
      </c>
      <c r="G116" s="17" t="s">
        <v>569</v>
      </c>
      <c r="H116" s="17" t="s">
        <v>57</v>
      </c>
      <c r="I116" s="17"/>
      <c r="J116" t="s">
        <v>620</v>
      </c>
      <c r="K116" t="str">
        <f t="shared" si="30"/>
        <v>C16:0/18:0 PS (PSPS)</v>
      </c>
      <c r="L116" s="18" t="str">
        <f>"A general model "&amp;D116&amp;" ("&amp;E116&amp;") lipid corresponding to atomistic C16:0/18:0 1-palmitoyl-2-stearoyl tails."</f>
        <v>A general model phosphatidylserine (PS) lipid corresponding to atomistic C16:0/18:0 1-palmitoyl-2-stearoyl tails.</v>
      </c>
      <c r="N116" t="s">
        <v>945</v>
      </c>
      <c r="O116"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116" t="s">
        <v>878</v>
      </c>
      <c r="V116" t="s">
        <v>258</v>
      </c>
      <c r="W116" t="s">
        <v>161</v>
      </c>
      <c r="X116" t="str">
        <f t="shared" si="31"/>
        <v>CCCC cCCC</v>
      </c>
      <c r="Y116">
        <v>-1</v>
      </c>
      <c r="AA116" t="s">
        <v>260</v>
      </c>
      <c r="AB116" t="s">
        <v>690</v>
      </c>
    </row>
    <row r="117" spans="1:28" x14ac:dyDescent="0.2">
      <c r="B117" t="s">
        <v>659</v>
      </c>
      <c r="C117" t="s">
        <v>255</v>
      </c>
      <c r="D117" t="s">
        <v>256</v>
      </c>
      <c r="E117" t="s">
        <v>255</v>
      </c>
      <c r="F117" s="17" t="s">
        <v>275</v>
      </c>
      <c r="G117" s="17" t="s">
        <v>569</v>
      </c>
      <c r="H117" s="17" t="s">
        <v>73</v>
      </c>
      <c r="I117" s="17"/>
      <c r="J117" t="s">
        <v>197</v>
      </c>
      <c r="K117" t="str">
        <f t="shared" si="30"/>
        <v>C16:0/18:1 PS (POPS)</v>
      </c>
      <c r="L117" s="18" t="str">
        <f>"A general model "&amp;D117&amp;" ("&amp;E117&amp;") lipid corresponding to atomistic C16:0/18:1(9c) 1-palmitoyl-2-oleoyl (PO"&amp;E117&amp;") tails."</f>
        <v>A general model phosphatidylserine (PS) lipid corresponding to atomistic C16:0/18:1(9c) 1-palmitoyl-2-oleoyl (POPS) tails.</v>
      </c>
      <c r="N117" t="s">
        <v>945</v>
      </c>
      <c r="O117"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117" t="s">
        <v>878</v>
      </c>
      <c r="V117" t="s">
        <v>258</v>
      </c>
      <c r="W117" t="s">
        <v>161</v>
      </c>
      <c r="X117" t="str">
        <f t="shared" si="31"/>
        <v>CDCC cCCC</v>
      </c>
      <c r="Y117">
        <v>-1</v>
      </c>
      <c r="AA117" t="s">
        <v>275</v>
      </c>
      <c r="AB117" t="s">
        <v>275</v>
      </c>
    </row>
    <row r="118" spans="1:28" x14ac:dyDescent="0.2">
      <c r="A118" s="27"/>
      <c r="B118" t="s">
        <v>659</v>
      </c>
      <c r="C118" t="s">
        <v>255</v>
      </c>
      <c r="D118" t="s">
        <v>256</v>
      </c>
      <c r="E118" t="s">
        <v>255</v>
      </c>
      <c r="F118" s="17" t="s">
        <v>691</v>
      </c>
      <c r="G118" s="17" t="s">
        <v>569</v>
      </c>
      <c r="H118" s="17" t="s">
        <v>88</v>
      </c>
      <c r="I118" s="17"/>
      <c r="J118" t="s">
        <v>203</v>
      </c>
      <c r="K118" t="str">
        <f t="shared" si="30"/>
        <v>C16:0/18:2 PS (PLPS)</v>
      </c>
      <c r="L118" s="18" t="str">
        <f>"A general model "&amp;D118&amp;" ("&amp;E118&amp;") lipid corresponding to atomistic C16:0/18:2(9c;12c) 1-palmitoyl-2-linoleoyl tails."</f>
        <v>A general model phosphatidylserine (PS) lipid corresponding to atomistic C16:0/18:2(9c;12c) 1-palmitoyl-2-linoleoyl tails.</v>
      </c>
      <c r="N118" t="s">
        <v>945</v>
      </c>
      <c r="O118"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118" t="s">
        <v>878</v>
      </c>
      <c r="V118" t="s">
        <v>258</v>
      </c>
      <c r="W118" t="s">
        <v>161</v>
      </c>
      <c r="X118" t="str">
        <f t="shared" si="31"/>
        <v>CDDC cCCC</v>
      </c>
      <c r="Y118">
        <v>-1</v>
      </c>
      <c r="AA118" t="s">
        <v>278</v>
      </c>
      <c r="AB118" t="s">
        <v>691</v>
      </c>
    </row>
    <row r="119" spans="1:28" x14ac:dyDescent="0.2">
      <c r="B119" t="s">
        <v>659</v>
      </c>
      <c r="C119" t="s">
        <v>255</v>
      </c>
      <c r="D119" t="s">
        <v>256</v>
      </c>
      <c r="E119" t="s">
        <v>255</v>
      </c>
      <c r="F119" s="17" t="s">
        <v>692</v>
      </c>
      <c r="G119" s="17" t="s">
        <v>569</v>
      </c>
      <c r="H119" s="17" t="s">
        <v>92</v>
      </c>
      <c r="I119" s="17"/>
      <c r="J119" t="s">
        <v>205</v>
      </c>
      <c r="K119" t="str">
        <f t="shared" si="30"/>
        <v>C16:0/18:3 PS (PFPS)</v>
      </c>
      <c r="L119" s="18" t="str">
        <f>"A general model "&amp;D119&amp;" ("&amp;E119&amp;") lipid corresponding to atomistic C16:0/18:3(9c;12c;15c) 1-palmitoyl-2-alpha-linolenic acid tails."</f>
        <v>A general model phosphatidylserine (PS) lipid corresponding to atomistic C16:0/18:3(9c;12c;15c) 1-palmitoyl-2-alpha-linolenic acid tails.</v>
      </c>
      <c r="N119" t="s">
        <v>945</v>
      </c>
      <c r="O119"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119" t="s">
        <v>878</v>
      </c>
      <c r="V119" t="s">
        <v>258</v>
      </c>
      <c r="W119" t="s">
        <v>161</v>
      </c>
      <c r="X119" t="str">
        <f t="shared" si="31"/>
        <v>CDDD cCCC</v>
      </c>
      <c r="Y119">
        <v>-1</v>
      </c>
      <c r="AB119" t="s">
        <v>768</v>
      </c>
    </row>
    <row r="120" spans="1:28" x14ac:dyDescent="0.2">
      <c r="B120" t="s">
        <v>659</v>
      </c>
      <c r="C120" t="s">
        <v>255</v>
      </c>
      <c r="D120" t="s">
        <v>256</v>
      </c>
      <c r="E120" t="s">
        <v>255</v>
      </c>
      <c r="F120" s="17" t="s">
        <v>278</v>
      </c>
      <c r="G120" s="17" t="s">
        <v>569</v>
      </c>
      <c r="H120" s="17" t="s">
        <v>651</v>
      </c>
      <c r="I120" s="17"/>
      <c r="J120" t="s">
        <v>201</v>
      </c>
      <c r="K120" t="str">
        <f t="shared" si="30"/>
        <v>C16:0/20:2 PS (PIPS)</v>
      </c>
      <c r="L120" s="18" t="str">
        <f>"A general model "&amp;D120&amp;" ("&amp;E120&amp;") lipid corresponding to atomistic C16:0/20:2(11c;14c) 1-palmitoyl-2-eicosadienoyl tails."</f>
        <v>A general model phosphatidylserine (PS) lipid corresponding to atomistic C16:0/20:2(11c;14c) 1-palmitoyl-2-eicosadienoyl tails.</v>
      </c>
      <c r="N120" t="s">
        <v>945</v>
      </c>
      <c r="O120"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120" t="s">
        <v>878</v>
      </c>
      <c r="V120" t="s">
        <v>258</v>
      </c>
      <c r="W120" t="s">
        <v>161</v>
      </c>
      <c r="X120" t="str">
        <f t="shared" si="31"/>
        <v>cCDDC cCCC</v>
      </c>
      <c r="Y120">
        <v>-1</v>
      </c>
    </row>
    <row r="121" spans="1:28" x14ac:dyDescent="0.2">
      <c r="A121" s="41"/>
      <c r="B121" t="s">
        <v>659</v>
      </c>
      <c r="C121" t="s">
        <v>255</v>
      </c>
      <c r="D121" t="s">
        <v>256</v>
      </c>
      <c r="E121" t="s">
        <v>255</v>
      </c>
      <c r="F121" s="17" t="s">
        <v>277</v>
      </c>
      <c r="G121" s="17" t="s">
        <v>569</v>
      </c>
      <c r="H121" s="17" t="s">
        <v>750</v>
      </c>
      <c r="I121" s="17"/>
      <c r="J121" t="s">
        <v>245</v>
      </c>
      <c r="K121" t="str">
        <f t="shared" si="30"/>
        <v>C16:0/20:3 PS (PQPS)</v>
      </c>
      <c r="L121" s="18" t="str">
        <f>"A general model "&amp;D121&amp;" ("&amp;E121&amp;") lipid corresponding to atomistic C18:0/20:2(8c;11c;14c) 1-palmitoyl-2-eicosatrienoyl tails."</f>
        <v>A general model phosphatidylserine (PS) lipid corresponding to atomistic C18:0/20:2(8c;11c;14c) 1-palmitoyl-2-eicosatrienoyl tails.</v>
      </c>
      <c r="N121" t="s">
        <v>945</v>
      </c>
      <c r="O121"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121" t="s">
        <v>878</v>
      </c>
      <c r="V121" t="s">
        <v>258</v>
      </c>
      <c r="W121" t="s">
        <v>161</v>
      </c>
      <c r="X121" t="str">
        <f t="shared" si="31"/>
        <v>cDDDC cCCC</v>
      </c>
      <c r="Y121">
        <v>-1</v>
      </c>
      <c r="AA121" t="s">
        <v>277</v>
      </c>
    </row>
    <row r="122" spans="1:28" x14ac:dyDescent="0.2">
      <c r="B122" t="s">
        <v>659</v>
      </c>
      <c r="C122" t="s">
        <v>255</v>
      </c>
      <c r="D122" t="s">
        <v>256</v>
      </c>
      <c r="E122" t="s">
        <v>255</v>
      </c>
      <c r="F122" s="17" t="s">
        <v>279</v>
      </c>
      <c r="G122" s="17" t="s">
        <v>569</v>
      </c>
      <c r="H122" s="17" t="s">
        <v>614</v>
      </c>
      <c r="I122" s="17"/>
      <c r="J122" t="s">
        <v>208</v>
      </c>
      <c r="K122" t="str">
        <f t="shared" si="30"/>
        <v>C16:0/20:4 PS (PAPS)</v>
      </c>
      <c r="L122" s="18" t="str">
        <f>"A general model "&amp;D122&amp;" ("&amp;E122&amp;") lipid corresponding to atomistic C16:0/20:4(5c;8c;11c;14c) 1-palmitoyl-2-arachidonoyl tails."</f>
        <v>A general model phosphatidylserine (PS) lipid corresponding to atomistic C16:0/20:4(5c;8c;11c;14c) 1-palmitoyl-2-arachidonoyl tails.</v>
      </c>
      <c r="N122" t="s">
        <v>945</v>
      </c>
      <c r="O122"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122" t="s">
        <v>878</v>
      </c>
      <c r="V122" t="s">
        <v>258</v>
      </c>
      <c r="W122" t="s">
        <v>161</v>
      </c>
      <c r="X122" t="str">
        <f t="shared" si="31"/>
        <v>cFFDC cCCC</v>
      </c>
      <c r="Y122">
        <v>-1</v>
      </c>
      <c r="AA122" t="s">
        <v>279</v>
      </c>
      <c r="AB122" t="s">
        <v>279</v>
      </c>
    </row>
    <row r="123" spans="1:28" x14ac:dyDescent="0.2">
      <c r="B123" t="s">
        <v>659</v>
      </c>
      <c r="C123" t="s">
        <v>255</v>
      </c>
      <c r="D123" t="s">
        <v>256</v>
      </c>
      <c r="E123" t="s">
        <v>255</v>
      </c>
      <c r="F123" s="17" t="s">
        <v>703</v>
      </c>
      <c r="G123" s="17" t="s">
        <v>569</v>
      </c>
      <c r="H123" s="17" t="s">
        <v>80</v>
      </c>
      <c r="I123" s="17"/>
      <c r="J123" t="s">
        <v>624</v>
      </c>
      <c r="K123" t="str">
        <f t="shared" si="30"/>
        <v>C16:0/22:1 PS (PEPS)</v>
      </c>
      <c r="L123" s="18" t="str">
        <f>"A general model "&amp;D123&amp;" ("&amp;E123&amp;") lipid corresponding to atomistic C16:0/22:1 1-palmitoyl-2-erucoyl tails."</f>
        <v>A general model phosphatidylserine (PS) lipid corresponding to atomistic C16:0/22:1 1-palmitoyl-2-erucoyl tails.</v>
      </c>
      <c r="N123" t="s">
        <v>945</v>
      </c>
      <c r="O123"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123" t="s">
        <v>878</v>
      </c>
      <c r="V123" t="s">
        <v>258</v>
      </c>
      <c r="W123" t="s">
        <v>161</v>
      </c>
      <c r="X123" t="str">
        <f t="shared" si="31"/>
        <v>CCDCC cCCC</v>
      </c>
      <c r="Y123">
        <v>-1</v>
      </c>
      <c r="AA123" t="s">
        <v>276</v>
      </c>
      <c r="AB123" t="s">
        <v>703</v>
      </c>
    </row>
    <row r="124" spans="1:28" x14ac:dyDescent="0.2">
      <c r="B124" t="s">
        <v>659</v>
      </c>
      <c r="C124" t="s">
        <v>255</v>
      </c>
      <c r="D124" t="s">
        <v>256</v>
      </c>
      <c r="E124" t="s">
        <v>255</v>
      </c>
      <c r="F124" s="17" t="s">
        <v>693</v>
      </c>
      <c r="G124" s="17" t="s">
        <v>569</v>
      </c>
      <c r="H124" s="17" t="s">
        <v>615</v>
      </c>
      <c r="I124" s="17"/>
      <c r="J124" s="18" t="s">
        <v>210</v>
      </c>
      <c r="K124" t="str">
        <f t="shared" si="30"/>
        <v>C16:0/22:6 PS (PDPS)</v>
      </c>
      <c r="L124" s="18" t="str">
        <f>"A general model "&amp;D124&amp;" ("&amp;E124&amp;") lipid corresponding to atomistic C16:0/22:6(4c;7c;10c;13c;16c;19c) 1-palmitoyl-2-docosahexaenoyl tails."</f>
        <v>A general model phosphatidylserine (PS) lipid corresponding to atomistic C16:0/22:6(4c;7c;10c;13c;16c;19c) 1-palmitoyl-2-docosahexaenoyl tails.</v>
      </c>
      <c r="N124" t="s">
        <v>945</v>
      </c>
      <c r="O124"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124" t="s">
        <v>878</v>
      </c>
      <c r="V124" t="s">
        <v>258</v>
      </c>
      <c r="W124" t="s">
        <v>161</v>
      </c>
      <c r="X124" t="str">
        <f t="shared" si="31"/>
        <v>DFFDD cCCC</v>
      </c>
      <c r="Y124">
        <v>-1</v>
      </c>
      <c r="AA124" t="s">
        <v>280</v>
      </c>
    </row>
    <row r="125" spans="1:28" x14ac:dyDescent="0.2">
      <c r="B125" t="s">
        <v>659</v>
      </c>
      <c r="C125" t="s">
        <v>255</v>
      </c>
      <c r="D125" t="s">
        <v>256</v>
      </c>
      <c r="E125" t="s">
        <v>255</v>
      </c>
      <c r="F125" s="17" t="s">
        <v>694</v>
      </c>
      <c r="G125" s="17" t="s">
        <v>572</v>
      </c>
      <c r="H125" s="17" t="s">
        <v>73</v>
      </c>
      <c r="I125" s="17"/>
      <c r="J125" t="s">
        <v>622</v>
      </c>
      <c r="K125" t="str">
        <f t="shared" si="30"/>
        <v>C16:1/18:1 PS (YOPS)</v>
      </c>
      <c r="L125" s="18" t="str">
        <f>"A general model "&amp;D125&amp;" ("&amp;E125&amp;") lipid corresponding to atomistic C16:1(9c)/18:1(9c) 1-palmitoleoyl-2-oleoyl tails."</f>
        <v>A general model phosphatidylserine (PS) lipid corresponding to atomistic C16:1(9c)/18:1(9c) 1-palmitoleoyl-2-oleoyl tails.</v>
      </c>
      <c r="N125" t="s">
        <v>945</v>
      </c>
      <c r="O125"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125" t="s">
        <v>878</v>
      </c>
      <c r="V125" t="s">
        <v>258</v>
      </c>
      <c r="W125" t="s">
        <v>161</v>
      </c>
      <c r="X125" t="str">
        <f t="shared" si="31"/>
        <v>CDCC cCDC</v>
      </c>
      <c r="Y125">
        <v>-1</v>
      </c>
      <c r="AA125" t="s">
        <v>265</v>
      </c>
      <c r="AB125" t="s">
        <v>694</v>
      </c>
    </row>
    <row r="126" spans="1:28" x14ac:dyDescent="0.2">
      <c r="B126" t="s">
        <v>659</v>
      </c>
      <c r="C126" t="s">
        <v>255</v>
      </c>
      <c r="D126" t="s">
        <v>256</v>
      </c>
      <c r="E126" t="s">
        <v>255</v>
      </c>
      <c r="F126" s="17" t="s">
        <v>695</v>
      </c>
      <c r="G126" s="17" t="s">
        <v>57</v>
      </c>
      <c r="H126" s="17" t="s">
        <v>73</v>
      </c>
      <c r="I126" s="17"/>
      <c r="J126" t="s">
        <v>639</v>
      </c>
      <c r="K126" t="str">
        <f t="shared" si="30"/>
        <v>C18:0/18:1 PS (SOPS)</v>
      </c>
      <c r="L126" s="18" t="str">
        <f>"A general model "&amp;D126&amp;" ("&amp;E126&amp;") lipid corresponding to atomistic C18:0/18:1(9c) 1-stearoyl-2-oleoyl (SO"&amp;E126&amp;") tails."</f>
        <v>A general model phosphatidylserine (PS) lipid corresponding to atomistic C18:0/18:1(9c) 1-stearoyl-2-oleoyl (SOPS) tails.</v>
      </c>
      <c r="N126" t="s">
        <v>945</v>
      </c>
      <c r="O126"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126" t="s">
        <v>878</v>
      </c>
      <c r="V126" t="s">
        <v>258</v>
      </c>
      <c r="W126" t="s">
        <v>161</v>
      </c>
      <c r="X126" t="str">
        <f t="shared" si="31"/>
        <v>CDCC CCCC</v>
      </c>
      <c r="Y126">
        <v>-1</v>
      </c>
      <c r="AA126" t="s">
        <v>275</v>
      </c>
      <c r="AB126" t="s">
        <v>695</v>
      </c>
    </row>
    <row r="127" spans="1:28" x14ac:dyDescent="0.2">
      <c r="B127" t="s">
        <v>659</v>
      </c>
      <c r="C127" t="s">
        <v>255</v>
      </c>
      <c r="D127" t="s">
        <v>256</v>
      </c>
      <c r="E127" t="s">
        <v>255</v>
      </c>
      <c r="F127" s="17" t="s">
        <v>696</v>
      </c>
      <c r="G127" s="17" t="s">
        <v>57</v>
      </c>
      <c r="H127" s="17" t="s">
        <v>88</v>
      </c>
      <c r="I127" s="17"/>
      <c r="J127" t="s">
        <v>642</v>
      </c>
      <c r="K127" t="str">
        <f t="shared" si="30"/>
        <v>C18:0/18:2 PS (SLPS)</v>
      </c>
      <c r="L127" s="18" t="str">
        <f>"A general model "&amp;D127&amp;" ("&amp;E127&amp;") lipid corresponding to atomistic C18:0/18:2(9c;12c) 1-stearoyl-2-linoleoyl tails."</f>
        <v>A general model phosphatidylserine (PS) lipid corresponding to atomistic C18:0/18:2(9c;12c) 1-stearoyl-2-linoleoyl tails.</v>
      </c>
      <c r="N127" t="s">
        <v>945</v>
      </c>
      <c r="O127"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127" t="s">
        <v>878</v>
      </c>
      <c r="V127" t="s">
        <v>258</v>
      </c>
      <c r="W127" t="s">
        <v>161</v>
      </c>
      <c r="X127" t="str">
        <f t="shared" si="31"/>
        <v>CDDC CCCC</v>
      </c>
      <c r="Y127">
        <v>-1</v>
      </c>
      <c r="AA127" t="s">
        <v>278</v>
      </c>
      <c r="AB127" t="s">
        <v>696</v>
      </c>
    </row>
    <row r="128" spans="1:28" x14ac:dyDescent="0.2">
      <c r="B128" t="s">
        <v>659</v>
      </c>
      <c r="C128" t="s">
        <v>255</v>
      </c>
      <c r="D128" t="s">
        <v>256</v>
      </c>
      <c r="E128" t="s">
        <v>255</v>
      </c>
      <c r="F128" s="17" t="s">
        <v>697</v>
      </c>
      <c r="G128" s="17" t="s">
        <v>57</v>
      </c>
      <c r="H128" s="17" t="s">
        <v>614</v>
      </c>
      <c r="I128" s="17"/>
      <c r="J128" t="s">
        <v>637</v>
      </c>
      <c r="K128" t="str">
        <f t="shared" si="30"/>
        <v>C18:0/20:4 PS (SAPS)</v>
      </c>
      <c r="L128" s="18" t="str">
        <f>"A general model "&amp;D128&amp;" ("&amp;E128&amp;") lipid corresponding to atomistic C16:0/20:4(5c;8c;11c;14c) 1-stearoyl-2-arachidonoyl tails."</f>
        <v>A general model phosphatidylserine (PS) lipid corresponding to atomistic C16:0/20:4(5c;8c;11c;14c) 1-stearoyl-2-arachidonoyl tails.</v>
      </c>
      <c r="N128" t="s">
        <v>945</v>
      </c>
      <c r="O128"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128" t="s">
        <v>878</v>
      </c>
      <c r="V128" t="s">
        <v>258</v>
      </c>
      <c r="W128" t="s">
        <v>161</v>
      </c>
      <c r="X128" t="str">
        <f t="shared" si="31"/>
        <v>cFFDC CCCC</v>
      </c>
      <c r="Y128">
        <v>-1</v>
      </c>
      <c r="AA128" t="s">
        <v>279</v>
      </c>
      <c r="AB128" t="s">
        <v>697</v>
      </c>
    </row>
    <row r="129" spans="2:28" x14ac:dyDescent="0.2">
      <c r="B129" t="s">
        <v>659</v>
      </c>
      <c r="C129" t="s">
        <v>255</v>
      </c>
      <c r="D129" t="s">
        <v>256</v>
      </c>
      <c r="E129" t="s">
        <v>255</v>
      </c>
      <c r="F129" s="17" t="s">
        <v>698</v>
      </c>
      <c r="G129" s="17" t="s">
        <v>57</v>
      </c>
      <c r="H129" s="17" t="s">
        <v>615</v>
      </c>
      <c r="I129" s="17"/>
      <c r="J129" s="18" t="s">
        <v>635</v>
      </c>
      <c r="K129" t="str">
        <f t="shared" si="30"/>
        <v>C18:0/22:6 PS (SDPS)</v>
      </c>
      <c r="L129" s="18" t="str">
        <f>"A general model "&amp;D129&amp;" ("&amp;E129&amp;") lipid corresponding to atomistic C18:0/22:6(4c;7c;10c;13c;16c;19c) 1-stearoyl-2-docosahexaenoyl tails."</f>
        <v>A general model phosphatidylserine (PS) lipid corresponding to atomistic C18:0/22:6(4c;7c;10c;13c;16c;19c) 1-stearoyl-2-docosahexaenoyl tails.</v>
      </c>
      <c r="N129" t="s">
        <v>945</v>
      </c>
      <c r="O129"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129" t="s">
        <v>878</v>
      </c>
      <c r="V129" t="s">
        <v>258</v>
      </c>
      <c r="W129" t="s">
        <v>161</v>
      </c>
      <c r="X129" t="str">
        <f t="shared" si="31"/>
        <v>DFFDD CCCC</v>
      </c>
      <c r="Y129">
        <v>-1</v>
      </c>
      <c r="AA129" t="s">
        <v>280</v>
      </c>
      <c r="AB129" t="s">
        <v>698</v>
      </c>
    </row>
    <row r="130" spans="2:28" x14ac:dyDescent="0.2">
      <c r="B130" t="s">
        <v>659</v>
      </c>
      <c r="C130" t="s">
        <v>255</v>
      </c>
      <c r="D130" t="s">
        <v>256</v>
      </c>
      <c r="E130" t="s">
        <v>255</v>
      </c>
      <c r="F130" s="17" t="s">
        <v>699</v>
      </c>
      <c r="G130" s="17" t="s">
        <v>73</v>
      </c>
      <c r="H130" s="17" t="s">
        <v>88</v>
      </c>
      <c r="I130" s="17"/>
      <c r="J130" t="s">
        <v>214</v>
      </c>
      <c r="K130" t="str">
        <f t="shared" si="30"/>
        <v>C18:1/18:2 PS (OLPS)</v>
      </c>
      <c r="L130" s="18" t="str">
        <f>"A general model "&amp;D130&amp;" ("&amp;E130&amp;") lipid corresponding to atomistic C18:1(9c)/18:2(9c;12c) 1-oleoyl-2-linoleoyl  tails."</f>
        <v>A general model phosphatidylserine (PS) lipid corresponding to atomistic C18:1(9c)/18:2(9c;12c) 1-oleoyl-2-linoleoyl  tails.</v>
      </c>
      <c r="N130" t="s">
        <v>945</v>
      </c>
      <c r="O130"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130" t="s">
        <v>878</v>
      </c>
      <c r="V130" t="s">
        <v>258</v>
      </c>
      <c r="W130" t="s">
        <v>161</v>
      </c>
      <c r="X130" t="str">
        <f t="shared" si="31"/>
        <v>CDDC CDCC</v>
      </c>
      <c r="Y130">
        <v>-1</v>
      </c>
    </row>
    <row r="131" spans="2:28" x14ac:dyDescent="0.2">
      <c r="B131" t="s">
        <v>659</v>
      </c>
      <c r="C131" t="s">
        <v>255</v>
      </c>
      <c r="D131" t="s">
        <v>256</v>
      </c>
      <c r="E131" t="s">
        <v>255</v>
      </c>
      <c r="F131" s="17" t="s">
        <v>700</v>
      </c>
      <c r="G131" s="17" t="s">
        <v>73</v>
      </c>
      <c r="H131" s="17" t="s">
        <v>80</v>
      </c>
      <c r="I131" s="17"/>
      <c r="J131" t="s">
        <v>644</v>
      </c>
      <c r="K131" t="str">
        <f t="shared" si="30"/>
        <v>C18:1/22:1 PS (OEPS)</v>
      </c>
      <c r="L131" s="18" t="str">
        <f>"A general model "&amp;D131&amp;" ("&amp;E131&amp;") lipid corresponding to atomistic C18:1(9c)/22:1(13c) 1-oleoyl-2-dierucoyl tails."</f>
        <v>A general model phosphatidylserine (PS) lipid corresponding to atomistic C18:1(9c)/22:1(13c) 1-oleoyl-2-dierucoyl tails.</v>
      </c>
      <c r="N131" t="s">
        <v>945</v>
      </c>
      <c r="O131"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131" t="s">
        <v>878</v>
      </c>
      <c r="V131" t="s">
        <v>258</v>
      </c>
      <c r="W131" t="s">
        <v>161</v>
      </c>
      <c r="X131" t="str">
        <f t="shared" si="31"/>
        <v>CCDCC CDCC</v>
      </c>
      <c r="Y131">
        <v>-1</v>
      </c>
      <c r="AB131" t="s">
        <v>700</v>
      </c>
    </row>
    <row r="132" spans="2:28" x14ac:dyDescent="0.2">
      <c r="B132" t="s">
        <v>659</v>
      </c>
      <c r="C132" t="s">
        <v>255</v>
      </c>
      <c r="D132" t="s">
        <v>256</v>
      </c>
      <c r="E132" t="s">
        <v>255</v>
      </c>
      <c r="F132" s="17" t="s">
        <v>701</v>
      </c>
      <c r="G132" s="17" t="s">
        <v>73</v>
      </c>
      <c r="H132" s="17" t="s">
        <v>615</v>
      </c>
      <c r="I132" s="17"/>
      <c r="J132" s="18" t="s">
        <v>216</v>
      </c>
      <c r="K132" t="str">
        <f>J132&amp;" "&amp;E132&amp;" ("&amp;F132&amp;")"</f>
        <v>C18:1/22:6 PS (ODPS)</v>
      </c>
      <c r="L132" s="18" t="str">
        <f>"A general model "&amp;D132&amp;" ("&amp;E132&amp;") lipid corresponding to atomistic C18:1(9c)/22:6(4c;7c;10c;13c;16c;19c) 1-oleoyl-2-docosahexaenoic acid tails."</f>
        <v>A general model phosphatidylserine (PS) lipid corresponding to atomistic C18:1(9c)/22:6(4c;7c;10c;13c;16c;19c) 1-oleoyl-2-docosahexaenoic acid tails.</v>
      </c>
      <c r="N132" t="s">
        <v>945</v>
      </c>
      <c r="O132"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132" t="s">
        <v>878</v>
      </c>
      <c r="V132" t="s">
        <v>258</v>
      </c>
      <c r="W132" t="s">
        <v>161</v>
      </c>
      <c r="X132" t="str">
        <f>H132&amp;" "&amp;G132</f>
        <v>DFFDD CDCC</v>
      </c>
      <c r="Y132">
        <v>-1</v>
      </c>
      <c r="AA132" t="s">
        <v>282</v>
      </c>
    </row>
    <row r="133" spans="2:28" x14ac:dyDescent="0.2">
      <c r="B133" t="s">
        <v>659</v>
      </c>
      <c r="C133" t="s">
        <v>255</v>
      </c>
      <c r="D133" t="s">
        <v>256</v>
      </c>
      <c r="E133" t="s">
        <v>255</v>
      </c>
      <c r="F133" s="17" t="s">
        <v>702</v>
      </c>
      <c r="G133" s="17" t="s">
        <v>88</v>
      </c>
      <c r="H133" s="17" t="s">
        <v>92</v>
      </c>
      <c r="I133" s="17"/>
      <c r="J133" t="s">
        <v>645</v>
      </c>
      <c r="K133" t="str">
        <f t="shared" ref="K133" si="32">J133&amp;" "&amp;E133&amp;" ("&amp;F133&amp;")"</f>
        <v>C18:2/18:3 PS (LFPS)</v>
      </c>
      <c r="L133" s="18" t="str">
        <f>"A general model "&amp;D133&amp;" ("&amp;E133&amp;") lipid corresponding to atomistic C18:2(9c;12c)/18:3(9c;12c;15c) 1-dilinoleoyl-2-alpha-linolenic acid  tails."</f>
        <v>A general model phosphatidylserine (PS) lipid corresponding to atomistic C18:2(9c;12c)/18:3(9c;12c;15c) 1-dilinoleoyl-2-alpha-linolenic acid  tails.</v>
      </c>
      <c r="N133" t="s">
        <v>945</v>
      </c>
      <c r="O133"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133" t="s">
        <v>878</v>
      </c>
      <c r="V133" t="s">
        <v>258</v>
      </c>
      <c r="W133" t="s">
        <v>161</v>
      </c>
      <c r="X133" t="str">
        <f t="shared" ref="X133" si="33">H133&amp;" "&amp;G133</f>
        <v>CDDD CDDC</v>
      </c>
      <c r="Y133">
        <v>-1</v>
      </c>
      <c r="AB133" t="s">
        <v>769</v>
      </c>
    </row>
    <row r="134" spans="2:28" x14ac:dyDescent="0.2">
      <c r="F134" s="17"/>
      <c r="G134" s="17"/>
      <c r="H134" s="17"/>
      <c r="I134" s="17"/>
      <c r="L134" s="18"/>
    </row>
    <row r="135" spans="2:28" ht="18" x14ac:dyDescent="0.2">
      <c r="C135" s="16" t="s">
        <v>283</v>
      </c>
      <c r="D135" s="16"/>
      <c r="E135" s="16"/>
    </row>
    <row r="136" spans="2:28" x14ac:dyDescent="0.2">
      <c r="B136">
        <v>-1</v>
      </c>
      <c r="C136" t="s">
        <v>872</v>
      </c>
      <c r="D136" t="s">
        <v>283</v>
      </c>
      <c r="E136" t="s">
        <v>859</v>
      </c>
      <c r="O136" t="str">
        <f>Refs!$B$13 &amp; " and \n " &amp; Refs!$B$12</f>
        <v>K.B. Pedersen et al., The Martini 3 Lipidome: Expanded and Refined Parameters Improve Lipid Phase Behavior, ACS Central Science, 2025. doi: 10.1021/acscentsci.5c00755 and \n P.C.T. Souza et al. Martini 3: a general purpose force field for coarse-grained molecular dynamics, \n Nat. Methods; 2021. doi: 10.1038/s41592-021-01098-3</v>
      </c>
      <c r="Q136" t="s">
        <v>660</v>
      </c>
      <c r="R136" t="s">
        <v>876</v>
      </c>
    </row>
    <row r="137" spans="2:28" x14ac:dyDescent="0.2">
      <c r="B137" t="s">
        <v>659</v>
      </c>
      <c r="C137" t="s">
        <v>284</v>
      </c>
      <c r="D137" t="s">
        <v>285</v>
      </c>
      <c r="E137" t="s">
        <v>284</v>
      </c>
      <c r="F137" s="17" t="s">
        <v>286</v>
      </c>
      <c r="G137" s="17" t="s">
        <v>571</v>
      </c>
      <c r="H137" s="17" t="s">
        <v>571</v>
      </c>
      <c r="I137" s="17"/>
      <c r="J137" t="s">
        <v>582</v>
      </c>
      <c r="K137" t="str">
        <f t="shared" ref="K137:K152" si="34">J137&amp;" "&amp;E137&amp;" ("&amp;F137&amp;")"</f>
        <v>di-C08:0 PG (DTPG)</v>
      </c>
      <c r="L137" t="str">
        <f>"A general model "&amp;D137&amp;" ("&amp;E137&amp;") lipid corresponding to atomistic C8:0 dioctanoyl tails."</f>
        <v>A general model phosphatidylglycerol (PG) lipid corresponding to atomistic C8:0 dioctanoyl tails.</v>
      </c>
      <c r="N137" t="s">
        <v>945</v>
      </c>
      <c r="O137"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137" t="s">
        <v>878</v>
      </c>
      <c r="V137" t="s">
        <v>287</v>
      </c>
      <c r="W137" t="s">
        <v>161</v>
      </c>
      <c r="X137" t="str">
        <f t="shared" ref="X137:X152" si="35">H137&amp;" "&amp;G137</f>
        <v>cC cC</v>
      </c>
      <c r="Y137">
        <v>-1</v>
      </c>
      <c r="AA137" t="s">
        <v>286</v>
      </c>
    </row>
    <row r="138" spans="2:28" x14ac:dyDescent="0.2">
      <c r="B138" t="s">
        <v>659</v>
      </c>
      <c r="C138" t="s">
        <v>284</v>
      </c>
      <c r="D138" t="s">
        <v>285</v>
      </c>
      <c r="E138" t="s">
        <v>284</v>
      </c>
      <c r="F138" s="17" t="s">
        <v>756</v>
      </c>
      <c r="G138" s="17" t="s">
        <v>50</v>
      </c>
      <c r="H138" s="17" t="s">
        <v>50</v>
      </c>
      <c r="I138" s="17"/>
      <c r="J138" t="s">
        <v>584</v>
      </c>
      <c r="K138" t="str">
        <f t="shared" si="34"/>
        <v>di-C10:0 PG (DJPG)</v>
      </c>
      <c r="L138" t="str">
        <f>"A general model "&amp;D138&amp;" ("&amp;E138&amp;") lipid corresponding to atomistic C10:0 didecanoyl tails."</f>
        <v>A general model phosphatidylglycerol (PG) lipid corresponding to atomistic C10:0 didecanoyl tails.</v>
      </c>
      <c r="N138" t="s">
        <v>945</v>
      </c>
      <c r="O138"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138" t="s">
        <v>878</v>
      </c>
      <c r="V138" t="s">
        <v>287</v>
      </c>
      <c r="W138" t="s">
        <v>161</v>
      </c>
      <c r="X138" t="str">
        <f t="shared" si="35"/>
        <v>CC CC</v>
      </c>
      <c r="Y138">
        <v>-1</v>
      </c>
      <c r="AA138" t="s">
        <v>286</v>
      </c>
    </row>
    <row r="139" spans="2:28" x14ac:dyDescent="0.2">
      <c r="B139" t="s">
        <v>659</v>
      </c>
      <c r="C139" t="s">
        <v>284</v>
      </c>
      <c r="D139" t="s">
        <v>285</v>
      </c>
      <c r="E139" t="s">
        <v>284</v>
      </c>
      <c r="F139" s="17" t="s">
        <v>726</v>
      </c>
      <c r="G139" s="17" t="s">
        <v>570</v>
      </c>
      <c r="H139" s="17" t="s">
        <v>570</v>
      </c>
      <c r="I139" s="17"/>
      <c r="J139" t="s">
        <v>585</v>
      </c>
      <c r="K139" t="str">
        <f t="shared" si="34"/>
        <v>di-C12:0 PG (DUPG)</v>
      </c>
      <c r="L139" t="str">
        <f>"A general model "&amp;D139&amp;" ("&amp;E139&amp;") lipid corresponding to atomistic C12:0 dilauroyl tails."</f>
        <v>A general model phosphatidylglycerol (PG) lipid corresponding to atomistic C12:0 dilauroyl tails.</v>
      </c>
      <c r="N139" t="s">
        <v>945</v>
      </c>
      <c r="O139"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139" t="s">
        <v>878</v>
      </c>
      <c r="V139" t="s">
        <v>287</v>
      </c>
      <c r="W139" t="s">
        <v>161</v>
      </c>
      <c r="X139" t="str">
        <f t="shared" si="35"/>
        <v>cCC cCC</v>
      </c>
      <c r="Y139">
        <v>-1</v>
      </c>
      <c r="AA139" t="s">
        <v>288</v>
      </c>
      <c r="AB139" t="s">
        <v>288</v>
      </c>
    </row>
    <row r="140" spans="2:28" x14ac:dyDescent="0.2">
      <c r="B140" t="s">
        <v>659</v>
      </c>
      <c r="C140" t="s">
        <v>284</v>
      </c>
      <c r="D140" t="s">
        <v>285</v>
      </c>
      <c r="E140" t="s">
        <v>284</v>
      </c>
      <c r="F140" s="17" t="s">
        <v>727</v>
      </c>
      <c r="G140" s="17" t="s">
        <v>54</v>
      </c>
      <c r="H140" s="17" t="s">
        <v>54</v>
      </c>
      <c r="I140" s="17"/>
      <c r="J140" t="s">
        <v>587</v>
      </c>
      <c r="K140" t="str">
        <f t="shared" si="34"/>
        <v>di-C14:0 PG (DMPG)</v>
      </c>
      <c r="L140" t="str">
        <f>"A general model "&amp;D140&amp;" ("&amp;E140&amp;") lipid corresponding to atomistic C14:0 dimyristoyl (DM"&amp;E140&amp;") tails."</f>
        <v>A general model phosphatidylglycerol (PG) lipid corresponding to atomistic C14:0 dimyristoyl (DMPG) tails.</v>
      </c>
      <c r="N140" t="s">
        <v>945</v>
      </c>
      <c r="O140"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140" t="s">
        <v>878</v>
      </c>
      <c r="V140" t="s">
        <v>287</v>
      </c>
      <c r="W140" t="s">
        <v>161</v>
      </c>
      <c r="X140" t="str">
        <f t="shared" si="35"/>
        <v>CCC CCC</v>
      </c>
      <c r="Y140">
        <v>-1</v>
      </c>
      <c r="AA140" t="s">
        <v>288</v>
      </c>
      <c r="AB140" t="s">
        <v>727</v>
      </c>
    </row>
    <row r="141" spans="2:28" x14ac:dyDescent="0.2">
      <c r="B141" t="s">
        <v>659</v>
      </c>
      <c r="C141" t="s">
        <v>284</v>
      </c>
      <c r="D141" t="s">
        <v>285</v>
      </c>
      <c r="E141" t="s">
        <v>284</v>
      </c>
      <c r="F141" s="17" t="s">
        <v>289</v>
      </c>
      <c r="G141" s="17" t="s">
        <v>569</v>
      </c>
      <c r="H141" s="17" t="s">
        <v>569</v>
      </c>
      <c r="I141" s="17"/>
      <c r="J141" t="s">
        <v>588</v>
      </c>
      <c r="K141" t="str">
        <f t="shared" si="34"/>
        <v>di-C16:0 PG (DPPG)</v>
      </c>
      <c r="L141" t="str">
        <f>"A general model "&amp;D141&amp;" ("&amp;E141&amp;") lipid corresponding to atomistic C16:0 dipalmitoyl (DP"&amp;E141&amp;") tails."</f>
        <v>A general model phosphatidylglycerol (PG) lipid corresponding to atomistic C16:0 dipalmitoyl (DPPG) tails.</v>
      </c>
      <c r="N141" t="s">
        <v>945</v>
      </c>
      <c r="O141"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141" t="s">
        <v>878</v>
      </c>
      <c r="V141" t="s">
        <v>287</v>
      </c>
      <c r="W141" t="s">
        <v>161</v>
      </c>
      <c r="X141" t="str">
        <f t="shared" si="35"/>
        <v>cCCC cCCC</v>
      </c>
      <c r="Y141">
        <v>-1</v>
      </c>
      <c r="AA141" t="s">
        <v>289</v>
      </c>
      <c r="AB141" t="s">
        <v>289</v>
      </c>
    </row>
    <row r="142" spans="2:28" x14ac:dyDescent="0.2">
      <c r="B142" t="s">
        <v>659</v>
      </c>
      <c r="C142" t="s">
        <v>284</v>
      </c>
      <c r="D142" t="s">
        <v>285</v>
      </c>
      <c r="E142" t="s">
        <v>284</v>
      </c>
      <c r="F142" s="17" t="s">
        <v>728</v>
      </c>
      <c r="G142" s="17" t="s">
        <v>57</v>
      </c>
      <c r="H142" s="17" t="s">
        <v>57</v>
      </c>
      <c r="I142" s="17"/>
      <c r="J142" t="s">
        <v>589</v>
      </c>
      <c r="K142" t="str">
        <f t="shared" si="34"/>
        <v>di-C18:0 PG (DSPG)</v>
      </c>
      <c r="L142" t="str">
        <f>"A general model "&amp;D142&amp;" ("&amp;E142&amp;") lipid corresponding to atomistic C18:0 distearoyl (DS"&amp;E141&amp;") tails."</f>
        <v>A general model phosphatidylglycerol (PG) lipid corresponding to atomistic C18:0 distearoyl (DSPG) tails.</v>
      </c>
      <c r="N142" t="s">
        <v>945</v>
      </c>
      <c r="O142"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142" t="s">
        <v>878</v>
      </c>
      <c r="V142" t="s">
        <v>287</v>
      </c>
      <c r="W142" t="s">
        <v>161</v>
      </c>
      <c r="X142" t="str">
        <f t="shared" si="35"/>
        <v>CCCC CCCC</v>
      </c>
      <c r="Y142">
        <v>-1</v>
      </c>
      <c r="AA142" t="s">
        <v>289</v>
      </c>
      <c r="AB142" t="s">
        <v>728</v>
      </c>
    </row>
    <row r="143" spans="2:28" x14ac:dyDescent="0.2">
      <c r="B143" t="s">
        <v>659</v>
      </c>
      <c r="C143" t="s">
        <v>284</v>
      </c>
      <c r="D143" t="s">
        <v>285</v>
      </c>
      <c r="E143" t="s">
        <v>284</v>
      </c>
      <c r="F143" s="17" t="s">
        <v>729</v>
      </c>
      <c r="G143" s="17" t="s">
        <v>568</v>
      </c>
      <c r="H143" s="17" t="s">
        <v>568</v>
      </c>
      <c r="I143" s="17"/>
      <c r="J143" t="s">
        <v>590</v>
      </c>
      <c r="K143" t="str">
        <f t="shared" si="34"/>
        <v>di-C20:0 PG (DKPG)</v>
      </c>
      <c r="L143" t="str">
        <f>"A general model "&amp;D143&amp;" ("&amp;E143&amp;") lipid corresponding to atomistic C20:0 diarachidoyl tails."</f>
        <v>A general model phosphatidylglycerol (PG) lipid corresponding to atomistic C20:0 diarachidoyl tails.</v>
      </c>
      <c r="N143" t="s">
        <v>945</v>
      </c>
      <c r="O143"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143" t="s">
        <v>878</v>
      </c>
      <c r="V143" t="s">
        <v>287</v>
      </c>
      <c r="W143" t="s">
        <v>161</v>
      </c>
      <c r="X143" t="str">
        <f t="shared" si="35"/>
        <v>cCCCC cCCCC</v>
      </c>
      <c r="Y143">
        <v>-1</v>
      </c>
      <c r="AA143" t="s">
        <v>290</v>
      </c>
    </row>
    <row r="144" spans="2:28" x14ac:dyDescent="0.2">
      <c r="B144" t="s">
        <v>659</v>
      </c>
      <c r="C144" t="s">
        <v>284</v>
      </c>
      <c r="D144" t="s">
        <v>285</v>
      </c>
      <c r="E144" t="s">
        <v>284</v>
      </c>
      <c r="F144" s="17" t="s">
        <v>290</v>
      </c>
      <c r="G144" s="17" t="s">
        <v>61</v>
      </c>
      <c r="H144" s="17" t="s">
        <v>61</v>
      </c>
      <c r="I144" s="17"/>
      <c r="J144" t="s">
        <v>591</v>
      </c>
      <c r="K144" t="str">
        <f t="shared" si="34"/>
        <v>di-C22:0 PG (DBPG)</v>
      </c>
      <c r="L144" t="str">
        <f>"A general model "&amp;D144&amp;" ("&amp;E144&amp;") lipid corresponding to atomistic C22:0 dibehenoyl tails."</f>
        <v>A general model phosphatidylglycerol (PG) lipid corresponding to atomistic C22:0 dibehenoyl tails.</v>
      </c>
      <c r="N144" t="s">
        <v>945</v>
      </c>
      <c r="O144"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144" t="s">
        <v>878</v>
      </c>
      <c r="V144" t="s">
        <v>287</v>
      </c>
      <c r="W144" t="s">
        <v>161</v>
      </c>
      <c r="X144" t="str">
        <f t="shared" si="35"/>
        <v>CCCCC CCCCC</v>
      </c>
      <c r="Y144">
        <v>-1</v>
      </c>
      <c r="AA144" t="s">
        <v>290</v>
      </c>
    </row>
    <row r="145" spans="2:28" x14ac:dyDescent="0.2">
      <c r="B145" t="s">
        <v>659</v>
      </c>
      <c r="C145" t="s">
        <v>284</v>
      </c>
      <c r="D145" t="s">
        <v>285</v>
      </c>
      <c r="E145" t="s">
        <v>284</v>
      </c>
      <c r="F145" s="17" t="s">
        <v>291</v>
      </c>
      <c r="G145" s="17" t="s">
        <v>599</v>
      </c>
      <c r="H145" s="17" t="s">
        <v>599</v>
      </c>
      <c r="I145" s="17"/>
      <c r="J145" t="s">
        <v>586</v>
      </c>
      <c r="K145" t="str">
        <f t="shared" si="34"/>
        <v>di-C24:0 PG (DXPG)</v>
      </c>
      <c r="L145" t="str">
        <f>"A general model "&amp;D145&amp;" ("&amp;E145&amp;") lipid corresponding to atomistic C24:0 dilignoceroyl tails."</f>
        <v>A general model phosphatidylglycerol (PG) lipid corresponding to atomistic C24:0 dilignoceroyl tails.</v>
      </c>
      <c r="N145" t="s">
        <v>945</v>
      </c>
      <c r="O145"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145" t="s">
        <v>878</v>
      </c>
      <c r="V145" t="s">
        <v>287</v>
      </c>
      <c r="W145" t="s">
        <v>161</v>
      </c>
      <c r="X145" t="str">
        <f t="shared" si="35"/>
        <v>cCCCCC cCCCCC</v>
      </c>
      <c r="Y145">
        <v>-1</v>
      </c>
      <c r="AA145" t="s">
        <v>291</v>
      </c>
    </row>
    <row r="146" spans="2:28" x14ac:dyDescent="0.2">
      <c r="B146" t="s">
        <v>659</v>
      </c>
      <c r="C146" t="s">
        <v>284</v>
      </c>
      <c r="D146" t="s">
        <v>285</v>
      </c>
      <c r="E146" t="s">
        <v>284</v>
      </c>
      <c r="F146" s="17" t="s">
        <v>730</v>
      </c>
      <c r="G146" s="17" t="s">
        <v>65</v>
      </c>
      <c r="H146" s="17" t="s">
        <v>65</v>
      </c>
      <c r="I146" s="17"/>
      <c r="J146" t="s">
        <v>592</v>
      </c>
      <c r="K146" t="str">
        <f t="shared" si="34"/>
        <v>di-C26:0 PG (DCPG)</v>
      </c>
      <c r="L146" t="str">
        <f>"A general model "&amp;D146&amp;" ("&amp;E146&amp;") lipid corresponding to atomistic C26:0 dihexacosanoyl tails."</f>
        <v>A general model phosphatidylglycerol (PG) lipid corresponding to atomistic C26:0 dihexacosanoyl tails.</v>
      </c>
      <c r="N146" t="s">
        <v>945</v>
      </c>
      <c r="O146"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146" t="s">
        <v>878</v>
      </c>
      <c r="V146" t="s">
        <v>287</v>
      </c>
      <c r="W146" t="s">
        <v>161</v>
      </c>
      <c r="X146" t="str">
        <f t="shared" si="35"/>
        <v>CCCCCC CCCCCC</v>
      </c>
      <c r="Y146">
        <v>-1</v>
      </c>
      <c r="AA146" t="s">
        <v>291</v>
      </c>
    </row>
    <row r="147" spans="2:28" x14ac:dyDescent="0.2">
      <c r="B147" t="s">
        <v>659</v>
      </c>
      <c r="C147" t="s">
        <v>284</v>
      </c>
      <c r="D147" t="s">
        <v>285</v>
      </c>
      <c r="E147" t="s">
        <v>284</v>
      </c>
      <c r="F147" s="17" t="s">
        <v>299</v>
      </c>
      <c r="G147" s="17" t="s">
        <v>69</v>
      </c>
      <c r="H147" s="17" t="s">
        <v>69</v>
      </c>
      <c r="I147" s="17"/>
      <c r="J147" t="s">
        <v>600</v>
      </c>
      <c r="K147" t="str">
        <f t="shared" si="34"/>
        <v>di-C14:1 PG (DRPG)</v>
      </c>
      <c r="L147" t="str">
        <f>"A general model "&amp;D147&amp;" ("&amp;E147&amp;") lipid corresponding to atomistic C14:1(9c) dimyristoleoyl tails."</f>
        <v>A general model phosphatidylglycerol (PG) lipid corresponding to atomistic C14:1(9c) dimyristoleoyl tails.</v>
      </c>
      <c r="N147" t="s">
        <v>945</v>
      </c>
      <c r="O147"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147" t="s">
        <v>878</v>
      </c>
      <c r="V147" t="s">
        <v>287</v>
      </c>
      <c r="W147" t="s">
        <v>161</v>
      </c>
      <c r="X147" t="str">
        <f t="shared" si="35"/>
        <v>CDC CDC</v>
      </c>
      <c r="Y147">
        <v>-1</v>
      </c>
      <c r="AA147" t="s">
        <v>292</v>
      </c>
    </row>
    <row r="148" spans="2:28" x14ac:dyDescent="0.2">
      <c r="B148" t="s">
        <v>659</v>
      </c>
      <c r="C148" t="s">
        <v>284</v>
      </c>
      <c r="D148" t="s">
        <v>285</v>
      </c>
      <c r="E148" t="s">
        <v>284</v>
      </c>
      <c r="F148" s="17" t="s">
        <v>292</v>
      </c>
      <c r="G148" s="17" t="s">
        <v>572</v>
      </c>
      <c r="H148" s="17" t="s">
        <v>572</v>
      </c>
      <c r="I148" s="17"/>
      <c r="J148" t="s">
        <v>601</v>
      </c>
      <c r="K148" t="str">
        <f t="shared" si="34"/>
        <v>di-C16:1 PG (DYPG)</v>
      </c>
      <c r="L148" t="str">
        <f>"A general model "&amp;D148&amp;" ("&amp;E148&amp;") lipid corresponding to atomistic C16:1(9c) dipalmitoleoyl tails."</f>
        <v>A general model phosphatidylglycerol (PG) lipid corresponding to atomistic C16:1(9c) dipalmitoleoyl tails.</v>
      </c>
      <c r="N148" t="s">
        <v>945</v>
      </c>
      <c r="O148"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148" t="s">
        <v>878</v>
      </c>
      <c r="V148" t="s">
        <v>287</v>
      </c>
      <c r="W148" t="s">
        <v>161</v>
      </c>
      <c r="X148" t="str">
        <f t="shared" si="35"/>
        <v>cCDC cCDC</v>
      </c>
      <c r="Y148">
        <v>-1</v>
      </c>
      <c r="AA148" t="s">
        <v>293</v>
      </c>
      <c r="AB148" t="s">
        <v>292</v>
      </c>
    </row>
    <row r="149" spans="2:28" x14ac:dyDescent="0.2">
      <c r="B149" t="s">
        <v>659</v>
      </c>
      <c r="C149" t="s">
        <v>284</v>
      </c>
      <c r="D149" t="s">
        <v>285</v>
      </c>
      <c r="E149" t="s">
        <v>284</v>
      </c>
      <c r="F149" s="17" t="s">
        <v>294</v>
      </c>
      <c r="G149" s="17" t="s">
        <v>73</v>
      </c>
      <c r="H149" s="17" t="s">
        <v>73</v>
      </c>
      <c r="I149" s="17"/>
      <c r="J149" t="s">
        <v>602</v>
      </c>
      <c r="K149" t="str">
        <f t="shared" si="34"/>
        <v>di-C18:1 PG (DOPG)</v>
      </c>
      <c r="L149" t="str">
        <f>"A general model "&amp;D149&amp;" ("&amp;E149&amp;") lipid corresponding to atomistic C18:1(9c) dioleoyl (DO"&amp;E149&amp;") tails."</f>
        <v>A general model phosphatidylglycerol (PG) lipid corresponding to atomistic C18:1(9c) dioleoyl (DOPG) tails.</v>
      </c>
      <c r="N149" t="s">
        <v>945</v>
      </c>
      <c r="O149"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149" t="s">
        <v>878</v>
      </c>
      <c r="V149" t="s">
        <v>287</v>
      </c>
      <c r="W149" t="s">
        <v>161</v>
      </c>
      <c r="X149" t="str">
        <f t="shared" si="35"/>
        <v>CDCC CDCC</v>
      </c>
      <c r="Y149">
        <v>-1</v>
      </c>
      <c r="AA149" t="s">
        <v>294</v>
      </c>
      <c r="AB149" t="s">
        <v>294</v>
      </c>
    </row>
    <row r="150" spans="2:28" x14ac:dyDescent="0.2">
      <c r="B150" t="s">
        <v>659</v>
      </c>
      <c r="C150" t="s">
        <v>284</v>
      </c>
      <c r="D150" t="s">
        <v>285</v>
      </c>
      <c r="E150" t="s">
        <v>284</v>
      </c>
      <c r="F150" s="17" t="s">
        <v>293</v>
      </c>
      <c r="G150" s="17" t="s">
        <v>77</v>
      </c>
      <c r="H150" s="17" t="s">
        <v>77</v>
      </c>
      <c r="I150" s="17"/>
      <c r="J150" t="s">
        <v>602</v>
      </c>
      <c r="K150" t="str">
        <f t="shared" si="34"/>
        <v>di-C18:1 PG (DVPG)</v>
      </c>
      <c r="L150" t="str">
        <f>"A general model "&amp;D150&amp;" ("&amp;E150&amp;") lipid corresponding to atomistic C18:1(11c) cis-vaccenic acid tails."</f>
        <v>A general model phosphatidylglycerol (PG) lipid corresponding to atomistic C18:1(11c) cis-vaccenic acid tails.</v>
      </c>
      <c r="N150" t="s">
        <v>945</v>
      </c>
      <c r="O150"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150" t="s">
        <v>878</v>
      </c>
      <c r="V150" t="s">
        <v>287</v>
      </c>
      <c r="W150" t="s">
        <v>161</v>
      </c>
      <c r="X150" t="str">
        <f t="shared" si="35"/>
        <v>CCDC CCDC</v>
      </c>
      <c r="Y150">
        <v>-1</v>
      </c>
      <c r="AA150" t="s">
        <v>293</v>
      </c>
    </row>
    <row r="151" spans="2:28" x14ac:dyDescent="0.2">
      <c r="B151" t="s">
        <v>659</v>
      </c>
      <c r="C151" t="s">
        <v>284</v>
      </c>
      <c r="D151" t="s">
        <v>285</v>
      </c>
      <c r="E151" t="s">
        <v>284</v>
      </c>
      <c r="F151" s="17" t="s">
        <v>297</v>
      </c>
      <c r="G151" s="17" t="s">
        <v>573</v>
      </c>
      <c r="H151" s="17" t="s">
        <v>573</v>
      </c>
      <c r="I151" s="17"/>
      <c r="J151" t="s">
        <v>604</v>
      </c>
      <c r="K151" t="str">
        <f t="shared" si="34"/>
        <v>di-C20:1 PG (DGPG)</v>
      </c>
      <c r="L151" t="str">
        <f>"A general model "&amp;D151&amp;" ("&amp;E151&amp;") lipid corresponding to atomistic C20:1(11c) di-gondoic acid tails."</f>
        <v>A general model phosphatidylglycerol (PG) lipid corresponding to atomistic C20:1(11c) di-gondoic acid tails.</v>
      </c>
      <c r="N151" t="s">
        <v>945</v>
      </c>
      <c r="O151"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151" t="s">
        <v>878</v>
      </c>
      <c r="V151" t="s">
        <v>287</v>
      </c>
      <c r="W151" t="s">
        <v>161</v>
      </c>
      <c r="X151" t="str">
        <f t="shared" si="35"/>
        <v>cCDCC cCDCC</v>
      </c>
      <c r="Y151">
        <v>-1</v>
      </c>
      <c r="AA151" t="s">
        <v>297</v>
      </c>
      <c r="AB151" t="s">
        <v>297</v>
      </c>
    </row>
    <row r="152" spans="2:28" x14ac:dyDescent="0.2">
      <c r="B152" t="s">
        <v>659</v>
      </c>
      <c r="C152" t="s">
        <v>284</v>
      </c>
      <c r="D152" t="s">
        <v>285</v>
      </c>
      <c r="E152" t="s">
        <v>284</v>
      </c>
      <c r="F152" s="17" t="s">
        <v>731</v>
      </c>
      <c r="G152" s="17" t="s">
        <v>80</v>
      </c>
      <c r="H152" s="17" t="s">
        <v>80</v>
      </c>
      <c r="I152" s="17"/>
      <c r="J152" t="s">
        <v>603</v>
      </c>
      <c r="K152" t="str">
        <f t="shared" si="34"/>
        <v>di-C22:1 PG (DEPG)</v>
      </c>
      <c r="L152" t="str">
        <f>"A general model "&amp;D152&amp;" ("&amp;E152&amp;") lipid corresponding to atomistic C22:1(11c) or C22:1(13c) dierucoyl tails."</f>
        <v>A general model phosphatidylglycerol (PG) lipid corresponding to atomistic C22:1(11c) or C22:1(13c) dierucoyl tails.</v>
      </c>
      <c r="N152" t="s">
        <v>945</v>
      </c>
      <c r="O152"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152" t="s">
        <v>878</v>
      </c>
      <c r="V152" t="s">
        <v>287</v>
      </c>
      <c r="W152" t="s">
        <v>161</v>
      </c>
      <c r="X152" t="str">
        <f t="shared" si="35"/>
        <v>CCDCC CCDCC</v>
      </c>
      <c r="Y152">
        <v>-1</v>
      </c>
      <c r="AA152" t="s">
        <v>297</v>
      </c>
      <c r="AB152" t="s">
        <v>731</v>
      </c>
    </row>
    <row r="153" spans="2:28" x14ac:dyDescent="0.2">
      <c r="B153" t="s">
        <v>659</v>
      </c>
      <c r="C153" t="s">
        <v>284</v>
      </c>
      <c r="D153" t="s">
        <v>285</v>
      </c>
      <c r="E153" t="s">
        <v>284</v>
      </c>
      <c r="F153" s="17" t="s">
        <v>300</v>
      </c>
      <c r="G153" s="17" t="s">
        <v>574</v>
      </c>
      <c r="H153" s="17" t="s">
        <v>574</v>
      </c>
      <c r="I153" s="17"/>
      <c r="J153" t="s">
        <v>606</v>
      </c>
      <c r="K153" t="str">
        <f>J153&amp;" "&amp;E153&amp;" ("&amp;F153&amp;")"</f>
        <v>di-C24:1 PG (DNPG)</v>
      </c>
      <c r="L153" t="str">
        <f>"A general model "&amp;D153&amp;" ("&amp;E137&amp;") lipid corresponding to atomistic C24:1(15c) di-nervonic acid tails."</f>
        <v>A general model phosphatidylglycerol (PG) lipid corresponding to atomistic C24:1(15c) di-nervonic acid tails.</v>
      </c>
      <c r="N153" t="s">
        <v>945</v>
      </c>
      <c r="O153"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153" t="s">
        <v>878</v>
      </c>
      <c r="V153" t="s">
        <v>287</v>
      </c>
      <c r="W153" t="s">
        <v>161</v>
      </c>
      <c r="X153" t="str">
        <f>H153&amp;" "&amp;G153</f>
        <v>cCCDCC cCCDCC</v>
      </c>
      <c r="Y153">
        <v>-1</v>
      </c>
      <c r="AA153" t="s">
        <v>300</v>
      </c>
      <c r="AB153" t="s">
        <v>300</v>
      </c>
    </row>
    <row r="154" spans="2:28" x14ac:dyDescent="0.2">
      <c r="B154" t="s">
        <v>659</v>
      </c>
      <c r="C154" t="s">
        <v>284</v>
      </c>
      <c r="D154" t="s">
        <v>285</v>
      </c>
      <c r="E154" t="s">
        <v>284</v>
      </c>
      <c r="F154" s="17" t="s">
        <v>288</v>
      </c>
      <c r="G154" s="17" t="s">
        <v>88</v>
      </c>
      <c r="H154" s="17" t="s">
        <v>88</v>
      </c>
      <c r="I154" s="17"/>
      <c r="J154" t="s">
        <v>609</v>
      </c>
      <c r="K154" t="str">
        <f>J154&amp;" "&amp;E154&amp;" ("&amp;F154&amp;")"</f>
        <v>di-C18:2 PG (DLPG)</v>
      </c>
      <c r="L154" t="str">
        <f>"A general model "&amp;D154&amp;" ("&amp;E154&amp;") lipid corresponding to atomistic C18:2(9c;12c) dilinoleoyl (DL"&amp;E154&amp;" or DLi"&amp;E154&amp;") tails."</f>
        <v>A general model phosphatidylglycerol (PG) lipid corresponding to atomistic C18:2(9c;12c) dilinoleoyl (DLPG or DLiPG) tails.</v>
      </c>
      <c r="N154" t="s">
        <v>945</v>
      </c>
      <c r="O154"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154" t="s">
        <v>878</v>
      </c>
      <c r="V154" t="s">
        <v>287</v>
      </c>
      <c r="W154" t="s">
        <v>161</v>
      </c>
      <c r="X154" t="str">
        <f>H154&amp;" "&amp;G154</f>
        <v>CDDC CDDC</v>
      </c>
      <c r="Y154">
        <v>-1</v>
      </c>
      <c r="AA154" t="s">
        <v>295</v>
      </c>
    </row>
    <row r="155" spans="2:28" x14ac:dyDescent="0.2">
      <c r="B155" t="s">
        <v>659</v>
      </c>
      <c r="C155" t="s">
        <v>284</v>
      </c>
      <c r="D155" t="s">
        <v>285</v>
      </c>
      <c r="E155" t="s">
        <v>284</v>
      </c>
      <c r="F155" s="17" t="s">
        <v>296</v>
      </c>
      <c r="G155" s="17" t="s">
        <v>92</v>
      </c>
      <c r="H155" s="17" t="s">
        <v>92</v>
      </c>
      <c r="I155" s="17"/>
      <c r="J155" t="s">
        <v>507</v>
      </c>
      <c r="K155" t="str">
        <f>J155&amp;" "&amp;E155&amp;" ("&amp;F155&amp;")"</f>
        <v>di-C18:3 PG (DFPG)</v>
      </c>
      <c r="L155" t="str">
        <f>"A general model "&amp;D155&amp;" ("&amp;E155&amp;") lipid corresponding to atomistic C18:3(9c;12c;15c) di-alpha-linolenic acid tails."</f>
        <v>A general model phosphatidylglycerol (PG) lipid corresponding to atomistic C18:3(9c;12c;15c) di-alpha-linolenic acid tails.</v>
      </c>
      <c r="N155" t="s">
        <v>945</v>
      </c>
      <c r="O155"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155" t="s">
        <v>878</v>
      </c>
      <c r="V155" t="s">
        <v>287</v>
      </c>
      <c r="W155" t="s">
        <v>161</v>
      </c>
      <c r="X155" t="str">
        <f>H155&amp;" "&amp;G155</f>
        <v>CDDD CDDD</v>
      </c>
      <c r="Y155">
        <v>-1</v>
      </c>
      <c r="AA155" t="s">
        <v>296</v>
      </c>
    </row>
    <row r="156" spans="2:28" x14ac:dyDescent="0.2">
      <c r="B156" t="s">
        <v>659</v>
      </c>
      <c r="C156" t="s">
        <v>284</v>
      </c>
      <c r="D156" t="s">
        <v>285</v>
      </c>
      <c r="E156" t="s">
        <v>284</v>
      </c>
      <c r="F156" s="17" t="s">
        <v>298</v>
      </c>
      <c r="G156" s="17" t="s">
        <v>614</v>
      </c>
      <c r="H156" s="17" t="s">
        <v>614</v>
      </c>
      <c r="I156" s="17"/>
      <c r="J156" t="s">
        <v>611</v>
      </c>
      <c r="K156" t="str">
        <f t="shared" ref="K156:K174" si="36">J156&amp;" "&amp;E156&amp;" ("&amp;F156&amp;")"</f>
        <v>di-C20:4 PG (DAPG)</v>
      </c>
      <c r="L156" t="str">
        <f>"A general model "&amp;D156&amp;" ("&amp;E156&amp;") lipid corresponding to atomistic C20:4(5c;8c;11c;14c) di-arachidonic acid (AA) tails."</f>
        <v>A general model phosphatidylglycerol (PG) lipid corresponding to atomistic C20:4(5c;8c;11c;14c) di-arachidonic acid (AA) tails.</v>
      </c>
      <c r="N156" t="s">
        <v>945</v>
      </c>
      <c r="O156"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156" t="s">
        <v>878</v>
      </c>
      <c r="V156" t="s">
        <v>287</v>
      </c>
      <c r="W156" t="s">
        <v>161</v>
      </c>
      <c r="X156" t="str">
        <f t="shared" ref="X156:X174" si="37">H156&amp;" "&amp;G156</f>
        <v>cFFDC cFFDC</v>
      </c>
      <c r="Y156">
        <v>-1</v>
      </c>
      <c r="AA156" t="s">
        <v>298</v>
      </c>
      <c r="AB156" t="s">
        <v>298</v>
      </c>
    </row>
    <row r="157" spans="2:28" x14ac:dyDescent="0.2">
      <c r="B157" t="s">
        <v>659</v>
      </c>
      <c r="C157" t="s">
        <v>284</v>
      </c>
      <c r="D157" t="s">
        <v>285</v>
      </c>
      <c r="E157" t="s">
        <v>284</v>
      </c>
      <c r="F157" s="17" t="s">
        <v>732</v>
      </c>
      <c r="G157" s="17" t="s">
        <v>615</v>
      </c>
      <c r="H157" s="17" t="s">
        <v>615</v>
      </c>
      <c r="I157" s="17"/>
      <c r="J157" s="18" t="s">
        <v>612</v>
      </c>
      <c r="K157" t="str">
        <f t="shared" si="36"/>
        <v>di-C22:6 PG (DDPG)</v>
      </c>
      <c r="L157" s="18" t="str">
        <f>"A general model "&amp;D157&amp;" ("&amp;E157&amp;") lipid corresponding to atomistic C22:6(4c;7c;10c;13c;16c;19c) di-docosahexaenoic acid tails."</f>
        <v>A general model phosphatidylglycerol (PG) lipid corresponding to atomistic C22:6(4c;7c;10c;13c;16c;19c) di-docosahexaenoic acid tails.</v>
      </c>
      <c r="N157" t="s">
        <v>945</v>
      </c>
      <c r="O157"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157" t="s">
        <v>878</v>
      </c>
      <c r="V157" t="s">
        <v>287</v>
      </c>
      <c r="W157" t="s">
        <v>161</v>
      </c>
      <c r="X157" t="str">
        <f t="shared" si="37"/>
        <v>DFFDD DFFDD</v>
      </c>
      <c r="Y157">
        <v>-1</v>
      </c>
      <c r="Z157" s="19"/>
    </row>
    <row r="158" spans="2:28" x14ac:dyDescent="0.2">
      <c r="B158" t="s">
        <v>659</v>
      </c>
      <c r="C158" t="s">
        <v>284</v>
      </c>
      <c r="D158" t="s">
        <v>285</v>
      </c>
      <c r="E158" t="s">
        <v>284</v>
      </c>
      <c r="F158" s="17" t="s">
        <v>733</v>
      </c>
      <c r="G158" s="17" t="s">
        <v>569</v>
      </c>
      <c r="H158" s="17" t="s">
        <v>572</v>
      </c>
      <c r="I158" s="17"/>
      <c r="J158" t="s">
        <v>618</v>
      </c>
      <c r="K158" t="str">
        <f t="shared" si="36"/>
        <v>C16:0/16:1 PG (PYPG)</v>
      </c>
      <c r="L158" s="18" t="str">
        <f>"A general model "&amp;D158&amp;" ("&amp;E158&amp;") lipid corresponding to atomistic C16:0/16:1(9c) 1-palmitoyl-2-palmitoleoyl tails."</f>
        <v>A general model phosphatidylglycerol (PG) lipid corresponding to atomistic C16:0/16:1(9c) 1-palmitoyl-2-palmitoleoyl tails.</v>
      </c>
      <c r="N158" t="s">
        <v>945</v>
      </c>
      <c r="O158"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158" t="s">
        <v>878</v>
      </c>
      <c r="V158" t="s">
        <v>287</v>
      </c>
      <c r="W158" t="s">
        <v>161</v>
      </c>
      <c r="X158" t="str">
        <f t="shared" si="37"/>
        <v>cCDC cCCC</v>
      </c>
      <c r="Y158">
        <v>-1</v>
      </c>
      <c r="AA158" t="s">
        <v>302</v>
      </c>
      <c r="AB158" t="s">
        <v>733</v>
      </c>
    </row>
    <row r="159" spans="2:28" x14ac:dyDescent="0.2">
      <c r="B159" t="s">
        <v>659</v>
      </c>
      <c r="C159" t="s">
        <v>284</v>
      </c>
      <c r="D159" t="s">
        <v>285</v>
      </c>
      <c r="E159" t="s">
        <v>284</v>
      </c>
      <c r="F159" s="17" t="s">
        <v>734</v>
      </c>
      <c r="G159" s="17" t="s">
        <v>569</v>
      </c>
      <c r="H159" s="17" t="s">
        <v>57</v>
      </c>
      <c r="I159" s="17"/>
      <c r="J159" t="s">
        <v>620</v>
      </c>
      <c r="K159" t="str">
        <f t="shared" si="36"/>
        <v>C16:0/18:0 PG (PSPG)</v>
      </c>
      <c r="L159" s="18" t="str">
        <f>"A general model "&amp;D159&amp;" ("&amp;E159&amp;") lipid corresponding to atomistic C16:0/18:0 1-palmitoyl-2-stearoyl tails."</f>
        <v>A general model phosphatidylglycerol (PG) lipid corresponding to atomistic C16:0/18:0 1-palmitoyl-2-stearoyl tails.</v>
      </c>
      <c r="N159" t="s">
        <v>945</v>
      </c>
      <c r="O159"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159" t="s">
        <v>878</v>
      </c>
      <c r="V159" t="s">
        <v>287</v>
      </c>
      <c r="W159" t="s">
        <v>161</v>
      </c>
      <c r="X159" t="str">
        <f t="shared" si="37"/>
        <v>CCCC cCCC</v>
      </c>
      <c r="Y159">
        <v>-1</v>
      </c>
      <c r="AA159" t="s">
        <v>289</v>
      </c>
      <c r="AB159" t="s">
        <v>734</v>
      </c>
    </row>
    <row r="160" spans="2:28" x14ac:dyDescent="0.2">
      <c r="B160" t="s">
        <v>659</v>
      </c>
      <c r="C160" t="s">
        <v>284</v>
      </c>
      <c r="D160" t="s">
        <v>285</v>
      </c>
      <c r="E160" t="s">
        <v>284</v>
      </c>
      <c r="F160" s="17" t="s">
        <v>302</v>
      </c>
      <c r="G160" s="17" t="s">
        <v>569</v>
      </c>
      <c r="H160" s="17" t="s">
        <v>73</v>
      </c>
      <c r="I160" s="17"/>
      <c r="J160" t="s">
        <v>197</v>
      </c>
      <c r="K160" t="str">
        <f t="shared" si="36"/>
        <v>C16:0/18:1 PG (POPG)</v>
      </c>
      <c r="L160" s="18" t="str">
        <f>"A general model "&amp;D160&amp;" ("&amp;E160&amp;") lipid corresponding to atomistic C16:0/18:1(9c) 1-palmitoyl-2-oleoyl (PO"&amp;E160&amp;") tails."</f>
        <v>A general model phosphatidylglycerol (PG) lipid corresponding to atomistic C16:0/18:1(9c) 1-palmitoyl-2-oleoyl (POPG) tails.</v>
      </c>
      <c r="N160" t="s">
        <v>945</v>
      </c>
      <c r="O160"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160" t="s">
        <v>878</v>
      </c>
      <c r="V160" t="s">
        <v>287</v>
      </c>
      <c r="W160" t="s">
        <v>161</v>
      </c>
      <c r="X160" t="str">
        <f t="shared" si="37"/>
        <v>CDCC cCCC</v>
      </c>
      <c r="Y160">
        <v>-1</v>
      </c>
      <c r="AA160" t="s">
        <v>302</v>
      </c>
      <c r="AB160" t="s">
        <v>302</v>
      </c>
    </row>
    <row r="161" spans="1:28" x14ac:dyDescent="0.2">
      <c r="A161" s="27"/>
      <c r="B161" t="s">
        <v>659</v>
      </c>
      <c r="C161" t="s">
        <v>284</v>
      </c>
      <c r="D161" t="s">
        <v>285</v>
      </c>
      <c r="E161" t="s">
        <v>284</v>
      </c>
      <c r="F161" s="17" t="s">
        <v>735</v>
      </c>
      <c r="G161" s="17" t="s">
        <v>569</v>
      </c>
      <c r="H161" s="17" t="s">
        <v>88</v>
      </c>
      <c r="I161" s="17"/>
      <c r="J161" t="s">
        <v>203</v>
      </c>
      <c r="K161" t="str">
        <f t="shared" si="36"/>
        <v>C16:0/18:2 PG (PLPG)</v>
      </c>
      <c r="L161" s="18" t="str">
        <f>"A general model "&amp;D161&amp;" ("&amp;E161&amp;") lipid corresponding to atomistic C16:0/18:2(9c;12c) 1-palmitoyl-2-linoleoyl tails."</f>
        <v>A general model phosphatidylglycerol (PG) lipid corresponding to atomistic C16:0/18:2(9c;12c) 1-palmitoyl-2-linoleoyl tails.</v>
      </c>
      <c r="N161" t="s">
        <v>945</v>
      </c>
      <c r="O161"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161" t="s">
        <v>878</v>
      </c>
      <c r="V161" t="s">
        <v>287</v>
      </c>
      <c r="W161" t="s">
        <v>161</v>
      </c>
      <c r="X161" t="str">
        <f t="shared" si="37"/>
        <v>CDDC cCCC</v>
      </c>
      <c r="Y161">
        <v>-1</v>
      </c>
      <c r="AA161" t="s">
        <v>304</v>
      </c>
      <c r="AB161" t="s">
        <v>735</v>
      </c>
    </row>
    <row r="162" spans="1:28" x14ac:dyDescent="0.2">
      <c r="B162" t="s">
        <v>659</v>
      </c>
      <c r="C162" t="s">
        <v>284</v>
      </c>
      <c r="D162" t="s">
        <v>285</v>
      </c>
      <c r="E162" t="s">
        <v>284</v>
      </c>
      <c r="F162" s="17" t="s">
        <v>736</v>
      </c>
      <c r="G162" s="17" t="s">
        <v>569</v>
      </c>
      <c r="H162" s="17" t="s">
        <v>92</v>
      </c>
      <c r="I162" s="17"/>
      <c r="J162" t="s">
        <v>205</v>
      </c>
      <c r="K162" t="str">
        <f t="shared" si="36"/>
        <v>C16:0/18:3 PG (PFPG)</v>
      </c>
      <c r="L162" s="18" t="str">
        <f>"A general model "&amp;D162&amp;" ("&amp;E162&amp;") lipid corresponding to atomistic C16:0/18:3(9c;12c;15c) 1-palmitoyl-2-alpha-linolenic acid tails."</f>
        <v>A general model phosphatidylglycerol (PG) lipid corresponding to atomistic C16:0/18:3(9c;12c;15c) 1-palmitoyl-2-alpha-linolenic acid tails.</v>
      </c>
      <c r="N162" t="s">
        <v>945</v>
      </c>
      <c r="O162"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162" t="s">
        <v>878</v>
      </c>
      <c r="V162" t="s">
        <v>287</v>
      </c>
      <c r="W162" t="s">
        <v>161</v>
      </c>
      <c r="X162" t="str">
        <f t="shared" si="37"/>
        <v>CDDD cCCC</v>
      </c>
      <c r="Y162">
        <v>-1</v>
      </c>
      <c r="AB162" t="s">
        <v>770</v>
      </c>
    </row>
    <row r="163" spans="1:28" x14ac:dyDescent="0.2">
      <c r="B163" t="s">
        <v>659</v>
      </c>
      <c r="C163" t="s">
        <v>284</v>
      </c>
      <c r="D163" t="s">
        <v>285</v>
      </c>
      <c r="E163" t="s">
        <v>284</v>
      </c>
      <c r="F163" s="17" t="s">
        <v>304</v>
      </c>
      <c r="G163" s="17" t="s">
        <v>569</v>
      </c>
      <c r="H163" s="17" t="s">
        <v>651</v>
      </c>
      <c r="I163" s="17"/>
      <c r="J163" t="s">
        <v>201</v>
      </c>
      <c r="K163" t="str">
        <f t="shared" si="36"/>
        <v>C16:0/20:2 PG (PIPG)</v>
      </c>
      <c r="L163" s="18" t="str">
        <f>"A general model "&amp;D163&amp;" ("&amp;E163&amp;") lipid corresponding to atomistic C16:0/20:2(11c;14c) 1-palmitoyl-2-eicosadienoyl tails."</f>
        <v>A general model phosphatidylglycerol (PG) lipid corresponding to atomistic C16:0/20:2(11c;14c) 1-palmitoyl-2-eicosadienoyl tails.</v>
      </c>
      <c r="N163" t="s">
        <v>945</v>
      </c>
      <c r="O163"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163" t="s">
        <v>878</v>
      </c>
      <c r="V163" t="s">
        <v>287</v>
      </c>
      <c r="W163" t="s">
        <v>161</v>
      </c>
      <c r="X163" t="str">
        <f t="shared" si="37"/>
        <v>cCDDC cCCC</v>
      </c>
      <c r="Y163">
        <v>-1</v>
      </c>
    </row>
    <row r="164" spans="1:28" x14ac:dyDescent="0.2">
      <c r="A164" s="41"/>
      <c r="B164" t="s">
        <v>659</v>
      </c>
      <c r="C164" t="s">
        <v>284</v>
      </c>
      <c r="D164" t="s">
        <v>285</v>
      </c>
      <c r="E164" t="s">
        <v>284</v>
      </c>
      <c r="F164" s="17" t="s">
        <v>760</v>
      </c>
      <c r="G164" s="17" t="s">
        <v>569</v>
      </c>
      <c r="H164" s="17" t="s">
        <v>750</v>
      </c>
      <c r="I164" s="17"/>
      <c r="J164" t="s">
        <v>245</v>
      </c>
      <c r="K164" t="str">
        <f t="shared" si="36"/>
        <v>C16:0/20:3 PG (PQPG)</v>
      </c>
      <c r="L164" s="18" t="str">
        <f>"A general model "&amp;D164&amp;" ("&amp;E164&amp;") lipid corresponding to atomistic C18:0/20:2(8c;11c;14c) 1-palmitoyl-2-eicosatrienoyl tails."</f>
        <v>A general model phosphatidylglycerol (PG) lipid corresponding to atomistic C18:0/20:2(8c;11c;14c) 1-palmitoyl-2-eicosatrienoyl tails.</v>
      </c>
      <c r="N164" t="s">
        <v>945</v>
      </c>
      <c r="O164"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164" t="s">
        <v>878</v>
      </c>
      <c r="V164" t="s">
        <v>287</v>
      </c>
      <c r="W164" t="s">
        <v>161</v>
      </c>
      <c r="X164" t="str">
        <f t="shared" si="37"/>
        <v>cDDDC cCCC</v>
      </c>
      <c r="Y164">
        <v>-1</v>
      </c>
    </row>
    <row r="165" spans="1:28" x14ac:dyDescent="0.2">
      <c r="B165" t="s">
        <v>659</v>
      </c>
      <c r="C165" t="s">
        <v>284</v>
      </c>
      <c r="D165" t="s">
        <v>285</v>
      </c>
      <c r="E165" t="s">
        <v>284</v>
      </c>
      <c r="F165" s="17" t="s">
        <v>305</v>
      </c>
      <c r="G165" s="17" t="s">
        <v>569</v>
      </c>
      <c r="H165" s="17" t="s">
        <v>614</v>
      </c>
      <c r="I165" s="17"/>
      <c r="J165" t="s">
        <v>208</v>
      </c>
      <c r="K165" t="str">
        <f t="shared" si="36"/>
        <v>C16:0/20:4 PG (PAPG)</v>
      </c>
      <c r="L165" s="18" t="str">
        <f>"A general model "&amp;D165&amp;" ("&amp;E165&amp;") lipid corresponding to atomistic C16:0/20:4(5c;8c;11c;14c) 1-palmitoyl-2-arachidonoyl tails."</f>
        <v>A general model phosphatidylglycerol (PG) lipid corresponding to atomistic C16:0/20:4(5c;8c;11c;14c) 1-palmitoyl-2-arachidonoyl tails.</v>
      </c>
      <c r="N165" t="s">
        <v>945</v>
      </c>
      <c r="O165"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165" t="s">
        <v>878</v>
      </c>
      <c r="V165" t="s">
        <v>287</v>
      </c>
      <c r="W165" t="s">
        <v>161</v>
      </c>
      <c r="X165" t="str">
        <f t="shared" si="37"/>
        <v>cFFDC cCCC</v>
      </c>
      <c r="Y165">
        <v>-1</v>
      </c>
      <c r="AA165" t="s">
        <v>305</v>
      </c>
      <c r="AB165" t="s">
        <v>305</v>
      </c>
    </row>
    <row r="166" spans="1:28" x14ac:dyDescent="0.2">
      <c r="B166" t="s">
        <v>659</v>
      </c>
      <c r="C166" t="s">
        <v>284</v>
      </c>
      <c r="D166" t="s">
        <v>285</v>
      </c>
      <c r="E166" t="s">
        <v>284</v>
      </c>
      <c r="F166" s="17" t="s">
        <v>747</v>
      </c>
      <c r="G166" s="17" t="s">
        <v>569</v>
      </c>
      <c r="H166" s="17" t="s">
        <v>80</v>
      </c>
      <c r="I166" s="17"/>
      <c r="J166" t="s">
        <v>624</v>
      </c>
      <c r="K166" t="str">
        <f t="shared" si="36"/>
        <v>C16:0/22:1 PG (PEPG)</v>
      </c>
      <c r="L166" s="18" t="str">
        <f>"A general model "&amp;D166&amp;" ("&amp;E166&amp;") lipid corresponding to atomistic C16:0/22:1 1-palmitoyl-2-erucoyl tails."</f>
        <v>A general model phosphatidylglycerol (PG) lipid corresponding to atomistic C16:0/22:1 1-palmitoyl-2-erucoyl tails.</v>
      </c>
      <c r="N166" t="s">
        <v>945</v>
      </c>
      <c r="O166"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166" t="s">
        <v>878</v>
      </c>
      <c r="V166" t="s">
        <v>287</v>
      </c>
      <c r="W166" t="s">
        <v>161</v>
      </c>
      <c r="X166" t="str">
        <f t="shared" si="37"/>
        <v>CCDCC cCCC</v>
      </c>
      <c r="Y166">
        <v>-1</v>
      </c>
      <c r="AA166" t="s">
        <v>303</v>
      </c>
    </row>
    <row r="167" spans="1:28" x14ac:dyDescent="0.2">
      <c r="B167" t="s">
        <v>659</v>
      </c>
      <c r="C167" t="s">
        <v>284</v>
      </c>
      <c r="D167" t="s">
        <v>285</v>
      </c>
      <c r="E167" t="s">
        <v>284</v>
      </c>
      <c r="F167" s="17" t="s">
        <v>737</v>
      </c>
      <c r="G167" s="17" t="s">
        <v>569</v>
      </c>
      <c r="H167" s="17" t="s">
        <v>615</v>
      </c>
      <c r="I167" s="17"/>
      <c r="J167" s="18" t="s">
        <v>210</v>
      </c>
      <c r="K167" t="str">
        <f t="shared" si="36"/>
        <v>C16:0/22:6 PG (PDPG)</v>
      </c>
      <c r="L167" s="18" t="str">
        <f>"A general model "&amp;D167&amp;" ("&amp;E167&amp;") lipid corresponding to atomistic C16:0/22:6(4c;7c;10c;13c;16c;19c) 1-palmitoyl-2-docosahexaenoyl tails."</f>
        <v>A general model phosphatidylglycerol (PG) lipid corresponding to atomistic C16:0/22:6(4c;7c;10c;13c;16c;19c) 1-palmitoyl-2-docosahexaenoyl tails.</v>
      </c>
      <c r="N167" t="s">
        <v>945</v>
      </c>
      <c r="O167"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167" t="s">
        <v>878</v>
      </c>
      <c r="V167" t="s">
        <v>287</v>
      </c>
      <c r="W167" t="s">
        <v>161</v>
      </c>
      <c r="X167" t="str">
        <f t="shared" si="37"/>
        <v>DFFDD cCCC</v>
      </c>
      <c r="Y167">
        <v>-1</v>
      </c>
    </row>
    <row r="168" spans="1:28" x14ac:dyDescent="0.2">
      <c r="B168" t="s">
        <v>659</v>
      </c>
      <c r="C168" t="s">
        <v>284</v>
      </c>
      <c r="D168" t="s">
        <v>285</v>
      </c>
      <c r="E168" t="s">
        <v>284</v>
      </c>
      <c r="F168" s="17" t="s">
        <v>738</v>
      </c>
      <c r="G168" s="17" t="s">
        <v>572</v>
      </c>
      <c r="H168" s="17" t="s">
        <v>73</v>
      </c>
      <c r="I168" s="17"/>
      <c r="J168" t="s">
        <v>622</v>
      </c>
      <c r="K168" t="str">
        <f t="shared" si="36"/>
        <v>C16:1/18:1 PG (YOPG)</v>
      </c>
      <c r="L168" s="18" t="str">
        <f>"A general model "&amp;D168&amp;" ("&amp;E168&amp;") lipid corresponding to atomistic C16:1(9c)/18:1(9c) 1-palmitoleoyl-2-oleoyl tails."</f>
        <v>A general model phosphatidylglycerol (PG) lipid corresponding to atomistic C16:1(9c)/18:1(9c) 1-palmitoleoyl-2-oleoyl tails.</v>
      </c>
      <c r="N168" t="s">
        <v>945</v>
      </c>
      <c r="O168"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168" t="s">
        <v>878</v>
      </c>
      <c r="V168" t="s">
        <v>287</v>
      </c>
      <c r="W168" t="s">
        <v>161</v>
      </c>
      <c r="X168" t="str">
        <f t="shared" si="37"/>
        <v>CDCC cCDC</v>
      </c>
      <c r="Y168">
        <v>-1</v>
      </c>
      <c r="AA168" t="s">
        <v>294</v>
      </c>
    </row>
    <row r="169" spans="1:28" x14ac:dyDescent="0.2">
      <c r="B169" t="s">
        <v>659</v>
      </c>
      <c r="C169" t="s">
        <v>284</v>
      </c>
      <c r="D169" t="s">
        <v>285</v>
      </c>
      <c r="E169" t="s">
        <v>284</v>
      </c>
      <c r="F169" s="17" t="s">
        <v>739</v>
      </c>
      <c r="G169" s="17" t="s">
        <v>57</v>
      </c>
      <c r="H169" s="17" t="s">
        <v>73</v>
      </c>
      <c r="I169" s="17"/>
      <c r="J169" t="s">
        <v>639</v>
      </c>
      <c r="K169" t="str">
        <f t="shared" si="36"/>
        <v>C18:0/18:1 PG (SOPG)</v>
      </c>
      <c r="L169" s="18" t="str">
        <f>"A general model "&amp;D169&amp;" ("&amp;E169&amp;") lipid corresponding to atomistic C18:0/18:1(9c) 1-stearoyl-2-oleoyl (SO"&amp;E169&amp;") tails."</f>
        <v>A general model phosphatidylglycerol (PG) lipid corresponding to atomistic C18:0/18:1(9c) 1-stearoyl-2-oleoyl (SOPG) tails.</v>
      </c>
      <c r="N169" t="s">
        <v>945</v>
      </c>
      <c r="O169"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169" t="s">
        <v>878</v>
      </c>
      <c r="V169" t="s">
        <v>287</v>
      </c>
      <c r="W169" t="s">
        <v>161</v>
      </c>
      <c r="X169" t="str">
        <f t="shared" si="37"/>
        <v>CDCC CCCC</v>
      </c>
      <c r="Y169">
        <v>-1</v>
      </c>
      <c r="AA169" t="s">
        <v>302</v>
      </c>
      <c r="AB169" t="s">
        <v>739</v>
      </c>
    </row>
    <row r="170" spans="1:28" x14ac:dyDescent="0.2">
      <c r="B170" t="s">
        <v>659</v>
      </c>
      <c r="C170" t="s">
        <v>284</v>
      </c>
      <c r="D170" t="s">
        <v>285</v>
      </c>
      <c r="E170" t="s">
        <v>284</v>
      </c>
      <c r="F170" s="17" t="s">
        <v>740</v>
      </c>
      <c r="G170" s="17" t="s">
        <v>57</v>
      </c>
      <c r="H170" s="17" t="s">
        <v>88</v>
      </c>
      <c r="I170" s="17"/>
      <c r="J170" t="s">
        <v>642</v>
      </c>
      <c r="K170" t="str">
        <f t="shared" si="36"/>
        <v>C18:0/18:2 PG (SLPG)</v>
      </c>
      <c r="L170" s="18" t="str">
        <f>"A general model "&amp;D170&amp;" ("&amp;E170&amp;") lipid corresponding to atomistic C18:0/18:2(9c;12c) 1-stearoyl-2-linoleoyl tails."</f>
        <v>A general model phosphatidylglycerol (PG) lipid corresponding to atomistic C18:0/18:2(9c;12c) 1-stearoyl-2-linoleoyl tails.</v>
      </c>
      <c r="N170" t="s">
        <v>945</v>
      </c>
      <c r="O170"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170" t="s">
        <v>878</v>
      </c>
      <c r="V170" t="s">
        <v>287</v>
      </c>
      <c r="W170" t="s">
        <v>161</v>
      </c>
      <c r="X170" t="str">
        <f t="shared" si="37"/>
        <v>CDDC CCCC</v>
      </c>
      <c r="Y170">
        <v>-1</v>
      </c>
      <c r="AA170" t="s">
        <v>304</v>
      </c>
      <c r="AB170" t="s">
        <v>740</v>
      </c>
    </row>
    <row r="171" spans="1:28" x14ac:dyDescent="0.2">
      <c r="B171" t="s">
        <v>659</v>
      </c>
      <c r="C171" t="s">
        <v>284</v>
      </c>
      <c r="D171" t="s">
        <v>285</v>
      </c>
      <c r="E171" t="s">
        <v>284</v>
      </c>
      <c r="F171" s="17" t="s">
        <v>741</v>
      </c>
      <c r="G171" s="17" t="s">
        <v>57</v>
      </c>
      <c r="H171" s="17" t="s">
        <v>614</v>
      </c>
      <c r="I171" s="17"/>
      <c r="J171" t="s">
        <v>637</v>
      </c>
      <c r="K171" t="str">
        <f t="shared" si="36"/>
        <v>C18:0/20:4 PG (SAPG)</v>
      </c>
      <c r="L171" s="18" t="str">
        <f>"A general model "&amp;D171&amp;" ("&amp;E171&amp;") lipid corresponding to atomistic C16:0/20:4(5c;8c;11c;14c) 1-stearoyl-2-arachidonoyl tails."</f>
        <v>A general model phosphatidylglycerol (PG) lipid corresponding to atomistic C16:0/20:4(5c;8c;11c;14c) 1-stearoyl-2-arachidonoyl tails.</v>
      </c>
      <c r="N171" t="s">
        <v>945</v>
      </c>
      <c r="O171"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171" t="s">
        <v>878</v>
      </c>
      <c r="V171" t="s">
        <v>287</v>
      </c>
      <c r="W171" t="s">
        <v>161</v>
      </c>
      <c r="X171" t="str">
        <f t="shared" si="37"/>
        <v>cFFDC CCCC</v>
      </c>
      <c r="Y171">
        <v>-1</v>
      </c>
      <c r="AA171" t="s">
        <v>305</v>
      </c>
      <c r="AB171" t="s">
        <v>741</v>
      </c>
    </row>
    <row r="172" spans="1:28" x14ac:dyDescent="0.2">
      <c r="B172" t="s">
        <v>659</v>
      </c>
      <c r="C172" t="s">
        <v>284</v>
      </c>
      <c r="D172" t="s">
        <v>285</v>
      </c>
      <c r="E172" t="s">
        <v>284</v>
      </c>
      <c r="F172" s="17" t="s">
        <v>742</v>
      </c>
      <c r="G172" s="17" t="s">
        <v>57</v>
      </c>
      <c r="H172" s="17" t="s">
        <v>615</v>
      </c>
      <c r="I172" s="17"/>
      <c r="J172" s="18" t="s">
        <v>635</v>
      </c>
      <c r="K172" t="str">
        <f t="shared" si="36"/>
        <v>C18:0/22:6 PG (SDPG)</v>
      </c>
      <c r="L172" s="18" t="str">
        <f>"A general model "&amp;D172&amp;" ("&amp;E172&amp;") lipid corresponding to atomistic C18:0/22:6(4c;7c;10c;13c;16c;19c) 1-stearoyl-2-docosahexaenoyl tails."</f>
        <v>A general model phosphatidylglycerol (PG) lipid corresponding to atomistic C18:0/22:6(4c;7c;10c;13c;16c;19c) 1-stearoyl-2-docosahexaenoyl tails.</v>
      </c>
      <c r="N172" t="s">
        <v>945</v>
      </c>
      <c r="O172"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172" t="s">
        <v>878</v>
      </c>
      <c r="V172" t="s">
        <v>287</v>
      </c>
      <c r="W172" t="s">
        <v>161</v>
      </c>
      <c r="X172" t="str">
        <f t="shared" si="37"/>
        <v>DFFDD CCCC</v>
      </c>
      <c r="Y172">
        <v>-1</v>
      </c>
      <c r="AB172" t="s">
        <v>742</v>
      </c>
    </row>
    <row r="173" spans="1:28" x14ac:dyDescent="0.2">
      <c r="B173" t="s">
        <v>659</v>
      </c>
      <c r="C173" t="s">
        <v>284</v>
      </c>
      <c r="D173" t="s">
        <v>285</v>
      </c>
      <c r="E173" t="s">
        <v>284</v>
      </c>
      <c r="F173" s="17" t="s">
        <v>743</v>
      </c>
      <c r="G173" s="17" t="s">
        <v>73</v>
      </c>
      <c r="H173" s="17" t="s">
        <v>88</v>
      </c>
      <c r="I173" s="17"/>
      <c r="J173" t="s">
        <v>214</v>
      </c>
      <c r="K173" t="str">
        <f t="shared" si="36"/>
        <v>C18:1/18:2 PG (OLPG)</v>
      </c>
      <c r="L173" s="18" t="str">
        <f>"A general model "&amp;D173&amp;" ("&amp;E173&amp;") lipid corresponding to atomistic C18:1(9c)/18:2(9c;12c) 1-oleoyl-2-linoleoyl  tails."</f>
        <v>A general model phosphatidylglycerol (PG) lipid corresponding to atomistic C18:1(9c)/18:2(9c;12c) 1-oleoyl-2-linoleoyl  tails.</v>
      </c>
      <c r="N173" t="s">
        <v>945</v>
      </c>
      <c r="O173"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173" t="s">
        <v>878</v>
      </c>
      <c r="V173" t="s">
        <v>287</v>
      </c>
      <c r="W173" t="s">
        <v>161</v>
      </c>
      <c r="X173" t="str">
        <f t="shared" si="37"/>
        <v>CDDC CDCC</v>
      </c>
      <c r="Y173">
        <v>-1</v>
      </c>
    </row>
    <row r="174" spans="1:28" x14ac:dyDescent="0.2">
      <c r="B174" t="s">
        <v>659</v>
      </c>
      <c r="C174" t="s">
        <v>284</v>
      </c>
      <c r="D174" t="s">
        <v>285</v>
      </c>
      <c r="E174" t="s">
        <v>284</v>
      </c>
      <c r="F174" s="17" t="s">
        <v>744</v>
      </c>
      <c r="G174" s="17" t="s">
        <v>73</v>
      </c>
      <c r="H174" s="17" t="s">
        <v>80</v>
      </c>
      <c r="I174" s="17"/>
      <c r="J174" t="s">
        <v>644</v>
      </c>
      <c r="K174" t="str">
        <f t="shared" si="36"/>
        <v>C18:1/22:1 PG (OEPG)</v>
      </c>
      <c r="L174" s="18" t="str">
        <f>"A general model "&amp;D174&amp;" ("&amp;E174&amp;") lipid corresponding to atomistic C18:1(9c)/22:1(13c) 1-oleoyl-2-dierucoyl tails."</f>
        <v>A general model phosphatidylglycerol (PG) lipid corresponding to atomistic C18:1(9c)/22:1(13c) 1-oleoyl-2-dierucoyl tails.</v>
      </c>
      <c r="N174" t="s">
        <v>945</v>
      </c>
      <c r="O174"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174" t="s">
        <v>878</v>
      </c>
      <c r="V174" t="s">
        <v>287</v>
      </c>
      <c r="W174" t="s">
        <v>161</v>
      </c>
      <c r="X174" t="str">
        <f t="shared" si="37"/>
        <v>CCDCC CDCC</v>
      </c>
      <c r="Y174">
        <v>-1</v>
      </c>
    </row>
    <row r="175" spans="1:28" x14ac:dyDescent="0.2">
      <c r="B175" t="s">
        <v>659</v>
      </c>
      <c r="C175" t="s">
        <v>284</v>
      </c>
      <c r="D175" t="s">
        <v>285</v>
      </c>
      <c r="E175" t="s">
        <v>284</v>
      </c>
      <c r="F175" s="17" t="s">
        <v>745</v>
      </c>
      <c r="G175" s="17" t="s">
        <v>73</v>
      </c>
      <c r="H175" s="17" t="s">
        <v>615</v>
      </c>
      <c r="I175" s="17"/>
      <c r="J175" s="18" t="s">
        <v>216</v>
      </c>
      <c r="K175" t="str">
        <f>J175&amp;" "&amp;E175&amp;" ("&amp;F175&amp;")"</f>
        <v>C18:1/22:6 PG (ODPG)</v>
      </c>
      <c r="L175" s="18" t="str">
        <f>"A general model "&amp;D175&amp;" ("&amp;E175&amp;") lipid corresponding to atomistic C18:1(9c)/22:6(4c;7c;10c;13c;16c;19c) 1-oleoyl-2-docosahexaenoic acid tails."</f>
        <v>A general model phosphatidylglycerol (PG) lipid corresponding to atomistic C18:1(9c)/22:6(4c;7c;10c;13c;16c;19c) 1-oleoyl-2-docosahexaenoic acid tails.</v>
      </c>
      <c r="N175" t="s">
        <v>945</v>
      </c>
      <c r="O175"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175" t="s">
        <v>878</v>
      </c>
      <c r="V175" t="s">
        <v>287</v>
      </c>
      <c r="W175" t="s">
        <v>161</v>
      </c>
      <c r="X175" t="str">
        <f>H175&amp;" "&amp;G175</f>
        <v>DFFDD CDCC</v>
      </c>
      <c r="Y175">
        <v>-1</v>
      </c>
    </row>
    <row r="176" spans="1:28" x14ac:dyDescent="0.2">
      <c r="B176" t="s">
        <v>659</v>
      </c>
      <c r="C176" t="s">
        <v>284</v>
      </c>
      <c r="D176" t="s">
        <v>285</v>
      </c>
      <c r="E176" t="s">
        <v>284</v>
      </c>
      <c r="F176" s="17" t="s">
        <v>746</v>
      </c>
      <c r="G176" s="17" t="s">
        <v>88</v>
      </c>
      <c r="H176" s="17" t="s">
        <v>92</v>
      </c>
      <c r="I176" s="17"/>
      <c r="J176" t="s">
        <v>645</v>
      </c>
      <c r="K176" t="str">
        <f t="shared" ref="K176" si="38">J176&amp;" "&amp;E176&amp;" ("&amp;F176&amp;")"</f>
        <v>C18:2/18:3 PG (LFPG)</v>
      </c>
      <c r="L176" s="18" t="str">
        <f>"A general model "&amp;D176&amp;" ("&amp;E176&amp;") lipid corresponding to atomistic C18:2(9c;12c)/18:3(9c;12c;15c) 1-dilinoleoyl-2-alpha-linolenic acid  tails."</f>
        <v>A general model phosphatidylglycerol (PG) lipid corresponding to atomistic C18:2(9c;12c)/18:3(9c;12c;15c) 1-dilinoleoyl-2-alpha-linolenic acid  tails.</v>
      </c>
      <c r="N176" t="s">
        <v>945</v>
      </c>
      <c r="O176"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176" t="s">
        <v>878</v>
      </c>
      <c r="V176" t="s">
        <v>287</v>
      </c>
      <c r="W176" t="s">
        <v>161</v>
      </c>
      <c r="X176" t="str">
        <f t="shared" ref="X176" si="39">H176&amp;" "&amp;G176</f>
        <v>CDDD CDDC</v>
      </c>
      <c r="Y176">
        <v>-1</v>
      </c>
      <c r="AB176" t="s">
        <v>771</v>
      </c>
    </row>
    <row r="177" spans="2:28" x14ac:dyDescent="0.2">
      <c r="F177" s="17"/>
      <c r="G177" s="17"/>
      <c r="H177" s="17"/>
      <c r="I177" s="17"/>
      <c r="L177" s="18"/>
    </row>
    <row r="178" spans="2:28" ht="18" x14ac:dyDescent="0.2">
      <c r="C178" s="16" t="s">
        <v>320</v>
      </c>
      <c r="D178" s="16"/>
      <c r="E178" s="16"/>
      <c r="L178" s="19"/>
    </row>
    <row r="179" spans="2:28" x14ac:dyDescent="0.2">
      <c r="B179">
        <v>-1</v>
      </c>
      <c r="C179" t="s">
        <v>873</v>
      </c>
      <c r="D179" t="s">
        <v>320</v>
      </c>
      <c r="E179" t="s">
        <v>862</v>
      </c>
      <c r="O179" t="str">
        <f>Refs!$B$13 &amp; " and \n " &amp; Refs!$B$12</f>
        <v>K.B. Pedersen et al., The Martini 3 Lipidome: Expanded and Refined Parameters Improve Lipid Phase Behavior, ACS Central Science, 2025. doi: 10.1021/acscentsci.5c00755 and \n P.C.T. Souza et al. Martini 3: a general purpose force field for coarse-grained molecular dynamics, \n Nat. Methods; 2021. doi: 10.1038/s41592-021-01098-3</v>
      </c>
      <c r="Q179" t="s">
        <v>660</v>
      </c>
      <c r="R179" t="s">
        <v>876</v>
      </c>
    </row>
    <row r="180" spans="2:28" x14ac:dyDescent="0.2">
      <c r="B180" t="s">
        <v>659</v>
      </c>
      <c r="C180" t="s">
        <v>321</v>
      </c>
      <c r="D180" t="s">
        <v>322</v>
      </c>
      <c r="E180" t="s">
        <v>321</v>
      </c>
      <c r="F180" s="17" t="s">
        <v>323</v>
      </c>
      <c r="G180" s="17" t="s">
        <v>571</v>
      </c>
      <c r="H180" s="17" t="s">
        <v>571</v>
      </c>
      <c r="I180" s="17"/>
      <c r="J180" t="s">
        <v>582</v>
      </c>
      <c r="K180" t="str">
        <f t="shared" ref="K180:K195" si="40">J180&amp;" "&amp;E180&amp;" ("&amp;F180&amp;")"</f>
        <v>di-C08:0 PA (DTPA)</v>
      </c>
      <c r="L180" t="str">
        <f>"A general model "&amp;D180&amp;" ("&amp;E180&amp;") lipid corresponding to atomistic C8:0 dioctanoyl tails."</f>
        <v>A general model phosphatidic acid (PA) lipid corresponding to atomistic C8:0 dioctanoyl tails.</v>
      </c>
      <c r="N180" t="s">
        <v>945</v>
      </c>
      <c r="O180"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180" t="s">
        <v>878</v>
      </c>
      <c r="V180" t="s">
        <v>26</v>
      </c>
      <c r="W180" t="s">
        <v>161</v>
      </c>
      <c r="X180" t="str">
        <f t="shared" ref="X180:X195" si="41">H180&amp;" "&amp;G180</f>
        <v>cC cC</v>
      </c>
      <c r="Y180">
        <v>-1</v>
      </c>
      <c r="AA180" t="s">
        <v>323</v>
      </c>
    </row>
    <row r="181" spans="2:28" x14ac:dyDescent="0.2">
      <c r="B181" t="s">
        <v>659</v>
      </c>
      <c r="C181" t="s">
        <v>321</v>
      </c>
      <c r="D181" t="s">
        <v>322</v>
      </c>
      <c r="E181" t="s">
        <v>321</v>
      </c>
      <c r="F181" s="17" t="s">
        <v>757</v>
      </c>
      <c r="G181" s="17" t="s">
        <v>50</v>
      </c>
      <c r="H181" s="17" t="s">
        <v>50</v>
      </c>
      <c r="I181" s="17"/>
      <c r="J181" t="s">
        <v>584</v>
      </c>
      <c r="K181" t="str">
        <f t="shared" si="40"/>
        <v>di-C10:0 PA (DJPA)</v>
      </c>
      <c r="L181" t="str">
        <f>"A general model "&amp;D181&amp;" ("&amp;E181&amp;") lipid corresponding to atomistic C10:0 didecanoyl tails."</f>
        <v>A general model phosphatidic acid (PA) lipid corresponding to atomistic C10:0 didecanoyl tails.</v>
      </c>
      <c r="N181" t="s">
        <v>945</v>
      </c>
      <c r="O181"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181" t="s">
        <v>878</v>
      </c>
      <c r="V181" t="s">
        <v>26</v>
      </c>
      <c r="W181" t="s">
        <v>161</v>
      </c>
      <c r="X181" t="str">
        <f t="shared" si="41"/>
        <v>CC CC</v>
      </c>
      <c r="Y181">
        <v>-1</v>
      </c>
      <c r="AA181" t="s">
        <v>323</v>
      </c>
    </row>
    <row r="182" spans="2:28" x14ac:dyDescent="0.2">
      <c r="B182" t="s">
        <v>659</v>
      </c>
      <c r="C182" t="s">
        <v>321</v>
      </c>
      <c r="D182" t="s">
        <v>322</v>
      </c>
      <c r="E182" t="s">
        <v>321</v>
      </c>
      <c r="F182" s="17" t="s">
        <v>704</v>
      </c>
      <c r="G182" s="17" t="s">
        <v>570</v>
      </c>
      <c r="H182" s="17" t="s">
        <v>570</v>
      </c>
      <c r="I182" s="17"/>
      <c r="J182" t="s">
        <v>585</v>
      </c>
      <c r="K182" t="str">
        <f t="shared" si="40"/>
        <v>di-C12:0 PA (DUPA)</v>
      </c>
      <c r="L182" t="str">
        <f>"A general model "&amp;D182&amp;" ("&amp;E182&amp;") lipid corresponding to atomistic C12:0 dilauroyl tails."</f>
        <v>A general model phosphatidic acid (PA) lipid corresponding to atomistic C12:0 dilauroyl tails.</v>
      </c>
      <c r="N182" t="s">
        <v>945</v>
      </c>
      <c r="O182"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182" t="s">
        <v>878</v>
      </c>
      <c r="V182" t="s">
        <v>26</v>
      </c>
      <c r="W182" t="s">
        <v>161</v>
      </c>
      <c r="X182" t="str">
        <f t="shared" si="41"/>
        <v>cCC cCC</v>
      </c>
      <c r="Y182">
        <v>-1</v>
      </c>
      <c r="AA182" t="s">
        <v>324</v>
      </c>
      <c r="AB182" t="s">
        <v>324</v>
      </c>
    </row>
    <row r="183" spans="2:28" x14ac:dyDescent="0.2">
      <c r="B183" t="s">
        <v>659</v>
      </c>
      <c r="C183" t="s">
        <v>321</v>
      </c>
      <c r="D183" t="s">
        <v>322</v>
      </c>
      <c r="E183" t="s">
        <v>321</v>
      </c>
      <c r="F183" s="17" t="s">
        <v>705</v>
      </c>
      <c r="G183" s="17" t="s">
        <v>54</v>
      </c>
      <c r="H183" s="17" t="s">
        <v>54</v>
      </c>
      <c r="I183" s="17"/>
      <c r="J183" t="s">
        <v>587</v>
      </c>
      <c r="K183" t="str">
        <f t="shared" si="40"/>
        <v>di-C14:0 PA (DMPA)</v>
      </c>
      <c r="L183" t="str">
        <f>"A general model "&amp;D183&amp;" ("&amp;E183&amp;") lipid corresponding to atomistic C14:0 dimyristoyl (DM"&amp;E183&amp;") tails."</f>
        <v>A general model phosphatidic acid (PA) lipid corresponding to atomistic C14:0 dimyristoyl (DMPA) tails.</v>
      </c>
      <c r="N183" t="s">
        <v>945</v>
      </c>
      <c r="O183"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183" t="s">
        <v>878</v>
      </c>
      <c r="V183" t="s">
        <v>26</v>
      </c>
      <c r="W183" t="s">
        <v>161</v>
      </c>
      <c r="X183" t="str">
        <f t="shared" si="41"/>
        <v>CCC CCC</v>
      </c>
      <c r="Y183">
        <v>-1</v>
      </c>
      <c r="AA183" t="s">
        <v>324</v>
      </c>
      <c r="AB183" t="s">
        <v>705</v>
      </c>
    </row>
    <row r="184" spans="2:28" x14ac:dyDescent="0.2">
      <c r="B184" t="s">
        <v>659</v>
      </c>
      <c r="C184" t="s">
        <v>321</v>
      </c>
      <c r="D184" t="s">
        <v>322</v>
      </c>
      <c r="E184" t="s">
        <v>321</v>
      </c>
      <c r="F184" s="17" t="s">
        <v>325</v>
      </c>
      <c r="G184" s="17" t="s">
        <v>569</v>
      </c>
      <c r="H184" s="17" t="s">
        <v>569</v>
      </c>
      <c r="I184" s="17"/>
      <c r="J184" t="s">
        <v>588</v>
      </c>
      <c r="K184" t="str">
        <f t="shared" si="40"/>
        <v>di-C16:0 PA (DPPA)</v>
      </c>
      <c r="L184" t="str">
        <f>"A general model "&amp;D184&amp;" ("&amp;E184&amp;") lipid corresponding to atomistic C16:0 dipalmitoyl (DP"&amp;E184&amp;") tails."</f>
        <v>A general model phosphatidic acid (PA) lipid corresponding to atomistic C16:0 dipalmitoyl (DPPA) tails.</v>
      </c>
      <c r="N184" t="s">
        <v>945</v>
      </c>
      <c r="O184"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184" t="s">
        <v>878</v>
      </c>
      <c r="V184" t="s">
        <v>26</v>
      </c>
      <c r="W184" t="s">
        <v>161</v>
      </c>
      <c r="X184" t="str">
        <f t="shared" si="41"/>
        <v>cCCC cCCC</v>
      </c>
      <c r="Y184">
        <v>-1</v>
      </c>
      <c r="AA184" t="s">
        <v>325</v>
      </c>
      <c r="AB184" t="s">
        <v>325</v>
      </c>
    </row>
    <row r="185" spans="2:28" x14ac:dyDescent="0.2">
      <c r="B185" t="s">
        <v>659</v>
      </c>
      <c r="C185" t="s">
        <v>321</v>
      </c>
      <c r="D185" t="s">
        <v>322</v>
      </c>
      <c r="E185" t="s">
        <v>321</v>
      </c>
      <c r="F185" s="17" t="s">
        <v>706</v>
      </c>
      <c r="G185" s="17" t="s">
        <v>57</v>
      </c>
      <c r="H185" s="17" t="s">
        <v>57</v>
      </c>
      <c r="I185" s="17"/>
      <c r="J185" t="s">
        <v>589</v>
      </c>
      <c r="K185" t="str">
        <f t="shared" si="40"/>
        <v>di-C18:0 PA (DSPA)</v>
      </c>
      <c r="L185" t="str">
        <f>"A general model "&amp;D185&amp;" ("&amp;E185&amp;") lipid corresponding to atomistic C18:0 distearoyl (DS"&amp;E184&amp;") tails."</f>
        <v>A general model phosphatidic acid (PA) lipid corresponding to atomistic C18:0 distearoyl (DSPA) tails.</v>
      </c>
      <c r="N185" t="s">
        <v>945</v>
      </c>
      <c r="O185"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185" t="s">
        <v>878</v>
      </c>
      <c r="V185" t="s">
        <v>26</v>
      </c>
      <c r="W185" t="s">
        <v>161</v>
      </c>
      <c r="X185" t="str">
        <f t="shared" si="41"/>
        <v>CCCC CCCC</v>
      </c>
      <c r="Y185">
        <v>-1</v>
      </c>
      <c r="AA185" t="s">
        <v>325</v>
      </c>
      <c r="AB185" t="s">
        <v>706</v>
      </c>
    </row>
    <row r="186" spans="2:28" x14ac:dyDescent="0.2">
      <c r="B186" t="s">
        <v>659</v>
      </c>
      <c r="C186" t="s">
        <v>321</v>
      </c>
      <c r="D186" t="s">
        <v>322</v>
      </c>
      <c r="E186" t="s">
        <v>321</v>
      </c>
      <c r="F186" s="17" t="s">
        <v>707</v>
      </c>
      <c r="G186" s="17" t="s">
        <v>568</v>
      </c>
      <c r="H186" s="17" t="s">
        <v>568</v>
      </c>
      <c r="I186" s="17"/>
      <c r="J186" t="s">
        <v>590</v>
      </c>
      <c r="K186" t="str">
        <f t="shared" si="40"/>
        <v>di-C20:0 PA (DKPA)</v>
      </c>
      <c r="L186" t="str">
        <f>"A general model "&amp;D186&amp;" ("&amp;E186&amp;") lipid corresponding to atomistic C20:0 diarachidoyl tails."</f>
        <v>A general model phosphatidic acid (PA) lipid corresponding to atomistic C20:0 diarachidoyl tails.</v>
      </c>
      <c r="N186" t="s">
        <v>945</v>
      </c>
      <c r="O186"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186" t="s">
        <v>878</v>
      </c>
      <c r="V186" t="s">
        <v>26</v>
      </c>
      <c r="W186" t="s">
        <v>161</v>
      </c>
      <c r="X186" t="str">
        <f t="shared" si="41"/>
        <v>cCCCC cCCCC</v>
      </c>
      <c r="Y186">
        <v>-1</v>
      </c>
      <c r="AA186" t="s">
        <v>326</v>
      </c>
    </row>
    <row r="187" spans="2:28" x14ac:dyDescent="0.2">
      <c r="B187" t="s">
        <v>659</v>
      </c>
      <c r="C187" t="s">
        <v>321</v>
      </c>
      <c r="D187" t="s">
        <v>322</v>
      </c>
      <c r="E187" t="s">
        <v>321</v>
      </c>
      <c r="F187" s="17" t="s">
        <v>326</v>
      </c>
      <c r="G187" s="17" t="s">
        <v>61</v>
      </c>
      <c r="H187" s="17" t="s">
        <v>61</v>
      </c>
      <c r="I187" s="17"/>
      <c r="J187" t="s">
        <v>591</v>
      </c>
      <c r="K187" t="str">
        <f t="shared" si="40"/>
        <v>di-C22:0 PA (DBPA)</v>
      </c>
      <c r="L187" t="str">
        <f>"A general model "&amp;D187&amp;" ("&amp;E187&amp;") lipid corresponding to atomistic C22:0 dibehenoyl tails."</f>
        <v>A general model phosphatidic acid (PA) lipid corresponding to atomistic C22:0 dibehenoyl tails.</v>
      </c>
      <c r="N187" t="s">
        <v>945</v>
      </c>
      <c r="O187"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187" t="s">
        <v>878</v>
      </c>
      <c r="V187" t="s">
        <v>26</v>
      </c>
      <c r="W187" t="s">
        <v>161</v>
      </c>
      <c r="X187" t="str">
        <f t="shared" si="41"/>
        <v>CCCCC CCCCC</v>
      </c>
      <c r="Y187">
        <v>-1</v>
      </c>
      <c r="AA187" t="s">
        <v>326</v>
      </c>
    </row>
    <row r="188" spans="2:28" x14ac:dyDescent="0.2">
      <c r="B188" t="s">
        <v>659</v>
      </c>
      <c r="C188" t="s">
        <v>321</v>
      </c>
      <c r="D188" t="s">
        <v>322</v>
      </c>
      <c r="E188" t="s">
        <v>321</v>
      </c>
      <c r="F188" s="17" t="s">
        <v>327</v>
      </c>
      <c r="G188" s="17" t="s">
        <v>599</v>
      </c>
      <c r="H188" s="17" t="s">
        <v>599</v>
      </c>
      <c r="I188" s="17"/>
      <c r="J188" t="s">
        <v>586</v>
      </c>
      <c r="K188" t="str">
        <f t="shared" si="40"/>
        <v>di-C24:0 PA (DXPA)</v>
      </c>
      <c r="L188" t="str">
        <f>"A general model "&amp;D188&amp;" ("&amp;E188&amp;") lipid corresponding to atomistic C24:0 dilignoceroyl tails."</f>
        <v>A general model phosphatidic acid (PA) lipid corresponding to atomistic C24:0 dilignoceroyl tails.</v>
      </c>
      <c r="N188" t="s">
        <v>945</v>
      </c>
      <c r="O188"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188" t="s">
        <v>878</v>
      </c>
      <c r="V188" t="s">
        <v>26</v>
      </c>
      <c r="W188" t="s">
        <v>161</v>
      </c>
      <c r="X188" t="str">
        <f t="shared" si="41"/>
        <v>cCCCCC cCCCCC</v>
      </c>
      <c r="Y188">
        <v>-1</v>
      </c>
      <c r="AA188" t="s">
        <v>327</v>
      </c>
    </row>
    <row r="189" spans="2:28" x14ac:dyDescent="0.2">
      <c r="B189" t="s">
        <v>659</v>
      </c>
      <c r="C189" t="s">
        <v>321</v>
      </c>
      <c r="D189" t="s">
        <v>322</v>
      </c>
      <c r="E189" t="s">
        <v>321</v>
      </c>
      <c r="F189" s="17" t="s">
        <v>708</v>
      </c>
      <c r="G189" s="17" t="s">
        <v>65</v>
      </c>
      <c r="H189" s="17" t="s">
        <v>65</v>
      </c>
      <c r="I189" s="17"/>
      <c r="J189" t="s">
        <v>592</v>
      </c>
      <c r="K189" t="str">
        <f t="shared" si="40"/>
        <v>di-C26:0 PA (DCPA)</v>
      </c>
      <c r="L189" t="str">
        <f>"A general model "&amp;D189&amp;" ("&amp;E189&amp;") lipid corresponding to atomistic C26:0 dihexacosanoyl tails."</f>
        <v>A general model phosphatidic acid (PA) lipid corresponding to atomistic C26:0 dihexacosanoyl tails.</v>
      </c>
      <c r="N189" t="s">
        <v>945</v>
      </c>
      <c r="O189"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189" t="s">
        <v>878</v>
      </c>
      <c r="V189" t="s">
        <v>26</v>
      </c>
      <c r="W189" t="s">
        <v>161</v>
      </c>
      <c r="X189" t="str">
        <f t="shared" si="41"/>
        <v>CCCCCC CCCCCC</v>
      </c>
      <c r="Y189">
        <v>-1</v>
      </c>
      <c r="AA189" t="s">
        <v>327</v>
      </c>
    </row>
    <row r="190" spans="2:28" x14ac:dyDescent="0.2">
      <c r="B190" t="s">
        <v>659</v>
      </c>
      <c r="C190" t="s">
        <v>321</v>
      </c>
      <c r="D190" t="s">
        <v>322</v>
      </c>
      <c r="E190" t="s">
        <v>321</v>
      </c>
      <c r="F190" s="17" t="s">
        <v>335</v>
      </c>
      <c r="G190" s="17" t="s">
        <v>69</v>
      </c>
      <c r="H190" s="17" t="s">
        <v>69</v>
      </c>
      <c r="I190" s="17"/>
      <c r="J190" t="s">
        <v>600</v>
      </c>
      <c r="K190" t="str">
        <f t="shared" si="40"/>
        <v>di-C14:1 PA (DRPA)</v>
      </c>
      <c r="L190" t="str">
        <f>"A general model "&amp;D190&amp;" ("&amp;E190&amp;") lipid corresponding to atomistic C14:1(9c) dimyristoleoyl tails."</f>
        <v>A general model phosphatidic acid (PA) lipid corresponding to atomistic C14:1(9c) dimyristoleoyl tails.</v>
      </c>
      <c r="N190" t="s">
        <v>945</v>
      </c>
      <c r="O190"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190" t="s">
        <v>878</v>
      </c>
      <c r="V190" t="s">
        <v>26</v>
      </c>
      <c r="W190" t="s">
        <v>161</v>
      </c>
      <c r="X190" t="str">
        <f t="shared" si="41"/>
        <v>CDC CDC</v>
      </c>
      <c r="Y190">
        <v>-1</v>
      </c>
      <c r="AA190" t="s">
        <v>328</v>
      </c>
    </row>
    <row r="191" spans="2:28" x14ac:dyDescent="0.2">
      <c r="B191" t="s">
        <v>659</v>
      </c>
      <c r="C191" t="s">
        <v>321</v>
      </c>
      <c r="D191" t="s">
        <v>322</v>
      </c>
      <c r="E191" t="s">
        <v>321</v>
      </c>
      <c r="F191" s="17" t="s">
        <v>328</v>
      </c>
      <c r="G191" s="17" t="s">
        <v>572</v>
      </c>
      <c r="H191" s="17" t="s">
        <v>572</v>
      </c>
      <c r="I191" s="17"/>
      <c r="J191" t="s">
        <v>601</v>
      </c>
      <c r="K191" t="str">
        <f t="shared" si="40"/>
        <v>di-C16:1 PA (DYPA)</v>
      </c>
      <c r="L191" t="str">
        <f>"A general model "&amp;D191&amp;" ("&amp;E191&amp;") lipid corresponding to atomistic C16:1(9c) dipalmitoleoyl tails."</f>
        <v>A general model phosphatidic acid (PA) lipid corresponding to atomistic C16:1(9c) dipalmitoleoyl tails.</v>
      </c>
      <c r="N191" t="s">
        <v>945</v>
      </c>
      <c r="O191"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191" t="s">
        <v>878</v>
      </c>
      <c r="V191" t="s">
        <v>26</v>
      </c>
      <c r="W191" t="s">
        <v>161</v>
      </c>
      <c r="X191" t="str">
        <f t="shared" si="41"/>
        <v>cCDC cCDC</v>
      </c>
      <c r="Y191">
        <v>-1</v>
      </c>
      <c r="AA191" t="s">
        <v>329</v>
      </c>
      <c r="AB191" t="s">
        <v>328</v>
      </c>
    </row>
    <row r="192" spans="2:28" x14ac:dyDescent="0.2">
      <c r="B192" t="s">
        <v>659</v>
      </c>
      <c r="C192" t="s">
        <v>321</v>
      </c>
      <c r="D192" t="s">
        <v>322</v>
      </c>
      <c r="E192" t="s">
        <v>321</v>
      </c>
      <c r="F192" s="17" t="s">
        <v>330</v>
      </c>
      <c r="G192" s="17" t="s">
        <v>73</v>
      </c>
      <c r="H192" s="17" t="s">
        <v>73</v>
      </c>
      <c r="I192" s="17"/>
      <c r="J192" t="s">
        <v>602</v>
      </c>
      <c r="K192" t="str">
        <f t="shared" si="40"/>
        <v>di-C18:1 PA (DOPA)</v>
      </c>
      <c r="L192" t="str">
        <f>"A general model "&amp;D192&amp;" ("&amp;E192&amp;") lipid corresponding to atomistic C18:1(9c) dioleoyl (DO"&amp;E192&amp;") tails."</f>
        <v>A general model phosphatidic acid (PA) lipid corresponding to atomistic C18:1(9c) dioleoyl (DOPA) tails.</v>
      </c>
      <c r="N192" t="s">
        <v>945</v>
      </c>
      <c r="O192"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192" t="s">
        <v>878</v>
      </c>
      <c r="V192" t="s">
        <v>26</v>
      </c>
      <c r="W192" t="s">
        <v>161</v>
      </c>
      <c r="X192" t="str">
        <f t="shared" si="41"/>
        <v>CDCC CDCC</v>
      </c>
      <c r="Y192">
        <v>-1</v>
      </c>
      <c r="AA192" t="s">
        <v>330</v>
      </c>
      <c r="AB192" t="s">
        <v>330</v>
      </c>
    </row>
    <row r="193" spans="1:28" x14ac:dyDescent="0.2">
      <c r="B193" t="s">
        <v>659</v>
      </c>
      <c r="C193" t="s">
        <v>321</v>
      </c>
      <c r="D193" t="s">
        <v>322</v>
      </c>
      <c r="E193" t="s">
        <v>321</v>
      </c>
      <c r="F193" s="17" t="s">
        <v>329</v>
      </c>
      <c r="G193" s="17" t="s">
        <v>77</v>
      </c>
      <c r="H193" s="17" t="s">
        <v>77</v>
      </c>
      <c r="I193" s="17"/>
      <c r="J193" t="s">
        <v>602</v>
      </c>
      <c r="K193" t="str">
        <f t="shared" si="40"/>
        <v>di-C18:1 PA (DVPA)</v>
      </c>
      <c r="L193" t="str">
        <f>"A general model "&amp;D193&amp;" ("&amp;E193&amp;") lipid corresponding to atomistic C18:1(11c) cis-vaccenic acid tails."</f>
        <v>A general model phosphatidic acid (PA) lipid corresponding to atomistic C18:1(11c) cis-vaccenic acid tails.</v>
      </c>
      <c r="N193" t="s">
        <v>945</v>
      </c>
      <c r="O193"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193" t="s">
        <v>878</v>
      </c>
      <c r="V193" t="s">
        <v>26</v>
      </c>
      <c r="W193" t="s">
        <v>161</v>
      </c>
      <c r="X193" t="str">
        <f t="shared" si="41"/>
        <v>CCDC CCDC</v>
      </c>
      <c r="Y193">
        <v>-1</v>
      </c>
      <c r="AA193" t="s">
        <v>329</v>
      </c>
    </row>
    <row r="194" spans="1:28" x14ac:dyDescent="0.2">
      <c r="B194" t="s">
        <v>659</v>
      </c>
      <c r="C194" t="s">
        <v>321</v>
      </c>
      <c r="D194" t="s">
        <v>322</v>
      </c>
      <c r="E194" t="s">
        <v>321</v>
      </c>
      <c r="F194" s="17" t="s">
        <v>333</v>
      </c>
      <c r="G194" s="17" t="s">
        <v>573</v>
      </c>
      <c r="H194" s="17" t="s">
        <v>573</v>
      </c>
      <c r="I194" s="17"/>
      <c r="J194" t="s">
        <v>604</v>
      </c>
      <c r="K194" t="str">
        <f t="shared" si="40"/>
        <v>di-C20:1 PA (DGPA)</v>
      </c>
      <c r="L194" t="str">
        <f>"A general model "&amp;D194&amp;" ("&amp;E194&amp;") lipid corresponding to atomistic C20:1(11c) di-gondoic acid tails."</f>
        <v>A general model phosphatidic acid (PA) lipid corresponding to atomistic C20:1(11c) di-gondoic acid tails.</v>
      </c>
      <c r="N194" t="s">
        <v>945</v>
      </c>
      <c r="O194"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194" t="s">
        <v>878</v>
      </c>
      <c r="V194" t="s">
        <v>26</v>
      </c>
      <c r="W194" t="s">
        <v>161</v>
      </c>
      <c r="X194" t="str">
        <f t="shared" si="41"/>
        <v>cCDCC cCDCC</v>
      </c>
      <c r="Y194">
        <v>-1</v>
      </c>
      <c r="AA194" t="s">
        <v>333</v>
      </c>
      <c r="AB194" t="s">
        <v>333</v>
      </c>
    </row>
    <row r="195" spans="1:28" x14ac:dyDescent="0.2">
      <c r="B195" t="s">
        <v>659</v>
      </c>
      <c r="C195" t="s">
        <v>321</v>
      </c>
      <c r="D195" t="s">
        <v>322</v>
      </c>
      <c r="E195" t="s">
        <v>321</v>
      </c>
      <c r="F195" s="17" t="s">
        <v>709</v>
      </c>
      <c r="G195" s="17" t="s">
        <v>80</v>
      </c>
      <c r="H195" s="17" t="s">
        <v>80</v>
      </c>
      <c r="I195" s="17"/>
      <c r="J195" t="s">
        <v>603</v>
      </c>
      <c r="K195" t="str">
        <f t="shared" si="40"/>
        <v>di-C22:1 PA (DEPA)</v>
      </c>
      <c r="L195" t="str">
        <f>"A general model "&amp;D195&amp;" ("&amp;E195&amp;") lipid corresponding to atomistic C22:1(11c) or C22:1(13c) dierucoyl tails."</f>
        <v>A general model phosphatidic acid (PA) lipid corresponding to atomistic C22:1(11c) or C22:1(13c) dierucoyl tails.</v>
      </c>
      <c r="N195" t="s">
        <v>945</v>
      </c>
      <c r="O195"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195" t="s">
        <v>878</v>
      </c>
      <c r="V195" t="s">
        <v>26</v>
      </c>
      <c r="W195" t="s">
        <v>161</v>
      </c>
      <c r="X195" t="str">
        <f t="shared" si="41"/>
        <v>CCDCC CCDCC</v>
      </c>
      <c r="Y195">
        <v>-1</v>
      </c>
      <c r="AA195" t="s">
        <v>333</v>
      </c>
      <c r="AB195" t="s">
        <v>709</v>
      </c>
    </row>
    <row r="196" spans="1:28" x14ac:dyDescent="0.2">
      <c r="B196" t="s">
        <v>659</v>
      </c>
      <c r="C196" t="s">
        <v>321</v>
      </c>
      <c r="D196" t="s">
        <v>322</v>
      </c>
      <c r="E196" t="s">
        <v>321</v>
      </c>
      <c r="F196" s="17" t="s">
        <v>336</v>
      </c>
      <c r="G196" s="17" t="s">
        <v>574</v>
      </c>
      <c r="H196" s="17" t="s">
        <v>574</v>
      </c>
      <c r="I196" s="17"/>
      <c r="J196" t="s">
        <v>606</v>
      </c>
      <c r="K196" t="str">
        <f>J196&amp;" "&amp;E196&amp;" ("&amp;F196&amp;")"</f>
        <v>di-C24:1 PA (DNPA)</v>
      </c>
      <c r="L196" t="str">
        <f>"A general model "&amp;D196&amp;" ("&amp;E180&amp;") lipid corresponding to atomistic C24:1(15c) di-nervonic acid tails."</f>
        <v>A general model phosphatidic acid (PA) lipid corresponding to atomistic C24:1(15c) di-nervonic acid tails.</v>
      </c>
      <c r="N196" t="s">
        <v>945</v>
      </c>
      <c r="O196"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196" t="s">
        <v>878</v>
      </c>
      <c r="V196" t="s">
        <v>26</v>
      </c>
      <c r="W196" t="s">
        <v>161</v>
      </c>
      <c r="X196" t="str">
        <f>H196&amp;" "&amp;G196</f>
        <v>cCCDCC cCCDCC</v>
      </c>
      <c r="Y196">
        <v>-1</v>
      </c>
      <c r="AA196" t="s">
        <v>336</v>
      </c>
      <c r="AB196" t="s">
        <v>336</v>
      </c>
    </row>
    <row r="197" spans="1:28" x14ac:dyDescent="0.2">
      <c r="B197" t="s">
        <v>659</v>
      </c>
      <c r="C197" t="s">
        <v>321</v>
      </c>
      <c r="D197" t="s">
        <v>322</v>
      </c>
      <c r="E197" t="s">
        <v>321</v>
      </c>
      <c r="F197" s="17" t="s">
        <v>324</v>
      </c>
      <c r="G197" s="17" t="s">
        <v>88</v>
      </c>
      <c r="H197" s="17" t="s">
        <v>88</v>
      </c>
      <c r="I197" s="17"/>
      <c r="J197" t="s">
        <v>609</v>
      </c>
      <c r="K197" t="str">
        <f>J197&amp;" "&amp;E197&amp;" ("&amp;F197&amp;")"</f>
        <v>di-C18:2 PA (DLPA)</v>
      </c>
      <c r="L197" t="str">
        <f>"A general model "&amp;D197&amp;" ("&amp;E197&amp;") lipid corresponding to atomistic C18:2(9c;12c) dilinoleoyl (DL"&amp;E197&amp;" or DLi"&amp;E197&amp;") tails."</f>
        <v>A general model phosphatidic acid (PA) lipid corresponding to atomistic C18:2(9c;12c) dilinoleoyl (DLPA or DLiPA) tails.</v>
      </c>
      <c r="N197" t="s">
        <v>945</v>
      </c>
      <c r="O197"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197" t="s">
        <v>878</v>
      </c>
      <c r="V197" t="s">
        <v>26</v>
      </c>
      <c r="W197" t="s">
        <v>161</v>
      </c>
      <c r="X197" t="str">
        <f>H197&amp;" "&amp;G197</f>
        <v>CDDC CDDC</v>
      </c>
      <c r="Y197">
        <v>-1</v>
      </c>
      <c r="AA197" t="s">
        <v>331</v>
      </c>
    </row>
    <row r="198" spans="1:28" x14ac:dyDescent="0.2">
      <c r="B198" t="s">
        <v>659</v>
      </c>
      <c r="C198" t="s">
        <v>321</v>
      </c>
      <c r="D198" t="s">
        <v>322</v>
      </c>
      <c r="E198" t="s">
        <v>321</v>
      </c>
      <c r="F198" s="17" t="s">
        <v>332</v>
      </c>
      <c r="G198" s="17" t="s">
        <v>92</v>
      </c>
      <c r="H198" s="17" t="s">
        <v>92</v>
      </c>
      <c r="I198" s="17"/>
      <c r="J198" t="s">
        <v>507</v>
      </c>
      <c r="K198" t="str">
        <f>J198&amp;" "&amp;E198&amp;" ("&amp;F198&amp;")"</f>
        <v>di-C18:3 PA (DFPA)</v>
      </c>
      <c r="L198" t="str">
        <f>"A general model "&amp;D198&amp;" ("&amp;E198&amp;") lipid corresponding to atomistic C18:3(9c;12c;15c) di-alpha-linolenic acid tails."</f>
        <v>A general model phosphatidic acid (PA) lipid corresponding to atomistic C18:3(9c;12c;15c) di-alpha-linolenic acid tails.</v>
      </c>
      <c r="N198" t="s">
        <v>945</v>
      </c>
      <c r="O198"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198" t="s">
        <v>878</v>
      </c>
      <c r="V198" t="s">
        <v>26</v>
      </c>
      <c r="W198" t="s">
        <v>161</v>
      </c>
      <c r="X198" t="str">
        <f>H198&amp;" "&amp;G198</f>
        <v>CDDD CDDD</v>
      </c>
      <c r="Y198">
        <v>-1</v>
      </c>
      <c r="AA198" t="s">
        <v>332</v>
      </c>
    </row>
    <row r="199" spans="1:28" x14ac:dyDescent="0.2">
      <c r="B199" t="s">
        <v>659</v>
      </c>
      <c r="C199" t="s">
        <v>321</v>
      </c>
      <c r="D199" t="s">
        <v>322</v>
      </c>
      <c r="E199" t="s">
        <v>321</v>
      </c>
      <c r="F199" s="17" t="s">
        <v>334</v>
      </c>
      <c r="G199" s="17" t="s">
        <v>614</v>
      </c>
      <c r="H199" s="17" t="s">
        <v>614</v>
      </c>
      <c r="I199" s="17"/>
      <c r="J199" t="s">
        <v>611</v>
      </c>
      <c r="K199" t="str">
        <f t="shared" ref="K199:K217" si="42">J199&amp;" "&amp;E199&amp;" ("&amp;F199&amp;")"</f>
        <v>di-C20:4 PA (DAPA)</v>
      </c>
      <c r="L199" t="str">
        <f>"A general model "&amp;D199&amp;" ("&amp;E199&amp;") lipid corresponding to atomistic C20:4(5c;8c;11c;14c) di-arachidonic acid (AA) tails."</f>
        <v>A general model phosphatidic acid (PA) lipid corresponding to atomistic C20:4(5c;8c;11c;14c) di-arachidonic acid (AA) tails.</v>
      </c>
      <c r="N199" t="s">
        <v>945</v>
      </c>
      <c r="O199"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199" t="s">
        <v>878</v>
      </c>
      <c r="V199" t="s">
        <v>26</v>
      </c>
      <c r="W199" t="s">
        <v>161</v>
      </c>
      <c r="X199" t="str">
        <f t="shared" ref="X199:X217" si="43">H199&amp;" "&amp;G199</f>
        <v>cFFDC cFFDC</v>
      </c>
      <c r="Y199">
        <v>-1</v>
      </c>
      <c r="AA199" t="s">
        <v>334</v>
      </c>
      <c r="AB199" t="s">
        <v>334</v>
      </c>
    </row>
    <row r="200" spans="1:28" x14ac:dyDescent="0.2">
      <c r="B200" t="s">
        <v>659</v>
      </c>
      <c r="C200" t="s">
        <v>321</v>
      </c>
      <c r="D200" t="s">
        <v>322</v>
      </c>
      <c r="E200" t="s">
        <v>321</v>
      </c>
      <c r="F200" s="17" t="s">
        <v>710</v>
      </c>
      <c r="G200" s="17" t="s">
        <v>615</v>
      </c>
      <c r="H200" s="17" t="s">
        <v>615</v>
      </c>
      <c r="I200" s="17"/>
      <c r="J200" s="18" t="s">
        <v>612</v>
      </c>
      <c r="K200" t="str">
        <f t="shared" si="42"/>
        <v>di-C22:6 PA (DDPA)</v>
      </c>
      <c r="L200" s="18" t="str">
        <f>"A general model "&amp;D200&amp;" ("&amp;E200&amp;") lipid corresponding to atomistic C22:6(4c;7c;10c;13c;16c;19c) di-docosahexaenoic acid tails."</f>
        <v>A general model phosphatidic acid (PA) lipid corresponding to atomistic C22:6(4c;7c;10c;13c;16c;19c) di-docosahexaenoic acid tails.</v>
      </c>
      <c r="N200" t="s">
        <v>945</v>
      </c>
      <c r="O200"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200" t="s">
        <v>878</v>
      </c>
      <c r="V200" t="s">
        <v>26</v>
      </c>
      <c r="W200" t="s">
        <v>161</v>
      </c>
      <c r="X200" t="str">
        <f t="shared" si="43"/>
        <v>DFFDD DFFDD</v>
      </c>
      <c r="Y200">
        <v>-1</v>
      </c>
      <c r="Z200" s="19"/>
    </row>
    <row r="201" spans="1:28" x14ac:dyDescent="0.2">
      <c r="B201" t="s">
        <v>659</v>
      </c>
      <c r="C201" t="s">
        <v>321</v>
      </c>
      <c r="D201" t="s">
        <v>322</v>
      </c>
      <c r="E201" t="s">
        <v>321</v>
      </c>
      <c r="F201" s="17" t="s">
        <v>711</v>
      </c>
      <c r="G201" s="17" t="s">
        <v>569</v>
      </c>
      <c r="H201" s="17" t="s">
        <v>572</v>
      </c>
      <c r="I201" s="17"/>
      <c r="J201" t="s">
        <v>618</v>
      </c>
      <c r="K201" t="str">
        <f t="shared" si="42"/>
        <v>C16:0/16:1 PA (PYPA)</v>
      </c>
      <c r="L201" s="18" t="str">
        <f>"A general model "&amp;D201&amp;" ("&amp;E201&amp;") lipid corresponding to atomistic C16:0/16:1(9c) 1-palmitoyl-2-palmitoleoyl tails."</f>
        <v>A general model phosphatidic acid (PA) lipid corresponding to atomistic C16:0/16:1(9c) 1-palmitoyl-2-palmitoleoyl tails.</v>
      </c>
      <c r="N201" t="s">
        <v>945</v>
      </c>
      <c r="O201"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201" t="s">
        <v>878</v>
      </c>
      <c r="V201" t="s">
        <v>26</v>
      </c>
      <c r="W201" t="s">
        <v>161</v>
      </c>
      <c r="X201" t="str">
        <f t="shared" si="43"/>
        <v>cCDC cCCC</v>
      </c>
      <c r="Y201">
        <v>-1</v>
      </c>
      <c r="AA201" t="s">
        <v>340</v>
      </c>
    </row>
    <row r="202" spans="1:28" x14ac:dyDescent="0.2">
      <c r="B202" t="s">
        <v>659</v>
      </c>
      <c r="C202" t="s">
        <v>321</v>
      </c>
      <c r="D202" t="s">
        <v>322</v>
      </c>
      <c r="E202" t="s">
        <v>321</v>
      </c>
      <c r="F202" s="17" t="s">
        <v>712</v>
      </c>
      <c r="G202" s="17" t="s">
        <v>569</v>
      </c>
      <c r="H202" s="17" t="s">
        <v>57</v>
      </c>
      <c r="I202" s="17"/>
      <c r="J202" t="s">
        <v>620</v>
      </c>
      <c r="K202" t="str">
        <f t="shared" si="42"/>
        <v>C16:0/18:0 PA (PSPA)</v>
      </c>
      <c r="L202" s="18" t="str">
        <f>"A general model "&amp;D202&amp;" ("&amp;E202&amp;") lipid corresponding to atomistic C16:0/18:0 1-palmitoyl-2-stearoyl tails."</f>
        <v>A general model phosphatidic acid (PA) lipid corresponding to atomistic C16:0/18:0 1-palmitoyl-2-stearoyl tails.</v>
      </c>
      <c r="N202" t="s">
        <v>945</v>
      </c>
      <c r="O202"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202" t="s">
        <v>878</v>
      </c>
      <c r="V202" t="s">
        <v>26</v>
      </c>
      <c r="W202" t="s">
        <v>161</v>
      </c>
      <c r="X202" t="str">
        <f t="shared" si="43"/>
        <v>CCCC cCCC</v>
      </c>
      <c r="Y202">
        <v>-1</v>
      </c>
      <c r="AA202" t="s">
        <v>325</v>
      </c>
      <c r="AB202" t="s">
        <v>712</v>
      </c>
    </row>
    <row r="203" spans="1:28" x14ac:dyDescent="0.2">
      <c r="B203" t="s">
        <v>659</v>
      </c>
      <c r="C203" t="s">
        <v>321</v>
      </c>
      <c r="D203" t="s">
        <v>322</v>
      </c>
      <c r="E203" t="s">
        <v>321</v>
      </c>
      <c r="F203" s="17" t="s">
        <v>340</v>
      </c>
      <c r="G203" s="17" t="s">
        <v>569</v>
      </c>
      <c r="H203" s="17" t="s">
        <v>73</v>
      </c>
      <c r="I203" s="17"/>
      <c r="J203" t="s">
        <v>197</v>
      </c>
      <c r="K203" t="str">
        <f t="shared" si="42"/>
        <v>C16:0/18:1 PA (POPA)</v>
      </c>
      <c r="L203" s="18" t="str">
        <f>"A general model "&amp;D203&amp;" ("&amp;E203&amp;") lipid corresponding to atomistic C16:0/18:1(9c) 1-palmitoyl-2-oleoyl (PO"&amp;E203&amp;") tails."</f>
        <v>A general model phosphatidic acid (PA) lipid corresponding to atomistic C16:0/18:1(9c) 1-palmitoyl-2-oleoyl (POPA) tails.</v>
      </c>
      <c r="N203" t="s">
        <v>945</v>
      </c>
      <c r="O203"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203" t="s">
        <v>878</v>
      </c>
      <c r="V203" t="s">
        <v>26</v>
      </c>
      <c r="W203" t="s">
        <v>161</v>
      </c>
      <c r="X203" t="str">
        <f t="shared" si="43"/>
        <v>CDCC cCCC</v>
      </c>
      <c r="Y203">
        <v>-1</v>
      </c>
      <c r="AA203" t="s">
        <v>340</v>
      </c>
      <c r="AB203" t="s">
        <v>340</v>
      </c>
    </row>
    <row r="204" spans="1:28" x14ac:dyDescent="0.2">
      <c r="A204" s="27"/>
      <c r="B204" t="s">
        <v>659</v>
      </c>
      <c r="C204" t="s">
        <v>321</v>
      </c>
      <c r="D204" t="s">
        <v>322</v>
      </c>
      <c r="E204" t="s">
        <v>321</v>
      </c>
      <c r="F204" s="17" t="s">
        <v>713</v>
      </c>
      <c r="G204" s="17" t="s">
        <v>569</v>
      </c>
      <c r="H204" s="17" t="s">
        <v>88</v>
      </c>
      <c r="I204" s="17"/>
      <c r="J204" t="s">
        <v>203</v>
      </c>
      <c r="K204" t="str">
        <f t="shared" si="42"/>
        <v>C16:0/18:2 PA (PLPA)</v>
      </c>
      <c r="L204" s="18" t="str">
        <f>"A general model "&amp;D204&amp;" ("&amp;E204&amp;") lipid corresponding to atomistic C16:0/18:2(9c;12c) 1-palmitoyl-2-linoleoyl tails."</f>
        <v>A general model phosphatidic acid (PA) lipid corresponding to atomistic C16:0/18:2(9c;12c) 1-palmitoyl-2-linoleoyl tails.</v>
      </c>
      <c r="N204" t="s">
        <v>945</v>
      </c>
      <c r="O204"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204" t="s">
        <v>878</v>
      </c>
      <c r="V204" t="s">
        <v>26</v>
      </c>
      <c r="W204" t="s">
        <v>161</v>
      </c>
      <c r="X204" t="str">
        <f t="shared" si="43"/>
        <v>CDDC cCCC</v>
      </c>
      <c r="Y204">
        <v>-1</v>
      </c>
      <c r="AA204" t="s">
        <v>342</v>
      </c>
      <c r="AB204" t="s">
        <v>713</v>
      </c>
    </row>
    <row r="205" spans="1:28" x14ac:dyDescent="0.2">
      <c r="B205" t="s">
        <v>659</v>
      </c>
      <c r="C205" t="s">
        <v>321</v>
      </c>
      <c r="D205" t="s">
        <v>322</v>
      </c>
      <c r="E205" t="s">
        <v>321</v>
      </c>
      <c r="F205" s="17" t="s">
        <v>714</v>
      </c>
      <c r="G205" s="17" t="s">
        <v>569</v>
      </c>
      <c r="H205" s="17" t="s">
        <v>92</v>
      </c>
      <c r="I205" s="17"/>
      <c r="J205" t="s">
        <v>205</v>
      </c>
      <c r="K205" t="str">
        <f t="shared" si="42"/>
        <v>C16:0/18:3 PA (PFPA)</v>
      </c>
      <c r="L205" s="18" t="str">
        <f>"A general model "&amp;D205&amp;" ("&amp;E205&amp;") lipid corresponding to atomistic C16:0/18:3(9c;12c;15c) 1-palmitoyl-2-alpha-linolenic acid tails."</f>
        <v>A general model phosphatidic acid (PA) lipid corresponding to atomistic C16:0/18:3(9c;12c;15c) 1-palmitoyl-2-alpha-linolenic acid tails.</v>
      </c>
      <c r="N205" t="s">
        <v>945</v>
      </c>
      <c r="O205"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205" t="s">
        <v>878</v>
      </c>
      <c r="V205" t="s">
        <v>26</v>
      </c>
      <c r="W205" t="s">
        <v>161</v>
      </c>
      <c r="X205" t="str">
        <f t="shared" si="43"/>
        <v>CDDD cCCC</v>
      </c>
      <c r="Y205">
        <v>-1</v>
      </c>
      <c r="AB205" t="s">
        <v>772</v>
      </c>
    </row>
    <row r="206" spans="1:28" x14ac:dyDescent="0.2">
      <c r="B206" t="s">
        <v>659</v>
      </c>
      <c r="C206" t="s">
        <v>321</v>
      </c>
      <c r="D206" t="s">
        <v>322</v>
      </c>
      <c r="E206" t="s">
        <v>321</v>
      </c>
      <c r="F206" s="17" t="s">
        <v>342</v>
      </c>
      <c r="G206" s="17" t="s">
        <v>569</v>
      </c>
      <c r="H206" s="17" t="s">
        <v>651</v>
      </c>
      <c r="I206" s="17"/>
      <c r="J206" t="s">
        <v>201</v>
      </c>
      <c r="K206" t="str">
        <f t="shared" si="42"/>
        <v>C16:0/20:2 PA (PIPA)</v>
      </c>
      <c r="L206" s="18" t="str">
        <f>"A general model "&amp;D206&amp;" ("&amp;E206&amp;") lipid corresponding to atomistic C16:0/20:2(11c;14c) 1-palmitoyl-2-eicosadienoyl tails."</f>
        <v>A general model phosphatidic acid (PA) lipid corresponding to atomistic C16:0/20:2(11c;14c) 1-palmitoyl-2-eicosadienoyl tails.</v>
      </c>
      <c r="N206" t="s">
        <v>945</v>
      </c>
      <c r="O206"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206" t="s">
        <v>878</v>
      </c>
      <c r="V206" t="s">
        <v>26</v>
      </c>
      <c r="W206" t="s">
        <v>161</v>
      </c>
      <c r="X206" t="str">
        <f t="shared" si="43"/>
        <v>cCDDC cCCC</v>
      </c>
      <c r="Y206">
        <v>-1</v>
      </c>
    </row>
    <row r="207" spans="1:28" x14ac:dyDescent="0.2">
      <c r="A207" s="41"/>
      <c r="B207" t="s">
        <v>659</v>
      </c>
      <c r="C207" t="s">
        <v>321</v>
      </c>
      <c r="D207" t="s">
        <v>322</v>
      </c>
      <c r="E207" t="s">
        <v>321</v>
      </c>
      <c r="F207" s="17" t="s">
        <v>759</v>
      </c>
      <c r="G207" s="17" t="s">
        <v>569</v>
      </c>
      <c r="H207" s="17" t="s">
        <v>750</v>
      </c>
      <c r="I207" s="17"/>
      <c r="J207" t="s">
        <v>245</v>
      </c>
      <c r="K207" t="str">
        <f t="shared" si="42"/>
        <v>C16:0/20:3 PA (PQPA)</v>
      </c>
      <c r="L207" s="18" t="str">
        <f>"A general model "&amp;D207&amp;" ("&amp;E207&amp;") lipid corresponding to atomistic C18:0/20:2(8c;11c;14c) 1-palmitoyl-2-eicosatrienoyl tails."</f>
        <v>A general model phosphatidic acid (PA) lipid corresponding to atomistic C18:0/20:2(8c;11c;14c) 1-palmitoyl-2-eicosatrienoyl tails.</v>
      </c>
      <c r="N207" t="s">
        <v>945</v>
      </c>
      <c r="O207"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207" t="s">
        <v>878</v>
      </c>
      <c r="V207" t="s">
        <v>26</v>
      </c>
      <c r="W207" t="s">
        <v>161</v>
      </c>
      <c r="X207" t="str">
        <f t="shared" si="43"/>
        <v>cDDDC cCCC</v>
      </c>
      <c r="Y207">
        <v>-1</v>
      </c>
    </row>
    <row r="208" spans="1:28" x14ac:dyDescent="0.2">
      <c r="B208" t="s">
        <v>659</v>
      </c>
      <c r="C208" t="s">
        <v>321</v>
      </c>
      <c r="D208" t="s">
        <v>322</v>
      </c>
      <c r="E208" t="s">
        <v>321</v>
      </c>
      <c r="F208" s="17" t="s">
        <v>343</v>
      </c>
      <c r="G208" s="17" t="s">
        <v>569</v>
      </c>
      <c r="H208" s="17" t="s">
        <v>614</v>
      </c>
      <c r="I208" s="17"/>
      <c r="J208" t="s">
        <v>208</v>
      </c>
      <c r="K208" t="str">
        <f t="shared" si="42"/>
        <v>C16:0/20:4 PA (PAPA)</v>
      </c>
      <c r="L208" s="18" t="str">
        <f>"A general model "&amp;D208&amp;" ("&amp;E208&amp;") lipid corresponding to atomistic C16:0/20:4(5c;8c;11c;14c) 1-palmitoyl-2-arachidonoyl tails."</f>
        <v>A general model phosphatidic acid (PA) lipid corresponding to atomistic C16:0/20:4(5c;8c;11c;14c) 1-palmitoyl-2-arachidonoyl tails.</v>
      </c>
      <c r="N208" t="s">
        <v>945</v>
      </c>
      <c r="O208"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208" t="s">
        <v>878</v>
      </c>
      <c r="V208" t="s">
        <v>26</v>
      </c>
      <c r="W208" t="s">
        <v>161</v>
      </c>
      <c r="X208" t="str">
        <f t="shared" si="43"/>
        <v>cFFDC cCCC</v>
      </c>
      <c r="Y208">
        <v>-1</v>
      </c>
      <c r="AA208" t="s">
        <v>343</v>
      </c>
      <c r="AB208" t="s">
        <v>343</v>
      </c>
    </row>
    <row r="209" spans="2:28" x14ac:dyDescent="0.2">
      <c r="B209" t="s">
        <v>659</v>
      </c>
      <c r="C209" t="s">
        <v>321</v>
      </c>
      <c r="D209" t="s">
        <v>322</v>
      </c>
      <c r="E209" t="s">
        <v>321</v>
      </c>
      <c r="F209" s="17" t="s">
        <v>725</v>
      </c>
      <c r="G209" s="17" t="s">
        <v>569</v>
      </c>
      <c r="H209" s="17" t="s">
        <v>80</v>
      </c>
      <c r="I209" s="17"/>
      <c r="J209" t="s">
        <v>624</v>
      </c>
      <c r="K209" t="str">
        <f t="shared" si="42"/>
        <v>C16:0/22:1 PA (PEPA)</v>
      </c>
      <c r="L209" s="18" t="str">
        <f>"A general model "&amp;D209&amp;" ("&amp;E209&amp;") lipid corresponding to atomistic C16:0/22:1 1-palmitoyl-2-erucoyl tails."</f>
        <v>A general model phosphatidic acid (PA) lipid corresponding to atomistic C16:0/22:1 1-palmitoyl-2-erucoyl tails.</v>
      </c>
      <c r="N209" t="s">
        <v>945</v>
      </c>
      <c r="O209"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209" t="s">
        <v>878</v>
      </c>
      <c r="V209" t="s">
        <v>26</v>
      </c>
      <c r="W209" t="s">
        <v>161</v>
      </c>
      <c r="X209" t="str">
        <f t="shared" si="43"/>
        <v>CCDCC cCCC</v>
      </c>
      <c r="Y209">
        <v>-1</v>
      </c>
      <c r="AA209" t="s">
        <v>341</v>
      </c>
    </row>
    <row r="210" spans="2:28" x14ac:dyDescent="0.2">
      <c r="B210" t="s">
        <v>659</v>
      </c>
      <c r="C210" t="s">
        <v>321</v>
      </c>
      <c r="D210" t="s">
        <v>322</v>
      </c>
      <c r="E210" t="s">
        <v>321</v>
      </c>
      <c r="F210" s="17" t="s">
        <v>715</v>
      </c>
      <c r="G210" s="17" t="s">
        <v>569</v>
      </c>
      <c r="H210" s="17" t="s">
        <v>615</v>
      </c>
      <c r="I210" s="17"/>
      <c r="J210" s="18" t="s">
        <v>210</v>
      </c>
      <c r="K210" t="str">
        <f t="shared" si="42"/>
        <v>C16:0/22:6 PA (PDPA)</v>
      </c>
      <c r="L210" s="18" t="str">
        <f>"A general model "&amp;D210&amp;" ("&amp;E210&amp;") lipid corresponding to atomistic C16:0/22:6(4c;7c;10c;13c;16c;19c) 1-palmitoyl-2-docosahexaenoyl tails."</f>
        <v>A general model phosphatidic acid (PA) lipid corresponding to atomistic C16:0/22:6(4c;7c;10c;13c;16c;19c) 1-palmitoyl-2-docosahexaenoyl tails.</v>
      </c>
      <c r="N210" t="s">
        <v>945</v>
      </c>
      <c r="O210"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210" t="s">
        <v>878</v>
      </c>
      <c r="V210" t="s">
        <v>26</v>
      </c>
      <c r="W210" t="s">
        <v>161</v>
      </c>
      <c r="X210" t="str">
        <f t="shared" si="43"/>
        <v>DFFDD cCCC</v>
      </c>
      <c r="Y210">
        <v>-1</v>
      </c>
      <c r="AA210" t="s">
        <v>344</v>
      </c>
    </row>
    <row r="211" spans="2:28" x14ac:dyDescent="0.2">
      <c r="B211" t="s">
        <v>659</v>
      </c>
      <c r="C211" t="s">
        <v>321</v>
      </c>
      <c r="D211" t="s">
        <v>322</v>
      </c>
      <c r="E211" t="s">
        <v>321</v>
      </c>
      <c r="F211" s="17" t="s">
        <v>716</v>
      </c>
      <c r="G211" s="17" t="s">
        <v>572</v>
      </c>
      <c r="H211" s="17" t="s">
        <v>73</v>
      </c>
      <c r="I211" s="17"/>
      <c r="J211" t="s">
        <v>622</v>
      </c>
      <c r="K211" t="str">
        <f t="shared" si="42"/>
        <v>C16:1/18:1 PA (YOPA)</v>
      </c>
      <c r="L211" s="18" t="str">
        <f>"A general model "&amp;D211&amp;" ("&amp;E211&amp;") lipid corresponding to atomistic C16:1(9c)/18:1(9c) 1-palmitoleoyl-2-oleoyl tails."</f>
        <v>A general model phosphatidic acid (PA) lipid corresponding to atomistic C16:1(9c)/18:1(9c) 1-palmitoleoyl-2-oleoyl tails.</v>
      </c>
      <c r="N211" t="s">
        <v>945</v>
      </c>
      <c r="O211"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211" t="s">
        <v>878</v>
      </c>
      <c r="V211" t="s">
        <v>26</v>
      </c>
      <c r="W211" t="s">
        <v>161</v>
      </c>
      <c r="X211" t="str">
        <f t="shared" si="43"/>
        <v>CDCC cCDC</v>
      </c>
      <c r="Y211">
        <v>-1</v>
      </c>
      <c r="AA211" t="s">
        <v>330</v>
      </c>
    </row>
    <row r="212" spans="2:28" x14ac:dyDescent="0.2">
      <c r="B212" t="s">
        <v>659</v>
      </c>
      <c r="C212" t="s">
        <v>321</v>
      </c>
      <c r="D212" t="s">
        <v>322</v>
      </c>
      <c r="E212" t="s">
        <v>321</v>
      </c>
      <c r="F212" s="17" t="s">
        <v>717</v>
      </c>
      <c r="G212" s="17" t="s">
        <v>57</v>
      </c>
      <c r="H212" s="17" t="s">
        <v>73</v>
      </c>
      <c r="I212" s="17"/>
      <c r="J212" t="s">
        <v>639</v>
      </c>
      <c r="K212" t="str">
        <f t="shared" si="42"/>
        <v>C18:0/18:1 PA (SOPA)</v>
      </c>
      <c r="L212" s="18" t="str">
        <f>"A general model "&amp;D212&amp;" ("&amp;E212&amp;") lipid corresponding to atomistic C18:0/18:1(9c) 1-stearoyl-2-oleoyl (SO"&amp;E212&amp;") tails."</f>
        <v>A general model phosphatidic acid (PA) lipid corresponding to atomistic C18:0/18:1(9c) 1-stearoyl-2-oleoyl (SOPA) tails.</v>
      </c>
      <c r="N212" t="s">
        <v>945</v>
      </c>
      <c r="O212"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212" t="s">
        <v>878</v>
      </c>
      <c r="V212" t="s">
        <v>26</v>
      </c>
      <c r="W212" t="s">
        <v>161</v>
      </c>
      <c r="X212" t="str">
        <f t="shared" si="43"/>
        <v>CDCC CCCC</v>
      </c>
      <c r="Y212">
        <v>-1</v>
      </c>
      <c r="AA212" t="s">
        <v>340</v>
      </c>
      <c r="AB212" t="s">
        <v>717</v>
      </c>
    </row>
    <row r="213" spans="2:28" x14ac:dyDescent="0.2">
      <c r="B213" t="s">
        <v>659</v>
      </c>
      <c r="C213" t="s">
        <v>321</v>
      </c>
      <c r="D213" t="s">
        <v>322</v>
      </c>
      <c r="E213" t="s">
        <v>321</v>
      </c>
      <c r="F213" s="17" t="s">
        <v>718</v>
      </c>
      <c r="G213" s="17" t="s">
        <v>57</v>
      </c>
      <c r="H213" s="17" t="s">
        <v>88</v>
      </c>
      <c r="I213" s="17"/>
      <c r="J213" t="s">
        <v>642</v>
      </c>
      <c r="K213" t="str">
        <f t="shared" si="42"/>
        <v>C18:0/18:2 PA (SLPA)</v>
      </c>
      <c r="L213" s="18" t="str">
        <f>"A general model "&amp;D213&amp;" ("&amp;E213&amp;") lipid corresponding to atomistic C18:0/18:2(9c;12c) 1-stearoyl-2-linoleoyl tails."</f>
        <v>A general model phosphatidic acid (PA) lipid corresponding to atomistic C18:0/18:2(9c;12c) 1-stearoyl-2-linoleoyl tails.</v>
      </c>
      <c r="N213" t="s">
        <v>945</v>
      </c>
      <c r="O213"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213" t="s">
        <v>878</v>
      </c>
      <c r="V213" t="s">
        <v>26</v>
      </c>
      <c r="W213" t="s">
        <v>161</v>
      </c>
      <c r="X213" t="str">
        <f t="shared" si="43"/>
        <v>CDDC CCCC</v>
      </c>
      <c r="Y213">
        <v>-1</v>
      </c>
      <c r="AA213" t="s">
        <v>342</v>
      </c>
      <c r="AB213" t="s">
        <v>718</v>
      </c>
    </row>
    <row r="214" spans="2:28" x14ac:dyDescent="0.2">
      <c r="B214" t="s">
        <v>659</v>
      </c>
      <c r="C214" t="s">
        <v>321</v>
      </c>
      <c r="D214" t="s">
        <v>322</v>
      </c>
      <c r="E214" t="s">
        <v>321</v>
      </c>
      <c r="F214" s="17" t="s">
        <v>719</v>
      </c>
      <c r="G214" s="17" t="s">
        <v>57</v>
      </c>
      <c r="H214" s="17" t="s">
        <v>614</v>
      </c>
      <c r="I214" s="17"/>
      <c r="J214" t="s">
        <v>637</v>
      </c>
      <c r="K214" t="str">
        <f t="shared" si="42"/>
        <v>C18:0/20:4 PA (SAPA)</v>
      </c>
      <c r="L214" s="18" t="str">
        <f>"A general model "&amp;D214&amp;" ("&amp;E214&amp;") lipid corresponding to atomistic C16:0/20:4(5c;8c;11c;14c) 1-stearoyl-2-arachidonoyl tails."</f>
        <v>A general model phosphatidic acid (PA) lipid corresponding to atomistic C16:0/20:4(5c;8c;11c;14c) 1-stearoyl-2-arachidonoyl tails.</v>
      </c>
      <c r="N214" t="s">
        <v>945</v>
      </c>
      <c r="O214"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214" t="s">
        <v>878</v>
      </c>
      <c r="V214" t="s">
        <v>26</v>
      </c>
      <c r="W214" t="s">
        <v>161</v>
      </c>
      <c r="X214" t="str">
        <f t="shared" si="43"/>
        <v>cFFDC CCCC</v>
      </c>
      <c r="Y214">
        <v>-1</v>
      </c>
      <c r="AA214" t="s">
        <v>343</v>
      </c>
      <c r="AB214" t="s">
        <v>719</v>
      </c>
    </row>
    <row r="215" spans="2:28" x14ac:dyDescent="0.2">
      <c r="B215" t="s">
        <v>659</v>
      </c>
      <c r="C215" t="s">
        <v>321</v>
      </c>
      <c r="D215" t="s">
        <v>322</v>
      </c>
      <c r="E215" t="s">
        <v>321</v>
      </c>
      <c r="F215" s="17" t="s">
        <v>720</v>
      </c>
      <c r="G215" s="17" t="s">
        <v>57</v>
      </c>
      <c r="H215" s="17" t="s">
        <v>615</v>
      </c>
      <c r="I215" s="17"/>
      <c r="J215" s="18" t="s">
        <v>635</v>
      </c>
      <c r="K215" t="str">
        <f t="shared" si="42"/>
        <v>C18:0/22:6 PA (SDPA)</v>
      </c>
      <c r="L215" s="18" t="str">
        <f>"A general model "&amp;D215&amp;" ("&amp;E215&amp;") lipid corresponding to atomistic C18:0/22:6(4c;7c;10c;13c;16c;19c) 1-stearoyl-2-docosahexaenoyl tails."</f>
        <v>A general model phosphatidic acid (PA) lipid corresponding to atomistic C18:0/22:6(4c;7c;10c;13c;16c;19c) 1-stearoyl-2-docosahexaenoyl tails.</v>
      </c>
      <c r="N215" t="s">
        <v>945</v>
      </c>
      <c r="O215"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215" t="s">
        <v>878</v>
      </c>
      <c r="V215" t="s">
        <v>26</v>
      </c>
      <c r="W215" t="s">
        <v>161</v>
      </c>
      <c r="X215" t="str">
        <f t="shared" si="43"/>
        <v>DFFDD CCCC</v>
      </c>
      <c r="Y215">
        <v>-1</v>
      </c>
      <c r="AA215" t="s">
        <v>344</v>
      </c>
      <c r="AB215" t="s">
        <v>720</v>
      </c>
    </row>
    <row r="216" spans="2:28" x14ac:dyDescent="0.2">
      <c r="B216" t="s">
        <v>659</v>
      </c>
      <c r="C216" t="s">
        <v>321</v>
      </c>
      <c r="D216" t="s">
        <v>322</v>
      </c>
      <c r="E216" t="s">
        <v>321</v>
      </c>
      <c r="F216" s="17" t="s">
        <v>721</v>
      </c>
      <c r="G216" s="17" t="s">
        <v>73</v>
      </c>
      <c r="H216" s="17" t="s">
        <v>88</v>
      </c>
      <c r="I216" s="17"/>
      <c r="J216" t="s">
        <v>214</v>
      </c>
      <c r="K216" t="str">
        <f t="shared" si="42"/>
        <v>C18:1/18:2 PA (OLPA)</v>
      </c>
      <c r="L216" s="18" t="str">
        <f>"A general model "&amp;D216&amp;" ("&amp;E216&amp;") lipid corresponding to atomistic C18:1(9c)/18:2(9c;12c) 1-oleoyl-2-linoleoyl  tails."</f>
        <v>A general model phosphatidic acid (PA) lipid corresponding to atomistic C18:1(9c)/18:2(9c;12c) 1-oleoyl-2-linoleoyl  tails.</v>
      </c>
      <c r="N216" t="s">
        <v>945</v>
      </c>
      <c r="O216"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216" t="s">
        <v>878</v>
      </c>
      <c r="V216" t="s">
        <v>26</v>
      </c>
      <c r="W216" t="s">
        <v>161</v>
      </c>
      <c r="X216" t="str">
        <f t="shared" si="43"/>
        <v>CDDC CDCC</v>
      </c>
      <c r="Y216">
        <v>-1</v>
      </c>
    </row>
    <row r="217" spans="2:28" x14ac:dyDescent="0.2">
      <c r="B217" t="s">
        <v>659</v>
      </c>
      <c r="C217" t="s">
        <v>321</v>
      </c>
      <c r="D217" t="s">
        <v>322</v>
      </c>
      <c r="E217" t="s">
        <v>321</v>
      </c>
      <c r="F217" s="17" t="s">
        <v>722</v>
      </c>
      <c r="G217" s="17" t="s">
        <v>73</v>
      </c>
      <c r="H217" s="17" t="s">
        <v>80</v>
      </c>
      <c r="I217" s="17"/>
      <c r="J217" t="s">
        <v>644</v>
      </c>
      <c r="K217" t="str">
        <f t="shared" si="42"/>
        <v>C18:1/22:1 PA (OEPA)</v>
      </c>
      <c r="L217" s="18" t="str">
        <f>"A general model "&amp;D217&amp;" ("&amp;E217&amp;") lipid corresponding to atomistic C18:1(9c)/22:1(13c) 1-oleoyl-2-dierucoyl tails."</f>
        <v>A general model phosphatidic acid (PA) lipid corresponding to atomistic C18:1(9c)/22:1(13c) 1-oleoyl-2-dierucoyl tails.</v>
      </c>
      <c r="N217" t="s">
        <v>945</v>
      </c>
      <c r="O217"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217" t="s">
        <v>878</v>
      </c>
      <c r="V217" t="s">
        <v>26</v>
      </c>
      <c r="W217" t="s">
        <v>161</v>
      </c>
      <c r="X217" t="str">
        <f t="shared" si="43"/>
        <v>CCDCC CDCC</v>
      </c>
      <c r="Y217">
        <v>-1</v>
      </c>
    </row>
    <row r="218" spans="2:28" x14ac:dyDescent="0.2">
      <c r="B218" t="s">
        <v>659</v>
      </c>
      <c r="C218" t="s">
        <v>321</v>
      </c>
      <c r="D218" t="s">
        <v>322</v>
      </c>
      <c r="E218" t="s">
        <v>321</v>
      </c>
      <c r="F218" s="17" t="s">
        <v>723</v>
      </c>
      <c r="G218" s="17" t="s">
        <v>73</v>
      </c>
      <c r="H218" s="17" t="s">
        <v>615</v>
      </c>
      <c r="I218" s="17"/>
      <c r="J218" s="18" t="s">
        <v>216</v>
      </c>
      <c r="K218" t="str">
        <f>J218&amp;" "&amp;E218&amp;" ("&amp;F218&amp;")"</f>
        <v>C18:1/22:6 PA (ODPA)</v>
      </c>
      <c r="L218" s="18" t="str">
        <f>"A general model "&amp;D218&amp;" ("&amp;E218&amp;") lipid corresponding to atomistic C18:1(9c)/22:6(4c;7c;10c;13c;16c;19c) 1-oleoyl-2-docosahexaenoic acid tails."</f>
        <v>A general model phosphatidic acid (PA) lipid corresponding to atomistic C18:1(9c)/22:6(4c;7c;10c;13c;16c;19c) 1-oleoyl-2-docosahexaenoic acid tails.</v>
      </c>
      <c r="N218" t="s">
        <v>945</v>
      </c>
      <c r="O218"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218" t="s">
        <v>878</v>
      </c>
      <c r="V218" t="s">
        <v>26</v>
      </c>
      <c r="W218" t="s">
        <v>161</v>
      </c>
      <c r="X218" t="str">
        <f>H218&amp;" "&amp;G218</f>
        <v>DFFDD CDCC</v>
      </c>
      <c r="Y218">
        <v>-1</v>
      </c>
    </row>
    <row r="219" spans="2:28" x14ac:dyDescent="0.2">
      <c r="B219" t="s">
        <v>659</v>
      </c>
      <c r="C219" t="s">
        <v>321</v>
      </c>
      <c r="D219" t="s">
        <v>322</v>
      </c>
      <c r="E219" t="s">
        <v>321</v>
      </c>
      <c r="F219" s="17" t="s">
        <v>724</v>
      </c>
      <c r="G219" s="17" t="s">
        <v>88</v>
      </c>
      <c r="H219" s="17" t="s">
        <v>92</v>
      </c>
      <c r="I219" s="17"/>
      <c r="J219" t="s">
        <v>645</v>
      </c>
      <c r="K219" t="str">
        <f t="shared" ref="K219" si="44">J219&amp;" "&amp;E219&amp;" ("&amp;F219&amp;")"</f>
        <v>C18:2/18:3 PA (LFPA)</v>
      </c>
      <c r="L219" s="18" t="str">
        <f>"A general model "&amp;D219&amp;" ("&amp;E219&amp;") lipid corresponding to atomistic C18:2(9c;12c)/18:3(9c;12c;15c) 1-dilinoleoyl-2-alpha-linolenic acid  tails."</f>
        <v>A general model phosphatidic acid (PA) lipid corresponding to atomistic C18:2(9c;12c)/18:3(9c;12c;15c) 1-dilinoleoyl-2-alpha-linolenic acid  tails.</v>
      </c>
      <c r="N219" t="s">
        <v>945</v>
      </c>
      <c r="O219"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219" t="s">
        <v>878</v>
      </c>
      <c r="V219" t="s">
        <v>26</v>
      </c>
      <c r="W219" t="s">
        <v>161</v>
      </c>
      <c r="X219" t="str">
        <f t="shared" ref="X219" si="45">H219&amp;" "&amp;G219</f>
        <v>CDDD CDDC</v>
      </c>
      <c r="Y219">
        <v>-1</v>
      </c>
      <c r="AB219" t="s">
        <v>773</v>
      </c>
    </row>
    <row r="220" spans="2:28" x14ac:dyDescent="0.2">
      <c r="F220" s="17"/>
      <c r="G220" s="17"/>
      <c r="H220" s="17"/>
      <c r="I220" s="17"/>
      <c r="L220" s="18"/>
    </row>
    <row r="221" spans="2:28" ht="18" x14ac:dyDescent="0.2">
      <c r="C221" s="16" t="s">
        <v>815</v>
      </c>
      <c r="D221" s="16"/>
      <c r="E221" s="16"/>
    </row>
    <row r="222" spans="2:28" x14ac:dyDescent="0.2">
      <c r="B222">
        <v>-1</v>
      </c>
      <c r="C222" t="s">
        <v>874</v>
      </c>
      <c r="D222" t="s">
        <v>814</v>
      </c>
      <c r="E222" t="s">
        <v>863</v>
      </c>
      <c r="J222" s="27" t="s">
        <v>867</v>
      </c>
      <c r="O222" t="str">
        <f>Refs!$B$14 &amp; ";  \n " &amp; Refs!$B$13 &amp; " and \n " &amp; Refs!$B$12</f>
        <v>L. Borges-Araujo, P.C.T. Souza, F. Fernandes and M.N. Melo. Improved Parameterization of Phosphatidylinositide \n Lipid Headgroups for the Martini 3 Coarse-Grain Force Field, JCTC, 2021. doi:10.1021/acs.jctc.1c00615;  \n K.B. Pedersen et al., The Martini 3 Lipidome: Expanded and Refined Parameters Improve Lipid Phase Behavior, ACS Central Science, 2025. doi: 10.1021/acscentsci.5c00755 and \n P.C.T. Souza et al. Martini 3: a general purpose force field for coarse-grained molecular dynamics, \n Nat. Methods; 2021. doi: 10.1038/s41592-021-01098-3</v>
      </c>
      <c r="Q222" t="s">
        <v>868</v>
      </c>
      <c r="R222" t="s">
        <v>877</v>
      </c>
    </row>
    <row r="223" spans="2:28" x14ac:dyDescent="0.2">
      <c r="C223" s="20" t="s">
        <v>347</v>
      </c>
      <c r="D223" s="20"/>
      <c r="E223" s="20"/>
    </row>
    <row r="224" spans="2:28" x14ac:dyDescent="0.2">
      <c r="B224" t="s">
        <v>659</v>
      </c>
      <c r="C224" t="s">
        <v>346</v>
      </c>
      <c r="D224" t="s">
        <v>348</v>
      </c>
      <c r="E224" t="s">
        <v>349</v>
      </c>
      <c r="F224" s="17" t="s">
        <v>365</v>
      </c>
      <c r="G224" s="17" t="s">
        <v>569</v>
      </c>
      <c r="H224" s="17" t="s">
        <v>73</v>
      </c>
      <c r="I224" s="17"/>
      <c r="J224" t="s">
        <v>197</v>
      </c>
      <c r="K224" t="str">
        <f t="shared" ref="K224:K227" si="46">J224&amp;" "&amp;E224&amp;" ("&amp;F224&amp;")"</f>
        <v>C16:0/18:1 PI (POPI)</v>
      </c>
      <c r="L224" s="18" t="str">
        <f>"A general model "&amp;D224&amp;" ("&amp;E224&amp;") lipid corresponding to atomistic C16:0/18:1 1-palmitoyl-2-oleoyl (PO"&amp;E224&amp;") tails."</f>
        <v>A general model phosphatidylinositol (PI) lipid corresponding to atomistic C16:0/18:1 1-palmitoyl-2-oleoyl (POPI) tails.</v>
      </c>
      <c r="N224" t="s">
        <v>946</v>
      </c>
      <c r="O224" t="str">
        <f>Refs!$B$14 &amp; " \n " &amp; Refs!$B$13 &amp; " \n " &amp; Refs!$B$12</f>
        <v>L. Borges-Araujo, P.C.T. Souza, F. Fernandes and M.N. Melo. Improved Parameterization of Phosphatidylinositide \n Lipid Headgroups for the Martini 3 Coarse-Grain Force Field, JCTC, 2021. doi:10.1021/acs.jctc.1c00615 \n 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224" t="s">
        <v>878</v>
      </c>
      <c r="V224" t="s">
        <v>349</v>
      </c>
      <c r="W224" t="s">
        <v>161</v>
      </c>
      <c r="X224" t="str">
        <f t="shared" ref="X224:X227" si="47">H224&amp;" "&amp;G224</f>
        <v>CDCC cCCC</v>
      </c>
      <c r="Y224">
        <v>-1</v>
      </c>
      <c r="AA224" t="s">
        <v>365</v>
      </c>
      <c r="AB224" t="s">
        <v>365</v>
      </c>
    </row>
    <row r="225" spans="2:28" x14ac:dyDescent="0.2">
      <c r="B225" t="s">
        <v>659</v>
      </c>
      <c r="C225" t="s">
        <v>346</v>
      </c>
      <c r="D225" t="s">
        <v>348</v>
      </c>
      <c r="E225" t="s">
        <v>349</v>
      </c>
      <c r="F225" s="17" t="s">
        <v>824</v>
      </c>
      <c r="G225" s="17" t="s">
        <v>569</v>
      </c>
      <c r="H225" s="17" t="s">
        <v>88</v>
      </c>
      <c r="I225" s="17"/>
      <c r="J225" t="s">
        <v>203</v>
      </c>
      <c r="K225" t="str">
        <f t="shared" si="46"/>
        <v>C16:0/18:2 PI (PLPI)</v>
      </c>
      <c r="L225" s="18" t="str">
        <f>"A general model "&amp;D225&amp;" ("&amp;E225&amp;") lipid corresponding to atomistic C16:0/18:2 1-palmitoyl-2-linoleoyl (DL"&amp;E225&amp;" or DLi"&amp;E225&amp;") tails."</f>
        <v>A general model phosphatidylinositol (PI) lipid corresponding to atomistic C16:0/18:2 1-palmitoyl-2-linoleoyl (DLPI or DLiPI) tails.</v>
      </c>
      <c r="N225" t="s">
        <v>946</v>
      </c>
      <c r="O225" t="str">
        <f>Refs!$B$14 &amp; " \n " &amp; Refs!$B$13 &amp; " \n " &amp; Refs!$B$12</f>
        <v>L. Borges-Araujo, P.C.T. Souza, F. Fernandes and M.N. Melo. Improved Parameterization of Phosphatidylinositide \n Lipid Headgroups for the Martini 3 Coarse-Grain Force Field, JCTC, 2021. doi:10.1021/acs.jctc.1c00615 \n 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225" t="s">
        <v>878</v>
      </c>
      <c r="V225" t="s">
        <v>349</v>
      </c>
      <c r="W225" t="s">
        <v>161</v>
      </c>
      <c r="X225" t="str">
        <f t="shared" si="47"/>
        <v>CDDC cCCC</v>
      </c>
      <c r="Y225">
        <v>-1</v>
      </c>
      <c r="AA225" t="s">
        <v>366</v>
      </c>
      <c r="AB225" t="s">
        <v>824</v>
      </c>
    </row>
    <row r="226" spans="2:28" x14ac:dyDescent="0.2">
      <c r="B226" t="s">
        <v>659</v>
      </c>
      <c r="C226" t="s">
        <v>346</v>
      </c>
      <c r="D226" t="s">
        <v>348</v>
      </c>
      <c r="E226" t="s">
        <v>349</v>
      </c>
      <c r="F226" s="17" t="s">
        <v>825</v>
      </c>
      <c r="G226" s="17" t="s">
        <v>57</v>
      </c>
      <c r="H226" s="17" t="s">
        <v>614</v>
      </c>
      <c r="I226" s="17"/>
      <c r="J226" t="s">
        <v>637</v>
      </c>
      <c r="K226" t="str">
        <f t="shared" si="46"/>
        <v>C18:0/20:4 PI (SAPI)</v>
      </c>
      <c r="L226" s="18" t="str">
        <f>"A general model "&amp;D226&amp;" ("&amp;E226&amp;") lipid corresponding to atomistic C18:0/20:4 1-stearoyl-2-arachidonoyl tails."</f>
        <v>A general model phosphatidylinositol (PI) lipid corresponding to atomistic C18:0/20:4 1-stearoyl-2-arachidonoyl tails.</v>
      </c>
      <c r="N226" t="s">
        <v>946</v>
      </c>
      <c r="O226" t="str">
        <f>Refs!$B$14 &amp; " \n " &amp; Refs!$B$13 &amp; " \n " &amp; Refs!$B$12</f>
        <v>L. Borges-Araujo, P.C.T. Souza, F. Fernandes and M.N. Melo. Improved Parameterization of Phosphatidylinositide \n Lipid Headgroups for the Martini 3 Coarse-Grain Force Field, JCTC, 2021. doi:10.1021/acs.jctc.1c00615 \n 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226" t="s">
        <v>878</v>
      </c>
      <c r="V226" t="s">
        <v>349</v>
      </c>
      <c r="W226" t="s">
        <v>161</v>
      </c>
      <c r="X226" t="str">
        <f t="shared" si="47"/>
        <v>cFFDC CCCC</v>
      </c>
      <c r="Y226">
        <v>-1</v>
      </c>
      <c r="AA226" t="s">
        <v>367</v>
      </c>
      <c r="AB226" t="s">
        <v>825</v>
      </c>
    </row>
    <row r="227" spans="2:28" x14ac:dyDescent="0.2">
      <c r="B227" t="s">
        <v>659</v>
      </c>
      <c r="C227" t="s">
        <v>346</v>
      </c>
      <c r="D227" t="s">
        <v>348</v>
      </c>
      <c r="E227" t="s">
        <v>349</v>
      </c>
      <c r="F227" s="17" t="s">
        <v>826</v>
      </c>
      <c r="G227" s="17" t="s">
        <v>57</v>
      </c>
      <c r="H227" s="17" t="s">
        <v>615</v>
      </c>
      <c r="I227" s="17"/>
      <c r="J227" s="18" t="s">
        <v>635</v>
      </c>
      <c r="K227" t="str">
        <f t="shared" si="46"/>
        <v>C18:0/22:6 PI (SDPI)</v>
      </c>
      <c r="L227" s="18" t="str">
        <f>"A general model "&amp;D227&amp;" ("&amp;E227&amp;") lipid corresponding to atomistic C18:0/22:6 1-stearoyl-2-docosahexaenoyl tails."</f>
        <v>A general model phosphatidylinositol (PI) lipid corresponding to atomistic C18:0/22:6 1-stearoyl-2-docosahexaenoyl tails.</v>
      </c>
      <c r="N227" t="s">
        <v>946</v>
      </c>
      <c r="O227" t="str">
        <f>Refs!$B$14 &amp; " \n " &amp; Refs!$B$13 &amp; " \n " &amp; Refs!$B$12</f>
        <v>L. Borges-Araujo, P.C.T. Souza, F. Fernandes and M.N. Melo. Improved Parameterization of Phosphatidylinositide \n Lipid Headgroups for the Martini 3 Coarse-Grain Force Field, JCTC, 2021. doi:10.1021/acs.jctc.1c00615 \n 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227" t="s">
        <v>878</v>
      </c>
      <c r="V227" t="s">
        <v>349</v>
      </c>
      <c r="W227" t="s">
        <v>161</v>
      </c>
      <c r="X227" t="str">
        <f t="shared" si="47"/>
        <v>DFFDD CCCC</v>
      </c>
      <c r="Y227">
        <v>-1</v>
      </c>
      <c r="AA227" t="s">
        <v>368</v>
      </c>
      <c r="AB227" t="s">
        <v>826</v>
      </c>
    </row>
    <row r="228" spans="2:28" x14ac:dyDescent="0.2">
      <c r="C228" s="20" t="s">
        <v>369</v>
      </c>
      <c r="D228" s="20"/>
      <c r="E228" s="20"/>
    </row>
    <row r="229" spans="2:28" x14ac:dyDescent="0.2">
      <c r="B229" t="s">
        <v>659</v>
      </c>
      <c r="C229" t="s">
        <v>346</v>
      </c>
      <c r="D229" t="s">
        <v>370</v>
      </c>
      <c r="E229" t="s">
        <v>834</v>
      </c>
      <c r="F229" s="17" t="s">
        <v>378</v>
      </c>
      <c r="G229" s="17" t="s">
        <v>569</v>
      </c>
      <c r="H229" s="17" t="s">
        <v>73</v>
      </c>
      <c r="I229" s="17"/>
      <c r="J229" t="s">
        <v>197</v>
      </c>
      <c r="K229" t="str">
        <f t="shared" ref="K229:K234" si="48">J229&amp;" "&amp;E229&amp;" ("&amp;F229&amp;")"</f>
        <v>C16:0/18:1 PIP1(3) (POP1)</v>
      </c>
      <c r="L229" s="18" t="str">
        <f>"A general model "&amp;D229&amp;" ("&amp;E229&amp;") lipid corresponding to atomistic C16:0/18:1 1-palmitoyl-2-oleoyl (PO-"&amp;E229&amp;") tails."</f>
        <v>A general model phosphatidylinositol phosphate (PIP1(3)) lipid corresponding to atomistic C16:0/18:1 1-palmitoyl-2-oleoyl (PO-PIP1(3)) tails.</v>
      </c>
      <c r="N229" t="s">
        <v>946</v>
      </c>
      <c r="O229" t="str">
        <f>Refs!$B$14 &amp; " \n " &amp; Refs!$B$13 &amp; " \n " &amp; Refs!$B$12</f>
        <v>L. Borges-Araujo, P.C.T. Souza, F. Fernandes and M.N. Melo. Improved Parameterization of Phosphatidylinositide \n Lipid Headgroups for the Martini 3 Coarse-Grain Force Field, JCTC, 2021. doi:10.1021/acs.jctc.1c00615 \n 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229" t="s">
        <v>878</v>
      </c>
      <c r="V229" t="s">
        <v>375</v>
      </c>
      <c r="W229" t="s">
        <v>161</v>
      </c>
      <c r="X229" t="str">
        <f t="shared" ref="X229:X234" si="49">H229&amp;" "&amp;G229</f>
        <v>CDCC cCCC</v>
      </c>
      <c r="Y229">
        <v>-3</v>
      </c>
      <c r="AA229" t="s">
        <v>378</v>
      </c>
      <c r="AB229" t="s">
        <v>841</v>
      </c>
    </row>
    <row r="230" spans="2:28" x14ac:dyDescent="0.2">
      <c r="B230" t="s">
        <v>659</v>
      </c>
      <c r="C230" t="s">
        <v>346</v>
      </c>
      <c r="D230" t="s">
        <v>370</v>
      </c>
      <c r="E230" t="s">
        <v>834</v>
      </c>
      <c r="F230" s="17" t="s">
        <v>827</v>
      </c>
      <c r="G230" s="17" t="s">
        <v>57</v>
      </c>
      <c r="H230" s="17" t="s">
        <v>614</v>
      </c>
      <c r="I230" s="17"/>
      <c r="J230" t="s">
        <v>637</v>
      </c>
      <c r="K230" t="str">
        <f t="shared" si="48"/>
        <v>C18:0/20:4 PIP1(3) (SAP1)</v>
      </c>
      <c r="L230" s="18" t="str">
        <f>"A general model "&amp;D230&amp;" ("&amp;E230&amp;") lipid corresponding to atomistic C18:0/20:4 1-stearoyl-2-arachidonoyl tails."</f>
        <v>A general model phosphatidylinositol phosphate (PIP1(3)) lipid corresponding to atomistic C18:0/20:4 1-stearoyl-2-arachidonoyl tails.</v>
      </c>
      <c r="N230" t="s">
        <v>946</v>
      </c>
      <c r="O230" t="str">
        <f>Refs!$B$14 &amp; " \n " &amp; Refs!$B$13 &amp; " \n " &amp; Refs!$B$12</f>
        <v>L. Borges-Araujo, P.C.T. Souza, F. Fernandes and M.N. Melo. Improved Parameterization of Phosphatidylinositide \n Lipid Headgroups for the Martini 3 Coarse-Grain Force Field, JCTC, 2021. doi:10.1021/acs.jctc.1c00615 \n 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230" t="s">
        <v>878</v>
      </c>
      <c r="V230" t="s">
        <v>375</v>
      </c>
      <c r="W230" t="s">
        <v>161</v>
      </c>
      <c r="X230" t="str">
        <f t="shared" si="49"/>
        <v>cFFDC CCCC</v>
      </c>
      <c r="Y230">
        <v>-3</v>
      </c>
      <c r="AA230" t="s">
        <v>379</v>
      </c>
      <c r="AB230" t="s">
        <v>854</v>
      </c>
    </row>
    <row r="231" spans="2:28" x14ac:dyDescent="0.2">
      <c r="B231" t="s">
        <v>659</v>
      </c>
      <c r="C231" t="s">
        <v>346</v>
      </c>
      <c r="D231" t="s">
        <v>370</v>
      </c>
      <c r="E231" t="s">
        <v>835</v>
      </c>
      <c r="F231" s="17" t="s">
        <v>816</v>
      </c>
      <c r="G231" s="17" t="s">
        <v>569</v>
      </c>
      <c r="H231" s="17" t="s">
        <v>73</v>
      </c>
      <c r="I231" s="17"/>
      <c r="J231" t="s">
        <v>197</v>
      </c>
      <c r="K231" t="str">
        <f t="shared" si="48"/>
        <v>C16:0/18:1 PIP1(4) (POP4)</v>
      </c>
      <c r="L231" s="18" t="str">
        <f>"A general model "&amp;D231&amp;" ("&amp;E231&amp;") lipid corresponding to atomistic C16:0/18:1 1-palmitoyl-2-oleoyl (PO-"&amp;E231&amp;") tails."</f>
        <v>A general model phosphatidylinositol phosphate (PIP1(4)) lipid corresponding to atomistic C16:0/18:1 1-palmitoyl-2-oleoyl (PO-PIP1(4)) tails.</v>
      </c>
      <c r="N231" t="s">
        <v>946</v>
      </c>
      <c r="O231" t="str">
        <f>Refs!$B$14 &amp; " \n " &amp; Refs!$B$13 &amp; " \n " &amp; Refs!$B$12</f>
        <v>L. Borges-Araujo, P.C.T. Souza, F. Fernandes and M.N. Melo. Improved Parameterization of Phosphatidylinositide \n Lipid Headgroups for the Martini 3 Coarse-Grain Force Field, JCTC, 2021. doi:10.1021/acs.jctc.1c00615 \n 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231" t="s">
        <v>878</v>
      </c>
      <c r="V231" t="s">
        <v>18</v>
      </c>
      <c r="W231" t="s">
        <v>161</v>
      </c>
      <c r="X231" t="str">
        <f t="shared" si="49"/>
        <v>CDCC cCCC</v>
      </c>
      <c r="Y231">
        <v>-3</v>
      </c>
      <c r="AA231" t="s">
        <v>816</v>
      </c>
      <c r="AB231" t="s">
        <v>842</v>
      </c>
    </row>
    <row r="232" spans="2:28" x14ac:dyDescent="0.2">
      <c r="B232" t="s">
        <v>659</v>
      </c>
      <c r="C232" t="s">
        <v>346</v>
      </c>
      <c r="D232" t="s">
        <v>370</v>
      </c>
      <c r="E232" t="s">
        <v>835</v>
      </c>
      <c r="F232" s="17" t="s">
        <v>828</v>
      </c>
      <c r="G232" s="17" t="s">
        <v>57</v>
      </c>
      <c r="H232" s="17" t="s">
        <v>614</v>
      </c>
      <c r="I232" s="17"/>
      <c r="J232" t="s">
        <v>637</v>
      </c>
      <c r="K232" t="str">
        <f t="shared" si="48"/>
        <v>C18:0/20:4 PIP1(4) (SAP4)</v>
      </c>
      <c r="L232" s="18" t="str">
        <f>"A general model "&amp;D232&amp;" ("&amp;E232&amp;") lipid corresponding to atomistic C18:0/20:4 1-stearoyl-2-arachidonoyl tails."</f>
        <v>A general model phosphatidylinositol phosphate (PIP1(4)) lipid corresponding to atomistic C18:0/20:4 1-stearoyl-2-arachidonoyl tails.</v>
      </c>
      <c r="N232" t="s">
        <v>946</v>
      </c>
      <c r="O232" t="str">
        <f>Refs!$B$14 &amp; " \n " &amp; Refs!$B$13 &amp; " \n " &amp; Refs!$B$12</f>
        <v>L. Borges-Araujo, P.C.T. Souza, F. Fernandes and M.N. Melo. Improved Parameterization of Phosphatidylinositide \n Lipid Headgroups for the Martini 3 Coarse-Grain Force Field, JCTC, 2021. doi:10.1021/acs.jctc.1c00615 \n 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232" t="s">
        <v>878</v>
      </c>
      <c r="V232" t="s">
        <v>18</v>
      </c>
      <c r="W232" t="s">
        <v>161</v>
      </c>
      <c r="X232" t="str">
        <f t="shared" si="49"/>
        <v>cFFDC CCCC</v>
      </c>
      <c r="Y232">
        <v>-3</v>
      </c>
      <c r="AA232" t="s">
        <v>817</v>
      </c>
      <c r="AB232" t="s">
        <v>853</v>
      </c>
    </row>
    <row r="233" spans="2:28" x14ac:dyDescent="0.2">
      <c r="B233" t="s">
        <v>659</v>
      </c>
      <c r="C233" t="s">
        <v>346</v>
      </c>
      <c r="D233" t="s">
        <v>370</v>
      </c>
      <c r="E233" t="s">
        <v>836</v>
      </c>
      <c r="F233" s="17" t="s">
        <v>818</v>
      </c>
      <c r="G233" s="17" t="s">
        <v>569</v>
      </c>
      <c r="H233" s="17" t="s">
        <v>73</v>
      </c>
      <c r="I233" s="17"/>
      <c r="J233" t="s">
        <v>197</v>
      </c>
      <c r="K233" t="str">
        <f t="shared" si="48"/>
        <v>C16:0/18:1 PIP1(5) (POP5)</v>
      </c>
      <c r="L233" s="18" t="str">
        <f>"A general model "&amp;D233&amp;" ("&amp;E233&amp;") lipid corresponding to atomistic C16:0/18:1 1-palmitoyl-2-oleoyl (PO-"&amp;E233&amp;") tails."</f>
        <v>A general model phosphatidylinositol phosphate (PIP1(5)) lipid corresponding to atomistic C16:0/18:1 1-palmitoyl-2-oleoyl (PO-PIP1(5)) tails.</v>
      </c>
      <c r="N233" t="s">
        <v>946</v>
      </c>
      <c r="O233" t="str">
        <f>Refs!$B$14 &amp; " \n " &amp; Refs!$B$13 &amp; " \n " &amp; Refs!$B$12</f>
        <v>L. Borges-Araujo, P.C.T. Souza, F. Fernandes and M.N. Melo. Improved Parameterization of Phosphatidylinositide \n Lipid Headgroups for the Martini 3 Coarse-Grain Force Field, JCTC, 2021. doi:10.1021/acs.jctc.1c00615 \n 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233" t="s">
        <v>878</v>
      </c>
      <c r="V233" t="s">
        <v>23</v>
      </c>
      <c r="W233" t="s">
        <v>161</v>
      </c>
      <c r="X233" t="str">
        <f t="shared" si="49"/>
        <v>CDCC cCCC</v>
      </c>
      <c r="Y233">
        <v>-3</v>
      </c>
      <c r="AA233" t="s">
        <v>818</v>
      </c>
      <c r="AB233" t="s">
        <v>843</v>
      </c>
    </row>
    <row r="234" spans="2:28" x14ac:dyDescent="0.2">
      <c r="B234" t="s">
        <v>659</v>
      </c>
      <c r="C234" t="s">
        <v>346</v>
      </c>
      <c r="D234" t="s">
        <v>370</v>
      </c>
      <c r="E234" t="s">
        <v>836</v>
      </c>
      <c r="F234" s="17" t="s">
        <v>829</v>
      </c>
      <c r="G234" s="17" t="s">
        <v>57</v>
      </c>
      <c r="H234" s="17" t="s">
        <v>614</v>
      </c>
      <c r="I234" s="17"/>
      <c r="J234" t="s">
        <v>637</v>
      </c>
      <c r="K234" t="str">
        <f t="shared" si="48"/>
        <v>C18:0/20:4 PIP1(5) (SAP5)</v>
      </c>
      <c r="L234" s="18" t="str">
        <f>"A general model "&amp;D234&amp;" ("&amp;E234&amp;") lipid corresponding to atomistic C18:0/20:4 1-stearoyl-2-arachidonoyl tails."</f>
        <v>A general model phosphatidylinositol phosphate (PIP1(5)) lipid corresponding to atomistic C18:0/20:4 1-stearoyl-2-arachidonoyl tails.</v>
      </c>
      <c r="N234" t="s">
        <v>946</v>
      </c>
      <c r="O234" t="str">
        <f>Refs!$B$14 &amp; " \n " &amp; Refs!$B$13 &amp; " \n " &amp; Refs!$B$12</f>
        <v>L. Borges-Araujo, P.C.T. Souza, F. Fernandes and M.N. Melo. Improved Parameterization of Phosphatidylinositide \n Lipid Headgroups for the Martini 3 Coarse-Grain Force Field, JCTC, 2021. doi:10.1021/acs.jctc.1c00615 \n 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234" t="s">
        <v>878</v>
      </c>
      <c r="V234" t="s">
        <v>23</v>
      </c>
      <c r="W234" t="s">
        <v>161</v>
      </c>
      <c r="X234" t="str">
        <f t="shared" si="49"/>
        <v>cFFDC CCCC</v>
      </c>
      <c r="Y234">
        <v>-3</v>
      </c>
      <c r="AA234" t="s">
        <v>819</v>
      </c>
      <c r="AB234" t="s">
        <v>852</v>
      </c>
    </row>
    <row r="235" spans="2:28" x14ac:dyDescent="0.2">
      <c r="C235" s="20" t="s">
        <v>380</v>
      </c>
      <c r="D235" s="20"/>
      <c r="E235" s="20"/>
    </row>
    <row r="236" spans="2:28" x14ac:dyDescent="0.2">
      <c r="B236" t="s">
        <v>659</v>
      </c>
      <c r="C236" t="s">
        <v>346</v>
      </c>
      <c r="D236" t="s">
        <v>381</v>
      </c>
      <c r="E236" t="s">
        <v>839</v>
      </c>
      <c r="F236" s="17" t="s">
        <v>388</v>
      </c>
      <c r="G236" s="17" t="s">
        <v>569</v>
      </c>
      <c r="H236" s="17" t="s">
        <v>73</v>
      </c>
      <c r="I236" s="17"/>
      <c r="J236" t="s">
        <v>197</v>
      </c>
      <c r="K236" t="str">
        <f t="shared" ref="K236:K241" si="50">J236&amp;" "&amp;E236&amp;" ("&amp;F236&amp;")"</f>
        <v>C16:0/18:1 PIP2(3,4) (POP2)</v>
      </c>
      <c r="L236" s="18" t="str">
        <f>"A general model "&amp;D236&amp;" ("&amp;E236&amp;") lipid corresponding to atomistic C16:0/18:1 1-palmitoyl-2-oleoyl (PO-"&amp;E236&amp;") tails."</f>
        <v>A general model phosphatidylinositol bisphosphat (PIP2(3,4)) lipid corresponding to atomistic C16:0/18:1 1-palmitoyl-2-oleoyl (PO-PIP2(3,4)) tails.</v>
      </c>
      <c r="N236" t="s">
        <v>946</v>
      </c>
      <c r="O236" t="str">
        <f>Refs!$B$14 &amp; " \n " &amp; Refs!$B$13 &amp; " \n " &amp; Refs!$B$12</f>
        <v>L. Borges-Araujo, P.C.T. Souza, F. Fernandes and M.N. Melo. Improved Parameterization of Phosphatidylinositide \n Lipid Headgroups for the Martini 3 Coarse-Grain Force Field, JCTC, 2021. doi:10.1021/acs.jctc.1c00615 \n 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236" t="s">
        <v>878</v>
      </c>
      <c r="V236" t="s">
        <v>386</v>
      </c>
      <c r="W236" t="s">
        <v>161</v>
      </c>
      <c r="X236" t="str">
        <f t="shared" ref="X236:X241" si="51">H236&amp;" "&amp;G236</f>
        <v>CDCC cCCC</v>
      </c>
      <c r="Y236">
        <v>-4</v>
      </c>
      <c r="AA236" t="s">
        <v>388</v>
      </c>
      <c r="AB236" t="s">
        <v>846</v>
      </c>
    </row>
    <row r="237" spans="2:28" x14ac:dyDescent="0.2">
      <c r="B237" t="s">
        <v>659</v>
      </c>
      <c r="C237" t="s">
        <v>346</v>
      </c>
      <c r="D237" t="s">
        <v>381</v>
      </c>
      <c r="E237" t="s">
        <v>839</v>
      </c>
      <c r="F237" s="17" t="s">
        <v>830</v>
      </c>
      <c r="G237" s="17" t="s">
        <v>57</v>
      </c>
      <c r="H237" s="17" t="s">
        <v>614</v>
      </c>
      <c r="I237" s="17"/>
      <c r="J237" t="s">
        <v>637</v>
      </c>
      <c r="K237" t="str">
        <f t="shared" si="50"/>
        <v>C18:0/20:4 PIP2(3,4) (SAP2)</v>
      </c>
      <c r="L237" s="18" t="str">
        <f>"A general model "&amp;D237&amp;" ("&amp;E237&amp;") lipid corresponding to atomistic C18:0/20:4 1-stearoyl-2-arachidonoyl tails."</f>
        <v>A general model phosphatidylinositol bisphosphat (PIP2(3,4)) lipid corresponding to atomistic C18:0/20:4 1-stearoyl-2-arachidonoyl tails.</v>
      </c>
      <c r="N237" t="s">
        <v>946</v>
      </c>
      <c r="O237" t="str">
        <f>Refs!$B$14 &amp; " \n " &amp; Refs!$B$13 &amp; " \n " &amp; Refs!$B$12</f>
        <v>L. Borges-Araujo, P.C.T. Souza, F. Fernandes and M.N. Melo. Improved Parameterization of Phosphatidylinositide \n Lipid Headgroups for the Martini 3 Coarse-Grain Force Field, JCTC, 2021. doi:10.1021/acs.jctc.1c00615 \n 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237" t="s">
        <v>878</v>
      </c>
      <c r="V237" t="s">
        <v>386</v>
      </c>
      <c r="W237" t="s">
        <v>161</v>
      </c>
      <c r="X237" t="str">
        <f t="shared" si="51"/>
        <v>cFFDC CCCC</v>
      </c>
      <c r="Y237">
        <v>-4</v>
      </c>
      <c r="AA237" t="s">
        <v>389</v>
      </c>
      <c r="AB237" t="s">
        <v>851</v>
      </c>
    </row>
    <row r="238" spans="2:28" x14ac:dyDescent="0.2">
      <c r="B238" t="s">
        <v>659</v>
      </c>
      <c r="C238" t="s">
        <v>346</v>
      </c>
      <c r="D238" t="s">
        <v>381</v>
      </c>
      <c r="E238" t="s">
        <v>837</v>
      </c>
      <c r="F238" s="17" t="s">
        <v>820</v>
      </c>
      <c r="G238" s="17" t="s">
        <v>569</v>
      </c>
      <c r="H238" s="17" t="s">
        <v>73</v>
      </c>
      <c r="I238" s="17"/>
      <c r="J238" t="s">
        <v>197</v>
      </c>
      <c r="K238" t="str">
        <f t="shared" si="50"/>
        <v>C16:0/18:1 PIP2(4,5) (POP6)</v>
      </c>
      <c r="L238" s="18" t="str">
        <f>"A general model "&amp;D238&amp;" ("&amp;E238&amp;") lipid corresponding to atomistic C16:0/18:1 1-palmitoyl-2-oleoyl (PO-"&amp;E238&amp;") tails."</f>
        <v>A general model phosphatidylinositol bisphosphat (PIP2(4,5)) lipid corresponding to atomistic C16:0/18:1 1-palmitoyl-2-oleoyl (PO-PIP2(4,5)) tails.</v>
      </c>
      <c r="N238" t="s">
        <v>946</v>
      </c>
      <c r="O238" t="str">
        <f>Refs!$B$14 &amp; " \n " &amp; Refs!$B$13 &amp; " \n " &amp; Refs!$B$12</f>
        <v>L. Borges-Araujo, P.C.T. Souza, F. Fernandes and M.N. Melo. Improved Parameterization of Phosphatidylinositide \n Lipid Headgroups for the Martini 3 Coarse-Grain Force Field, JCTC, 2021. doi:10.1021/acs.jctc.1c00615 \n 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238" t="s">
        <v>878</v>
      </c>
      <c r="V238" t="s">
        <v>855</v>
      </c>
      <c r="W238" t="s">
        <v>161</v>
      </c>
      <c r="X238" t="str">
        <f t="shared" si="51"/>
        <v>CDCC cCCC</v>
      </c>
      <c r="Y238">
        <v>-4</v>
      </c>
      <c r="AA238" t="s">
        <v>820</v>
      </c>
      <c r="AB238" t="s">
        <v>844</v>
      </c>
    </row>
    <row r="239" spans="2:28" x14ac:dyDescent="0.2">
      <c r="B239" t="s">
        <v>659</v>
      </c>
      <c r="C239" t="s">
        <v>346</v>
      </c>
      <c r="D239" t="s">
        <v>381</v>
      </c>
      <c r="E239" t="s">
        <v>837</v>
      </c>
      <c r="F239" s="17" t="s">
        <v>831</v>
      </c>
      <c r="G239" s="17" t="s">
        <v>57</v>
      </c>
      <c r="H239" s="17" t="s">
        <v>614</v>
      </c>
      <c r="I239" s="17"/>
      <c r="J239" t="s">
        <v>637</v>
      </c>
      <c r="K239" t="str">
        <f t="shared" si="50"/>
        <v>C18:0/20:4 PIP2(4,5) (SAP6)</v>
      </c>
      <c r="L239" s="18" t="str">
        <f>"A general model "&amp;D239&amp;" ("&amp;E239&amp;") lipid corresponding to atomistic C18:0/20:4 1-stearoyl-2-arachidonoyl tails."</f>
        <v>A general model phosphatidylinositol bisphosphat (PIP2(4,5)) lipid corresponding to atomistic C18:0/20:4 1-stearoyl-2-arachidonoyl tails.</v>
      </c>
      <c r="N239" t="s">
        <v>946</v>
      </c>
      <c r="O239" t="str">
        <f>Refs!$B$14 &amp; " \n " &amp; Refs!$B$13 &amp; " \n " &amp; Refs!$B$12</f>
        <v>L. Borges-Araujo, P.C.T. Souza, F. Fernandes and M.N. Melo. Improved Parameterization of Phosphatidylinositide \n Lipid Headgroups for the Martini 3 Coarse-Grain Force Field, JCTC, 2021. doi:10.1021/acs.jctc.1c00615 \n 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239" t="s">
        <v>878</v>
      </c>
      <c r="V239" t="s">
        <v>855</v>
      </c>
      <c r="W239" t="s">
        <v>161</v>
      </c>
      <c r="X239" t="str">
        <f t="shared" si="51"/>
        <v>cFFDC CCCC</v>
      </c>
      <c r="Y239">
        <v>-4</v>
      </c>
      <c r="AA239" t="s">
        <v>821</v>
      </c>
      <c r="AB239" t="s">
        <v>850</v>
      </c>
    </row>
    <row r="240" spans="2:28" x14ac:dyDescent="0.2">
      <c r="B240" t="s">
        <v>659</v>
      </c>
      <c r="C240" t="s">
        <v>346</v>
      </c>
      <c r="D240" t="s">
        <v>381</v>
      </c>
      <c r="E240" t="s">
        <v>838</v>
      </c>
      <c r="F240" s="17" t="s">
        <v>822</v>
      </c>
      <c r="G240" s="17" t="s">
        <v>569</v>
      </c>
      <c r="H240" s="17" t="s">
        <v>73</v>
      </c>
      <c r="I240" s="17"/>
      <c r="J240" t="s">
        <v>197</v>
      </c>
      <c r="K240" t="str">
        <f t="shared" si="50"/>
        <v>C16:0/18:1 PIP2(3,5) (POP7)</v>
      </c>
      <c r="L240" s="18" t="str">
        <f>"A general model "&amp;D240&amp;" ("&amp;E240&amp;") lipid corresponding to atomistic C16:0/18:1 1-palmitoyl-2-oleoyl (PO-"&amp;E240&amp;") tails."</f>
        <v>A general model phosphatidylinositol bisphosphat (PIP2(3,5)) lipid corresponding to atomistic C16:0/18:1 1-palmitoyl-2-oleoyl (PO-PIP2(3,5)) tails.</v>
      </c>
      <c r="N240" t="s">
        <v>946</v>
      </c>
      <c r="O240" t="str">
        <f>Refs!$B$14 &amp; " \n " &amp; Refs!$B$13 &amp; " \n " &amp; Refs!$B$12</f>
        <v>L. Borges-Araujo, P.C.T. Souza, F. Fernandes and M.N. Melo. Improved Parameterization of Phosphatidylinositide \n Lipid Headgroups for the Martini 3 Coarse-Grain Force Field, JCTC, 2021. doi:10.1021/acs.jctc.1c00615 \n 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240" t="s">
        <v>878</v>
      </c>
      <c r="V240" t="s">
        <v>856</v>
      </c>
      <c r="W240" t="s">
        <v>161</v>
      </c>
      <c r="X240" t="str">
        <f t="shared" si="51"/>
        <v>CDCC cCCC</v>
      </c>
      <c r="Y240">
        <v>-4</v>
      </c>
      <c r="AA240" t="s">
        <v>822</v>
      </c>
      <c r="AB240" t="s">
        <v>845</v>
      </c>
    </row>
    <row r="241" spans="2:28" x14ac:dyDescent="0.2">
      <c r="B241" t="s">
        <v>659</v>
      </c>
      <c r="C241" t="s">
        <v>346</v>
      </c>
      <c r="D241" t="s">
        <v>381</v>
      </c>
      <c r="E241" t="s">
        <v>838</v>
      </c>
      <c r="F241" s="17" t="s">
        <v>832</v>
      </c>
      <c r="G241" s="17" t="s">
        <v>57</v>
      </c>
      <c r="H241" s="17" t="s">
        <v>614</v>
      </c>
      <c r="I241" s="17"/>
      <c r="J241" t="s">
        <v>637</v>
      </c>
      <c r="K241" t="str">
        <f t="shared" si="50"/>
        <v>C18:0/20:4 PIP2(3,5) (SAP7)</v>
      </c>
      <c r="L241" s="18" t="str">
        <f>"A general model "&amp;D241&amp;" ("&amp;E241&amp;") lipid corresponding to atomistic C18:0/20:4 1-stearoyl-2-arachidonoyl tails."</f>
        <v>A general model phosphatidylinositol bisphosphat (PIP2(3,5)) lipid corresponding to atomistic C18:0/20:4 1-stearoyl-2-arachidonoyl tails.</v>
      </c>
      <c r="N241" t="s">
        <v>946</v>
      </c>
      <c r="O241" t="str">
        <f>Refs!$B$14 &amp; " \n " &amp; Refs!$B$13 &amp; " \n " &amp; Refs!$B$12</f>
        <v>L. Borges-Araujo, P.C.T. Souza, F. Fernandes and M.N. Melo. Improved Parameterization of Phosphatidylinositide \n Lipid Headgroups for the Martini 3 Coarse-Grain Force Field, JCTC, 2021. doi:10.1021/acs.jctc.1c00615 \n 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241" t="s">
        <v>878</v>
      </c>
      <c r="V241" t="s">
        <v>856</v>
      </c>
      <c r="W241" t="s">
        <v>161</v>
      </c>
      <c r="X241" t="str">
        <f t="shared" si="51"/>
        <v>cFFDC CCCC</v>
      </c>
      <c r="Y241">
        <v>-4</v>
      </c>
      <c r="AA241" t="s">
        <v>823</v>
      </c>
      <c r="AB241" t="s">
        <v>849</v>
      </c>
    </row>
    <row r="242" spans="2:28" x14ac:dyDescent="0.2">
      <c r="C242" s="20" t="s">
        <v>390</v>
      </c>
      <c r="D242" s="20"/>
      <c r="E242" s="20"/>
    </row>
    <row r="243" spans="2:28" x14ac:dyDescent="0.2">
      <c r="B243" t="s">
        <v>659</v>
      </c>
      <c r="C243" t="s">
        <v>346</v>
      </c>
      <c r="D243" t="s">
        <v>391</v>
      </c>
      <c r="E243" t="s">
        <v>840</v>
      </c>
      <c r="F243" s="17" t="s">
        <v>397</v>
      </c>
      <c r="G243" s="17" t="s">
        <v>569</v>
      </c>
      <c r="H243" s="17" t="s">
        <v>73</v>
      </c>
      <c r="I243" s="17"/>
      <c r="J243" t="s">
        <v>197</v>
      </c>
      <c r="K243" t="str">
        <f>J243&amp;" "&amp;E243&amp;" ("&amp;F243&amp;")"</f>
        <v>C16:0/18:1 PIP3(3,4,5) (POP3)</v>
      </c>
      <c r="L243" s="18" t="str">
        <f>"A general model "&amp;D243&amp;" ("&amp;E243&amp;") lipid corresponding to atomistic C16:0/18:1 1-palmitoyl-2-oleoyl (PO-"&amp;E243&amp;") tails."</f>
        <v>A general model phosphatidylinositol trisphosphate (PIP3(3,4,5)) lipid corresponding to atomistic C16:0/18:1 1-palmitoyl-2-oleoyl (PO-PIP3(3,4,5)) tails.</v>
      </c>
      <c r="N243" t="s">
        <v>946</v>
      </c>
      <c r="O243" t="str">
        <f>Refs!$B$14 &amp; " \n " &amp; Refs!$B$13 &amp; " \n " &amp; Refs!$B$12</f>
        <v>L. Borges-Araujo, P.C.T. Souza, F. Fernandes and M.N. Melo. Improved Parameterization of Phosphatidylinositide \n Lipid Headgroups for the Martini 3 Coarse-Grain Force Field, JCTC, 2021. doi:10.1021/acs.jctc.1c00615 \n 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243" t="s">
        <v>878</v>
      </c>
      <c r="V243" t="s">
        <v>396</v>
      </c>
      <c r="W243" t="s">
        <v>161</v>
      </c>
      <c r="X243" t="str">
        <f>H243&amp;" "&amp;G243</f>
        <v>CDCC cCCC</v>
      </c>
      <c r="Y243">
        <v>-5</v>
      </c>
      <c r="AA243" t="s">
        <v>397</v>
      </c>
      <c r="AB243" t="s">
        <v>847</v>
      </c>
    </row>
    <row r="244" spans="2:28" x14ac:dyDescent="0.2">
      <c r="B244" t="s">
        <v>659</v>
      </c>
      <c r="C244" t="s">
        <v>346</v>
      </c>
      <c r="D244" t="s">
        <v>391</v>
      </c>
      <c r="E244" t="s">
        <v>840</v>
      </c>
      <c r="F244" s="17" t="s">
        <v>833</v>
      </c>
      <c r="G244" s="17" t="s">
        <v>57</v>
      </c>
      <c r="H244" s="17" t="s">
        <v>614</v>
      </c>
      <c r="I244" s="17"/>
      <c r="J244" t="s">
        <v>637</v>
      </c>
      <c r="K244" t="str">
        <f>J244&amp;" "&amp;E244&amp;" ("&amp;F244&amp;")"</f>
        <v>C18:0/20:4 PIP3(3,4,5) (SAP3)</v>
      </c>
      <c r="L244" s="18" t="str">
        <f>"A general model "&amp;D244&amp;" ("&amp;E244&amp;") lipid corresponding to atomistic C18:0/20:4 1-stearoyl-2-arachidonoyl tails."</f>
        <v>A general model phosphatidylinositol trisphosphate (PIP3(3,4,5)) lipid corresponding to atomistic C18:0/20:4 1-stearoyl-2-arachidonoyl tails.</v>
      </c>
      <c r="N244" t="s">
        <v>946</v>
      </c>
      <c r="O244" t="str">
        <f>Refs!$B$14 &amp; " \n " &amp; Refs!$B$13 &amp; " \n " &amp; Refs!$B$12</f>
        <v>L. Borges-Araujo, P.C.T. Souza, F. Fernandes and M.N. Melo. Improved Parameterization of Phosphatidylinositide \n Lipid Headgroups for the Martini 3 Coarse-Grain Force Field, JCTC, 2021. doi:10.1021/acs.jctc.1c00615 \n 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244" t="s">
        <v>878</v>
      </c>
      <c r="V244" t="s">
        <v>396</v>
      </c>
      <c r="W244" t="s">
        <v>161</v>
      </c>
      <c r="X244" t="str">
        <f>H244&amp;" "&amp;G244</f>
        <v>cFFDC CCCC</v>
      </c>
      <c r="Y244">
        <v>-5</v>
      </c>
      <c r="AA244" t="s">
        <v>398</v>
      </c>
      <c r="AB244" t="s">
        <v>848</v>
      </c>
    </row>
    <row r="245" spans="2:28" x14ac:dyDescent="0.2">
      <c r="F245" s="17"/>
      <c r="G245" s="17"/>
      <c r="H245" s="17"/>
      <c r="I245" s="17"/>
      <c r="L245" s="18"/>
    </row>
    <row r="246" spans="2:28" ht="18" x14ac:dyDescent="0.2">
      <c r="C246" s="16" t="s">
        <v>470</v>
      </c>
      <c r="D246" s="16"/>
      <c r="E246" s="16"/>
      <c r="G246" s="20" t="s">
        <v>471</v>
      </c>
      <c r="H246" s="20" t="s">
        <v>472</v>
      </c>
      <c r="I246" s="20"/>
      <c r="L246" s="19"/>
    </row>
    <row r="247" spans="2:28" x14ac:dyDescent="0.2">
      <c r="B247">
        <v>-1</v>
      </c>
      <c r="C247" t="s">
        <v>875</v>
      </c>
      <c r="D247" t="s">
        <v>470</v>
      </c>
      <c r="E247" t="s">
        <v>776</v>
      </c>
      <c r="O247" t="str">
        <f>Refs!$B$13 &amp; " and \n " &amp; Refs!$B$12</f>
        <v>K.B. Pedersen et al., The Martini 3 Lipidome: Expanded and Refined Parameters Improve Lipid Phase Behavior, ACS Central Science, 2025. doi: 10.1021/acscentsci.5c00755 and \n P.C.T. Souza et al. Martini 3: a general purpose force field for coarse-grained molecular dynamics, \n Nat. Methods; 2021. doi: 10.1038/s41592-021-01098-3</v>
      </c>
      <c r="Q247" t="s">
        <v>660</v>
      </c>
      <c r="R247" t="s">
        <v>876</v>
      </c>
    </row>
    <row r="248" spans="2:28" x14ac:dyDescent="0.2">
      <c r="B248" t="s">
        <v>659</v>
      </c>
      <c r="C248" t="s">
        <v>473</v>
      </c>
      <c r="D248" t="s">
        <v>474</v>
      </c>
      <c r="E248" t="s">
        <v>473</v>
      </c>
      <c r="F248" s="17" t="s">
        <v>778</v>
      </c>
      <c r="G248" s="17" t="s">
        <v>866</v>
      </c>
      <c r="H248" s="17" t="s">
        <v>570</v>
      </c>
      <c r="I248" s="17"/>
      <c r="J248" t="s">
        <v>782</v>
      </c>
      <c r="K248" t="str">
        <f t="shared" ref="K248" si="52">J248&amp;" "&amp;E248&amp;" ("&amp;F248&amp;")"</f>
        <v>C(d18:1/12:0) SM (USM)</v>
      </c>
      <c r="L248" t="str">
        <f>"A general model "&amp;D248&amp;" ("&amp;E248&amp;") lipid corresponding to atomistic e.g. C(d18:1/12:0) N-lauroyl-D-erythro tails."</f>
        <v>A general model sphingomyelin (SM) lipid corresponding to atomistic e.g. C(d18:1/12:0) N-lauroyl-D-erythro tails.</v>
      </c>
      <c r="N248" t="s">
        <v>945</v>
      </c>
      <c r="O248"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248" t="s">
        <v>878</v>
      </c>
      <c r="V248" t="s">
        <v>160</v>
      </c>
      <c r="W248" t="s">
        <v>864</v>
      </c>
      <c r="X248" t="str">
        <f t="shared" ref="X248" si="53">G248&amp;" "&amp;H248</f>
        <v>tCCC cCC</v>
      </c>
      <c r="Y248">
        <v>0</v>
      </c>
      <c r="Z248" s="22"/>
    </row>
    <row r="249" spans="2:28" x14ac:dyDescent="0.2">
      <c r="B249" t="s">
        <v>659</v>
      </c>
      <c r="C249" t="s">
        <v>473</v>
      </c>
      <c r="D249" t="s">
        <v>474</v>
      </c>
      <c r="E249" t="s">
        <v>473</v>
      </c>
      <c r="F249" s="17" t="s">
        <v>779</v>
      </c>
      <c r="G249" s="17" t="s">
        <v>866</v>
      </c>
      <c r="H249" s="17" t="s">
        <v>54</v>
      </c>
      <c r="I249" s="17"/>
      <c r="J249" t="s">
        <v>783</v>
      </c>
      <c r="K249" t="str">
        <f t="shared" ref="K249" si="54">J249&amp;" "&amp;E249&amp;" ("&amp;F249&amp;")"</f>
        <v>C(d18:1/14:0) SM (MSM)</v>
      </c>
      <c r="L249" t="str">
        <f>"A general model "&amp;D249&amp;" ("&amp;E249&amp;") lipid corresponding to atomistic e.g. C(d18:1/14:0) N-myristoyl-D-erythro tails."</f>
        <v>A general model sphingomyelin (SM) lipid corresponding to atomistic e.g. C(d18:1/14:0) N-myristoyl-D-erythro tails.</v>
      </c>
      <c r="N249" t="s">
        <v>945</v>
      </c>
      <c r="O249"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249" t="s">
        <v>878</v>
      </c>
      <c r="V249" t="s">
        <v>160</v>
      </c>
      <c r="W249" t="s">
        <v>864</v>
      </c>
      <c r="X249" t="str">
        <f t="shared" ref="X249" si="55">G249&amp;" "&amp;H249</f>
        <v>tCCC CCC</v>
      </c>
      <c r="Y249">
        <v>0</v>
      </c>
      <c r="Z249" s="22"/>
    </row>
    <row r="250" spans="2:28" x14ac:dyDescent="0.2">
      <c r="B250" t="s">
        <v>659</v>
      </c>
      <c r="C250" t="s">
        <v>473</v>
      </c>
      <c r="D250" t="s">
        <v>474</v>
      </c>
      <c r="E250" t="s">
        <v>473</v>
      </c>
      <c r="F250" s="17" t="s">
        <v>780</v>
      </c>
      <c r="G250" s="17" t="s">
        <v>866</v>
      </c>
      <c r="H250" s="17" t="s">
        <v>569</v>
      </c>
      <c r="I250" s="17"/>
      <c r="J250" t="s">
        <v>784</v>
      </c>
      <c r="K250" t="str">
        <f t="shared" ref="K250" si="56">J250&amp;" "&amp;E250&amp;" ("&amp;F250&amp;")"</f>
        <v>C(d18:1/16:0) SM (PSM)</v>
      </c>
      <c r="L250" t="str">
        <f>"A general model "&amp;D250&amp;" ("&amp;E250&amp;") lipid corresponding to atomistic e.g. C(d18:1/16:0) N-palmitoyl-D-erythro tails."</f>
        <v>A general model sphingomyelin (SM) lipid corresponding to atomistic e.g. C(d18:1/16:0) N-palmitoyl-D-erythro tails.</v>
      </c>
      <c r="N250" t="s">
        <v>945</v>
      </c>
      <c r="O250"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250" t="s">
        <v>878</v>
      </c>
      <c r="V250" t="s">
        <v>160</v>
      </c>
      <c r="W250" t="s">
        <v>864</v>
      </c>
      <c r="X250" t="str">
        <f t="shared" ref="X250" si="57">G250&amp;" "&amp;H250</f>
        <v>tCCC cCCC</v>
      </c>
      <c r="Y250">
        <v>0</v>
      </c>
      <c r="Z250" s="22"/>
      <c r="AA250" t="s">
        <v>475</v>
      </c>
      <c r="AB250" t="s">
        <v>780</v>
      </c>
    </row>
    <row r="251" spans="2:28" x14ac:dyDescent="0.2">
      <c r="B251" t="s">
        <v>659</v>
      </c>
      <c r="C251" t="s">
        <v>473</v>
      </c>
      <c r="D251" t="s">
        <v>474</v>
      </c>
      <c r="E251" t="s">
        <v>473</v>
      </c>
      <c r="F251" s="17" t="s">
        <v>781</v>
      </c>
      <c r="G251" s="17" t="s">
        <v>866</v>
      </c>
      <c r="H251" s="17" t="s">
        <v>57</v>
      </c>
      <c r="I251" s="17"/>
      <c r="J251" t="s">
        <v>476</v>
      </c>
      <c r="K251" t="str">
        <f t="shared" ref="K251:K257" si="58">J251&amp;" "&amp;E251&amp;" ("&amp;F251&amp;")"</f>
        <v>C(d18:1/18:0) SM (SSM)</v>
      </c>
      <c r="L251" t="str">
        <f>"A general model "&amp;D251&amp;" ("&amp;E251&amp;") lipid corresponding to atomistic e.g. C(d18:1/18:0) N-stearoyl-D-erythro tails."</f>
        <v>A general model sphingomyelin (SM) lipid corresponding to atomistic e.g. C(d18:1/18:0) N-stearoyl-D-erythro tails.</v>
      </c>
      <c r="N251" t="s">
        <v>945</v>
      </c>
      <c r="O251"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251" t="s">
        <v>878</v>
      </c>
      <c r="V251" t="s">
        <v>160</v>
      </c>
      <c r="W251" t="s">
        <v>864</v>
      </c>
      <c r="X251" t="str">
        <f t="shared" ref="X251:X257" si="59">G251&amp;" "&amp;H251</f>
        <v>tCCC CCCC</v>
      </c>
      <c r="Y251">
        <v>0</v>
      </c>
      <c r="Z251" s="22"/>
      <c r="AA251" t="s">
        <v>475</v>
      </c>
      <c r="AB251" t="s">
        <v>781</v>
      </c>
    </row>
    <row r="252" spans="2:28" x14ac:dyDescent="0.2">
      <c r="B252" t="s">
        <v>659</v>
      </c>
      <c r="C252" t="s">
        <v>473</v>
      </c>
      <c r="D252" t="s">
        <v>474</v>
      </c>
      <c r="E252" t="s">
        <v>473</v>
      </c>
      <c r="F252" s="17" t="s">
        <v>786</v>
      </c>
      <c r="G252" s="17" t="s">
        <v>866</v>
      </c>
      <c r="H252" s="17" t="s">
        <v>568</v>
      </c>
      <c r="I252" s="17"/>
      <c r="J252" t="s">
        <v>486</v>
      </c>
      <c r="K252" t="str">
        <f t="shared" ref="K252" si="60">J252&amp;" "&amp;E252&amp;" ("&amp;F252&amp;")"</f>
        <v>C(d18:1/20:0) SM (KSM)</v>
      </c>
      <c r="L252" t="str">
        <f>"A general model "&amp;D252&amp;" ("&amp;E252&amp;") lipid corresponding to atomistic e.g. C(d18:1/20:0) N-arachidoyl-D-erythro tails (often called ASM)."</f>
        <v>A general model sphingomyelin (SM) lipid corresponding to atomistic e.g. C(d18:1/20:0) N-arachidoyl-D-erythro tails (often called ASM).</v>
      </c>
      <c r="N252" t="s">
        <v>945</v>
      </c>
      <c r="O252"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252" t="s">
        <v>878</v>
      </c>
      <c r="V252" t="s">
        <v>160</v>
      </c>
      <c r="W252" t="s">
        <v>864</v>
      </c>
      <c r="X252" t="str">
        <f t="shared" ref="X252" si="61">G252&amp;" "&amp;H252</f>
        <v>tCCC cCCCC</v>
      </c>
      <c r="Y252">
        <v>0</v>
      </c>
      <c r="Z252" s="22"/>
      <c r="AA252" t="s">
        <v>485</v>
      </c>
      <c r="AB252" t="s">
        <v>795</v>
      </c>
    </row>
    <row r="253" spans="2:28" x14ac:dyDescent="0.2">
      <c r="B253" t="s">
        <v>659</v>
      </c>
      <c r="C253" t="s">
        <v>473</v>
      </c>
      <c r="D253" t="s">
        <v>474</v>
      </c>
      <c r="E253" t="s">
        <v>473</v>
      </c>
      <c r="F253" s="17" t="s">
        <v>787</v>
      </c>
      <c r="G253" s="17" t="s">
        <v>866</v>
      </c>
      <c r="H253" s="17" t="s">
        <v>61</v>
      </c>
      <c r="I253" s="17"/>
      <c r="J253" t="s">
        <v>785</v>
      </c>
      <c r="K253" t="str">
        <f t="shared" ref="K253" si="62">J253&amp;" "&amp;E253&amp;" ("&amp;F253&amp;")"</f>
        <v>C(d18:1/22:0) SM (BSM)</v>
      </c>
      <c r="L253" t="str">
        <f>"A general model "&amp;D253&amp;" ("&amp;E253&amp;") lipid corresponding to atomistic e.g. C(d18:1/22:0) N-behenoyl-D-erythro tails."</f>
        <v>A general model sphingomyelin (SM) lipid corresponding to atomistic e.g. C(d18:1/22:0) N-behenoyl-D-erythro tails.</v>
      </c>
      <c r="N253" t="s">
        <v>945</v>
      </c>
      <c r="O253"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253" t="s">
        <v>878</v>
      </c>
      <c r="V253" t="s">
        <v>160</v>
      </c>
      <c r="W253" t="s">
        <v>864</v>
      </c>
      <c r="X253" t="str">
        <f t="shared" ref="X253" si="63">G253&amp;" "&amp;H253</f>
        <v>tCCC CCCCC</v>
      </c>
      <c r="Y253">
        <v>0</v>
      </c>
      <c r="Z253" s="22"/>
      <c r="AA253" t="s">
        <v>485</v>
      </c>
      <c r="AB253" t="s">
        <v>787</v>
      </c>
    </row>
    <row r="254" spans="2:28" ht="17" customHeight="1" x14ac:dyDescent="0.2">
      <c r="B254" t="s">
        <v>659</v>
      </c>
      <c r="C254" t="s">
        <v>473</v>
      </c>
      <c r="D254" t="s">
        <v>474</v>
      </c>
      <c r="E254" t="s">
        <v>473</v>
      </c>
      <c r="F254" s="17" t="s">
        <v>789</v>
      </c>
      <c r="G254" s="17" t="s">
        <v>866</v>
      </c>
      <c r="H254" s="17" t="s">
        <v>599</v>
      </c>
      <c r="I254" s="17"/>
      <c r="J254" t="s">
        <v>504</v>
      </c>
      <c r="K254" t="str">
        <f t="shared" ref="K254" si="64">J254&amp;" "&amp;E254&amp;" ("&amp;F254&amp;")"</f>
        <v>C(d18:1/24:0) SM (XSM)</v>
      </c>
      <c r="L254" t="str">
        <f>"A general model "&amp;D254&amp;" ("&amp;E254&amp;") lipid corresponding to atomistic e.g. C(d18:1/24:0) N-lignoceroyl-D-erythro tails (often called LSM)."</f>
        <v>A general model sphingomyelin (SM) lipid corresponding to atomistic e.g. C(d18:1/24:0) N-lignoceroyl-D-erythro tails (often called LSM).</v>
      </c>
      <c r="N254" t="s">
        <v>945</v>
      </c>
      <c r="O254"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254" t="s">
        <v>878</v>
      </c>
      <c r="V254" t="s">
        <v>160</v>
      </c>
      <c r="W254" t="s">
        <v>864</v>
      </c>
      <c r="X254" t="str">
        <f t="shared" ref="X254" si="65">G254&amp;" "&amp;H254</f>
        <v>tCCC cCCCCC</v>
      </c>
      <c r="Y254">
        <v>0</v>
      </c>
      <c r="Z254" s="22"/>
      <c r="AB254" t="s">
        <v>788</v>
      </c>
    </row>
    <row r="255" spans="2:28" ht="17" customHeight="1" x14ac:dyDescent="0.2">
      <c r="B255" t="s">
        <v>659</v>
      </c>
      <c r="C255" t="s">
        <v>473</v>
      </c>
      <c r="D255" t="s">
        <v>474</v>
      </c>
      <c r="E255" t="s">
        <v>473</v>
      </c>
      <c r="F255" s="17" t="s">
        <v>790</v>
      </c>
      <c r="G255" s="17" t="s">
        <v>866</v>
      </c>
      <c r="H255" s="17" t="s">
        <v>65</v>
      </c>
      <c r="I255" s="17"/>
      <c r="J255" t="s">
        <v>791</v>
      </c>
      <c r="K255" t="str">
        <f t="shared" ref="K255" si="66">J255&amp;" "&amp;E255&amp;" ("&amp;F255&amp;")"</f>
        <v>C(d18:1/26:0) SM (CSM)</v>
      </c>
      <c r="L255" t="str">
        <f>"A general model "&amp;D255&amp;" ("&amp;E255&amp;") lipid corresponding to atomistic e.g. C(d18:1/26:0) N-hexacosanoyl-D-erythro tails."</f>
        <v>A general model sphingomyelin (SM) lipid corresponding to atomistic e.g. C(d18:1/26:0) N-hexacosanoyl-D-erythro tails.</v>
      </c>
      <c r="N255" t="s">
        <v>945</v>
      </c>
      <c r="O255"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255" t="s">
        <v>878</v>
      </c>
      <c r="V255" t="s">
        <v>160</v>
      </c>
      <c r="W255" t="s">
        <v>864</v>
      </c>
      <c r="X255" t="str">
        <f t="shared" ref="X255" si="67">G255&amp;" "&amp;H255</f>
        <v>tCCC CCCCCC</v>
      </c>
      <c r="Y255">
        <v>0</v>
      </c>
      <c r="Z255" s="22"/>
    </row>
    <row r="256" spans="2:28" x14ac:dyDescent="0.2">
      <c r="B256" t="s">
        <v>659</v>
      </c>
      <c r="C256" t="s">
        <v>473</v>
      </c>
      <c r="D256" t="s">
        <v>474</v>
      </c>
      <c r="E256" t="s">
        <v>473</v>
      </c>
      <c r="F256" s="17" t="s">
        <v>792</v>
      </c>
      <c r="G256" s="17" t="s">
        <v>866</v>
      </c>
      <c r="H256" s="17" t="s">
        <v>73</v>
      </c>
      <c r="I256" s="17"/>
      <c r="J256" t="s">
        <v>483</v>
      </c>
      <c r="K256" t="str">
        <f t="shared" ref="K256" si="68">J256&amp;" "&amp;E256&amp;" ("&amp;F256&amp;")"</f>
        <v>C(d18:1/18:1) SM (OSM)</v>
      </c>
      <c r="L256" t="str">
        <f>"A general model "&amp;D256&amp;" ("&amp;E256&amp;") lipid corresponding to atomistic e.g. C(d18:1/18:1(9c)) tails."</f>
        <v>A general model sphingomyelin (SM) lipid corresponding to atomistic e.g. C(d18:1/18:1(9c)) tails.</v>
      </c>
      <c r="N256" t="s">
        <v>945</v>
      </c>
      <c r="O256"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256" t="s">
        <v>878</v>
      </c>
      <c r="V256" t="s">
        <v>160</v>
      </c>
      <c r="W256" t="s">
        <v>864</v>
      </c>
      <c r="X256" t="str">
        <f t="shared" ref="X256" si="69">G256&amp;" "&amp;H256</f>
        <v>tCCC CDCC</v>
      </c>
      <c r="Y256">
        <v>0</v>
      </c>
      <c r="AA256" t="s">
        <v>484</v>
      </c>
      <c r="AB256" t="s">
        <v>792</v>
      </c>
    </row>
    <row r="257" spans="2:28" x14ac:dyDescent="0.2">
      <c r="B257" t="s">
        <v>659</v>
      </c>
      <c r="C257" t="s">
        <v>473</v>
      </c>
      <c r="D257" t="s">
        <v>474</v>
      </c>
      <c r="E257" t="s">
        <v>473</v>
      </c>
      <c r="F257" s="17" t="s">
        <v>793</v>
      </c>
      <c r="G257" s="17" t="s">
        <v>866</v>
      </c>
      <c r="H257" s="17" t="s">
        <v>574</v>
      </c>
      <c r="I257" s="17"/>
      <c r="J257" t="s">
        <v>490</v>
      </c>
      <c r="K257" t="str">
        <f t="shared" si="58"/>
        <v>C(d18:1/24:1) SM (NSM)</v>
      </c>
      <c r="L257" t="str">
        <f>"A general model "&amp;D257&amp;" ("&amp;E257&amp;") lipid corresponding to atomistic e.g. C(d18:1/24:1) tails."</f>
        <v>A general model sphingomyelin (SM) lipid corresponding to atomistic e.g. C(d18:1/24:1) tails.</v>
      </c>
      <c r="N257" t="s">
        <v>945</v>
      </c>
      <c r="O257"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257" t="s">
        <v>878</v>
      </c>
      <c r="V257" t="s">
        <v>160</v>
      </c>
      <c r="W257" t="s">
        <v>864</v>
      </c>
      <c r="X257" t="str">
        <f t="shared" si="59"/>
        <v>tCCC cCCDCC</v>
      </c>
      <c r="Y257">
        <v>0</v>
      </c>
      <c r="AA257" t="s">
        <v>489</v>
      </c>
      <c r="AB257" t="s">
        <v>793</v>
      </c>
    </row>
    <row r="258" spans="2:28" x14ac:dyDescent="0.2">
      <c r="F258" s="17"/>
      <c r="G258" s="17"/>
      <c r="H258" s="17"/>
      <c r="I258" s="17"/>
    </row>
    <row r="259" spans="2:28" ht="18" x14ac:dyDescent="0.2">
      <c r="C259" s="16" t="s">
        <v>495</v>
      </c>
      <c r="D259" s="16"/>
      <c r="E259" s="16"/>
      <c r="G259" s="20" t="s">
        <v>471</v>
      </c>
      <c r="H259" s="20" t="s">
        <v>472</v>
      </c>
      <c r="I259" s="20"/>
    </row>
    <row r="260" spans="2:28" x14ac:dyDescent="0.2">
      <c r="B260">
        <v>-1</v>
      </c>
      <c r="C260" t="s">
        <v>1349</v>
      </c>
      <c r="D260" t="s">
        <v>519</v>
      </c>
      <c r="E260" t="s">
        <v>777</v>
      </c>
      <c r="O260" t="str">
        <f>Refs!$B$13 &amp; " and \n " &amp; Refs!$B$12</f>
        <v>K.B. Pedersen et al., The Martini 3 Lipidome: Expanded and Refined Parameters Improve Lipid Phase Behavior, ACS Central Science, 2025. doi: 10.1021/acscentsci.5c00755 and \n P.C.T. Souza et al. Martini 3: a general purpose force field for coarse-grained molecular dynamics, \n Nat. Methods; 2021. doi: 10.1038/s41592-021-01098-3</v>
      </c>
      <c r="Q260" t="s">
        <v>865</v>
      </c>
      <c r="R260" t="s">
        <v>876</v>
      </c>
    </row>
    <row r="261" spans="2:28" x14ac:dyDescent="0.2">
      <c r="B261" t="s">
        <v>659</v>
      </c>
      <c r="C261" t="s">
        <v>496</v>
      </c>
      <c r="D261" t="s">
        <v>497</v>
      </c>
      <c r="E261" t="s">
        <v>496</v>
      </c>
      <c r="F261" s="17" t="s">
        <v>796</v>
      </c>
      <c r="G261" s="17" t="s">
        <v>866</v>
      </c>
      <c r="H261" s="17" t="s">
        <v>570</v>
      </c>
      <c r="I261" s="17"/>
      <c r="J261" t="s">
        <v>782</v>
      </c>
      <c r="K261" t="str">
        <f t="shared" ref="K261:K270" si="70">J261&amp;" "&amp;E261&amp;" ("&amp;F261&amp;")"</f>
        <v>C(d18:1/12:0) CER (UCER)</v>
      </c>
      <c r="L261" t="str">
        <f>"A general model "&amp;D261&amp;" ("&amp;E261&amp;") lipid corresponding to atomistic e.g. C(d18:1/12:0) N-lauroyl-D-erythro tails."</f>
        <v>A general model ceramide (CER) lipid corresponding to atomistic e.g. C(d18:1/12:0) N-lauroyl-D-erythro tails.</v>
      </c>
      <c r="N261" t="s">
        <v>945</v>
      </c>
      <c r="O261"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261" t="s">
        <v>878</v>
      </c>
      <c r="V261" t="s">
        <v>806</v>
      </c>
      <c r="W261" t="s">
        <v>864</v>
      </c>
      <c r="X261" t="str">
        <f t="shared" ref="X261:X270" si="71">G261&amp;" "&amp;H261</f>
        <v>tCCC cCC</v>
      </c>
      <c r="Y261">
        <v>0</v>
      </c>
      <c r="Z261" s="22"/>
    </row>
    <row r="262" spans="2:28" x14ac:dyDescent="0.2">
      <c r="B262" t="s">
        <v>659</v>
      </c>
      <c r="C262" t="s">
        <v>496</v>
      </c>
      <c r="D262" t="s">
        <v>497</v>
      </c>
      <c r="E262" t="s">
        <v>496</v>
      </c>
      <c r="F262" s="17" t="s">
        <v>797</v>
      </c>
      <c r="G262" s="17" t="s">
        <v>866</v>
      </c>
      <c r="H262" s="17" t="s">
        <v>54</v>
      </c>
      <c r="I262" s="17"/>
      <c r="J262" t="s">
        <v>783</v>
      </c>
      <c r="K262" t="str">
        <f t="shared" si="70"/>
        <v>C(d18:1/14:0) CER (MCER)</v>
      </c>
      <c r="L262" t="str">
        <f>"A general model "&amp;D262&amp;" ("&amp;E262&amp;") lipid corresponding to atomistic e.g. C(d18:1/14:0) N-myristoyl-D-erythro tails."</f>
        <v>A general model ceramide (CER) lipid corresponding to atomistic e.g. C(d18:1/14:0) N-myristoyl-D-erythro tails.</v>
      </c>
      <c r="N262" t="s">
        <v>945</v>
      </c>
      <c r="O262"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262" t="s">
        <v>878</v>
      </c>
      <c r="V262" t="s">
        <v>806</v>
      </c>
      <c r="W262" t="s">
        <v>864</v>
      </c>
      <c r="X262" t="str">
        <f t="shared" si="71"/>
        <v>tCCC CCC</v>
      </c>
      <c r="Y262">
        <v>0</v>
      </c>
      <c r="Z262" s="22"/>
    </row>
    <row r="263" spans="2:28" x14ac:dyDescent="0.2">
      <c r="B263" t="s">
        <v>659</v>
      </c>
      <c r="C263" t="s">
        <v>496</v>
      </c>
      <c r="D263" t="s">
        <v>497</v>
      </c>
      <c r="E263" t="s">
        <v>496</v>
      </c>
      <c r="F263" s="17" t="s">
        <v>798</v>
      </c>
      <c r="G263" s="17" t="s">
        <v>866</v>
      </c>
      <c r="H263" s="17" t="s">
        <v>569</v>
      </c>
      <c r="I263" s="17"/>
      <c r="J263" t="s">
        <v>784</v>
      </c>
      <c r="K263" t="str">
        <f t="shared" si="70"/>
        <v>C(d18:1/16:0) CER (PCER)</v>
      </c>
      <c r="L263" t="str">
        <f>"A general model "&amp;D263&amp;" ("&amp;E263&amp;") lipid corresponding to atomistic e.g. C(d18:1/16:0) N-palmitoyl-D-erythro tails."</f>
        <v>A general model ceramide (CER) lipid corresponding to atomistic e.g. C(d18:1/16:0) N-palmitoyl-D-erythro tails.</v>
      </c>
      <c r="N263" t="s">
        <v>945</v>
      </c>
      <c r="O263"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263" t="s">
        <v>878</v>
      </c>
      <c r="V263" t="s">
        <v>806</v>
      </c>
      <c r="W263" t="s">
        <v>864</v>
      </c>
      <c r="X263" t="str">
        <f t="shared" si="71"/>
        <v>tCCC cCCC</v>
      </c>
      <c r="Y263">
        <v>0</v>
      </c>
      <c r="Z263" s="22"/>
      <c r="AA263" t="s">
        <v>498</v>
      </c>
      <c r="AB263" t="s">
        <v>812</v>
      </c>
    </row>
    <row r="264" spans="2:28" x14ac:dyDescent="0.2">
      <c r="B264" t="s">
        <v>659</v>
      </c>
      <c r="C264" t="s">
        <v>496</v>
      </c>
      <c r="D264" t="s">
        <v>497</v>
      </c>
      <c r="E264" t="s">
        <v>496</v>
      </c>
      <c r="F264" s="17" t="s">
        <v>799</v>
      </c>
      <c r="G264" s="17" t="s">
        <v>866</v>
      </c>
      <c r="H264" s="17" t="s">
        <v>57</v>
      </c>
      <c r="I264" s="17"/>
      <c r="J264" t="s">
        <v>476</v>
      </c>
      <c r="K264" t="str">
        <f t="shared" si="70"/>
        <v>C(d18:1/18:0) CER (SCER)</v>
      </c>
      <c r="L264" t="str">
        <f>"A general model "&amp;D264&amp;" ("&amp;E264&amp;") lipid corresponding to atomistic e.g. C(d18:1/18:0) N-stearoyl-D-erythro tails."</f>
        <v>A general model ceramide (CER) lipid corresponding to atomistic e.g. C(d18:1/18:0) N-stearoyl-D-erythro tails.</v>
      </c>
      <c r="N264" t="s">
        <v>945</v>
      </c>
      <c r="O264"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264" t="s">
        <v>878</v>
      </c>
      <c r="V264" t="s">
        <v>806</v>
      </c>
      <c r="W264" t="s">
        <v>864</v>
      </c>
      <c r="X264" t="str">
        <f t="shared" si="71"/>
        <v>tCCC CCCC</v>
      </c>
      <c r="Y264">
        <v>0</v>
      </c>
      <c r="Z264" s="22"/>
      <c r="AA264" t="s">
        <v>498</v>
      </c>
      <c r="AB264" t="s">
        <v>811</v>
      </c>
    </row>
    <row r="265" spans="2:28" x14ac:dyDescent="0.2">
      <c r="B265" t="s">
        <v>659</v>
      </c>
      <c r="C265" t="s">
        <v>496</v>
      </c>
      <c r="D265" t="s">
        <v>497</v>
      </c>
      <c r="E265" t="s">
        <v>496</v>
      </c>
      <c r="F265" s="17" t="s">
        <v>800</v>
      </c>
      <c r="G265" s="17" t="s">
        <v>866</v>
      </c>
      <c r="H265" s="17" t="s">
        <v>568</v>
      </c>
      <c r="I265" s="17"/>
      <c r="J265" t="s">
        <v>486</v>
      </c>
      <c r="K265" t="str">
        <f t="shared" si="70"/>
        <v>C(d18:1/20:0) CER (KCER)</v>
      </c>
      <c r="L265" t="str">
        <f>"A general model "&amp;D265&amp;" ("&amp;E265&amp;") lipid corresponding to atomistic e.g. C(d18:1/20:0) N-arachidoyl-D-erythro tails."</f>
        <v>A general model ceramide (CER) lipid corresponding to atomistic e.g. C(d18:1/20:0) N-arachidoyl-D-erythro tails.</v>
      </c>
      <c r="N265" t="s">
        <v>945</v>
      </c>
      <c r="O265"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265" t="s">
        <v>878</v>
      </c>
      <c r="V265" t="s">
        <v>806</v>
      </c>
      <c r="W265" t="s">
        <v>864</v>
      </c>
      <c r="X265" t="str">
        <f t="shared" si="71"/>
        <v>tCCC cCCCC</v>
      </c>
      <c r="Y265">
        <v>0</v>
      </c>
      <c r="Z265" s="22"/>
      <c r="AB265" t="s">
        <v>813</v>
      </c>
    </row>
    <row r="266" spans="2:28" x14ac:dyDescent="0.2">
      <c r="B266" t="s">
        <v>659</v>
      </c>
      <c r="C266" t="s">
        <v>496</v>
      </c>
      <c r="D266" t="s">
        <v>497</v>
      </c>
      <c r="E266" t="s">
        <v>496</v>
      </c>
      <c r="F266" s="17" t="s">
        <v>801</v>
      </c>
      <c r="G266" s="17" t="s">
        <v>866</v>
      </c>
      <c r="H266" s="17" t="s">
        <v>61</v>
      </c>
      <c r="I266" s="17"/>
      <c r="J266" t="s">
        <v>785</v>
      </c>
      <c r="K266" t="str">
        <f t="shared" si="70"/>
        <v>C(d18:1/22:0) CER (BCER)</v>
      </c>
      <c r="L266" t="str">
        <f>"A general model "&amp;D266&amp;" ("&amp;E266&amp;") lipid corresponding to atomistic e.g. C(d18:1/22:0) N-behenoyl-D-erythro tails."</f>
        <v>A general model ceramide (CER) lipid corresponding to atomistic e.g. C(d18:1/22:0) N-behenoyl-D-erythro tails.</v>
      </c>
      <c r="N266" t="s">
        <v>945</v>
      </c>
      <c r="O266"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266" t="s">
        <v>878</v>
      </c>
      <c r="V266" t="s">
        <v>806</v>
      </c>
      <c r="W266" t="s">
        <v>864</v>
      </c>
      <c r="X266" t="str">
        <f t="shared" si="71"/>
        <v>tCCC CCCCC</v>
      </c>
      <c r="Y266">
        <v>0</v>
      </c>
      <c r="Z266" s="22"/>
      <c r="AB266" t="s">
        <v>810</v>
      </c>
    </row>
    <row r="267" spans="2:28" x14ac:dyDescent="0.2">
      <c r="B267" t="s">
        <v>659</v>
      </c>
      <c r="C267" t="s">
        <v>496</v>
      </c>
      <c r="D267" t="s">
        <v>497</v>
      </c>
      <c r="E267" t="s">
        <v>496</v>
      </c>
      <c r="F267" s="17" t="s">
        <v>802</v>
      </c>
      <c r="G267" s="17" t="s">
        <v>866</v>
      </c>
      <c r="H267" s="17" t="s">
        <v>599</v>
      </c>
      <c r="I267" s="17"/>
      <c r="J267" t="s">
        <v>504</v>
      </c>
      <c r="K267" t="str">
        <f t="shared" si="70"/>
        <v>C(d18:1/24:0) CER (XCER)</v>
      </c>
      <c r="L267" t="str">
        <f>"A general model "&amp;D267&amp;" ("&amp;E267&amp;") lipid corresponding to atomistic e.g. C(d18:1/24:0) N-lignoceroyl-D-erythro tails."</f>
        <v>A general model ceramide (CER) lipid corresponding to atomistic e.g. C(d18:1/24:0) N-lignoceroyl-D-erythro tails.</v>
      </c>
      <c r="N267" t="s">
        <v>945</v>
      </c>
      <c r="O267"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267" t="s">
        <v>878</v>
      </c>
      <c r="V267" t="s">
        <v>806</v>
      </c>
      <c r="W267" t="s">
        <v>864</v>
      </c>
      <c r="X267" t="str">
        <f t="shared" si="71"/>
        <v>tCCC cCCCCC</v>
      </c>
      <c r="Y267">
        <v>0</v>
      </c>
      <c r="Z267" s="22"/>
      <c r="AA267" t="s">
        <v>503</v>
      </c>
      <c r="AB267" t="s">
        <v>809</v>
      </c>
    </row>
    <row r="268" spans="2:28" x14ac:dyDescent="0.2">
      <c r="B268" t="s">
        <v>659</v>
      </c>
      <c r="C268" t="s">
        <v>496</v>
      </c>
      <c r="D268" t="s">
        <v>497</v>
      </c>
      <c r="E268" t="s">
        <v>496</v>
      </c>
      <c r="F268" s="17" t="s">
        <v>803</v>
      </c>
      <c r="G268" s="17" t="s">
        <v>866</v>
      </c>
      <c r="H268" s="17" t="s">
        <v>65</v>
      </c>
      <c r="I268" s="17"/>
      <c r="J268" t="s">
        <v>791</v>
      </c>
      <c r="K268" t="str">
        <f t="shared" si="70"/>
        <v>C(d18:1/26:0) CER (CCER)</v>
      </c>
      <c r="L268" t="str">
        <f>"A general model "&amp;D268&amp;" ("&amp;E268&amp;") lipid corresponding to atomistic e.g. C(d18:1/26:0) N-hexacosanoyl-D-erythro tails."</f>
        <v>A general model ceramide (CER) lipid corresponding to atomistic e.g. C(d18:1/26:0) N-hexacosanoyl-D-erythro tails.</v>
      </c>
      <c r="N268" t="s">
        <v>945</v>
      </c>
      <c r="O268"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268" t="s">
        <v>878</v>
      </c>
      <c r="V268" t="s">
        <v>806</v>
      </c>
      <c r="W268" t="s">
        <v>864</v>
      </c>
      <c r="X268" t="str">
        <f t="shared" si="71"/>
        <v>tCCC CCCCCC</v>
      </c>
      <c r="Y268">
        <v>0</v>
      </c>
      <c r="Z268" s="22"/>
    </row>
    <row r="269" spans="2:28" x14ac:dyDescent="0.2">
      <c r="B269" t="s">
        <v>659</v>
      </c>
      <c r="C269" t="s">
        <v>496</v>
      </c>
      <c r="D269" t="s">
        <v>497</v>
      </c>
      <c r="E269" t="s">
        <v>496</v>
      </c>
      <c r="F269" s="17" t="s">
        <v>804</v>
      </c>
      <c r="G269" s="17" t="s">
        <v>866</v>
      </c>
      <c r="H269" s="17" t="s">
        <v>73</v>
      </c>
      <c r="I269" s="17"/>
      <c r="J269" t="s">
        <v>483</v>
      </c>
      <c r="K269" t="str">
        <f t="shared" si="70"/>
        <v>C(d18:1/18:1) CER (OCER)</v>
      </c>
      <c r="L269" t="str">
        <f>"A general model "&amp;D269&amp;" ("&amp;E269&amp;") lipid corresponding to atomistic e.g. C(d18:1/18:1(9c)) tails."</f>
        <v>A general model ceramide (CER) lipid corresponding to atomistic e.g. C(d18:1/18:1(9c)) tails.</v>
      </c>
      <c r="N269" t="s">
        <v>945</v>
      </c>
      <c r="O269"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269" t="s">
        <v>878</v>
      </c>
      <c r="V269" t="s">
        <v>806</v>
      </c>
      <c r="W269" t="s">
        <v>864</v>
      </c>
      <c r="X269" t="str">
        <f t="shared" si="71"/>
        <v>tCCC CDCC</v>
      </c>
      <c r="Y269">
        <v>0</v>
      </c>
      <c r="AA269" t="s">
        <v>502</v>
      </c>
      <c r="AB269" t="s">
        <v>808</v>
      </c>
    </row>
    <row r="270" spans="2:28" x14ac:dyDescent="0.2">
      <c r="B270" t="s">
        <v>659</v>
      </c>
      <c r="C270" t="s">
        <v>496</v>
      </c>
      <c r="D270" t="s">
        <v>497</v>
      </c>
      <c r="E270" t="s">
        <v>496</v>
      </c>
      <c r="F270" s="17" t="s">
        <v>805</v>
      </c>
      <c r="G270" s="17" t="s">
        <v>866</v>
      </c>
      <c r="H270" s="17" t="s">
        <v>574</v>
      </c>
      <c r="I270" s="17"/>
      <c r="J270" t="s">
        <v>490</v>
      </c>
      <c r="K270" t="str">
        <f t="shared" si="70"/>
        <v>C(d18:1/24:1) CER (NCER)</v>
      </c>
      <c r="L270" t="str">
        <f>"A general model "&amp;D270&amp;" ("&amp;E270&amp;") lipid corresponding to atomistic e.g. C(d18:1/24:1) tails."</f>
        <v>A general model ceramide (CER) lipid corresponding to atomistic e.g. C(d18:1/24:1) tails.</v>
      </c>
      <c r="N270" t="s">
        <v>945</v>
      </c>
      <c r="O270"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270" t="s">
        <v>878</v>
      </c>
      <c r="V270" t="s">
        <v>806</v>
      </c>
      <c r="W270" t="s">
        <v>864</v>
      </c>
      <c r="X270" t="str">
        <f t="shared" si="71"/>
        <v>tCCC cCCDCC</v>
      </c>
      <c r="Y270">
        <v>0</v>
      </c>
      <c r="AA270" t="s">
        <v>505</v>
      </c>
      <c r="AB270" t="s">
        <v>807</v>
      </c>
    </row>
    <row r="271" spans="2:28" x14ac:dyDescent="0.2">
      <c r="F271" s="17"/>
      <c r="G271" s="17"/>
      <c r="H271" s="17"/>
      <c r="I271" s="17"/>
    </row>
    <row r="272" spans="2:28" ht="18" x14ac:dyDescent="0.2">
      <c r="B272" s="16" t="s">
        <v>881</v>
      </c>
      <c r="F272" s="17"/>
      <c r="G272" s="17"/>
      <c r="H272" s="17"/>
      <c r="I272" s="17"/>
    </row>
    <row r="273" spans="2:30" ht="18" x14ac:dyDescent="0.2">
      <c r="C273" s="16" t="s">
        <v>900</v>
      </c>
      <c r="D273" s="16"/>
      <c r="E273" s="16"/>
    </row>
    <row r="274" spans="2:30" x14ac:dyDescent="0.2">
      <c r="B274">
        <v>-1</v>
      </c>
      <c r="C274" t="s">
        <v>879</v>
      </c>
      <c r="D274" t="s">
        <v>900</v>
      </c>
      <c r="E274" t="s">
        <v>880</v>
      </c>
      <c r="O274" t="str">
        <f>Refs!$B$13 &amp; " and \n " &amp; Refs!$B$12</f>
        <v>K.B. Pedersen et al., The Martini 3 Lipidome: Expanded and Refined Parameters Improve Lipid Phase Behavior, ACS Central Science, 2025. doi: 10.1021/acscentsci.5c00755 and \n P.C.T. Souza et al. Martini 3: a general purpose force field for coarse-grained molecular dynamics, \n Nat. Methods; 2021. doi: 10.1038/s41592-021-01098-3</v>
      </c>
      <c r="Q274" t="s">
        <v>660</v>
      </c>
      <c r="R274" t="s">
        <v>876</v>
      </c>
    </row>
    <row r="275" spans="2:30" x14ac:dyDescent="0.2">
      <c r="B275" t="s">
        <v>659</v>
      </c>
      <c r="C275" t="s">
        <v>1347</v>
      </c>
      <c r="D275" t="s">
        <v>1110</v>
      </c>
      <c r="E275" t="s">
        <v>1347</v>
      </c>
      <c r="F275" s="17" t="s">
        <v>905</v>
      </c>
      <c r="G275" s="17" t="s">
        <v>571</v>
      </c>
      <c r="H275" s="17" t="s">
        <v>571</v>
      </c>
      <c r="I275" s="17"/>
      <c r="J275" t="s">
        <v>582</v>
      </c>
      <c r="K275" t="str">
        <f t="shared" ref="K275:K290" si="72">J275&amp;" "&amp;E275&amp;" ("&amp;F275&amp;")"</f>
        <v>di-C08:0 LC (DTLC)</v>
      </c>
      <c r="L275" t="str">
        <f>"A general model "&amp;D275&amp;" ("&amp;E275&amp;") lipid corresponding to atomistic C8:0 dioctanoyl tails."</f>
        <v>A general model plasmalogen phosphatidylcholine (LC) lipid corresponding to atomistic C8:0 dioctanoyl tails.</v>
      </c>
      <c r="N275" t="s">
        <v>945</v>
      </c>
      <c r="O275"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275" t="s">
        <v>878</v>
      </c>
      <c r="V275" t="s">
        <v>160</v>
      </c>
      <c r="W275" t="s">
        <v>899</v>
      </c>
      <c r="X275" t="str">
        <f t="shared" ref="X275:X290" si="73">H275&amp;" "&amp;G275</f>
        <v>cC cC</v>
      </c>
      <c r="Y275">
        <v>0</v>
      </c>
    </row>
    <row r="276" spans="2:30" x14ac:dyDescent="0.2">
      <c r="B276" t="s">
        <v>659</v>
      </c>
      <c r="C276" t="s">
        <v>1347</v>
      </c>
      <c r="D276" t="s">
        <v>1110</v>
      </c>
      <c r="E276" t="s">
        <v>1347</v>
      </c>
      <c r="F276" s="17" t="s">
        <v>906</v>
      </c>
      <c r="G276" s="17" t="s">
        <v>50</v>
      </c>
      <c r="H276" s="17" t="s">
        <v>50</v>
      </c>
      <c r="I276" s="17"/>
      <c r="J276" t="s">
        <v>584</v>
      </c>
      <c r="K276" t="str">
        <f t="shared" si="72"/>
        <v>di-C10:0 LC (DJLC)</v>
      </c>
      <c r="L276" t="str">
        <f>"A general model "&amp;D276&amp;" ("&amp;E276&amp;") lipid corresponding to atomistic C10:0 didecanoyl tails."</f>
        <v>A general model plasmalogen phosphatidylcholine (LC) lipid corresponding to atomistic C10:0 didecanoyl tails.</v>
      </c>
      <c r="N276" t="s">
        <v>945</v>
      </c>
      <c r="O276"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276" t="s">
        <v>878</v>
      </c>
      <c r="V276" t="s">
        <v>160</v>
      </c>
      <c r="W276" t="s">
        <v>899</v>
      </c>
      <c r="X276" t="str">
        <f t="shared" si="73"/>
        <v>CC CC</v>
      </c>
      <c r="Y276">
        <v>0</v>
      </c>
    </row>
    <row r="277" spans="2:30" x14ac:dyDescent="0.2">
      <c r="B277" t="s">
        <v>659</v>
      </c>
      <c r="C277" t="s">
        <v>1347</v>
      </c>
      <c r="D277" t="s">
        <v>1110</v>
      </c>
      <c r="E277" t="s">
        <v>1347</v>
      </c>
      <c r="F277" s="17" t="s">
        <v>907</v>
      </c>
      <c r="G277" s="17" t="s">
        <v>570</v>
      </c>
      <c r="H277" s="17" t="s">
        <v>570</v>
      </c>
      <c r="I277" s="17"/>
      <c r="J277" t="s">
        <v>585</v>
      </c>
      <c r="K277" t="str">
        <f t="shared" si="72"/>
        <v>di-C12:0 LC (DULC)</v>
      </c>
      <c r="L277" t="str">
        <f>"A general model "&amp;D277&amp;" ("&amp;E277&amp;") lipid corresponding to atomistic C12:0 dilauroyl tails."</f>
        <v>A general model plasmalogen phosphatidylcholine (LC) lipid corresponding to atomistic C12:0 dilauroyl tails.</v>
      </c>
      <c r="N277" t="s">
        <v>945</v>
      </c>
      <c r="O277"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277" t="s">
        <v>878</v>
      </c>
      <c r="V277" t="s">
        <v>160</v>
      </c>
      <c r="W277" t="s">
        <v>899</v>
      </c>
      <c r="X277" t="str">
        <f t="shared" si="73"/>
        <v>cCC cCC</v>
      </c>
      <c r="Y277">
        <v>0</v>
      </c>
    </row>
    <row r="278" spans="2:30" x14ac:dyDescent="0.2">
      <c r="B278" t="s">
        <v>659</v>
      </c>
      <c r="C278" t="s">
        <v>1347</v>
      </c>
      <c r="D278" t="s">
        <v>1110</v>
      </c>
      <c r="E278" t="s">
        <v>1347</v>
      </c>
      <c r="F278" s="17" t="s">
        <v>908</v>
      </c>
      <c r="G278" s="17" t="s">
        <v>54</v>
      </c>
      <c r="H278" s="17" t="s">
        <v>54</v>
      </c>
      <c r="I278" s="17"/>
      <c r="J278" t="s">
        <v>587</v>
      </c>
      <c r="K278" t="str">
        <f t="shared" si="72"/>
        <v>di-C14:0 LC (DMLC)</v>
      </c>
      <c r="L278" t="str">
        <f>"A general model "&amp;D278&amp;" ("&amp;E278&amp;") lipid corresponding to atomistic C14:0 dimyristoyl (DM"&amp;E278&amp;") tails."</f>
        <v>A general model plasmalogen phosphatidylcholine (LC) lipid corresponding to atomistic C14:0 dimyristoyl (DMLC) tails.</v>
      </c>
      <c r="N278" t="s">
        <v>945</v>
      </c>
      <c r="O278"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278" t="s">
        <v>878</v>
      </c>
      <c r="V278" t="s">
        <v>160</v>
      </c>
      <c r="W278" t="s">
        <v>899</v>
      </c>
      <c r="X278" t="str">
        <f t="shared" si="73"/>
        <v>CCC CCC</v>
      </c>
      <c r="Y278">
        <v>0</v>
      </c>
      <c r="AD278" s="17"/>
    </row>
    <row r="279" spans="2:30" x14ac:dyDescent="0.2">
      <c r="B279" t="s">
        <v>659</v>
      </c>
      <c r="C279" t="s">
        <v>1347</v>
      </c>
      <c r="D279" t="s">
        <v>1110</v>
      </c>
      <c r="E279" t="s">
        <v>1347</v>
      </c>
      <c r="F279" s="17" t="s">
        <v>909</v>
      </c>
      <c r="G279" s="17" t="s">
        <v>569</v>
      </c>
      <c r="H279" s="17" t="s">
        <v>569</v>
      </c>
      <c r="I279" s="17"/>
      <c r="J279" t="s">
        <v>588</v>
      </c>
      <c r="K279" t="str">
        <f t="shared" si="72"/>
        <v>di-C16:0 LC (DPLC)</v>
      </c>
      <c r="L279" t="str">
        <f>"A general model "&amp;D279&amp;" ("&amp;E279&amp;") lipid corresponding to atomistic C16:0 dipalmitoyl (DP"&amp;E279&amp;") tails."</f>
        <v>A general model plasmalogen phosphatidylcholine (LC) lipid corresponding to atomistic C16:0 dipalmitoyl (DPLC) tails.</v>
      </c>
      <c r="N279" t="s">
        <v>945</v>
      </c>
      <c r="O279"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279" t="s">
        <v>878</v>
      </c>
      <c r="V279" t="s">
        <v>160</v>
      </c>
      <c r="W279" t="s">
        <v>899</v>
      </c>
      <c r="X279" t="str">
        <f t="shared" si="73"/>
        <v>cCCC cCCC</v>
      </c>
      <c r="Y279">
        <v>0</v>
      </c>
      <c r="AD279" s="17"/>
    </row>
    <row r="280" spans="2:30" x14ac:dyDescent="0.2">
      <c r="B280" t="s">
        <v>659</v>
      </c>
      <c r="C280" t="s">
        <v>1347</v>
      </c>
      <c r="D280" t="s">
        <v>1110</v>
      </c>
      <c r="E280" t="s">
        <v>1347</v>
      </c>
      <c r="F280" s="17" t="s">
        <v>910</v>
      </c>
      <c r="G280" s="17" t="s">
        <v>57</v>
      </c>
      <c r="H280" s="17" t="s">
        <v>57</v>
      </c>
      <c r="I280" s="17"/>
      <c r="J280" t="s">
        <v>589</v>
      </c>
      <c r="K280" t="str">
        <f t="shared" si="72"/>
        <v>di-C18:0 LC (DSLC)</v>
      </c>
      <c r="L280" t="str">
        <f>"A general model "&amp;D280&amp;" ("&amp;E280&amp;") lipid corresponding to atomistic C18:0 distearoyl (DS"&amp;E279&amp;") tails."</f>
        <v>A general model plasmalogen phosphatidylcholine (LC) lipid corresponding to atomistic C18:0 distearoyl (DSLC) tails.</v>
      </c>
      <c r="N280" t="s">
        <v>945</v>
      </c>
      <c r="O280"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280" t="s">
        <v>878</v>
      </c>
      <c r="V280" t="s">
        <v>160</v>
      </c>
      <c r="W280" t="s">
        <v>899</v>
      </c>
      <c r="X280" t="str">
        <f t="shared" si="73"/>
        <v>CCCC CCCC</v>
      </c>
      <c r="Y280">
        <v>0</v>
      </c>
    </row>
    <row r="281" spans="2:30" x14ac:dyDescent="0.2">
      <c r="B281" t="s">
        <v>659</v>
      </c>
      <c r="C281" t="s">
        <v>1347</v>
      </c>
      <c r="D281" t="s">
        <v>1110</v>
      </c>
      <c r="E281" t="s">
        <v>1347</v>
      </c>
      <c r="F281" s="17" t="s">
        <v>911</v>
      </c>
      <c r="G281" s="17" t="s">
        <v>568</v>
      </c>
      <c r="H281" s="17" t="s">
        <v>568</v>
      </c>
      <c r="I281" s="17"/>
      <c r="J281" t="s">
        <v>590</v>
      </c>
      <c r="K281" t="str">
        <f t="shared" si="72"/>
        <v>di-C20:0 LC (DKLC)</v>
      </c>
      <c r="L281" t="str">
        <f>"A general model "&amp;D281&amp;" ("&amp;E281&amp;") lipid corresponding to atomistic C20:0 diarachidoyl tails."</f>
        <v>A general model plasmalogen phosphatidylcholine (LC) lipid corresponding to atomistic C20:0 diarachidoyl tails.</v>
      </c>
      <c r="N281" t="s">
        <v>945</v>
      </c>
      <c r="O281"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281" t="s">
        <v>878</v>
      </c>
      <c r="V281" t="s">
        <v>160</v>
      </c>
      <c r="W281" t="s">
        <v>899</v>
      </c>
      <c r="X281" t="str">
        <f t="shared" si="73"/>
        <v>cCCCC cCCCC</v>
      </c>
      <c r="Y281">
        <v>0</v>
      </c>
    </row>
    <row r="282" spans="2:30" x14ac:dyDescent="0.2">
      <c r="B282" t="s">
        <v>659</v>
      </c>
      <c r="C282" t="s">
        <v>1347</v>
      </c>
      <c r="D282" t="s">
        <v>1110</v>
      </c>
      <c r="E282" t="s">
        <v>1347</v>
      </c>
      <c r="F282" s="17" t="s">
        <v>912</v>
      </c>
      <c r="G282" s="17" t="s">
        <v>61</v>
      </c>
      <c r="H282" s="17" t="s">
        <v>61</v>
      </c>
      <c r="I282" s="17"/>
      <c r="J282" t="s">
        <v>591</v>
      </c>
      <c r="K282" t="str">
        <f t="shared" si="72"/>
        <v>di-C22:0 LC (DBLC)</v>
      </c>
      <c r="L282" t="str">
        <f>"A general model "&amp;D282&amp;" ("&amp;E282&amp;") lipid corresponding to atomistic C22:0 dibehenoyl tails."</f>
        <v>A general model plasmalogen phosphatidylcholine (LC) lipid corresponding to atomistic C22:0 dibehenoyl tails.</v>
      </c>
      <c r="N282" t="s">
        <v>945</v>
      </c>
      <c r="O282"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282" t="s">
        <v>878</v>
      </c>
      <c r="V282" t="s">
        <v>160</v>
      </c>
      <c r="W282" t="s">
        <v>899</v>
      </c>
      <c r="X282" t="str">
        <f t="shared" si="73"/>
        <v>CCCCC CCCCC</v>
      </c>
      <c r="Y282">
        <v>0</v>
      </c>
    </row>
    <row r="283" spans="2:30" x14ac:dyDescent="0.2">
      <c r="B283" t="s">
        <v>659</v>
      </c>
      <c r="C283" t="s">
        <v>1347</v>
      </c>
      <c r="D283" t="s">
        <v>1110</v>
      </c>
      <c r="E283" t="s">
        <v>1347</v>
      </c>
      <c r="F283" s="17" t="s">
        <v>913</v>
      </c>
      <c r="G283" s="17" t="s">
        <v>599</v>
      </c>
      <c r="H283" s="17" t="s">
        <v>599</v>
      </c>
      <c r="I283" s="17"/>
      <c r="J283" t="s">
        <v>586</v>
      </c>
      <c r="K283" t="str">
        <f t="shared" si="72"/>
        <v>di-C24:0 LC (DXLC)</v>
      </c>
      <c r="L283" t="str">
        <f>"A general model "&amp;D283&amp;" ("&amp;E283&amp;") lipid corresponding to atomistic C24:0 dilignoceroyl tails."</f>
        <v>A general model plasmalogen phosphatidylcholine (LC) lipid corresponding to atomistic C24:0 dilignoceroyl tails.</v>
      </c>
      <c r="N283" t="s">
        <v>945</v>
      </c>
      <c r="O283"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283" t="s">
        <v>878</v>
      </c>
      <c r="V283" t="s">
        <v>160</v>
      </c>
      <c r="W283" t="s">
        <v>899</v>
      </c>
      <c r="X283" t="str">
        <f t="shared" si="73"/>
        <v>cCCCCC cCCCCC</v>
      </c>
      <c r="Y283">
        <v>0</v>
      </c>
    </row>
    <row r="284" spans="2:30" x14ac:dyDescent="0.2">
      <c r="B284" t="s">
        <v>659</v>
      </c>
      <c r="C284" t="s">
        <v>1347</v>
      </c>
      <c r="D284" t="s">
        <v>1110</v>
      </c>
      <c r="E284" t="s">
        <v>1347</v>
      </c>
      <c r="F284" s="17" t="s">
        <v>914</v>
      </c>
      <c r="G284" s="17" t="s">
        <v>65</v>
      </c>
      <c r="H284" s="17" t="s">
        <v>65</v>
      </c>
      <c r="I284" s="17"/>
      <c r="J284" t="s">
        <v>592</v>
      </c>
      <c r="K284" t="str">
        <f t="shared" si="72"/>
        <v>di-C26:0 LC (DCLC)</v>
      </c>
      <c r="L284" t="str">
        <f>"A general model "&amp;D284&amp;" ("&amp;E284&amp;") lipid corresponding to atomistic C26:0 dihexacosanoyl tails."</f>
        <v>A general model plasmalogen phosphatidylcholine (LC) lipid corresponding to atomistic C26:0 dihexacosanoyl tails.</v>
      </c>
      <c r="N284" t="s">
        <v>945</v>
      </c>
      <c r="O284"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284" t="s">
        <v>878</v>
      </c>
      <c r="V284" t="s">
        <v>160</v>
      </c>
      <c r="W284" t="s">
        <v>899</v>
      </c>
      <c r="X284" t="str">
        <f t="shared" si="73"/>
        <v>CCCCCC CCCCCC</v>
      </c>
      <c r="Y284">
        <v>0</v>
      </c>
    </row>
    <row r="285" spans="2:30" x14ac:dyDescent="0.2">
      <c r="B285" t="s">
        <v>659</v>
      </c>
      <c r="C285" t="s">
        <v>1347</v>
      </c>
      <c r="D285" t="s">
        <v>1110</v>
      </c>
      <c r="E285" t="s">
        <v>1347</v>
      </c>
      <c r="F285" s="17" t="s">
        <v>915</v>
      </c>
      <c r="G285" s="17" t="s">
        <v>69</v>
      </c>
      <c r="H285" s="17" t="s">
        <v>69</v>
      </c>
      <c r="I285" s="17"/>
      <c r="J285" t="s">
        <v>600</v>
      </c>
      <c r="K285" t="str">
        <f t="shared" si="72"/>
        <v>di-C14:1 LC (DRLC)</v>
      </c>
      <c r="L285" t="str">
        <f>"A general model "&amp;D285&amp;" ("&amp;E285&amp;") lipid corresponding to atomistic C14:1(9c) dimyristoleoyl tails."</f>
        <v>A general model plasmalogen phosphatidylcholine (LC) lipid corresponding to atomistic C14:1(9c) dimyristoleoyl tails.</v>
      </c>
      <c r="N285" t="s">
        <v>945</v>
      </c>
      <c r="O285"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285" t="s">
        <v>878</v>
      </c>
      <c r="V285" t="s">
        <v>160</v>
      </c>
      <c r="W285" t="s">
        <v>899</v>
      </c>
      <c r="X285" t="str">
        <f t="shared" si="73"/>
        <v>CDC CDC</v>
      </c>
      <c r="Y285">
        <v>0</v>
      </c>
    </row>
    <row r="286" spans="2:30" x14ac:dyDescent="0.2">
      <c r="B286" t="s">
        <v>659</v>
      </c>
      <c r="C286" t="s">
        <v>1347</v>
      </c>
      <c r="D286" t="s">
        <v>1110</v>
      </c>
      <c r="E286" t="s">
        <v>1347</v>
      </c>
      <c r="F286" s="17" t="s">
        <v>916</v>
      </c>
      <c r="G286" s="17" t="s">
        <v>572</v>
      </c>
      <c r="H286" s="17" t="s">
        <v>572</v>
      </c>
      <c r="I286" s="17"/>
      <c r="J286" t="s">
        <v>601</v>
      </c>
      <c r="K286" t="str">
        <f t="shared" si="72"/>
        <v>di-C16:1 LC (DYLC)</v>
      </c>
      <c r="L286" t="str">
        <f>"A general model "&amp;D286&amp;" ("&amp;E286&amp;") lipid corresponding to atomistic C16:1(9c) dipalmitoleoyl tails."</f>
        <v>A general model plasmalogen phosphatidylcholine (LC) lipid corresponding to atomistic C16:1(9c) dipalmitoleoyl tails.</v>
      </c>
      <c r="N286" t="s">
        <v>945</v>
      </c>
      <c r="O286"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286" t="s">
        <v>878</v>
      </c>
      <c r="V286" t="s">
        <v>160</v>
      </c>
      <c r="W286" t="s">
        <v>899</v>
      </c>
      <c r="X286" t="str">
        <f t="shared" si="73"/>
        <v>cCDC cCDC</v>
      </c>
      <c r="Y286">
        <v>0</v>
      </c>
    </row>
    <row r="287" spans="2:30" x14ac:dyDescent="0.2">
      <c r="B287" t="s">
        <v>659</v>
      </c>
      <c r="C287" t="s">
        <v>1347</v>
      </c>
      <c r="D287" t="s">
        <v>1110</v>
      </c>
      <c r="E287" t="s">
        <v>1347</v>
      </c>
      <c r="F287" s="17" t="s">
        <v>917</v>
      </c>
      <c r="G287" s="17" t="s">
        <v>73</v>
      </c>
      <c r="H287" s="17" t="s">
        <v>73</v>
      </c>
      <c r="I287" s="17"/>
      <c r="J287" t="s">
        <v>602</v>
      </c>
      <c r="K287" t="str">
        <f t="shared" si="72"/>
        <v>di-C18:1 LC (DOLC)</v>
      </c>
      <c r="L287" t="str">
        <f>"A general model "&amp;D287&amp;" ("&amp;E287&amp;") lipid corresponding to atomistic C18:1(9c) dioleoyl (DO"&amp;E287&amp;") tails."</f>
        <v>A general model plasmalogen phosphatidylcholine (LC) lipid corresponding to atomistic C18:1(9c) dioleoyl (DOLC) tails.</v>
      </c>
      <c r="N287" t="s">
        <v>945</v>
      </c>
      <c r="O287"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287" t="s">
        <v>878</v>
      </c>
      <c r="V287" t="s">
        <v>160</v>
      </c>
      <c r="W287" t="s">
        <v>899</v>
      </c>
      <c r="X287" t="str">
        <f t="shared" si="73"/>
        <v>CDCC CDCC</v>
      </c>
      <c r="Y287">
        <v>0</v>
      </c>
    </row>
    <row r="288" spans="2:30" x14ac:dyDescent="0.2">
      <c r="B288" t="s">
        <v>659</v>
      </c>
      <c r="C288" t="s">
        <v>1347</v>
      </c>
      <c r="D288" t="s">
        <v>1110</v>
      </c>
      <c r="E288" t="s">
        <v>1347</v>
      </c>
      <c r="F288" s="17" t="s">
        <v>918</v>
      </c>
      <c r="G288" s="17" t="s">
        <v>77</v>
      </c>
      <c r="H288" s="17" t="s">
        <v>77</v>
      </c>
      <c r="I288" s="17"/>
      <c r="J288" t="s">
        <v>602</v>
      </c>
      <c r="K288" t="str">
        <f t="shared" si="72"/>
        <v>di-C18:1 LC (DVLC)</v>
      </c>
      <c r="L288" t="str">
        <f>"A general model "&amp;D288&amp;" ("&amp;E288&amp;") lipid corresponding to atomistic C18:1(11c) cis-vaccenic acid tails."</f>
        <v>A general model plasmalogen phosphatidylcholine (LC) lipid corresponding to atomistic C18:1(11c) cis-vaccenic acid tails.</v>
      </c>
      <c r="N288" t="s">
        <v>945</v>
      </c>
      <c r="O288"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288" t="s">
        <v>878</v>
      </c>
      <c r="V288" t="s">
        <v>160</v>
      </c>
      <c r="W288" t="s">
        <v>899</v>
      </c>
      <c r="X288" t="str">
        <f t="shared" si="73"/>
        <v>CCDC CCDC</v>
      </c>
      <c r="Y288">
        <v>0</v>
      </c>
    </row>
    <row r="289" spans="2:26" x14ac:dyDescent="0.2">
      <c r="B289" t="s">
        <v>659</v>
      </c>
      <c r="C289" t="s">
        <v>1347</v>
      </c>
      <c r="D289" t="s">
        <v>1110</v>
      </c>
      <c r="E289" t="s">
        <v>1347</v>
      </c>
      <c r="F289" s="17" t="s">
        <v>919</v>
      </c>
      <c r="G289" s="17" t="s">
        <v>573</v>
      </c>
      <c r="H289" s="17" t="s">
        <v>573</v>
      </c>
      <c r="I289" s="17"/>
      <c r="J289" t="s">
        <v>604</v>
      </c>
      <c r="K289" t="str">
        <f t="shared" si="72"/>
        <v>di-C20:1 LC (DGLC)</v>
      </c>
      <c r="L289" t="str">
        <f>"A general model "&amp;D289&amp;" ("&amp;E289&amp;") lipid corresponding to atomistic C20:1(11c) di-gondoic acid tails."</f>
        <v>A general model plasmalogen phosphatidylcholine (LC) lipid corresponding to atomistic C20:1(11c) di-gondoic acid tails.</v>
      </c>
      <c r="N289" t="s">
        <v>945</v>
      </c>
      <c r="O289"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289" t="s">
        <v>878</v>
      </c>
      <c r="V289" t="s">
        <v>160</v>
      </c>
      <c r="W289" t="s">
        <v>899</v>
      </c>
      <c r="X289" t="str">
        <f t="shared" si="73"/>
        <v>cCDCC cCDCC</v>
      </c>
      <c r="Y289">
        <v>0</v>
      </c>
    </row>
    <row r="290" spans="2:26" x14ac:dyDescent="0.2">
      <c r="B290" t="s">
        <v>659</v>
      </c>
      <c r="C290" t="s">
        <v>1347</v>
      </c>
      <c r="D290" t="s">
        <v>1110</v>
      </c>
      <c r="E290" t="s">
        <v>1347</v>
      </c>
      <c r="F290" s="17" t="s">
        <v>920</v>
      </c>
      <c r="G290" s="17" t="s">
        <v>80</v>
      </c>
      <c r="H290" s="17" t="s">
        <v>80</v>
      </c>
      <c r="I290" s="17"/>
      <c r="J290" t="s">
        <v>603</v>
      </c>
      <c r="K290" t="str">
        <f t="shared" si="72"/>
        <v>di-C22:1 LC (DELC)</v>
      </c>
      <c r="L290" t="str">
        <f>"A general model "&amp;D290&amp;" ("&amp;E290&amp;") lipid corresponding to atomistic C22:1(11c) or C22:1(13c) dierucoyl tails."</f>
        <v>A general model plasmalogen phosphatidylcholine (LC) lipid corresponding to atomistic C22:1(11c) or C22:1(13c) dierucoyl tails.</v>
      </c>
      <c r="N290" t="s">
        <v>945</v>
      </c>
      <c r="O290"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290" t="s">
        <v>878</v>
      </c>
      <c r="V290" t="s">
        <v>160</v>
      </c>
      <c r="W290" t="s">
        <v>899</v>
      </c>
      <c r="X290" t="str">
        <f t="shared" si="73"/>
        <v>CCDCC CCDCC</v>
      </c>
      <c r="Y290">
        <v>0</v>
      </c>
    </row>
    <row r="291" spans="2:26" x14ac:dyDescent="0.2">
      <c r="B291" t="s">
        <v>659</v>
      </c>
      <c r="C291" t="s">
        <v>1347</v>
      </c>
      <c r="D291" t="s">
        <v>1110</v>
      </c>
      <c r="E291" t="s">
        <v>1347</v>
      </c>
      <c r="F291" s="17" t="s">
        <v>921</v>
      </c>
      <c r="G291" s="17" t="s">
        <v>574</v>
      </c>
      <c r="H291" s="17" t="s">
        <v>574</v>
      </c>
      <c r="I291" s="17"/>
      <c r="J291" t="s">
        <v>606</v>
      </c>
      <c r="K291" t="str">
        <f>J291&amp;" "&amp;E291&amp;" ("&amp;F291&amp;")"</f>
        <v>di-C24:1 LC (DNLC)</v>
      </c>
      <c r="L291" t="str">
        <f>"A general model "&amp;D291&amp;" ("&amp;E275&amp;") lipid corresponding to atomistic C24:1(15c) di-nervonic acid tails."</f>
        <v>A general model plasmalogen phosphatidylcholine (LC) lipid corresponding to atomistic C24:1(15c) di-nervonic acid tails.</v>
      </c>
      <c r="N291" t="s">
        <v>945</v>
      </c>
      <c r="O291"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291" t="s">
        <v>878</v>
      </c>
      <c r="V291" t="s">
        <v>160</v>
      </c>
      <c r="W291" t="s">
        <v>899</v>
      </c>
      <c r="X291" t="str">
        <f>H291&amp;" "&amp;G291</f>
        <v>cCCDCC cCCDCC</v>
      </c>
      <c r="Y291">
        <v>0</v>
      </c>
    </row>
    <row r="292" spans="2:26" x14ac:dyDescent="0.2">
      <c r="B292" t="s">
        <v>659</v>
      </c>
      <c r="C292" t="s">
        <v>1347</v>
      </c>
      <c r="D292" t="s">
        <v>1110</v>
      </c>
      <c r="E292" t="s">
        <v>1347</v>
      </c>
      <c r="F292" s="17" t="s">
        <v>922</v>
      </c>
      <c r="G292" s="17" t="s">
        <v>88</v>
      </c>
      <c r="H292" s="17" t="s">
        <v>88</v>
      </c>
      <c r="I292" s="17"/>
      <c r="J292" t="s">
        <v>609</v>
      </c>
      <c r="K292" t="str">
        <f>J292&amp;" "&amp;E292&amp;" ("&amp;F292&amp;")"</f>
        <v>di-C18:2 LC (DLLC)</v>
      </c>
      <c r="L292" t="str">
        <f>"A general model "&amp;D292&amp;" ("&amp;E292&amp;") lipid corresponding to atomistic C18:2(9c;12c) dilinoleoyl (DL"&amp;E292&amp;" or DLi"&amp;E292&amp;") tails."</f>
        <v>A general model plasmalogen phosphatidylcholine (LC) lipid corresponding to atomistic C18:2(9c;12c) dilinoleoyl (DLLC or DLiLC) tails.</v>
      </c>
      <c r="N292" t="s">
        <v>945</v>
      </c>
      <c r="O292"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292" t="s">
        <v>878</v>
      </c>
      <c r="V292" t="s">
        <v>160</v>
      </c>
      <c r="W292" t="s">
        <v>899</v>
      </c>
      <c r="X292" t="str">
        <f>H292&amp;" "&amp;G292</f>
        <v>CDDC CDDC</v>
      </c>
      <c r="Y292">
        <v>0</v>
      </c>
    </row>
    <row r="293" spans="2:26" x14ac:dyDescent="0.2">
      <c r="B293" t="s">
        <v>659</v>
      </c>
      <c r="C293" t="s">
        <v>1347</v>
      </c>
      <c r="D293" t="s">
        <v>1110</v>
      </c>
      <c r="E293" t="s">
        <v>1347</v>
      </c>
      <c r="F293" s="17" t="s">
        <v>923</v>
      </c>
      <c r="G293" s="17" t="s">
        <v>92</v>
      </c>
      <c r="H293" s="17" t="s">
        <v>92</v>
      </c>
      <c r="I293" s="17"/>
      <c r="J293" t="s">
        <v>507</v>
      </c>
      <c r="K293" t="str">
        <f>J293&amp;" "&amp;E293&amp;" ("&amp;F293&amp;")"</f>
        <v>di-C18:3 LC (DFLC)</v>
      </c>
      <c r="L293" t="str">
        <f>"A general model "&amp;D293&amp;" ("&amp;E293&amp;") lipid corresponding to atomistic C18:3(9c;12c;15c) di-alpha-linolenic acid tails."</f>
        <v>A general model plasmalogen phosphatidylcholine (LC) lipid corresponding to atomistic C18:3(9c;12c;15c) di-alpha-linolenic acid tails.</v>
      </c>
      <c r="N293" t="s">
        <v>945</v>
      </c>
      <c r="O293"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293" t="s">
        <v>878</v>
      </c>
      <c r="V293" t="s">
        <v>160</v>
      </c>
      <c r="W293" t="s">
        <v>899</v>
      </c>
      <c r="X293" t="str">
        <f>H293&amp;" "&amp;G293</f>
        <v>CDDD CDDD</v>
      </c>
      <c r="Y293">
        <v>0</v>
      </c>
    </row>
    <row r="294" spans="2:26" x14ac:dyDescent="0.2">
      <c r="B294" t="s">
        <v>659</v>
      </c>
      <c r="C294" t="s">
        <v>1347</v>
      </c>
      <c r="D294" t="s">
        <v>1110</v>
      </c>
      <c r="E294" t="s">
        <v>1347</v>
      </c>
      <c r="F294" s="17" t="s">
        <v>924</v>
      </c>
      <c r="G294" s="17" t="s">
        <v>614</v>
      </c>
      <c r="H294" s="17" t="s">
        <v>614</v>
      </c>
      <c r="I294" s="17"/>
      <c r="J294" t="s">
        <v>611</v>
      </c>
      <c r="K294" t="str">
        <f t="shared" ref="K294:K312" si="74">J294&amp;" "&amp;E294&amp;" ("&amp;F294&amp;")"</f>
        <v>di-C20:4 LC (DALC)</v>
      </c>
      <c r="L294" t="str">
        <f>"A general model "&amp;D294&amp;" ("&amp;E294&amp;") lipid corresponding to atomistic C20:4(5c;8c;11c;14c) di-arachidonic acid (AA) tails."</f>
        <v>A general model plasmalogen phosphatidylcholine (LC) lipid corresponding to atomistic C20:4(5c;8c;11c;14c) di-arachidonic acid (AA) tails.</v>
      </c>
      <c r="N294" t="s">
        <v>945</v>
      </c>
      <c r="O294"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294" t="s">
        <v>878</v>
      </c>
      <c r="V294" t="s">
        <v>160</v>
      </c>
      <c r="W294" t="s">
        <v>899</v>
      </c>
      <c r="X294" t="str">
        <f t="shared" ref="X294:X312" si="75">H294&amp;" "&amp;G294</f>
        <v>cFFDC cFFDC</v>
      </c>
      <c r="Y294">
        <v>0</v>
      </c>
    </row>
    <row r="295" spans="2:26" x14ac:dyDescent="0.2">
      <c r="B295" t="s">
        <v>659</v>
      </c>
      <c r="C295" t="s">
        <v>1347</v>
      </c>
      <c r="D295" t="s">
        <v>1110</v>
      </c>
      <c r="E295" t="s">
        <v>1347</v>
      </c>
      <c r="F295" s="17" t="s">
        <v>925</v>
      </c>
      <c r="G295" s="17" t="s">
        <v>615</v>
      </c>
      <c r="H295" s="17" t="s">
        <v>615</v>
      </c>
      <c r="I295" s="17"/>
      <c r="J295" s="18" t="s">
        <v>612</v>
      </c>
      <c r="K295" t="str">
        <f t="shared" si="74"/>
        <v>di-C22:6 LC (DDLC)</v>
      </c>
      <c r="L295" s="18" t="str">
        <f>"A general model "&amp;D295&amp;" ("&amp;E295&amp;") lipid corresponding to atomistic C22:6(4c;7c;10c;13c;16c;19c) di-docosahexaenoic acid tails."</f>
        <v>A general model plasmalogen phosphatidylcholine (LC) lipid corresponding to atomistic C22:6(4c;7c;10c;13c;16c;19c) di-docosahexaenoic acid tails.</v>
      </c>
      <c r="N295" t="s">
        <v>945</v>
      </c>
      <c r="O295"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295" t="s">
        <v>878</v>
      </c>
      <c r="V295" t="s">
        <v>160</v>
      </c>
      <c r="W295" t="s">
        <v>899</v>
      </c>
      <c r="X295" t="str">
        <f t="shared" si="75"/>
        <v>DFFDD DFFDD</v>
      </c>
      <c r="Y295">
        <v>0</v>
      </c>
      <c r="Z295" s="19"/>
    </row>
    <row r="296" spans="2:26" x14ac:dyDescent="0.2">
      <c r="B296" t="s">
        <v>659</v>
      </c>
      <c r="C296" t="s">
        <v>1347</v>
      </c>
      <c r="D296" t="s">
        <v>1110</v>
      </c>
      <c r="E296" t="s">
        <v>1347</v>
      </c>
      <c r="F296" s="17" t="s">
        <v>926</v>
      </c>
      <c r="G296" s="17" t="s">
        <v>569</v>
      </c>
      <c r="H296" s="17" t="s">
        <v>572</v>
      </c>
      <c r="I296" s="17"/>
      <c r="J296" t="s">
        <v>618</v>
      </c>
      <c r="K296" t="str">
        <f t="shared" si="74"/>
        <v>C16:0/16:1 LC (PYLC)</v>
      </c>
      <c r="L296" s="18" t="str">
        <f>"A general model "&amp;D296&amp;" ("&amp;E296&amp;") lipid corresponding to atomistic C16:0/16:1(9c) 1-palmitoyl-2-palmitoleoyl tails."</f>
        <v>A general model plasmalogen phosphatidylcholine (LC) lipid corresponding to atomistic C16:0/16:1(9c) 1-palmitoyl-2-palmitoleoyl tails.</v>
      </c>
      <c r="N296" t="s">
        <v>945</v>
      </c>
      <c r="O296"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296" t="s">
        <v>878</v>
      </c>
      <c r="V296" t="s">
        <v>160</v>
      </c>
      <c r="W296" t="s">
        <v>899</v>
      </c>
      <c r="X296" t="str">
        <f t="shared" si="75"/>
        <v>cCDC cCCC</v>
      </c>
      <c r="Y296">
        <v>0</v>
      </c>
    </row>
    <row r="297" spans="2:26" x14ac:dyDescent="0.2">
      <c r="B297" t="s">
        <v>659</v>
      </c>
      <c r="C297" t="s">
        <v>1347</v>
      </c>
      <c r="D297" t="s">
        <v>1110</v>
      </c>
      <c r="E297" t="s">
        <v>1347</v>
      </c>
      <c r="F297" s="17" t="s">
        <v>927</v>
      </c>
      <c r="G297" s="17" t="s">
        <v>569</v>
      </c>
      <c r="H297" s="17" t="s">
        <v>57</v>
      </c>
      <c r="I297" s="17"/>
      <c r="J297" t="s">
        <v>620</v>
      </c>
      <c r="K297" t="str">
        <f t="shared" si="74"/>
        <v>C16:0/18:0 LC (PSLC)</v>
      </c>
      <c r="L297" s="18" t="str">
        <f>"A general model "&amp;D297&amp;" ("&amp;E297&amp;") lipid corresponding to atomistic C16:0/18:0 1-palmitoyl-2-stearoyl tails."</f>
        <v>A general model plasmalogen phosphatidylcholine (LC) lipid corresponding to atomistic C16:0/18:0 1-palmitoyl-2-stearoyl tails.</v>
      </c>
      <c r="N297" t="s">
        <v>945</v>
      </c>
      <c r="O297"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297" t="s">
        <v>878</v>
      </c>
      <c r="V297" t="s">
        <v>160</v>
      </c>
      <c r="W297" t="s">
        <v>899</v>
      </c>
      <c r="X297" t="str">
        <f t="shared" si="75"/>
        <v>CCCC cCCC</v>
      </c>
      <c r="Y297">
        <v>0</v>
      </c>
    </row>
    <row r="298" spans="2:26" x14ac:dyDescent="0.2">
      <c r="B298" t="s">
        <v>659</v>
      </c>
      <c r="C298" t="s">
        <v>1347</v>
      </c>
      <c r="D298" t="s">
        <v>1110</v>
      </c>
      <c r="E298" t="s">
        <v>1347</v>
      </c>
      <c r="F298" s="17" t="s">
        <v>928</v>
      </c>
      <c r="G298" s="17" t="s">
        <v>569</v>
      </c>
      <c r="H298" s="17" t="s">
        <v>73</v>
      </c>
      <c r="I298" s="17"/>
      <c r="J298" t="s">
        <v>197</v>
      </c>
      <c r="K298" t="str">
        <f t="shared" si="74"/>
        <v>C16:0/18:1 LC (POLC)</v>
      </c>
      <c r="L298" s="18" t="str">
        <f>"A general model "&amp;D298&amp;" ("&amp;E298&amp;") lipid corresponding to atomistic C16:0/18:1(9c) 1-palmitoyl-2-oleoyl (PO"&amp;E298&amp;") tails."</f>
        <v>A general model plasmalogen phosphatidylcholine (LC) lipid corresponding to atomistic C16:0/18:1(9c) 1-palmitoyl-2-oleoyl (POLC) tails.</v>
      </c>
      <c r="N298" t="s">
        <v>945</v>
      </c>
      <c r="O298"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298" t="s">
        <v>878</v>
      </c>
      <c r="V298" t="s">
        <v>160</v>
      </c>
      <c r="W298" t="s">
        <v>899</v>
      </c>
      <c r="X298" t="str">
        <f t="shared" si="75"/>
        <v>CDCC cCCC</v>
      </c>
      <c r="Y298">
        <v>0</v>
      </c>
    </row>
    <row r="299" spans="2:26" x14ac:dyDescent="0.2">
      <c r="B299" t="s">
        <v>659</v>
      </c>
      <c r="C299" t="s">
        <v>1347</v>
      </c>
      <c r="D299" t="s">
        <v>1110</v>
      </c>
      <c r="E299" t="s">
        <v>1347</v>
      </c>
      <c r="F299" s="17" t="s">
        <v>929</v>
      </c>
      <c r="G299" s="17" t="s">
        <v>569</v>
      </c>
      <c r="H299" s="17" t="s">
        <v>88</v>
      </c>
      <c r="I299" s="17"/>
      <c r="J299" t="s">
        <v>203</v>
      </c>
      <c r="K299" t="str">
        <f t="shared" si="74"/>
        <v>C16:0/18:2 LC (PLLC)</v>
      </c>
      <c r="L299" s="18" t="str">
        <f>"A general model "&amp;D299&amp;" ("&amp;E299&amp;") lipid corresponding to atomistic C16:0/18:2(9c;12c) 1-palmitoyl-2-linoleoyl tails."</f>
        <v>A general model plasmalogen phosphatidylcholine (LC) lipid corresponding to atomistic C16:0/18:2(9c;12c) 1-palmitoyl-2-linoleoyl tails.</v>
      </c>
      <c r="N299" t="s">
        <v>945</v>
      </c>
      <c r="O299"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299" t="s">
        <v>878</v>
      </c>
      <c r="V299" t="s">
        <v>160</v>
      </c>
      <c r="W299" t="s">
        <v>899</v>
      </c>
      <c r="X299" t="str">
        <f t="shared" si="75"/>
        <v>CDDC cCCC</v>
      </c>
      <c r="Y299">
        <v>0</v>
      </c>
    </row>
    <row r="300" spans="2:26" x14ac:dyDescent="0.2">
      <c r="B300" t="s">
        <v>659</v>
      </c>
      <c r="C300" t="s">
        <v>1347</v>
      </c>
      <c r="D300" t="s">
        <v>1110</v>
      </c>
      <c r="E300" t="s">
        <v>1347</v>
      </c>
      <c r="F300" s="17" t="s">
        <v>930</v>
      </c>
      <c r="G300" s="17" t="s">
        <v>569</v>
      </c>
      <c r="H300" s="17" t="s">
        <v>92</v>
      </c>
      <c r="I300" s="17"/>
      <c r="J300" t="s">
        <v>205</v>
      </c>
      <c r="K300" t="str">
        <f t="shared" si="74"/>
        <v>C16:0/18:3 LC (PFLC)</v>
      </c>
      <c r="L300" s="18" t="str">
        <f>"A general model "&amp;D300&amp;" ("&amp;E300&amp;") lipid corresponding to atomistic C16:0/18:3(9c;12c;15c) 1-palmitoyl-2-alpha-linolenic acid tails."</f>
        <v>A general model plasmalogen phosphatidylcholine (LC) lipid corresponding to atomistic C16:0/18:3(9c;12c;15c) 1-palmitoyl-2-alpha-linolenic acid tails.</v>
      </c>
      <c r="N300" t="s">
        <v>945</v>
      </c>
      <c r="O300"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300" t="s">
        <v>878</v>
      </c>
      <c r="V300" t="s">
        <v>160</v>
      </c>
      <c r="W300" t="s">
        <v>899</v>
      </c>
      <c r="X300" t="str">
        <f t="shared" si="75"/>
        <v>CDDD cCCC</v>
      </c>
      <c r="Y300">
        <v>0</v>
      </c>
    </row>
    <row r="301" spans="2:26" x14ac:dyDescent="0.2">
      <c r="B301" t="s">
        <v>659</v>
      </c>
      <c r="C301" t="s">
        <v>1347</v>
      </c>
      <c r="D301" t="s">
        <v>1110</v>
      </c>
      <c r="E301" t="s">
        <v>1347</v>
      </c>
      <c r="F301" s="17" t="s">
        <v>931</v>
      </c>
      <c r="G301" s="17" t="s">
        <v>569</v>
      </c>
      <c r="H301" s="17" t="s">
        <v>651</v>
      </c>
      <c r="I301" s="17"/>
      <c r="J301" t="s">
        <v>201</v>
      </c>
      <c r="K301" t="str">
        <f t="shared" si="74"/>
        <v>C16:0/20:2 LC (PILC)</v>
      </c>
      <c r="L301" s="18" t="str">
        <f>"A general model "&amp;D301&amp;" ("&amp;E301&amp;") lipid corresponding to atomistic C16:0/20:2(11c;14c) 1-palmitoyl-2-eicosadienoyl tails."</f>
        <v>A general model plasmalogen phosphatidylcholine (LC) lipid corresponding to atomistic C16:0/20:2(11c;14c) 1-palmitoyl-2-eicosadienoyl tails.</v>
      </c>
      <c r="N301" t="s">
        <v>945</v>
      </c>
      <c r="O301"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301" t="s">
        <v>878</v>
      </c>
      <c r="V301" t="s">
        <v>160</v>
      </c>
      <c r="W301" t="s">
        <v>899</v>
      </c>
      <c r="X301" t="str">
        <f t="shared" si="75"/>
        <v>cCDDC cCCC</v>
      </c>
      <c r="Y301">
        <v>0</v>
      </c>
    </row>
    <row r="302" spans="2:26" x14ac:dyDescent="0.2">
      <c r="B302" t="s">
        <v>659</v>
      </c>
      <c r="C302" t="s">
        <v>1347</v>
      </c>
      <c r="D302" t="s">
        <v>1110</v>
      </c>
      <c r="E302" t="s">
        <v>1347</v>
      </c>
      <c r="F302" s="17" t="s">
        <v>932</v>
      </c>
      <c r="G302" s="17" t="s">
        <v>569</v>
      </c>
      <c r="H302" s="17" t="s">
        <v>750</v>
      </c>
      <c r="I302" s="17"/>
      <c r="J302" t="s">
        <v>245</v>
      </c>
      <c r="K302" t="str">
        <f t="shared" si="74"/>
        <v>C16:0/20:3 LC (PQLC)</v>
      </c>
      <c r="L302" s="18" t="str">
        <f>"A general model "&amp;D302&amp;" ("&amp;E302&amp;") lipid corresponding to atomistic C18:0/20:2(8c;11c;14c) 1-palmitoyl-2-eicosatrienoyl tails."</f>
        <v>A general model plasmalogen phosphatidylcholine (LC) lipid corresponding to atomistic C18:0/20:2(8c;11c;14c) 1-palmitoyl-2-eicosatrienoyl tails.</v>
      </c>
      <c r="N302" t="s">
        <v>945</v>
      </c>
      <c r="O302"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302" t="s">
        <v>878</v>
      </c>
      <c r="V302" t="s">
        <v>160</v>
      </c>
      <c r="W302" t="s">
        <v>899</v>
      </c>
      <c r="X302" t="str">
        <f t="shared" si="75"/>
        <v>cDDDC cCCC</v>
      </c>
      <c r="Y302">
        <v>0</v>
      </c>
    </row>
    <row r="303" spans="2:26" x14ac:dyDescent="0.2">
      <c r="B303" t="s">
        <v>659</v>
      </c>
      <c r="C303" t="s">
        <v>1347</v>
      </c>
      <c r="D303" t="s">
        <v>1110</v>
      </c>
      <c r="E303" t="s">
        <v>1347</v>
      </c>
      <c r="F303" s="17" t="s">
        <v>933</v>
      </c>
      <c r="G303" s="17" t="s">
        <v>569</v>
      </c>
      <c r="H303" s="17" t="s">
        <v>614</v>
      </c>
      <c r="I303" s="17"/>
      <c r="J303" t="s">
        <v>208</v>
      </c>
      <c r="K303" t="str">
        <f t="shared" si="74"/>
        <v>C16:0/20:4 LC (PALC)</v>
      </c>
      <c r="L303" s="18" t="str">
        <f>"A general model "&amp;D303&amp;" ("&amp;E303&amp;") lipid corresponding to atomistic C16:0/20:4(5c;8c;11c;14c) 1-palmitoyl-2-arachidonoyl tails."</f>
        <v>A general model plasmalogen phosphatidylcholine (LC) lipid corresponding to atomistic C16:0/20:4(5c;8c;11c;14c) 1-palmitoyl-2-arachidonoyl tails.</v>
      </c>
      <c r="N303" t="s">
        <v>945</v>
      </c>
      <c r="O303"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303" t="s">
        <v>878</v>
      </c>
      <c r="V303" t="s">
        <v>160</v>
      </c>
      <c r="W303" t="s">
        <v>899</v>
      </c>
      <c r="X303" t="str">
        <f t="shared" si="75"/>
        <v>cFFDC cCCC</v>
      </c>
      <c r="Y303">
        <v>0</v>
      </c>
    </row>
    <row r="304" spans="2:26" x14ac:dyDescent="0.2">
      <c r="B304" t="s">
        <v>659</v>
      </c>
      <c r="C304" t="s">
        <v>1347</v>
      </c>
      <c r="D304" t="s">
        <v>1110</v>
      </c>
      <c r="E304" t="s">
        <v>1347</v>
      </c>
      <c r="F304" s="17" t="s">
        <v>934</v>
      </c>
      <c r="G304" s="17" t="s">
        <v>569</v>
      </c>
      <c r="H304" s="17" t="s">
        <v>80</v>
      </c>
      <c r="I304" s="17"/>
      <c r="J304" t="s">
        <v>624</v>
      </c>
      <c r="K304" t="str">
        <f t="shared" si="74"/>
        <v>C16:0/22:1 LC (PELC)</v>
      </c>
      <c r="L304" s="18" t="str">
        <f>"A general model "&amp;D304&amp;" ("&amp;E304&amp;") lipid corresponding to atomistic C16:0/22:1 1-palmitoyl-2-erucoyl tails."</f>
        <v>A general model plasmalogen phosphatidylcholine (LC) lipid corresponding to atomistic C16:0/22:1 1-palmitoyl-2-erucoyl tails.</v>
      </c>
      <c r="N304" t="s">
        <v>945</v>
      </c>
      <c r="O304"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304" t="s">
        <v>878</v>
      </c>
      <c r="V304" t="s">
        <v>160</v>
      </c>
      <c r="W304" t="s">
        <v>899</v>
      </c>
      <c r="X304" t="str">
        <f t="shared" si="75"/>
        <v>CCDCC cCCC</v>
      </c>
      <c r="Y304">
        <v>0</v>
      </c>
    </row>
    <row r="305" spans="2:25" x14ac:dyDescent="0.2">
      <c r="B305" t="s">
        <v>659</v>
      </c>
      <c r="C305" t="s">
        <v>1347</v>
      </c>
      <c r="D305" t="s">
        <v>1110</v>
      </c>
      <c r="E305" t="s">
        <v>1347</v>
      </c>
      <c r="F305" s="17" t="s">
        <v>935</v>
      </c>
      <c r="G305" s="17" t="s">
        <v>569</v>
      </c>
      <c r="H305" s="17" t="s">
        <v>615</v>
      </c>
      <c r="I305" s="17"/>
      <c r="J305" s="18" t="s">
        <v>210</v>
      </c>
      <c r="K305" t="str">
        <f t="shared" si="74"/>
        <v>C16:0/22:6 LC (PDLC)</v>
      </c>
      <c r="L305" s="18" t="str">
        <f>"A general model "&amp;D305&amp;" ("&amp;E305&amp;") lipid corresponding to atomistic C16:0/22:6(4c;7c;10c;13c;16c;19c) 1-palmitoyl-2-docosahexaenoyl tails."</f>
        <v>A general model plasmalogen phosphatidylcholine (LC) lipid corresponding to atomistic C16:0/22:6(4c;7c;10c;13c;16c;19c) 1-palmitoyl-2-docosahexaenoyl tails.</v>
      </c>
      <c r="N305" t="s">
        <v>945</v>
      </c>
      <c r="O305"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305" t="s">
        <v>878</v>
      </c>
      <c r="V305" t="s">
        <v>160</v>
      </c>
      <c r="W305" t="s">
        <v>899</v>
      </c>
      <c r="X305" t="str">
        <f t="shared" si="75"/>
        <v>DFFDD cCCC</v>
      </c>
      <c r="Y305">
        <v>0</v>
      </c>
    </row>
    <row r="306" spans="2:25" x14ac:dyDescent="0.2">
      <c r="B306" t="s">
        <v>659</v>
      </c>
      <c r="C306" t="s">
        <v>1347</v>
      </c>
      <c r="D306" t="s">
        <v>1110</v>
      </c>
      <c r="E306" t="s">
        <v>1347</v>
      </c>
      <c r="F306" s="17" t="s">
        <v>936</v>
      </c>
      <c r="G306" s="17" t="s">
        <v>572</v>
      </c>
      <c r="H306" s="17" t="s">
        <v>73</v>
      </c>
      <c r="I306" s="17"/>
      <c r="J306" t="s">
        <v>622</v>
      </c>
      <c r="K306" t="str">
        <f t="shared" si="74"/>
        <v>C16:1/18:1 LC (YOLC)</v>
      </c>
      <c r="L306" s="18" t="str">
        <f>"A general model "&amp;D306&amp;" ("&amp;E306&amp;") lipid corresponding to atomistic C16:1(9c)/18:1(9c) 1-palmitoleoyl-2-oleoyl tails."</f>
        <v>A general model plasmalogen phosphatidylcholine (LC) lipid corresponding to atomistic C16:1(9c)/18:1(9c) 1-palmitoleoyl-2-oleoyl tails.</v>
      </c>
      <c r="N306" t="s">
        <v>945</v>
      </c>
      <c r="O306"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306" t="s">
        <v>878</v>
      </c>
      <c r="V306" t="s">
        <v>160</v>
      </c>
      <c r="W306" t="s">
        <v>899</v>
      </c>
      <c r="X306" t="str">
        <f t="shared" si="75"/>
        <v>CDCC cCDC</v>
      </c>
      <c r="Y306">
        <v>0</v>
      </c>
    </row>
    <row r="307" spans="2:25" x14ac:dyDescent="0.2">
      <c r="B307" t="s">
        <v>659</v>
      </c>
      <c r="C307" t="s">
        <v>1347</v>
      </c>
      <c r="D307" t="s">
        <v>1110</v>
      </c>
      <c r="E307" t="s">
        <v>1347</v>
      </c>
      <c r="F307" s="17" t="s">
        <v>937</v>
      </c>
      <c r="G307" s="17" t="s">
        <v>57</v>
      </c>
      <c r="H307" s="17" t="s">
        <v>73</v>
      </c>
      <c r="I307" s="17"/>
      <c r="J307" t="s">
        <v>639</v>
      </c>
      <c r="K307" t="str">
        <f t="shared" si="74"/>
        <v>C18:0/18:1 LC (SOLC)</v>
      </c>
      <c r="L307" s="18" t="str">
        <f>"A general model "&amp;D307&amp;" ("&amp;E307&amp;") lipid corresponding to atomistic C18:0/18:1(9c) 1-stearoyl-2-oleoyl (SO"&amp;E307&amp;") tails."</f>
        <v>A general model plasmalogen phosphatidylcholine (LC) lipid corresponding to atomistic C18:0/18:1(9c) 1-stearoyl-2-oleoyl (SOLC) tails.</v>
      </c>
      <c r="N307" t="s">
        <v>945</v>
      </c>
      <c r="O307"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307" t="s">
        <v>878</v>
      </c>
      <c r="V307" t="s">
        <v>160</v>
      </c>
      <c r="W307" t="s">
        <v>899</v>
      </c>
      <c r="X307" t="str">
        <f t="shared" si="75"/>
        <v>CDCC CCCC</v>
      </c>
      <c r="Y307">
        <v>0</v>
      </c>
    </row>
    <row r="308" spans="2:25" x14ac:dyDescent="0.2">
      <c r="B308" t="s">
        <v>659</v>
      </c>
      <c r="C308" t="s">
        <v>1347</v>
      </c>
      <c r="D308" t="s">
        <v>1110</v>
      </c>
      <c r="E308" t="s">
        <v>1347</v>
      </c>
      <c r="F308" s="17" t="s">
        <v>938</v>
      </c>
      <c r="G308" s="17" t="s">
        <v>57</v>
      </c>
      <c r="H308" s="17" t="s">
        <v>88</v>
      </c>
      <c r="I308" s="17"/>
      <c r="J308" t="s">
        <v>642</v>
      </c>
      <c r="K308" t="str">
        <f t="shared" si="74"/>
        <v>C18:0/18:2 LC (SLLC)</v>
      </c>
      <c r="L308" s="18" t="str">
        <f>"A general model "&amp;D308&amp;" ("&amp;E308&amp;") lipid corresponding to atomistic C18:0/18:2(9c;12c) 1-stearoyl-2-linoleoyl tails."</f>
        <v>A general model plasmalogen phosphatidylcholine (LC) lipid corresponding to atomistic C18:0/18:2(9c;12c) 1-stearoyl-2-linoleoyl tails.</v>
      </c>
      <c r="N308" t="s">
        <v>945</v>
      </c>
      <c r="O308"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308" t="s">
        <v>878</v>
      </c>
      <c r="V308" t="s">
        <v>160</v>
      </c>
      <c r="W308" t="s">
        <v>899</v>
      </c>
      <c r="X308" t="str">
        <f t="shared" si="75"/>
        <v>CDDC CCCC</v>
      </c>
      <c r="Y308">
        <v>0</v>
      </c>
    </row>
    <row r="309" spans="2:25" x14ac:dyDescent="0.2">
      <c r="B309" t="s">
        <v>659</v>
      </c>
      <c r="C309" t="s">
        <v>1347</v>
      </c>
      <c r="D309" t="s">
        <v>1110</v>
      </c>
      <c r="E309" t="s">
        <v>1347</v>
      </c>
      <c r="F309" s="17" t="s">
        <v>939</v>
      </c>
      <c r="G309" s="17" t="s">
        <v>57</v>
      </c>
      <c r="H309" s="17" t="s">
        <v>614</v>
      </c>
      <c r="I309" s="17"/>
      <c r="J309" t="s">
        <v>637</v>
      </c>
      <c r="K309" t="str">
        <f t="shared" si="74"/>
        <v>C18:0/20:4 LC (SALC)</v>
      </c>
      <c r="L309" s="18" t="str">
        <f>"A general model "&amp;D309&amp;" ("&amp;E309&amp;") lipid corresponding to atomistic C16:0/20:4(5c;8c;11c;14c) 1-stearoyl-2-arachidonoyl tails."</f>
        <v>A general model plasmalogen phosphatidylcholine (LC) lipid corresponding to atomistic C16:0/20:4(5c;8c;11c;14c) 1-stearoyl-2-arachidonoyl tails.</v>
      </c>
      <c r="N309" t="s">
        <v>945</v>
      </c>
      <c r="O309"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309" t="s">
        <v>878</v>
      </c>
      <c r="V309" t="s">
        <v>160</v>
      </c>
      <c r="W309" t="s">
        <v>899</v>
      </c>
      <c r="X309" t="str">
        <f t="shared" si="75"/>
        <v>cFFDC CCCC</v>
      </c>
      <c r="Y309">
        <v>0</v>
      </c>
    </row>
    <row r="310" spans="2:25" x14ac:dyDescent="0.2">
      <c r="B310" t="s">
        <v>659</v>
      </c>
      <c r="C310" t="s">
        <v>1347</v>
      </c>
      <c r="D310" t="s">
        <v>1110</v>
      </c>
      <c r="E310" t="s">
        <v>1347</v>
      </c>
      <c r="F310" s="17" t="s">
        <v>940</v>
      </c>
      <c r="G310" s="17" t="s">
        <v>57</v>
      </c>
      <c r="H310" s="17" t="s">
        <v>615</v>
      </c>
      <c r="I310" s="17"/>
      <c r="J310" s="18" t="s">
        <v>635</v>
      </c>
      <c r="K310" t="str">
        <f t="shared" si="74"/>
        <v>C18:0/22:6 LC (SDLC)</v>
      </c>
      <c r="L310" s="18" t="str">
        <f>"A general model "&amp;D310&amp;" ("&amp;E310&amp;") lipid corresponding to atomistic C18:0/22:6(4c;7c;10c;13c;16c;19c) 1-stearoyl-2-docosahexaenoyl tails."</f>
        <v>A general model plasmalogen phosphatidylcholine (LC) lipid corresponding to atomistic C18:0/22:6(4c;7c;10c;13c;16c;19c) 1-stearoyl-2-docosahexaenoyl tails.</v>
      </c>
      <c r="N310" t="s">
        <v>945</v>
      </c>
      <c r="O310"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310" t="s">
        <v>878</v>
      </c>
      <c r="V310" t="s">
        <v>160</v>
      </c>
      <c r="W310" t="s">
        <v>899</v>
      </c>
      <c r="X310" t="str">
        <f t="shared" si="75"/>
        <v>DFFDD CCCC</v>
      </c>
      <c r="Y310">
        <v>0</v>
      </c>
    </row>
    <row r="311" spans="2:25" x14ac:dyDescent="0.2">
      <c r="B311" t="s">
        <v>659</v>
      </c>
      <c r="C311" t="s">
        <v>1347</v>
      </c>
      <c r="D311" t="s">
        <v>1110</v>
      </c>
      <c r="E311" t="s">
        <v>1347</v>
      </c>
      <c r="F311" s="17" t="s">
        <v>941</v>
      </c>
      <c r="G311" s="17" t="s">
        <v>73</v>
      </c>
      <c r="H311" s="17" t="s">
        <v>88</v>
      </c>
      <c r="I311" s="17"/>
      <c r="J311" t="s">
        <v>214</v>
      </c>
      <c r="K311" t="str">
        <f t="shared" si="74"/>
        <v>C18:1/18:2 LC (OLLC)</v>
      </c>
      <c r="L311" s="18" t="str">
        <f>"A general model "&amp;D311&amp;" ("&amp;E311&amp;") lipid corresponding to atomistic C18:1(9c)/18:2(9c;12c) 1-oleoyl-2-linoleoyl  tails."</f>
        <v>A general model plasmalogen phosphatidylcholine (LC) lipid corresponding to atomistic C18:1(9c)/18:2(9c;12c) 1-oleoyl-2-linoleoyl  tails.</v>
      </c>
      <c r="N311" t="s">
        <v>945</v>
      </c>
      <c r="O311"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311" t="s">
        <v>878</v>
      </c>
      <c r="V311" t="s">
        <v>160</v>
      </c>
      <c r="W311" t="s">
        <v>899</v>
      </c>
      <c r="X311" t="str">
        <f t="shared" si="75"/>
        <v>CDDC CDCC</v>
      </c>
      <c r="Y311">
        <v>0</v>
      </c>
    </row>
    <row r="312" spans="2:25" x14ac:dyDescent="0.2">
      <c r="B312" t="s">
        <v>659</v>
      </c>
      <c r="C312" t="s">
        <v>1347</v>
      </c>
      <c r="D312" t="s">
        <v>1110</v>
      </c>
      <c r="E312" t="s">
        <v>1347</v>
      </c>
      <c r="F312" s="17" t="s">
        <v>942</v>
      </c>
      <c r="G312" s="17" t="s">
        <v>73</v>
      </c>
      <c r="H312" s="17" t="s">
        <v>80</v>
      </c>
      <c r="I312" s="17"/>
      <c r="J312" t="s">
        <v>644</v>
      </c>
      <c r="K312" t="str">
        <f t="shared" si="74"/>
        <v>C18:1/22:1 LC (OELC)</v>
      </c>
      <c r="L312" s="18" t="str">
        <f>"A general model "&amp;D312&amp;" ("&amp;E312&amp;") lipid corresponding to atomistic C18:1(9c)/22:1(13c) 1-oleoyl-2-dierucoyl tails."</f>
        <v>A general model plasmalogen phosphatidylcholine (LC) lipid corresponding to atomistic C18:1(9c)/22:1(13c) 1-oleoyl-2-dierucoyl tails.</v>
      </c>
      <c r="N312" t="s">
        <v>945</v>
      </c>
      <c r="O312"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312" t="s">
        <v>878</v>
      </c>
      <c r="V312" t="s">
        <v>160</v>
      </c>
      <c r="W312" t="s">
        <v>899</v>
      </c>
      <c r="X312" t="str">
        <f t="shared" si="75"/>
        <v>CCDCC CDCC</v>
      </c>
      <c r="Y312">
        <v>0</v>
      </c>
    </row>
    <row r="313" spans="2:25" x14ac:dyDescent="0.2">
      <c r="B313" t="s">
        <v>659</v>
      </c>
      <c r="C313" t="s">
        <v>1347</v>
      </c>
      <c r="D313" t="s">
        <v>1110</v>
      </c>
      <c r="E313" t="s">
        <v>1347</v>
      </c>
      <c r="F313" s="17" t="s">
        <v>943</v>
      </c>
      <c r="G313" s="17" t="s">
        <v>73</v>
      </c>
      <c r="H313" s="17" t="s">
        <v>615</v>
      </c>
      <c r="I313" s="17"/>
      <c r="J313" s="18" t="s">
        <v>216</v>
      </c>
      <c r="K313" t="str">
        <f>J313&amp;" "&amp;E313&amp;" ("&amp;F313&amp;")"</f>
        <v>C18:1/22:6 LC (ODLC)</v>
      </c>
      <c r="L313" s="18" t="str">
        <f>"A general model "&amp;D313&amp;" ("&amp;E313&amp;") lipid corresponding to atomistic C18:1(9c)/22:6(4c;7c;10c;13c;16c;19c) 1-oleoyl-2-docosahexaenoic acid tails."</f>
        <v>A general model plasmalogen phosphatidylcholine (LC) lipid corresponding to atomistic C18:1(9c)/22:6(4c;7c;10c;13c;16c;19c) 1-oleoyl-2-docosahexaenoic acid tails.</v>
      </c>
      <c r="N313" t="s">
        <v>945</v>
      </c>
      <c r="O313"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313" t="s">
        <v>878</v>
      </c>
      <c r="V313" t="s">
        <v>160</v>
      </c>
      <c r="W313" t="s">
        <v>899</v>
      </c>
      <c r="X313" t="str">
        <f>H313&amp;" "&amp;G313</f>
        <v>DFFDD CDCC</v>
      </c>
      <c r="Y313">
        <v>0</v>
      </c>
    </row>
    <row r="314" spans="2:25" x14ac:dyDescent="0.2">
      <c r="B314" t="s">
        <v>659</v>
      </c>
      <c r="C314" t="s">
        <v>1347</v>
      </c>
      <c r="D314" t="s">
        <v>1110</v>
      </c>
      <c r="E314" t="s">
        <v>1347</v>
      </c>
      <c r="F314" s="17" t="s">
        <v>944</v>
      </c>
      <c r="G314" s="17" t="s">
        <v>88</v>
      </c>
      <c r="H314" s="17" t="s">
        <v>92</v>
      </c>
      <c r="I314" s="17"/>
      <c r="J314" t="s">
        <v>645</v>
      </c>
      <c r="K314" t="str">
        <f t="shared" ref="K314" si="76">J314&amp;" "&amp;E314&amp;" ("&amp;F314&amp;")"</f>
        <v>C18:2/18:3 LC (LFLC)</v>
      </c>
      <c r="L314" s="18" t="str">
        <f>"A general model "&amp;D314&amp;" ("&amp;E314&amp;") lipid corresponding to atomistic C18:2(9c;12c)/18:3(9c;12c;15c) 1-dilinoleoyl-2-alpha-linolenic acid  tails."</f>
        <v>A general model plasmalogen phosphatidylcholine (LC) lipid corresponding to atomistic C18:2(9c;12c)/18:3(9c;12c;15c) 1-dilinoleoyl-2-alpha-linolenic acid  tails.</v>
      </c>
      <c r="N314" t="s">
        <v>945</v>
      </c>
      <c r="O314"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314" t="s">
        <v>878</v>
      </c>
      <c r="V314" t="s">
        <v>160</v>
      </c>
      <c r="W314" t="s">
        <v>899</v>
      </c>
      <c r="X314" t="str">
        <f t="shared" ref="X314" si="77">H314&amp;" "&amp;G314</f>
        <v>CDDD CDDC</v>
      </c>
      <c r="Y314">
        <v>0</v>
      </c>
    </row>
    <row r="315" spans="2:25" x14ac:dyDescent="0.2">
      <c r="F315" s="17"/>
      <c r="G315" s="17"/>
      <c r="H315" s="17"/>
      <c r="I315" s="17"/>
      <c r="L315" s="18"/>
    </row>
    <row r="316" spans="2:25" ht="18" x14ac:dyDescent="0.2">
      <c r="C316" s="16" t="s">
        <v>882</v>
      </c>
      <c r="D316" s="16"/>
      <c r="E316" s="16"/>
    </row>
    <row r="317" spans="2:25" x14ac:dyDescent="0.2">
      <c r="B317">
        <v>-1</v>
      </c>
      <c r="C317" t="s">
        <v>886</v>
      </c>
      <c r="D317" t="s">
        <v>1346</v>
      </c>
      <c r="E317" t="s">
        <v>1108</v>
      </c>
      <c r="O317" t="str">
        <f>Refs!$B$13 &amp; " and \n " &amp; Refs!$B$12</f>
        <v>K.B. Pedersen et al., The Martini 3 Lipidome: Expanded and Refined Parameters Improve Lipid Phase Behavior, ACS Central Science, 2025. doi: 10.1021/acscentsci.5c00755 and \n P.C.T. Souza et al. Martini 3: a general purpose force field for coarse-grained molecular dynamics, \n Nat. Methods; 2021. doi: 10.1038/s41592-021-01098-3</v>
      </c>
      <c r="Q317" t="s">
        <v>660</v>
      </c>
      <c r="R317" t="s">
        <v>876</v>
      </c>
    </row>
    <row r="318" spans="2:25" x14ac:dyDescent="0.2">
      <c r="B318" t="s">
        <v>659</v>
      </c>
      <c r="C318" t="s">
        <v>901</v>
      </c>
      <c r="D318" t="s">
        <v>1109</v>
      </c>
      <c r="E318" t="s">
        <v>901</v>
      </c>
      <c r="F318" s="17" t="s">
        <v>947</v>
      </c>
      <c r="G318" s="17" t="s">
        <v>571</v>
      </c>
      <c r="H318" s="17" t="s">
        <v>571</v>
      </c>
      <c r="I318" s="17"/>
      <c r="J318" t="s">
        <v>582</v>
      </c>
      <c r="K318" t="str">
        <f t="shared" ref="K318:K333" si="78">J318&amp;" "&amp;E318&amp;" ("&amp;F318&amp;")"</f>
        <v>di-C08:0 LE (DTLE)</v>
      </c>
      <c r="L318" t="str">
        <f>"A general model "&amp;D318&amp;" ("&amp;E318&amp;") lipid corresponding to atomistic C8:0 dioctanoyl tails."</f>
        <v>A general model plasmalogen phosphatidylethanolamine (LE) lipid corresponding to atomistic C8:0 dioctanoyl tails.</v>
      </c>
      <c r="N318" t="s">
        <v>945</v>
      </c>
      <c r="O318"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318" t="s">
        <v>878</v>
      </c>
      <c r="V318" t="s">
        <v>221</v>
      </c>
      <c r="W318" t="s">
        <v>899</v>
      </c>
      <c r="X318" t="str">
        <f t="shared" ref="X318:X333" si="79">H318&amp;" "&amp;G318</f>
        <v>cC cC</v>
      </c>
      <c r="Y318">
        <v>0</v>
      </c>
    </row>
    <row r="319" spans="2:25" x14ac:dyDescent="0.2">
      <c r="B319" t="s">
        <v>659</v>
      </c>
      <c r="C319" t="s">
        <v>901</v>
      </c>
      <c r="D319" t="s">
        <v>1109</v>
      </c>
      <c r="E319" t="s">
        <v>901</v>
      </c>
      <c r="F319" s="17" t="s">
        <v>948</v>
      </c>
      <c r="G319" s="17" t="s">
        <v>50</v>
      </c>
      <c r="H319" s="17" t="s">
        <v>50</v>
      </c>
      <c r="I319" s="17"/>
      <c r="J319" t="s">
        <v>584</v>
      </c>
      <c r="K319" t="str">
        <f t="shared" si="78"/>
        <v>di-C10:0 LE (DJLE)</v>
      </c>
      <c r="L319" t="str">
        <f>"A general model "&amp;D319&amp;" ("&amp;E319&amp;") lipid corresponding to atomistic C10:0 didecanoyl tails."</f>
        <v>A general model plasmalogen phosphatidylethanolamine (LE) lipid corresponding to atomistic C10:0 didecanoyl tails.</v>
      </c>
      <c r="N319" t="s">
        <v>945</v>
      </c>
      <c r="O319"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319" t="s">
        <v>878</v>
      </c>
      <c r="V319" t="s">
        <v>221</v>
      </c>
      <c r="W319" t="s">
        <v>899</v>
      </c>
      <c r="X319" t="str">
        <f t="shared" si="79"/>
        <v>CC CC</v>
      </c>
      <c r="Y319">
        <v>0</v>
      </c>
    </row>
    <row r="320" spans="2:25" x14ac:dyDescent="0.2">
      <c r="B320" t="s">
        <v>659</v>
      </c>
      <c r="C320" t="s">
        <v>901</v>
      </c>
      <c r="D320" t="s">
        <v>1109</v>
      </c>
      <c r="E320" t="s">
        <v>901</v>
      </c>
      <c r="F320" s="17" t="s">
        <v>949</v>
      </c>
      <c r="G320" s="17" t="s">
        <v>570</v>
      </c>
      <c r="H320" s="17" t="s">
        <v>570</v>
      </c>
      <c r="I320" s="17"/>
      <c r="J320" t="s">
        <v>585</v>
      </c>
      <c r="K320" t="str">
        <f t="shared" si="78"/>
        <v>di-C12:0 LE (DULE)</v>
      </c>
      <c r="L320" t="str">
        <f>"A general model "&amp;D320&amp;" ("&amp;E320&amp;") lipid corresponding to atomistic C12:0 dilauroyl tails."</f>
        <v>A general model plasmalogen phosphatidylethanolamine (LE) lipid corresponding to atomistic C12:0 dilauroyl tails.</v>
      </c>
      <c r="N320" t="s">
        <v>945</v>
      </c>
      <c r="O320"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320" t="s">
        <v>878</v>
      </c>
      <c r="V320" t="s">
        <v>221</v>
      </c>
      <c r="W320" t="s">
        <v>899</v>
      </c>
      <c r="X320" t="str">
        <f t="shared" si="79"/>
        <v>cCC cCC</v>
      </c>
      <c r="Y320">
        <v>0</v>
      </c>
    </row>
    <row r="321" spans="2:25" x14ac:dyDescent="0.2">
      <c r="B321" t="s">
        <v>659</v>
      </c>
      <c r="C321" t="s">
        <v>901</v>
      </c>
      <c r="D321" t="s">
        <v>1109</v>
      </c>
      <c r="E321" t="s">
        <v>901</v>
      </c>
      <c r="F321" s="17" t="s">
        <v>950</v>
      </c>
      <c r="G321" s="17" t="s">
        <v>54</v>
      </c>
      <c r="H321" s="17" t="s">
        <v>54</v>
      </c>
      <c r="I321" s="17"/>
      <c r="J321" t="s">
        <v>587</v>
      </c>
      <c r="K321" t="str">
        <f t="shared" si="78"/>
        <v>di-C14:0 LE (DMLE)</v>
      </c>
      <c r="L321" t="str">
        <f>"A general model "&amp;D321&amp;" ("&amp;E321&amp;") lipid corresponding to atomistic C14:0 dimyristoyl (DM"&amp;E321&amp;") tails."</f>
        <v>A general model plasmalogen phosphatidylethanolamine (LE) lipid corresponding to atomistic C14:0 dimyristoyl (DMLE) tails.</v>
      </c>
      <c r="N321" t="s">
        <v>945</v>
      </c>
      <c r="O321"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321" t="s">
        <v>878</v>
      </c>
      <c r="V321" t="s">
        <v>221</v>
      </c>
      <c r="W321" t="s">
        <v>899</v>
      </c>
      <c r="X321" t="str">
        <f t="shared" si="79"/>
        <v>CCC CCC</v>
      </c>
      <c r="Y321">
        <v>0</v>
      </c>
    </row>
    <row r="322" spans="2:25" x14ac:dyDescent="0.2">
      <c r="B322" t="s">
        <v>659</v>
      </c>
      <c r="C322" t="s">
        <v>901</v>
      </c>
      <c r="D322" t="s">
        <v>1109</v>
      </c>
      <c r="E322" t="s">
        <v>901</v>
      </c>
      <c r="F322" s="17" t="s">
        <v>951</v>
      </c>
      <c r="G322" s="17" t="s">
        <v>569</v>
      </c>
      <c r="H322" s="17" t="s">
        <v>569</v>
      </c>
      <c r="I322" s="17"/>
      <c r="J322" t="s">
        <v>588</v>
      </c>
      <c r="K322" t="str">
        <f t="shared" si="78"/>
        <v>di-C16:0 LE (DPLE)</v>
      </c>
      <c r="L322" t="str">
        <f>"A general model "&amp;D322&amp;" ("&amp;E322&amp;") lipid corresponding to atomistic C16:0 dipalmitoyl (DP"&amp;E322&amp;") tails."</f>
        <v>A general model plasmalogen phosphatidylethanolamine (LE) lipid corresponding to atomistic C16:0 dipalmitoyl (DPLE) tails.</v>
      </c>
      <c r="N322" t="s">
        <v>945</v>
      </c>
      <c r="O322"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322" t="s">
        <v>878</v>
      </c>
      <c r="V322" t="s">
        <v>221</v>
      </c>
      <c r="W322" t="s">
        <v>899</v>
      </c>
      <c r="X322" t="str">
        <f t="shared" si="79"/>
        <v>cCCC cCCC</v>
      </c>
      <c r="Y322">
        <v>0</v>
      </c>
    </row>
    <row r="323" spans="2:25" x14ac:dyDescent="0.2">
      <c r="B323" t="s">
        <v>659</v>
      </c>
      <c r="C323" t="s">
        <v>901</v>
      </c>
      <c r="D323" t="s">
        <v>1109</v>
      </c>
      <c r="E323" t="s">
        <v>901</v>
      </c>
      <c r="F323" s="17" t="s">
        <v>952</v>
      </c>
      <c r="G323" s="17" t="s">
        <v>57</v>
      </c>
      <c r="H323" s="17" t="s">
        <v>57</v>
      </c>
      <c r="I323" s="17"/>
      <c r="J323" t="s">
        <v>589</v>
      </c>
      <c r="K323" t="str">
        <f t="shared" si="78"/>
        <v>di-C18:0 LE (DSLE)</v>
      </c>
      <c r="L323" t="str">
        <f>"A general model "&amp;D323&amp;" ("&amp;E323&amp;") lipid corresponding to atomistic C18:0 distearoyl (DS"&amp;E322&amp;") tails."</f>
        <v>A general model plasmalogen phosphatidylethanolamine (LE) lipid corresponding to atomistic C18:0 distearoyl (DSLE) tails.</v>
      </c>
      <c r="N323" t="s">
        <v>945</v>
      </c>
      <c r="O323"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323" t="s">
        <v>878</v>
      </c>
      <c r="V323" t="s">
        <v>221</v>
      </c>
      <c r="W323" t="s">
        <v>899</v>
      </c>
      <c r="X323" t="str">
        <f t="shared" si="79"/>
        <v>CCCC CCCC</v>
      </c>
      <c r="Y323">
        <v>0</v>
      </c>
    </row>
    <row r="324" spans="2:25" x14ac:dyDescent="0.2">
      <c r="B324" t="s">
        <v>659</v>
      </c>
      <c r="C324" t="s">
        <v>901</v>
      </c>
      <c r="D324" t="s">
        <v>1109</v>
      </c>
      <c r="E324" t="s">
        <v>901</v>
      </c>
      <c r="F324" s="17" t="s">
        <v>953</v>
      </c>
      <c r="G324" s="17" t="s">
        <v>568</v>
      </c>
      <c r="H324" s="17" t="s">
        <v>568</v>
      </c>
      <c r="I324" s="17"/>
      <c r="J324" t="s">
        <v>590</v>
      </c>
      <c r="K324" t="str">
        <f t="shared" si="78"/>
        <v>di-C20:0 LE (DKLE)</v>
      </c>
      <c r="L324" t="str">
        <f>"A general model "&amp;D324&amp;" ("&amp;E324&amp;") lipid corresponding to atomistic C20:0 diarachidoyl tails."</f>
        <v>A general model plasmalogen phosphatidylethanolamine (LE) lipid corresponding to atomistic C20:0 diarachidoyl tails.</v>
      </c>
      <c r="N324" t="s">
        <v>945</v>
      </c>
      <c r="O324"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324" t="s">
        <v>878</v>
      </c>
      <c r="V324" t="s">
        <v>221</v>
      </c>
      <c r="W324" t="s">
        <v>899</v>
      </c>
      <c r="X324" t="str">
        <f t="shared" si="79"/>
        <v>cCCCC cCCCC</v>
      </c>
      <c r="Y324">
        <v>0</v>
      </c>
    </row>
    <row r="325" spans="2:25" x14ac:dyDescent="0.2">
      <c r="B325" t="s">
        <v>659</v>
      </c>
      <c r="C325" t="s">
        <v>901</v>
      </c>
      <c r="D325" t="s">
        <v>1109</v>
      </c>
      <c r="E325" t="s">
        <v>901</v>
      </c>
      <c r="F325" s="17" t="s">
        <v>954</v>
      </c>
      <c r="G325" s="17" t="s">
        <v>61</v>
      </c>
      <c r="H325" s="17" t="s">
        <v>61</v>
      </c>
      <c r="I325" s="17"/>
      <c r="J325" t="s">
        <v>591</v>
      </c>
      <c r="K325" t="str">
        <f t="shared" si="78"/>
        <v>di-C22:0 LE (DBLE)</v>
      </c>
      <c r="L325" t="str">
        <f>"A general model "&amp;D325&amp;" ("&amp;E325&amp;") lipid corresponding to atomistic C22:0 dibehenoyl tails."</f>
        <v>A general model plasmalogen phosphatidylethanolamine (LE) lipid corresponding to atomistic C22:0 dibehenoyl tails.</v>
      </c>
      <c r="N325" t="s">
        <v>945</v>
      </c>
      <c r="O325"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325" t="s">
        <v>878</v>
      </c>
      <c r="V325" t="s">
        <v>221</v>
      </c>
      <c r="W325" t="s">
        <v>899</v>
      </c>
      <c r="X325" t="str">
        <f t="shared" si="79"/>
        <v>CCCCC CCCCC</v>
      </c>
      <c r="Y325">
        <v>0</v>
      </c>
    </row>
    <row r="326" spans="2:25" x14ac:dyDescent="0.2">
      <c r="B326" t="s">
        <v>659</v>
      </c>
      <c r="C326" t="s">
        <v>901</v>
      </c>
      <c r="D326" t="s">
        <v>1109</v>
      </c>
      <c r="E326" t="s">
        <v>901</v>
      </c>
      <c r="F326" s="17" t="s">
        <v>955</v>
      </c>
      <c r="G326" s="17" t="s">
        <v>599</v>
      </c>
      <c r="H326" s="17" t="s">
        <v>599</v>
      </c>
      <c r="I326" s="17"/>
      <c r="J326" t="s">
        <v>586</v>
      </c>
      <c r="K326" t="str">
        <f t="shared" si="78"/>
        <v>di-C24:0 LE (DXLE)</v>
      </c>
      <c r="L326" t="str">
        <f>"A general model "&amp;D326&amp;" ("&amp;E326&amp;") lipid corresponding to atomistic C24:0 dilignoceroyl tails."</f>
        <v>A general model plasmalogen phosphatidylethanolamine (LE) lipid corresponding to atomistic C24:0 dilignoceroyl tails.</v>
      </c>
      <c r="N326" t="s">
        <v>945</v>
      </c>
      <c r="O326"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326" t="s">
        <v>878</v>
      </c>
      <c r="V326" t="s">
        <v>221</v>
      </c>
      <c r="W326" t="s">
        <v>899</v>
      </c>
      <c r="X326" t="str">
        <f t="shared" si="79"/>
        <v>cCCCCC cCCCCC</v>
      </c>
      <c r="Y326">
        <v>0</v>
      </c>
    </row>
    <row r="327" spans="2:25" x14ac:dyDescent="0.2">
      <c r="B327" t="s">
        <v>659</v>
      </c>
      <c r="C327" t="s">
        <v>901</v>
      </c>
      <c r="D327" t="s">
        <v>1109</v>
      </c>
      <c r="E327" t="s">
        <v>901</v>
      </c>
      <c r="F327" s="17" t="s">
        <v>956</v>
      </c>
      <c r="G327" s="17" t="s">
        <v>65</v>
      </c>
      <c r="H327" s="17" t="s">
        <v>65</v>
      </c>
      <c r="I327" s="17"/>
      <c r="J327" t="s">
        <v>592</v>
      </c>
      <c r="K327" t="str">
        <f t="shared" si="78"/>
        <v>di-C26:0 LE (DCLE)</v>
      </c>
      <c r="L327" t="str">
        <f>"A general model "&amp;D327&amp;" ("&amp;E327&amp;") lipid corresponding to atomistic C26:0 dihexacosanoyl tails."</f>
        <v>A general model plasmalogen phosphatidylethanolamine (LE) lipid corresponding to atomistic C26:0 dihexacosanoyl tails.</v>
      </c>
      <c r="N327" t="s">
        <v>945</v>
      </c>
      <c r="O327"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327" t="s">
        <v>878</v>
      </c>
      <c r="V327" t="s">
        <v>221</v>
      </c>
      <c r="W327" t="s">
        <v>899</v>
      </c>
      <c r="X327" t="str">
        <f t="shared" si="79"/>
        <v>CCCCCC CCCCCC</v>
      </c>
      <c r="Y327">
        <v>0</v>
      </c>
    </row>
    <row r="328" spans="2:25" x14ac:dyDescent="0.2">
      <c r="B328" t="s">
        <v>659</v>
      </c>
      <c r="C328" t="s">
        <v>901</v>
      </c>
      <c r="D328" t="s">
        <v>1109</v>
      </c>
      <c r="E328" t="s">
        <v>901</v>
      </c>
      <c r="F328" s="17" t="s">
        <v>957</v>
      </c>
      <c r="G328" s="17" t="s">
        <v>69</v>
      </c>
      <c r="H328" s="17" t="s">
        <v>69</v>
      </c>
      <c r="I328" s="17"/>
      <c r="J328" t="s">
        <v>600</v>
      </c>
      <c r="K328" t="str">
        <f t="shared" si="78"/>
        <v>di-C14:1 LE (DRLE)</v>
      </c>
      <c r="L328" t="str">
        <f>"A general model "&amp;D328&amp;" ("&amp;E328&amp;") lipid corresponding to atomistic C14:1(9c) dimyristoleoyl tails."</f>
        <v>A general model plasmalogen phosphatidylethanolamine (LE) lipid corresponding to atomistic C14:1(9c) dimyristoleoyl tails.</v>
      </c>
      <c r="N328" t="s">
        <v>945</v>
      </c>
      <c r="O328"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328" t="s">
        <v>878</v>
      </c>
      <c r="V328" t="s">
        <v>221</v>
      </c>
      <c r="W328" t="s">
        <v>899</v>
      </c>
      <c r="X328" t="str">
        <f t="shared" si="79"/>
        <v>CDC CDC</v>
      </c>
      <c r="Y328">
        <v>0</v>
      </c>
    </row>
    <row r="329" spans="2:25" x14ac:dyDescent="0.2">
      <c r="B329" t="s">
        <v>659</v>
      </c>
      <c r="C329" t="s">
        <v>901</v>
      </c>
      <c r="D329" t="s">
        <v>1109</v>
      </c>
      <c r="E329" t="s">
        <v>901</v>
      </c>
      <c r="F329" s="17" t="s">
        <v>958</v>
      </c>
      <c r="G329" s="17" t="s">
        <v>572</v>
      </c>
      <c r="H329" s="17" t="s">
        <v>572</v>
      </c>
      <c r="I329" s="17"/>
      <c r="J329" t="s">
        <v>601</v>
      </c>
      <c r="K329" t="str">
        <f t="shared" si="78"/>
        <v>di-C16:1 LE (DYLE)</v>
      </c>
      <c r="L329" t="str">
        <f>"A general model "&amp;D329&amp;" ("&amp;E329&amp;") lipid corresponding to atomistic C16:1(9c) dipalmitoleoyl tails."</f>
        <v>A general model plasmalogen phosphatidylethanolamine (LE) lipid corresponding to atomistic C16:1(9c) dipalmitoleoyl tails.</v>
      </c>
      <c r="N329" t="s">
        <v>945</v>
      </c>
      <c r="O329"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329" t="s">
        <v>878</v>
      </c>
      <c r="V329" t="s">
        <v>221</v>
      </c>
      <c r="W329" t="s">
        <v>899</v>
      </c>
      <c r="X329" t="str">
        <f t="shared" si="79"/>
        <v>cCDC cCDC</v>
      </c>
      <c r="Y329">
        <v>0</v>
      </c>
    </row>
    <row r="330" spans="2:25" x14ac:dyDescent="0.2">
      <c r="B330" t="s">
        <v>659</v>
      </c>
      <c r="C330" t="s">
        <v>901</v>
      </c>
      <c r="D330" t="s">
        <v>1109</v>
      </c>
      <c r="E330" t="s">
        <v>901</v>
      </c>
      <c r="F330" s="17" t="s">
        <v>959</v>
      </c>
      <c r="G330" s="17" t="s">
        <v>73</v>
      </c>
      <c r="H330" s="17" t="s">
        <v>73</v>
      </c>
      <c r="I330" s="17"/>
      <c r="J330" t="s">
        <v>602</v>
      </c>
      <c r="K330" t="str">
        <f t="shared" si="78"/>
        <v>di-C18:1 LE (DOLE)</v>
      </c>
      <c r="L330" t="str">
        <f>"A general model "&amp;D330&amp;" ("&amp;E330&amp;") lipid corresponding to atomistic C18:1(9c) dioleoyl (DO"&amp;E330&amp;") tails."</f>
        <v>A general model plasmalogen phosphatidylethanolamine (LE) lipid corresponding to atomistic C18:1(9c) dioleoyl (DOLE) tails.</v>
      </c>
      <c r="N330" t="s">
        <v>945</v>
      </c>
      <c r="O330"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330" t="s">
        <v>878</v>
      </c>
      <c r="V330" t="s">
        <v>221</v>
      </c>
      <c r="W330" t="s">
        <v>899</v>
      </c>
      <c r="X330" t="str">
        <f t="shared" si="79"/>
        <v>CDCC CDCC</v>
      </c>
      <c r="Y330">
        <v>0</v>
      </c>
    </row>
    <row r="331" spans="2:25" x14ac:dyDescent="0.2">
      <c r="B331" t="s">
        <v>659</v>
      </c>
      <c r="C331" t="s">
        <v>901</v>
      </c>
      <c r="D331" t="s">
        <v>1109</v>
      </c>
      <c r="E331" t="s">
        <v>901</v>
      </c>
      <c r="F331" s="17" t="s">
        <v>960</v>
      </c>
      <c r="G331" s="17" t="s">
        <v>77</v>
      </c>
      <c r="H331" s="17" t="s">
        <v>77</v>
      </c>
      <c r="I331" s="17"/>
      <c r="J331" t="s">
        <v>602</v>
      </c>
      <c r="K331" t="str">
        <f t="shared" si="78"/>
        <v>di-C18:1 LE (DVLE)</v>
      </c>
      <c r="L331" t="str">
        <f>"A general model "&amp;D331&amp;" ("&amp;E331&amp;") lipid corresponding to atomistic C18:1(11c) cis-vaccenic acid tails."</f>
        <v>A general model plasmalogen phosphatidylethanolamine (LE) lipid corresponding to atomistic C18:1(11c) cis-vaccenic acid tails.</v>
      </c>
      <c r="N331" t="s">
        <v>945</v>
      </c>
      <c r="O331"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331" t="s">
        <v>878</v>
      </c>
      <c r="V331" t="s">
        <v>221</v>
      </c>
      <c r="W331" t="s">
        <v>899</v>
      </c>
      <c r="X331" t="str">
        <f t="shared" si="79"/>
        <v>CCDC CCDC</v>
      </c>
      <c r="Y331">
        <v>0</v>
      </c>
    </row>
    <row r="332" spans="2:25" x14ac:dyDescent="0.2">
      <c r="B332" t="s">
        <v>659</v>
      </c>
      <c r="C332" t="s">
        <v>901</v>
      </c>
      <c r="D332" t="s">
        <v>1109</v>
      </c>
      <c r="E332" t="s">
        <v>901</v>
      </c>
      <c r="F332" s="17" t="s">
        <v>961</v>
      </c>
      <c r="G332" s="17" t="s">
        <v>573</v>
      </c>
      <c r="H332" s="17" t="s">
        <v>573</v>
      </c>
      <c r="I332" s="17"/>
      <c r="J332" t="s">
        <v>604</v>
      </c>
      <c r="K332" t="str">
        <f t="shared" si="78"/>
        <v>di-C20:1 LE (DGLE)</v>
      </c>
      <c r="L332" t="str">
        <f>"A general model "&amp;D332&amp;" ("&amp;E332&amp;") lipid corresponding to atomistic C20:1(11c) di-gondoic acid tails."</f>
        <v>A general model plasmalogen phosphatidylethanolamine (LE) lipid corresponding to atomistic C20:1(11c) di-gondoic acid tails.</v>
      </c>
      <c r="N332" t="s">
        <v>945</v>
      </c>
      <c r="O332"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332" t="s">
        <v>878</v>
      </c>
      <c r="V332" t="s">
        <v>221</v>
      </c>
      <c r="W332" t="s">
        <v>899</v>
      </c>
      <c r="X332" t="str">
        <f t="shared" si="79"/>
        <v>cCDCC cCDCC</v>
      </c>
      <c r="Y332">
        <v>0</v>
      </c>
    </row>
    <row r="333" spans="2:25" x14ac:dyDescent="0.2">
      <c r="B333" t="s">
        <v>659</v>
      </c>
      <c r="C333" t="s">
        <v>901</v>
      </c>
      <c r="D333" t="s">
        <v>1109</v>
      </c>
      <c r="E333" t="s">
        <v>901</v>
      </c>
      <c r="F333" s="17" t="s">
        <v>962</v>
      </c>
      <c r="G333" s="17" t="s">
        <v>80</v>
      </c>
      <c r="H333" s="17" t="s">
        <v>80</v>
      </c>
      <c r="I333" s="17"/>
      <c r="J333" t="s">
        <v>603</v>
      </c>
      <c r="K333" t="str">
        <f t="shared" si="78"/>
        <v>di-C22:1 LE (DELE)</v>
      </c>
      <c r="L333" t="str">
        <f>"A general model "&amp;D333&amp;" ("&amp;E333&amp;") lipid corresponding to atomistic C22:1(11c) or C22:1(13c) dierucoyl tails."</f>
        <v>A general model plasmalogen phosphatidylethanolamine (LE) lipid corresponding to atomistic C22:1(11c) or C22:1(13c) dierucoyl tails.</v>
      </c>
      <c r="N333" t="s">
        <v>945</v>
      </c>
      <c r="O333"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333" t="s">
        <v>878</v>
      </c>
      <c r="V333" t="s">
        <v>221</v>
      </c>
      <c r="W333" t="s">
        <v>899</v>
      </c>
      <c r="X333" t="str">
        <f t="shared" si="79"/>
        <v>CCDCC CCDCC</v>
      </c>
      <c r="Y333">
        <v>0</v>
      </c>
    </row>
    <row r="334" spans="2:25" x14ac:dyDescent="0.2">
      <c r="B334" t="s">
        <v>659</v>
      </c>
      <c r="C334" t="s">
        <v>901</v>
      </c>
      <c r="D334" t="s">
        <v>1109</v>
      </c>
      <c r="E334" t="s">
        <v>901</v>
      </c>
      <c r="F334" s="17" t="s">
        <v>963</v>
      </c>
      <c r="G334" s="17" t="s">
        <v>574</v>
      </c>
      <c r="H334" s="17" t="s">
        <v>574</v>
      </c>
      <c r="I334" s="17"/>
      <c r="J334" t="s">
        <v>606</v>
      </c>
      <c r="K334" t="str">
        <f>J334&amp;" "&amp;E334&amp;" ("&amp;F334&amp;")"</f>
        <v>di-C24:1 LE (DNLE)</v>
      </c>
      <c r="L334" t="str">
        <f>"A general model "&amp;D334&amp;" ("&amp;E318&amp;") lipid corresponding to atomistic C24:1(15c) di-nervonic acid tails."</f>
        <v>A general model plasmalogen phosphatidylethanolamine (LE) lipid corresponding to atomistic C24:1(15c) di-nervonic acid tails.</v>
      </c>
      <c r="N334" t="s">
        <v>945</v>
      </c>
      <c r="O334"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334" t="s">
        <v>878</v>
      </c>
      <c r="V334" t="s">
        <v>221</v>
      </c>
      <c r="W334" t="s">
        <v>899</v>
      </c>
      <c r="X334" t="str">
        <f>H334&amp;" "&amp;G334</f>
        <v>cCCDCC cCCDCC</v>
      </c>
      <c r="Y334">
        <v>0</v>
      </c>
    </row>
    <row r="335" spans="2:25" x14ac:dyDescent="0.2">
      <c r="B335" t="s">
        <v>659</v>
      </c>
      <c r="C335" t="s">
        <v>901</v>
      </c>
      <c r="D335" t="s">
        <v>1109</v>
      </c>
      <c r="E335" t="s">
        <v>901</v>
      </c>
      <c r="F335" s="17" t="s">
        <v>964</v>
      </c>
      <c r="G335" s="17" t="s">
        <v>88</v>
      </c>
      <c r="H335" s="17" t="s">
        <v>88</v>
      </c>
      <c r="I335" s="17"/>
      <c r="J335" t="s">
        <v>609</v>
      </c>
      <c r="K335" t="str">
        <f>J335&amp;" "&amp;E335&amp;" ("&amp;F335&amp;")"</f>
        <v>di-C18:2 LE (DLLE)</v>
      </c>
      <c r="L335" t="str">
        <f>"A general model "&amp;D335&amp;" ("&amp;E335&amp;") lipid corresponding to atomistic C18:2(9c;12c) dilinoleoyl (DL"&amp;E335&amp;" or DLi"&amp;E335&amp;") tails."</f>
        <v>A general model plasmalogen phosphatidylethanolamine (LE) lipid corresponding to atomistic C18:2(9c;12c) dilinoleoyl (DLLE or DLiLE) tails.</v>
      </c>
      <c r="N335" t="s">
        <v>945</v>
      </c>
      <c r="O335"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335" t="s">
        <v>878</v>
      </c>
      <c r="V335" t="s">
        <v>221</v>
      </c>
      <c r="W335" t="s">
        <v>899</v>
      </c>
      <c r="X335" t="str">
        <f>H335&amp;" "&amp;G335</f>
        <v>CDDC CDDC</v>
      </c>
      <c r="Y335">
        <v>0</v>
      </c>
    </row>
    <row r="336" spans="2:25" x14ac:dyDescent="0.2">
      <c r="B336" t="s">
        <v>659</v>
      </c>
      <c r="C336" t="s">
        <v>901</v>
      </c>
      <c r="D336" t="s">
        <v>1109</v>
      </c>
      <c r="E336" t="s">
        <v>901</v>
      </c>
      <c r="F336" s="17" t="s">
        <v>965</v>
      </c>
      <c r="G336" s="17" t="s">
        <v>92</v>
      </c>
      <c r="H336" s="17" t="s">
        <v>92</v>
      </c>
      <c r="I336" s="17"/>
      <c r="J336" t="s">
        <v>507</v>
      </c>
      <c r="K336" t="str">
        <f>J336&amp;" "&amp;E336&amp;" ("&amp;F336&amp;")"</f>
        <v>di-C18:3 LE (DFLE)</v>
      </c>
      <c r="L336" t="str">
        <f>"A general model "&amp;D336&amp;" ("&amp;E336&amp;") lipid corresponding to atomistic C18:3(9c;12c;15c) di-alpha-linolenic acid tails."</f>
        <v>A general model plasmalogen phosphatidylethanolamine (LE) lipid corresponding to atomistic C18:3(9c;12c;15c) di-alpha-linolenic acid tails.</v>
      </c>
      <c r="N336" t="s">
        <v>945</v>
      </c>
      <c r="O336"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336" t="s">
        <v>878</v>
      </c>
      <c r="V336" t="s">
        <v>221</v>
      </c>
      <c r="W336" t="s">
        <v>899</v>
      </c>
      <c r="X336" t="str">
        <f>H336&amp;" "&amp;G336</f>
        <v>CDDD CDDD</v>
      </c>
      <c r="Y336">
        <v>0</v>
      </c>
    </row>
    <row r="337" spans="2:26" x14ac:dyDescent="0.2">
      <c r="B337" t="s">
        <v>659</v>
      </c>
      <c r="C337" t="s">
        <v>901</v>
      </c>
      <c r="D337" t="s">
        <v>1109</v>
      </c>
      <c r="E337" t="s">
        <v>901</v>
      </c>
      <c r="F337" s="17" t="s">
        <v>966</v>
      </c>
      <c r="G337" s="17" t="s">
        <v>614</v>
      </c>
      <c r="H337" s="17" t="s">
        <v>614</v>
      </c>
      <c r="I337" s="17"/>
      <c r="J337" t="s">
        <v>611</v>
      </c>
      <c r="K337" t="str">
        <f t="shared" ref="K337:K354" si="80">J337&amp;" "&amp;E337&amp;" ("&amp;F337&amp;")"</f>
        <v>di-C20:4 LE (DALE)</v>
      </c>
      <c r="L337" t="str">
        <f>"A general model "&amp;D337&amp;" ("&amp;E337&amp;") lipid corresponding to atomistic C20:4(5c;8c;11c;14c) di-arachidonic acid (AA) tails."</f>
        <v>A general model plasmalogen phosphatidylethanolamine (LE) lipid corresponding to atomistic C20:4(5c;8c;11c;14c) di-arachidonic acid (AA) tails.</v>
      </c>
      <c r="N337" t="s">
        <v>945</v>
      </c>
      <c r="O337"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337" t="s">
        <v>878</v>
      </c>
      <c r="V337" t="s">
        <v>221</v>
      </c>
      <c r="W337" t="s">
        <v>899</v>
      </c>
      <c r="X337" t="str">
        <f t="shared" ref="X337:X354" si="81">H337&amp;" "&amp;G337</f>
        <v>cFFDC cFFDC</v>
      </c>
      <c r="Y337">
        <v>0</v>
      </c>
    </row>
    <row r="338" spans="2:26" x14ac:dyDescent="0.2">
      <c r="B338" t="s">
        <v>659</v>
      </c>
      <c r="C338" t="s">
        <v>901</v>
      </c>
      <c r="D338" t="s">
        <v>1109</v>
      </c>
      <c r="E338" t="s">
        <v>901</v>
      </c>
      <c r="F338" s="17" t="s">
        <v>967</v>
      </c>
      <c r="G338" s="17" t="s">
        <v>615</v>
      </c>
      <c r="H338" s="17" t="s">
        <v>615</v>
      </c>
      <c r="I338" s="17"/>
      <c r="J338" s="18" t="s">
        <v>612</v>
      </c>
      <c r="K338" t="str">
        <f t="shared" si="80"/>
        <v>di-C22:6 LE (DDLE)</v>
      </c>
      <c r="L338" s="18" t="str">
        <f>"A general model "&amp;D338&amp;" ("&amp;E338&amp;") lipid corresponding to atomistic C22:6(4c;7c;10c;13c;16c;19c) di-docosahexaenoic acid tails."</f>
        <v>A general model plasmalogen phosphatidylethanolamine (LE) lipid corresponding to atomistic C22:6(4c;7c;10c;13c;16c;19c) di-docosahexaenoic acid tails.</v>
      </c>
      <c r="N338" t="s">
        <v>945</v>
      </c>
      <c r="O338"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338" t="s">
        <v>878</v>
      </c>
      <c r="V338" t="s">
        <v>221</v>
      </c>
      <c r="W338" t="s">
        <v>899</v>
      </c>
      <c r="X338" t="str">
        <f t="shared" si="81"/>
        <v>DFFDD DFFDD</v>
      </c>
      <c r="Y338">
        <v>0</v>
      </c>
      <c r="Z338" s="19"/>
    </row>
    <row r="339" spans="2:26" x14ac:dyDescent="0.2">
      <c r="B339" t="s">
        <v>659</v>
      </c>
      <c r="C339" t="s">
        <v>901</v>
      </c>
      <c r="D339" t="s">
        <v>1109</v>
      </c>
      <c r="E339" t="s">
        <v>901</v>
      </c>
      <c r="F339" s="17" t="s">
        <v>968</v>
      </c>
      <c r="G339" s="17" t="s">
        <v>569</v>
      </c>
      <c r="H339" s="17" t="s">
        <v>572</v>
      </c>
      <c r="I339" s="17"/>
      <c r="J339" t="s">
        <v>618</v>
      </c>
      <c r="K339" t="str">
        <f t="shared" si="80"/>
        <v>C16:0/16:1 LE (PYLE)</v>
      </c>
      <c r="L339" s="18" t="str">
        <f>"A general model "&amp;D339&amp;" ("&amp;E339&amp;") lipid corresponding to atomistic C16:0/16:1(9c) 1-palmitoyl-2-palmitoleoyl tails."</f>
        <v>A general model plasmalogen phosphatidylethanolamine (LE) lipid corresponding to atomistic C16:0/16:1(9c) 1-palmitoyl-2-palmitoleoyl tails.</v>
      </c>
      <c r="N339" t="s">
        <v>945</v>
      </c>
      <c r="O339"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339" t="s">
        <v>878</v>
      </c>
      <c r="V339" t="s">
        <v>221</v>
      </c>
      <c r="W339" t="s">
        <v>899</v>
      </c>
      <c r="X339" t="str">
        <f t="shared" si="81"/>
        <v>cCDC cCCC</v>
      </c>
      <c r="Y339">
        <v>0</v>
      </c>
    </row>
    <row r="340" spans="2:26" x14ac:dyDescent="0.2">
      <c r="B340" t="s">
        <v>659</v>
      </c>
      <c r="C340" t="s">
        <v>901</v>
      </c>
      <c r="D340" t="s">
        <v>1109</v>
      </c>
      <c r="E340" t="s">
        <v>901</v>
      </c>
      <c r="F340" s="17" t="s">
        <v>969</v>
      </c>
      <c r="G340" s="17" t="s">
        <v>569</v>
      </c>
      <c r="H340" s="17" t="s">
        <v>57</v>
      </c>
      <c r="I340" s="17"/>
      <c r="J340" t="s">
        <v>620</v>
      </c>
      <c r="K340" t="str">
        <f t="shared" si="80"/>
        <v>C16:0/18:0 LE (PSLE)</v>
      </c>
      <c r="L340" s="18" t="str">
        <f>"A general model "&amp;D340&amp;" ("&amp;E340&amp;") lipid corresponding to atomistic C16:0/18:0 1-palmitoyl-2-stearoyl tails."</f>
        <v>A general model plasmalogen phosphatidylethanolamine (LE) lipid corresponding to atomistic C16:0/18:0 1-palmitoyl-2-stearoyl tails.</v>
      </c>
      <c r="N340" t="s">
        <v>945</v>
      </c>
      <c r="O340"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340" t="s">
        <v>878</v>
      </c>
      <c r="V340" t="s">
        <v>221</v>
      </c>
      <c r="W340" t="s">
        <v>899</v>
      </c>
      <c r="X340" t="str">
        <f t="shared" si="81"/>
        <v>CCCC cCCC</v>
      </c>
      <c r="Y340">
        <v>0</v>
      </c>
    </row>
    <row r="341" spans="2:26" x14ac:dyDescent="0.2">
      <c r="B341" t="s">
        <v>659</v>
      </c>
      <c r="C341" t="s">
        <v>901</v>
      </c>
      <c r="D341" t="s">
        <v>1109</v>
      </c>
      <c r="E341" t="s">
        <v>901</v>
      </c>
      <c r="F341" s="17" t="s">
        <v>970</v>
      </c>
      <c r="G341" s="17" t="s">
        <v>569</v>
      </c>
      <c r="H341" s="17" t="s">
        <v>73</v>
      </c>
      <c r="I341" s="17"/>
      <c r="J341" t="s">
        <v>197</v>
      </c>
      <c r="K341" t="str">
        <f t="shared" si="80"/>
        <v>C16:0/18:1 LE (POLE)</v>
      </c>
      <c r="L341" s="18" t="str">
        <f>"A general model "&amp;D341&amp;" ("&amp;E341&amp;") lipid corresponding to atomistic C16:0/18:1(9c) 1-palmitoyl-2-oleoyl (PO"&amp;E341&amp;") tails."</f>
        <v>A general model plasmalogen phosphatidylethanolamine (LE) lipid corresponding to atomistic C16:0/18:1(9c) 1-palmitoyl-2-oleoyl (POLE) tails.</v>
      </c>
      <c r="N341" t="s">
        <v>945</v>
      </c>
      <c r="O341"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341" t="s">
        <v>878</v>
      </c>
      <c r="V341" t="s">
        <v>221</v>
      </c>
      <c r="W341" t="s">
        <v>899</v>
      </c>
      <c r="X341" t="str">
        <f t="shared" si="81"/>
        <v>CDCC cCCC</v>
      </c>
      <c r="Y341">
        <v>0</v>
      </c>
    </row>
    <row r="342" spans="2:26" x14ac:dyDescent="0.2">
      <c r="B342" t="s">
        <v>659</v>
      </c>
      <c r="C342" t="s">
        <v>901</v>
      </c>
      <c r="D342" t="s">
        <v>1109</v>
      </c>
      <c r="E342" t="s">
        <v>901</v>
      </c>
      <c r="F342" s="17" t="s">
        <v>971</v>
      </c>
      <c r="G342" s="17" t="s">
        <v>569</v>
      </c>
      <c r="H342" s="17" t="s">
        <v>88</v>
      </c>
      <c r="I342" s="17"/>
      <c r="J342" t="s">
        <v>203</v>
      </c>
      <c r="K342" t="str">
        <f t="shared" si="80"/>
        <v>C16:0/18:2 LE (PLLE)</v>
      </c>
      <c r="L342" s="18" t="str">
        <f>"A general model "&amp;D342&amp;" ("&amp;E342&amp;") lipid corresponding to atomistic C16:0/18:2(9c;12c) 1-palmitoyl-2-linoleoyl tails."</f>
        <v>A general model plasmalogen phosphatidylethanolamine (LE) lipid corresponding to atomistic C16:0/18:2(9c;12c) 1-palmitoyl-2-linoleoyl tails.</v>
      </c>
      <c r="N342" t="s">
        <v>945</v>
      </c>
      <c r="O342"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342" t="s">
        <v>878</v>
      </c>
      <c r="V342" t="s">
        <v>221</v>
      </c>
      <c r="W342" t="s">
        <v>899</v>
      </c>
      <c r="X342" t="str">
        <f t="shared" si="81"/>
        <v>CDDC cCCC</v>
      </c>
      <c r="Y342">
        <v>0</v>
      </c>
    </row>
    <row r="343" spans="2:26" x14ac:dyDescent="0.2">
      <c r="B343" t="s">
        <v>659</v>
      </c>
      <c r="C343" t="s">
        <v>901</v>
      </c>
      <c r="D343" t="s">
        <v>1109</v>
      </c>
      <c r="E343" t="s">
        <v>901</v>
      </c>
      <c r="F343" s="17" t="s">
        <v>972</v>
      </c>
      <c r="G343" s="17" t="s">
        <v>569</v>
      </c>
      <c r="H343" s="17" t="s">
        <v>92</v>
      </c>
      <c r="I343" s="17"/>
      <c r="J343" t="s">
        <v>205</v>
      </c>
      <c r="K343" t="str">
        <f t="shared" si="80"/>
        <v>C16:0/18:3 LE (PFLE)</v>
      </c>
      <c r="L343" s="18" t="str">
        <f>"A general model "&amp;D343&amp;" ("&amp;E343&amp;") lipid corresponding to atomistic C16:0/18:3(9c;12c;15c) 1-palmitoyl-2-alpha-linolenic acid tails."</f>
        <v>A general model plasmalogen phosphatidylethanolamine (LE) lipid corresponding to atomistic C16:0/18:3(9c;12c;15c) 1-palmitoyl-2-alpha-linolenic acid tails.</v>
      </c>
      <c r="N343" t="s">
        <v>945</v>
      </c>
      <c r="O343"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343" t="s">
        <v>878</v>
      </c>
      <c r="V343" t="s">
        <v>221</v>
      </c>
      <c r="W343" t="s">
        <v>899</v>
      </c>
      <c r="X343" t="str">
        <f t="shared" si="81"/>
        <v>CDDD cCCC</v>
      </c>
      <c r="Y343">
        <v>0</v>
      </c>
    </row>
    <row r="344" spans="2:26" x14ac:dyDescent="0.2">
      <c r="B344" t="s">
        <v>659</v>
      </c>
      <c r="C344" t="s">
        <v>901</v>
      </c>
      <c r="D344" t="s">
        <v>1109</v>
      </c>
      <c r="E344" t="s">
        <v>901</v>
      </c>
      <c r="F344" s="17" t="s">
        <v>973</v>
      </c>
      <c r="G344" s="17" t="s">
        <v>569</v>
      </c>
      <c r="H344" s="17" t="s">
        <v>651</v>
      </c>
      <c r="I344" s="17"/>
      <c r="J344" t="s">
        <v>201</v>
      </c>
      <c r="K344" t="str">
        <f t="shared" si="80"/>
        <v>C16:0/20:2 LE (PILE)</v>
      </c>
      <c r="L344" s="18" t="str">
        <f>"A general model "&amp;D344&amp;" ("&amp;E344&amp;") lipid corresponding to atomistic C16:0/20:2(11c;14c) 1-palmitoyl-2-eicosadienoyl tails."</f>
        <v>A general model plasmalogen phosphatidylethanolamine (LE) lipid corresponding to atomistic C16:0/20:2(11c;14c) 1-palmitoyl-2-eicosadienoyl tails.</v>
      </c>
      <c r="N344" t="s">
        <v>945</v>
      </c>
      <c r="O344"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344" t="s">
        <v>878</v>
      </c>
      <c r="V344" t="s">
        <v>221</v>
      </c>
      <c r="W344" t="s">
        <v>899</v>
      </c>
      <c r="X344" t="str">
        <f t="shared" si="81"/>
        <v>cCDDC cCCC</v>
      </c>
      <c r="Y344">
        <v>0</v>
      </c>
    </row>
    <row r="345" spans="2:26" x14ac:dyDescent="0.2">
      <c r="B345" t="s">
        <v>659</v>
      </c>
      <c r="C345" t="s">
        <v>901</v>
      </c>
      <c r="D345" t="s">
        <v>1109</v>
      </c>
      <c r="E345" t="s">
        <v>901</v>
      </c>
      <c r="F345" s="17" t="s">
        <v>974</v>
      </c>
      <c r="G345" s="17" t="s">
        <v>569</v>
      </c>
      <c r="H345" s="17" t="s">
        <v>750</v>
      </c>
      <c r="I345" s="17"/>
      <c r="J345" t="s">
        <v>245</v>
      </c>
      <c r="K345" t="str">
        <f t="shared" si="80"/>
        <v>C16:0/20:3 LE (PQLE)</v>
      </c>
      <c r="L345" s="18" t="str">
        <f>"A general model "&amp;D345&amp;" ("&amp;E345&amp;") lipid corresponding to atomistic C18:0/20:2(8c;11c;14c) 1-palmitoyl-2-eicosatrienoyl tails."</f>
        <v>A general model plasmalogen phosphatidylethanolamine (LE) lipid corresponding to atomistic C18:0/20:2(8c;11c;14c) 1-palmitoyl-2-eicosatrienoyl tails.</v>
      </c>
      <c r="N345" t="s">
        <v>945</v>
      </c>
      <c r="O345"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345" t="s">
        <v>878</v>
      </c>
      <c r="V345" t="s">
        <v>221</v>
      </c>
      <c r="W345" t="s">
        <v>899</v>
      </c>
      <c r="X345" t="str">
        <f t="shared" si="81"/>
        <v>cDDDC cCCC</v>
      </c>
      <c r="Y345">
        <v>0</v>
      </c>
    </row>
    <row r="346" spans="2:26" x14ac:dyDescent="0.2">
      <c r="B346" t="s">
        <v>659</v>
      </c>
      <c r="C346" t="s">
        <v>901</v>
      </c>
      <c r="D346" t="s">
        <v>1109</v>
      </c>
      <c r="E346" t="s">
        <v>901</v>
      </c>
      <c r="F346" s="17" t="s">
        <v>975</v>
      </c>
      <c r="G346" s="17" t="s">
        <v>569</v>
      </c>
      <c r="H346" s="17" t="s">
        <v>614</v>
      </c>
      <c r="I346" s="17"/>
      <c r="J346" t="s">
        <v>208</v>
      </c>
      <c r="K346" t="str">
        <f t="shared" si="80"/>
        <v>C16:0/20:4 LE (PALE)</v>
      </c>
      <c r="L346" s="18" t="str">
        <f>"A general model "&amp;D346&amp;" ("&amp;E346&amp;") lipid corresponding to atomistic C16:0/20:4(5c;8c;11c;14c) 1-palmitoyl-2-arachidonoyl tails."</f>
        <v>A general model plasmalogen phosphatidylethanolamine (LE) lipid corresponding to atomistic C16:0/20:4(5c;8c;11c;14c) 1-palmitoyl-2-arachidonoyl tails.</v>
      </c>
      <c r="N346" t="s">
        <v>945</v>
      </c>
      <c r="O346"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346" t="s">
        <v>878</v>
      </c>
      <c r="V346" t="s">
        <v>221</v>
      </c>
      <c r="W346" t="s">
        <v>899</v>
      </c>
      <c r="X346" t="str">
        <f t="shared" si="81"/>
        <v>cFFDC cCCC</v>
      </c>
      <c r="Y346">
        <v>0</v>
      </c>
    </row>
    <row r="347" spans="2:26" x14ac:dyDescent="0.2">
      <c r="B347" t="s">
        <v>659</v>
      </c>
      <c r="C347" t="s">
        <v>901</v>
      </c>
      <c r="D347" t="s">
        <v>1109</v>
      </c>
      <c r="E347" t="s">
        <v>901</v>
      </c>
      <c r="F347" s="17" t="s">
        <v>976</v>
      </c>
      <c r="G347" s="17" t="s">
        <v>569</v>
      </c>
      <c r="H347" s="17" t="s">
        <v>80</v>
      </c>
      <c r="I347" s="17"/>
      <c r="J347" t="s">
        <v>624</v>
      </c>
      <c r="K347" t="str">
        <f t="shared" si="80"/>
        <v>C16:0/22:1 LE (PELE)</v>
      </c>
      <c r="L347" s="18" t="str">
        <f>"A general model "&amp;D347&amp;" ("&amp;E347&amp;") lipid corresponding to atomistic C16:0/22:1 1-palmitoyl-2-erucoyl tails."</f>
        <v>A general model plasmalogen phosphatidylethanolamine (LE) lipid corresponding to atomistic C16:0/22:1 1-palmitoyl-2-erucoyl tails.</v>
      </c>
      <c r="N347" t="s">
        <v>945</v>
      </c>
      <c r="O347"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347" t="s">
        <v>878</v>
      </c>
      <c r="V347" t="s">
        <v>221</v>
      </c>
      <c r="W347" t="s">
        <v>899</v>
      </c>
      <c r="X347" t="str">
        <f t="shared" si="81"/>
        <v>CCDCC cCCC</v>
      </c>
      <c r="Y347">
        <v>0</v>
      </c>
    </row>
    <row r="348" spans="2:26" x14ac:dyDescent="0.2">
      <c r="B348" t="s">
        <v>659</v>
      </c>
      <c r="C348" t="s">
        <v>901</v>
      </c>
      <c r="D348" t="s">
        <v>1109</v>
      </c>
      <c r="E348" t="s">
        <v>901</v>
      </c>
      <c r="F348" s="17" t="s">
        <v>977</v>
      </c>
      <c r="G348" s="17" t="s">
        <v>569</v>
      </c>
      <c r="H348" s="17" t="s">
        <v>615</v>
      </c>
      <c r="I348" s="17"/>
      <c r="J348" s="18" t="s">
        <v>210</v>
      </c>
      <c r="K348" t="str">
        <f t="shared" si="80"/>
        <v>C16:0/22:6 LE (PDLE)</v>
      </c>
      <c r="L348" s="18" t="str">
        <f>"A general model "&amp;D348&amp;" ("&amp;E348&amp;") lipid corresponding to atomistic C16:0/22:6(4c;7c;10c;13c;16c;19c) 1-palmitoyl-2-docosahexaenoyl tails."</f>
        <v>A general model plasmalogen phosphatidylethanolamine (LE) lipid corresponding to atomistic C16:0/22:6(4c;7c;10c;13c;16c;19c) 1-palmitoyl-2-docosahexaenoyl tails.</v>
      </c>
      <c r="N348" t="s">
        <v>945</v>
      </c>
      <c r="O348"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348" t="s">
        <v>878</v>
      </c>
      <c r="V348" t="s">
        <v>221</v>
      </c>
      <c r="W348" t="s">
        <v>899</v>
      </c>
      <c r="X348" t="str">
        <f t="shared" si="81"/>
        <v>DFFDD cCCC</v>
      </c>
      <c r="Y348">
        <v>0</v>
      </c>
    </row>
    <row r="349" spans="2:26" x14ac:dyDescent="0.2">
      <c r="B349" t="s">
        <v>659</v>
      </c>
      <c r="C349" t="s">
        <v>901</v>
      </c>
      <c r="D349" t="s">
        <v>1109</v>
      </c>
      <c r="E349" t="s">
        <v>901</v>
      </c>
      <c r="F349" s="17" t="s">
        <v>978</v>
      </c>
      <c r="G349" s="17" t="s">
        <v>572</v>
      </c>
      <c r="H349" s="17" t="s">
        <v>73</v>
      </c>
      <c r="I349" s="17"/>
      <c r="J349" t="s">
        <v>622</v>
      </c>
      <c r="K349" t="str">
        <f t="shared" si="80"/>
        <v>C16:1/18:1 LE (YOLE)</v>
      </c>
      <c r="L349" s="18" t="str">
        <f>"A general model "&amp;D349&amp;" ("&amp;E349&amp;") lipid corresponding to atomistic C16:1(9c)/18:1(9c) 1-palmitoleoyl-2-oleoyl tails."</f>
        <v>A general model plasmalogen phosphatidylethanolamine (LE) lipid corresponding to atomistic C16:1(9c)/18:1(9c) 1-palmitoleoyl-2-oleoyl tails.</v>
      </c>
      <c r="N349" t="s">
        <v>945</v>
      </c>
      <c r="O349"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349" t="s">
        <v>878</v>
      </c>
      <c r="V349" t="s">
        <v>221</v>
      </c>
      <c r="W349" t="s">
        <v>899</v>
      </c>
      <c r="X349" t="str">
        <f t="shared" si="81"/>
        <v>CDCC cCDC</v>
      </c>
      <c r="Y349">
        <v>0</v>
      </c>
    </row>
    <row r="350" spans="2:26" x14ac:dyDescent="0.2">
      <c r="B350" t="s">
        <v>659</v>
      </c>
      <c r="C350" t="s">
        <v>901</v>
      </c>
      <c r="D350" t="s">
        <v>1109</v>
      </c>
      <c r="E350" t="s">
        <v>901</v>
      </c>
      <c r="F350" s="17" t="s">
        <v>979</v>
      </c>
      <c r="G350" s="17" t="s">
        <v>57</v>
      </c>
      <c r="H350" s="17" t="s">
        <v>73</v>
      </c>
      <c r="I350" s="17"/>
      <c r="J350" t="s">
        <v>639</v>
      </c>
      <c r="K350" t="str">
        <f t="shared" si="80"/>
        <v>C18:0/18:1 LE (SOLE)</v>
      </c>
      <c r="L350" s="18" t="str">
        <f>"A general model "&amp;D350&amp;" ("&amp;E350&amp;") lipid corresponding to atomistic C18:0/18:1(9c) 1-stearoyl-2-oleoyl (SO"&amp;E350&amp;") tails."</f>
        <v>A general model plasmalogen phosphatidylethanolamine (LE) lipid corresponding to atomistic C18:0/18:1(9c) 1-stearoyl-2-oleoyl (SOLE) tails.</v>
      </c>
      <c r="N350" t="s">
        <v>945</v>
      </c>
      <c r="O350"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350" t="s">
        <v>878</v>
      </c>
      <c r="V350" t="s">
        <v>221</v>
      </c>
      <c r="W350" t="s">
        <v>899</v>
      </c>
      <c r="X350" t="str">
        <f t="shared" si="81"/>
        <v>CDCC CCCC</v>
      </c>
      <c r="Y350">
        <v>0</v>
      </c>
    </row>
    <row r="351" spans="2:26" x14ac:dyDescent="0.2">
      <c r="B351" t="s">
        <v>659</v>
      </c>
      <c r="C351" t="s">
        <v>901</v>
      </c>
      <c r="D351" t="s">
        <v>1109</v>
      </c>
      <c r="E351" t="s">
        <v>901</v>
      </c>
      <c r="F351" s="17" t="s">
        <v>980</v>
      </c>
      <c r="G351" s="17" t="s">
        <v>57</v>
      </c>
      <c r="H351" s="17" t="s">
        <v>88</v>
      </c>
      <c r="I351" s="17"/>
      <c r="J351" t="s">
        <v>642</v>
      </c>
      <c r="K351" t="str">
        <f t="shared" si="80"/>
        <v>C18:0/18:2 LE (SLLE)</v>
      </c>
      <c r="L351" s="18" t="str">
        <f>"A general model "&amp;D351&amp;" ("&amp;E351&amp;") lipid corresponding to atomistic C18:0/18:2(9c;12c) 1-stearoyl-2-linoleoyl tails."</f>
        <v>A general model plasmalogen phosphatidylethanolamine (LE) lipid corresponding to atomistic C18:0/18:2(9c;12c) 1-stearoyl-2-linoleoyl tails.</v>
      </c>
      <c r="N351" t="s">
        <v>945</v>
      </c>
      <c r="O351"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351" t="s">
        <v>878</v>
      </c>
      <c r="V351" t="s">
        <v>221</v>
      </c>
      <c r="W351" t="s">
        <v>899</v>
      </c>
      <c r="X351" t="str">
        <f t="shared" si="81"/>
        <v>CDDC CCCC</v>
      </c>
      <c r="Y351">
        <v>0</v>
      </c>
    </row>
    <row r="352" spans="2:26" x14ac:dyDescent="0.2">
      <c r="B352" t="s">
        <v>659</v>
      </c>
      <c r="C352" t="s">
        <v>901</v>
      </c>
      <c r="D352" t="s">
        <v>1109</v>
      </c>
      <c r="E352" t="s">
        <v>901</v>
      </c>
      <c r="F352" s="17" t="s">
        <v>981</v>
      </c>
      <c r="G352" s="17" t="s">
        <v>57</v>
      </c>
      <c r="H352" s="17" t="s">
        <v>614</v>
      </c>
      <c r="I352" s="17"/>
      <c r="J352" t="s">
        <v>637</v>
      </c>
      <c r="K352" t="str">
        <f t="shared" si="80"/>
        <v>C18:0/20:4 LE (SALE)</v>
      </c>
      <c r="L352" s="18" t="str">
        <f>"A general model "&amp;D352&amp;" ("&amp;E352&amp;") lipid corresponding to atomistic C16:0/20:4(5c;8c;11c;14c) 1-stearoyl-2-arachidonoyl tails."</f>
        <v>A general model plasmalogen phosphatidylethanolamine (LE) lipid corresponding to atomistic C16:0/20:4(5c;8c;11c;14c) 1-stearoyl-2-arachidonoyl tails.</v>
      </c>
      <c r="N352" t="s">
        <v>945</v>
      </c>
      <c r="O352"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352" t="s">
        <v>878</v>
      </c>
      <c r="V352" t="s">
        <v>221</v>
      </c>
      <c r="W352" t="s">
        <v>899</v>
      </c>
      <c r="X352" t="str">
        <f t="shared" si="81"/>
        <v>cFFDC CCCC</v>
      </c>
      <c r="Y352">
        <v>0</v>
      </c>
    </row>
    <row r="353" spans="2:25" x14ac:dyDescent="0.2">
      <c r="B353" t="s">
        <v>659</v>
      </c>
      <c r="C353" t="s">
        <v>901</v>
      </c>
      <c r="D353" t="s">
        <v>1109</v>
      </c>
      <c r="E353" t="s">
        <v>901</v>
      </c>
      <c r="F353" s="17" t="s">
        <v>982</v>
      </c>
      <c r="G353" s="17" t="s">
        <v>57</v>
      </c>
      <c r="H353" s="17" t="s">
        <v>615</v>
      </c>
      <c r="I353" s="17"/>
      <c r="J353" s="18" t="s">
        <v>635</v>
      </c>
      <c r="K353" t="str">
        <f t="shared" si="80"/>
        <v>C18:0/22:6 LE (SDLE)</v>
      </c>
      <c r="L353" s="18" t="str">
        <f>"A general model "&amp;D353&amp;" ("&amp;E353&amp;") lipid corresponding to atomistic C18:0/22:6(4c;7c;10c;13c;16c;19c) 1-stearoyl-2-docosahexaenoyl tails."</f>
        <v>A general model plasmalogen phosphatidylethanolamine (LE) lipid corresponding to atomistic C18:0/22:6(4c;7c;10c;13c;16c;19c) 1-stearoyl-2-docosahexaenoyl tails.</v>
      </c>
      <c r="N353" t="s">
        <v>945</v>
      </c>
      <c r="O353"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353" t="s">
        <v>878</v>
      </c>
      <c r="V353" t="s">
        <v>221</v>
      </c>
      <c r="W353" t="s">
        <v>899</v>
      </c>
      <c r="X353" t="str">
        <f t="shared" si="81"/>
        <v>DFFDD CCCC</v>
      </c>
      <c r="Y353">
        <v>0</v>
      </c>
    </row>
    <row r="354" spans="2:25" x14ac:dyDescent="0.2">
      <c r="B354" t="s">
        <v>659</v>
      </c>
      <c r="C354" t="s">
        <v>901</v>
      </c>
      <c r="D354" t="s">
        <v>1109</v>
      </c>
      <c r="E354" t="s">
        <v>901</v>
      </c>
      <c r="F354" s="17" t="s">
        <v>983</v>
      </c>
      <c r="G354" s="17" t="s">
        <v>73</v>
      </c>
      <c r="H354" s="17" t="s">
        <v>88</v>
      </c>
      <c r="I354" s="17"/>
      <c r="J354" t="s">
        <v>214</v>
      </c>
      <c r="K354" t="str">
        <f t="shared" si="80"/>
        <v>C18:1/18:2 LE (OLLE)</v>
      </c>
      <c r="L354" s="18" t="str">
        <f>"A general model "&amp;D354&amp;" ("&amp;E354&amp;") lipid corresponding to atomistic C18:1(9c)/18:2(9c;12c) 1-oleoyl-2-linoleoyl  tails."</f>
        <v>A general model plasmalogen phosphatidylethanolamine (LE) lipid corresponding to atomistic C18:1(9c)/18:2(9c;12c) 1-oleoyl-2-linoleoyl  tails.</v>
      </c>
      <c r="N354" t="s">
        <v>945</v>
      </c>
      <c r="O354"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354" t="s">
        <v>878</v>
      </c>
      <c r="V354" t="s">
        <v>221</v>
      </c>
      <c r="W354" t="s">
        <v>899</v>
      </c>
      <c r="X354" t="str">
        <f t="shared" si="81"/>
        <v>CDDC CDCC</v>
      </c>
      <c r="Y354">
        <v>0</v>
      </c>
    </row>
    <row r="355" spans="2:25" x14ac:dyDescent="0.2">
      <c r="B355" t="s">
        <v>659</v>
      </c>
      <c r="C355" t="s">
        <v>901</v>
      </c>
      <c r="D355" t="s">
        <v>1109</v>
      </c>
      <c r="E355" t="s">
        <v>901</v>
      </c>
      <c r="F355" s="17" t="s">
        <v>984</v>
      </c>
      <c r="G355" s="17" t="s">
        <v>73</v>
      </c>
      <c r="H355" s="17" t="s">
        <v>80</v>
      </c>
      <c r="I355" s="17"/>
      <c r="J355" t="s">
        <v>644</v>
      </c>
      <c r="K355" t="str">
        <f t="shared" ref="K355" si="82">J355&amp;" "&amp;E355&amp;" ("&amp;F355&amp;")"</f>
        <v>C18:1/22:1 LE (OELE)</v>
      </c>
      <c r="L355" s="18" t="str">
        <f>"A general model "&amp;D355&amp;" ("&amp;E355&amp;") lipid corresponding to atomistic C18:1(9c)/22:1(13c) 1-oleoyl-2-dierucoyl tails."</f>
        <v>A general model plasmalogen phosphatidylethanolamine (LE) lipid corresponding to atomistic C18:1(9c)/22:1(13c) 1-oleoyl-2-dierucoyl tails.</v>
      </c>
      <c r="N355" t="s">
        <v>945</v>
      </c>
      <c r="O355"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355" t="s">
        <v>878</v>
      </c>
      <c r="V355" t="s">
        <v>221</v>
      </c>
      <c r="W355" t="s">
        <v>899</v>
      </c>
      <c r="X355" t="str">
        <f t="shared" ref="X355" si="83">H355&amp;" "&amp;G355</f>
        <v>CCDCC CDCC</v>
      </c>
      <c r="Y355">
        <v>0</v>
      </c>
    </row>
    <row r="356" spans="2:25" x14ac:dyDescent="0.2">
      <c r="B356" t="s">
        <v>659</v>
      </c>
      <c r="C356" t="s">
        <v>901</v>
      </c>
      <c r="D356" t="s">
        <v>1109</v>
      </c>
      <c r="E356" t="s">
        <v>901</v>
      </c>
      <c r="F356" s="17" t="s">
        <v>985</v>
      </c>
      <c r="G356" s="17" t="s">
        <v>73</v>
      </c>
      <c r="H356" s="17" t="s">
        <v>615</v>
      </c>
      <c r="I356" s="17"/>
      <c r="J356" s="18" t="s">
        <v>216</v>
      </c>
      <c r="K356" t="str">
        <f>J356&amp;" "&amp;E356&amp;" ("&amp;F356&amp;")"</f>
        <v>C18:1/22:6 LE (ODLE)</v>
      </c>
      <c r="L356" s="18" t="str">
        <f>"A general model "&amp;D356&amp;" ("&amp;E356&amp;") lipid corresponding to atomistic C18:1(9c)/22:6(4c;7c;10c;13c;16c;19c) 1-oleoyl-2-docosahexaenoic acid tails."</f>
        <v>A general model plasmalogen phosphatidylethanolamine (LE) lipid corresponding to atomistic C18:1(9c)/22:6(4c;7c;10c;13c;16c;19c) 1-oleoyl-2-docosahexaenoic acid tails.</v>
      </c>
      <c r="N356" t="s">
        <v>945</v>
      </c>
      <c r="O356"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356" t="s">
        <v>878</v>
      </c>
      <c r="V356" t="s">
        <v>221</v>
      </c>
      <c r="W356" t="s">
        <v>899</v>
      </c>
      <c r="X356" t="str">
        <f>H356&amp;" "&amp;G356</f>
        <v>DFFDD CDCC</v>
      </c>
      <c r="Y356">
        <v>0</v>
      </c>
    </row>
    <row r="357" spans="2:25" x14ac:dyDescent="0.2">
      <c r="B357" t="s">
        <v>659</v>
      </c>
      <c r="C357" t="s">
        <v>901</v>
      </c>
      <c r="D357" t="s">
        <v>1109</v>
      </c>
      <c r="E357" t="s">
        <v>901</v>
      </c>
      <c r="F357" s="17" t="s">
        <v>986</v>
      </c>
      <c r="G357" s="17" t="s">
        <v>88</v>
      </c>
      <c r="H357" s="17" t="s">
        <v>92</v>
      </c>
      <c r="I357" s="17"/>
      <c r="J357" t="s">
        <v>645</v>
      </c>
      <c r="K357" t="str">
        <f t="shared" ref="K357" si="84">J357&amp;" "&amp;E357&amp;" ("&amp;F357&amp;")"</f>
        <v>C18:2/18:3 LE (LFLE)</v>
      </c>
      <c r="L357" s="18" t="str">
        <f>"A general model "&amp;D357&amp;" ("&amp;E357&amp;") lipid corresponding to atomistic C18:2(9c;12c)/18:3(9c;12c;15c) 1-dilinoleoyl-2-alpha-linolenic acid  tails."</f>
        <v>A general model plasmalogen phosphatidylethanolamine (LE) lipid corresponding to atomistic C18:2(9c;12c)/18:3(9c;12c;15c) 1-dilinoleoyl-2-alpha-linolenic acid  tails.</v>
      </c>
      <c r="N357" t="s">
        <v>945</v>
      </c>
      <c r="O357"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357" t="s">
        <v>878</v>
      </c>
      <c r="V357" t="s">
        <v>221</v>
      </c>
      <c r="W357" t="s">
        <v>899</v>
      </c>
      <c r="X357" t="str">
        <f t="shared" ref="X357" si="85">H357&amp;" "&amp;G357</f>
        <v>CDDD CDDC</v>
      </c>
      <c r="Y357">
        <v>0</v>
      </c>
    </row>
    <row r="359" spans="2:25" ht="18" x14ac:dyDescent="0.2">
      <c r="C359" s="16" t="s">
        <v>883</v>
      </c>
      <c r="D359" s="16"/>
      <c r="E359" s="16"/>
    </row>
    <row r="360" spans="2:25" x14ac:dyDescent="0.2">
      <c r="B360">
        <v>-1</v>
      </c>
      <c r="C360" t="s">
        <v>887</v>
      </c>
      <c r="D360" t="s">
        <v>1345</v>
      </c>
      <c r="E360" t="s">
        <v>1111</v>
      </c>
      <c r="O360" t="str">
        <f>Refs!$B$13 &amp; " and \n " &amp; Refs!$B$12</f>
        <v>K.B. Pedersen et al., The Martini 3 Lipidome: Expanded and Refined Parameters Improve Lipid Phase Behavior, ACS Central Science, 2025. doi: 10.1021/acscentsci.5c00755 and \n P.C.T. Souza et al. Martini 3: a general purpose force field for coarse-grained molecular dynamics, \n Nat. Methods; 2021. doi: 10.1038/s41592-021-01098-3</v>
      </c>
      <c r="Q360" t="s">
        <v>660</v>
      </c>
      <c r="R360" t="s">
        <v>876</v>
      </c>
    </row>
    <row r="361" spans="2:25" x14ac:dyDescent="0.2">
      <c r="B361" t="s">
        <v>659</v>
      </c>
      <c r="C361" t="s">
        <v>902</v>
      </c>
      <c r="D361" t="s">
        <v>1112</v>
      </c>
      <c r="E361" t="s">
        <v>902</v>
      </c>
      <c r="F361" s="17" t="s">
        <v>987</v>
      </c>
      <c r="G361" s="17" t="s">
        <v>571</v>
      </c>
      <c r="H361" s="17" t="s">
        <v>571</v>
      </c>
      <c r="I361" s="17"/>
      <c r="J361" t="s">
        <v>582</v>
      </c>
      <c r="K361" t="str">
        <f t="shared" ref="K361:K376" si="86">J361&amp;" "&amp;E361&amp;" ("&amp;F361&amp;")"</f>
        <v>di-C08:0 LS (DTLS)</v>
      </c>
      <c r="L361" t="str">
        <f>"A general model "&amp;D361&amp;" ("&amp;E361&amp;") lipid corresponding to atomistic C8:0 dioctanoyl tails."</f>
        <v>A general model plasmalogen phosphatidylserine (LS) lipid corresponding to atomistic C8:0 dioctanoyl tails.</v>
      </c>
      <c r="N361" t="s">
        <v>945</v>
      </c>
      <c r="O361"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361" t="s">
        <v>878</v>
      </c>
      <c r="V361" t="s">
        <v>258</v>
      </c>
      <c r="W361" t="s">
        <v>899</v>
      </c>
      <c r="X361" t="str">
        <f t="shared" ref="X361:X376" si="87">H361&amp;" "&amp;G361</f>
        <v>cC cC</v>
      </c>
      <c r="Y361">
        <v>-1</v>
      </c>
    </row>
    <row r="362" spans="2:25" x14ac:dyDescent="0.2">
      <c r="B362" t="s">
        <v>659</v>
      </c>
      <c r="C362" t="s">
        <v>902</v>
      </c>
      <c r="D362" t="s">
        <v>1112</v>
      </c>
      <c r="E362" t="s">
        <v>902</v>
      </c>
      <c r="F362" s="17" t="s">
        <v>988</v>
      </c>
      <c r="G362" s="17" t="s">
        <v>50</v>
      </c>
      <c r="H362" s="17" t="s">
        <v>50</v>
      </c>
      <c r="I362" s="17"/>
      <c r="J362" t="s">
        <v>584</v>
      </c>
      <c r="K362" t="str">
        <f t="shared" si="86"/>
        <v>di-C10:0 LS (DJLS)</v>
      </c>
      <c r="L362" t="str">
        <f>"A general model "&amp;D362&amp;" ("&amp;E362&amp;") lipid corresponding to atomistic C10:0 didecanoyl tails."</f>
        <v>A general model plasmalogen phosphatidylserine (LS) lipid corresponding to atomistic C10:0 didecanoyl tails.</v>
      </c>
      <c r="N362" t="s">
        <v>945</v>
      </c>
      <c r="O362"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362" t="s">
        <v>878</v>
      </c>
      <c r="V362" t="s">
        <v>258</v>
      </c>
      <c r="W362" t="s">
        <v>899</v>
      </c>
      <c r="X362" t="str">
        <f t="shared" si="87"/>
        <v>CC CC</v>
      </c>
      <c r="Y362">
        <v>-1</v>
      </c>
    </row>
    <row r="363" spans="2:25" x14ac:dyDescent="0.2">
      <c r="B363" t="s">
        <v>659</v>
      </c>
      <c r="C363" t="s">
        <v>902</v>
      </c>
      <c r="D363" t="s">
        <v>1112</v>
      </c>
      <c r="E363" t="s">
        <v>902</v>
      </c>
      <c r="F363" s="17" t="s">
        <v>989</v>
      </c>
      <c r="G363" s="17" t="s">
        <v>570</v>
      </c>
      <c r="H363" s="17" t="s">
        <v>570</v>
      </c>
      <c r="I363" s="17"/>
      <c r="J363" t="s">
        <v>585</v>
      </c>
      <c r="K363" t="str">
        <f t="shared" si="86"/>
        <v>di-C12:0 LS (DULS)</v>
      </c>
      <c r="L363" t="str">
        <f>"A general model "&amp;D363&amp;" ("&amp;E363&amp;") lipid corresponding to atomistic C12:0 dilauroyl tails."</f>
        <v>A general model plasmalogen phosphatidylserine (LS) lipid corresponding to atomistic C12:0 dilauroyl tails.</v>
      </c>
      <c r="N363" t="s">
        <v>945</v>
      </c>
      <c r="O363"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363" t="s">
        <v>878</v>
      </c>
      <c r="V363" t="s">
        <v>258</v>
      </c>
      <c r="W363" t="s">
        <v>899</v>
      </c>
      <c r="X363" t="str">
        <f t="shared" si="87"/>
        <v>cCC cCC</v>
      </c>
      <c r="Y363">
        <v>-1</v>
      </c>
    </row>
    <row r="364" spans="2:25" x14ac:dyDescent="0.2">
      <c r="B364" t="s">
        <v>659</v>
      </c>
      <c r="C364" t="s">
        <v>902</v>
      </c>
      <c r="D364" t="s">
        <v>1112</v>
      </c>
      <c r="E364" t="s">
        <v>902</v>
      </c>
      <c r="F364" s="17" t="s">
        <v>990</v>
      </c>
      <c r="G364" s="17" t="s">
        <v>54</v>
      </c>
      <c r="H364" s="17" t="s">
        <v>54</v>
      </c>
      <c r="I364" s="17"/>
      <c r="J364" t="s">
        <v>587</v>
      </c>
      <c r="K364" t="str">
        <f t="shared" si="86"/>
        <v>di-C14:0 LS (DMLS)</v>
      </c>
      <c r="L364" t="str">
        <f>"A general model "&amp;D364&amp;" ("&amp;E364&amp;") lipid corresponding to atomistic C14:0 dimyristoyl (DM"&amp;E364&amp;") tails."</f>
        <v>A general model plasmalogen phosphatidylserine (LS) lipid corresponding to atomistic C14:0 dimyristoyl (DMLS) tails.</v>
      </c>
      <c r="N364" t="s">
        <v>945</v>
      </c>
      <c r="O364"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364" t="s">
        <v>878</v>
      </c>
      <c r="V364" t="s">
        <v>258</v>
      </c>
      <c r="W364" t="s">
        <v>899</v>
      </c>
      <c r="X364" t="str">
        <f t="shared" si="87"/>
        <v>CCC CCC</v>
      </c>
      <c r="Y364">
        <v>-1</v>
      </c>
    </row>
    <row r="365" spans="2:25" x14ac:dyDescent="0.2">
      <c r="B365" t="s">
        <v>659</v>
      </c>
      <c r="C365" t="s">
        <v>902</v>
      </c>
      <c r="D365" t="s">
        <v>1112</v>
      </c>
      <c r="E365" t="s">
        <v>902</v>
      </c>
      <c r="F365" s="17" t="s">
        <v>991</v>
      </c>
      <c r="G365" s="17" t="s">
        <v>569</v>
      </c>
      <c r="H365" s="17" t="s">
        <v>569</v>
      </c>
      <c r="I365" s="17"/>
      <c r="J365" t="s">
        <v>588</v>
      </c>
      <c r="K365" t="str">
        <f t="shared" si="86"/>
        <v>di-C16:0 LS (DPLS)</v>
      </c>
      <c r="L365" t="str">
        <f>"A general model "&amp;D365&amp;" ("&amp;E365&amp;") lipid corresponding to atomistic C16:0 dipalmitoyl (DP"&amp;E365&amp;") tails."</f>
        <v>A general model plasmalogen phosphatidylserine (LS) lipid corresponding to atomistic C16:0 dipalmitoyl (DPLS) tails.</v>
      </c>
      <c r="N365" t="s">
        <v>945</v>
      </c>
      <c r="O365"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365" t="s">
        <v>878</v>
      </c>
      <c r="V365" t="s">
        <v>258</v>
      </c>
      <c r="W365" t="s">
        <v>899</v>
      </c>
      <c r="X365" t="str">
        <f t="shared" si="87"/>
        <v>cCCC cCCC</v>
      </c>
      <c r="Y365">
        <v>-1</v>
      </c>
    </row>
    <row r="366" spans="2:25" x14ac:dyDescent="0.2">
      <c r="B366" t="s">
        <v>659</v>
      </c>
      <c r="C366" t="s">
        <v>902</v>
      </c>
      <c r="D366" t="s">
        <v>1112</v>
      </c>
      <c r="E366" t="s">
        <v>902</v>
      </c>
      <c r="F366" s="17" t="s">
        <v>992</v>
      </c>
      <c r="G366" s="17" t="s">
        <v>57</v>
      </c>
      <c r="H366" s="17" t="s">
        <v>57</v>
      </c>
      <c r="I366" s="17"/>
      <c r="J366" t="s">
        <v>589</v>
      </c>
      <c r="K366" t="str">
        <f t="shared" si="86"/>
        <v>di-C18:0 LS (DSLS)</v>
      </c>
      <c r="L366" t="str">
        <f>"A general model "&amp;D366&amp;" ("&amp;E366&amp;") lipid corresponding to atomistic C18:0 distearoyl (DS"&amp;E365&amp;") tails."</f>
        <v>A general model plasmalogen phosphatidylserine (LS) lipid corresponding to atomistic C18:0 distearoyl (DSLS) tails.</v>
      </c>
      <c r="N366" t="s">
        <v>945</v>
      </c>
      <c r="O366"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366" t="s">
        <v>878</v>
      </c>
      <c r="V366" t="s">
        <v>258</v>
      </c>
      <c r="W366" t="s">
        <v>899</v>
      </c>
      <c r="X366" t="str">
        <f t="shared" si="87"/>
        <v>CCCC CCCC</v>
      </c>
      <c r="Y366">
        <v>-1</v>
      </c>
    </row>
    <row r="367" spans="2:25" x14ac:dyDescent="0.2">
      <c r="B367" t="s">
        <v>659</v>
      </c>
      <c r="C367" t="s">
        <v>902</v>
      </c>
      <c r="D367" t="s">
        <v>1112</v>
      </c>
      <c r="E367" t="s">
        <v>902</v>
      </c>
      <c r="F367" s="17" t="s">
        <v>993</v>
      </c>
      <c r="G367" s="17" t="s">
        <v>568</v>
      </c>
      <c r="H367" s="17" t="s">
        <v>568</v>
      </c>
      <c r="I367" s="17"/>
      <c r="J367" t="s">
        <v>590</v>
      </c>
      <c r="K367" t="str">
        <f t="shared" si="86"/>
        <v>di-C20:0 LS (DKLS)</v>
      </c>
      <c r="L367" t="str">
        <f>"A general model "&amp;D367&amp;" ("&amp;E367&amp;") lipid corresponding to atomistic C20:0 diarachidoyl tails."</f>
        <v>A general model plasmalogen phosphatidylserine (LS) lipid corresponding to atomistic C20:0 diarachidoyl tails.</v>
      </c>
      <c r="N367" t="s">
        <v>945</v>
      </c>
      <c r="O367"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367" t="s">
        <v>878</v>
      </c>
      <c r="V367" t="s">
        <v>258</v>
      </c>
      <c r="W367" t="s">
        <v>899</v>
      </c>
      <c r="X367" t="str">
        <f t="shared" si="87"/>
        <v>cCCCC cCCCC</v>
      </c>
      <c r="Y367">
        <v>-1</v>
      </c>
    </row>
    <row r="368" spans="2:25" x14ac:dyDescent="0.2">
      <c r="B368" t="s">
        <v>659</v>
      </c>
      <c r="C368" t="s">
        <v>902</v>
      </c>
      <c r="D368" t="s">
        <v>1112</v>
      </c>
      <c r="E368" t="s">
        <v>902</v>
      </c>
      <c r="F368" s="17" t="s">
        <v>994</v>
      </c>
      <c r="G368" s="17" t="s">
        <v>61</v>
      </c>
      <c r="H368" s="17" t="s">
        <v>61</v>
      </c>
      <c r="I368" s="17"/>
      <c r="J368" t="s">
        <v>591</v>
      </c>
      <c r="K368" t="str">
        <f t="shared" si="86"/>
        <v>di-C22:0 LS (DBLS)</v>
      </c>
      <c r="L368" t="str">
        <f>"A general model "&amp;D368&amp;" ("&amp;E368&amp;") lipid corresponding to atomistic C22:0 dibehenoyl tails."</f>
        <v>A general model plasmalogen phosphatidylserine (LS) lipid corresponding to atomistic C22:0 dibehenoyl tails.</v>
      </c>
      <c r="N368" t="s">
        <v>945</v>
      </c>
      <c r="O368"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368" t="s">
        <v>878</v>
      </c>
      <c r="V368" t="s">
        <v>258</v>
      </c>
      <c r="W368" t="s">
        <v>899</v>
      </c>
      <c r="X368" t="str">
        <f t="shared" si="87"/>
        <v>CCCCC CCCCC</v>
      </c>
      <c r="Y368">
        <v>-1</v>
      </c>
    </row>
    <row r="369" spans="2:26" x14ac:dyDescent="0.2">
      <c r="B369" t="s">
        <v>659</v>
      </c>
      <c r="C369" t="s">
        <v>902</v>
      </c>
      <c r="D369" t="s">
        <v>1112</v>
      </c>
      <c r="E369" t="s">
        <v>902</v>
      </c>
      <c r="F369" s="17" t="s">
        <v>995</v>
      </c>
      <c r="G369" s="17" t="s">
        <v>599</v>
      </c>
      <c r="H369" s="17" t="s">
        <v>599</v>
      </c>
      <c r="I369" s="17"/>
      <c r="J369" t="s">
        <v>586</v>
      </c>
      <c r="K369" t="str">
        <f t="shared" si="86"/>
        <v>di-C24:0 LS (DXLS)</v>
      </c>
      <c r="L369" t="str">
        <f>"A general model "&amp;D369&amp;" ("&amp;E369&amp;") lipid corresponding to atomistic C24:0 dilignoceroyl tails."</f>
        <v>A general model plasmalogen phosphatidylserine (LS) lipid corresponding to atomistic C24:0 dilignoceroyl tails.</v>
      </c>
      <c r="N369" t="s">
        <v>945</v>
      </c>
      <c r="O369"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369" t="s">
        <v>878</v>
      </c>
      <c r="V369" t="s">
        <v>258</v>
      </c>
      <c r="W369" t="s">
        <v>899</v>
      </c>
      <c r="X369" t="str">
        <f t="shared" si="87"/>
        <v>cCCCCC cCCCCC</v>
      </c>
      <c r="Y369">
        <v>-1</v>
      </c>
    </row>
    <row r="370" spans="2:26" x14ac:dyDescent="0.2">
      <c r="B370" t="s">
        <v>659</v>
      </c>
      <c r="C370" t="s">
        <v>902</v>
      </c>
      <c r="D370" t="s">
        <v>1112</v>
      </c>
      <c r="E370" t="s">
        <v>902</v>
      </c>
      <c r="F370" s="17" t="s">
        <v>996</v>
      </c>
      <c r="G370" s="17" t="s">
        <v>65</v>
      </c>
      <c r="H370" s="17" t="s">
        <v>65</v>
      </c>
      <c r="I370" s="17"/>
      <c r="J370" t="s">
        <v>592</v>
      </c>
      <c r="K370" t="str">
        <f t="shared" si="86"/>
        <v>di-C26:0 LS (DCLS)</v>
      </c>
      <c r="L370" t="str">
        <f>"A general model "&amp;D370&amp;" ("&amp;E370&amp;") lipid corresponding to atomistic C26:0 dihexacosanoyl tails."</f>
        <v>A general model plasmalogen phosphatidylserine (LS) lipid corresponding to atomistic C26:0 dihexacosanoyl tails.</v>
      </c>
      <c r="N370" t="s">
        <v>945</v>
      </c>
      <c r="O370"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370" t="s">
        <v>878</v>
      </c>
      <c r="V370" t="s">
        <v>258</v>
      </c>
      <c r="W370" t="s">
        <v>899</v>
      </c>
      <c r="X370" t="str">
        <f t="shared" si="87"/>
        <v>CCCCCC CCCCCC</v>
      </c>
      <c r="Y370">
        <v>-1</v>
      </c>
    </row>
    <row r="371" spans="2:26" x14ac:dyDescent="0.2">
      <c r="B371" t="s">
        <v>659</v>
      </c>
      <c r="C371" t="s">
        <v>902</v>
      </c>
      <c r="D371" t="s">
        <v>1112</v>
      </c>
      <c r="E371" t="s">
        <v>902</v>
      </c>
      <c r="F371" s="17" t="s">
        <v>997</v>
      </c>
      <c r="G371" s="17" t="s">
        <v>69</v>
      </c>
      <c r="H371" s="17" t="s">
        <v>69</v>
      </c>
      <c r="I371" s="17"/>
      <c r="J371" t="s">
        <v>600</v>
      </c>
      <c r="K371" t="str">
        <f t="shared" si="86"/>
        <v>di-C14:1 LS (DRLS)</v>
      </c>
      <c r="L371" t="str">
        <f>"A general model "&amp;D371&amp;" ("&amp;E371&amp;") lipid corresponding to atomistic C14:1(9c) dimyristoleoyl tails."</f>
        <v>A general model plasmalogen phosphatidylserine (LS) lipid corresponding to atomistic C14:1(9c) dimyristoleoyl tails.</v>
      </c>
      <c r="N371" t="s">
        <v>945</v>
      </c>
      <c r="O371"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371" t="s">
        <v>878</v>
      </c>
      <c r="V371" t="s">
        <v>258</v>
      </c>
      <c r="W371" t="s">
        <v>899</v>
      </c>
      <c r="X371" t="str">
        <f t="shared" si="87"/>
        <v>CDC CDC</v>
      </c>
      <c r="Y371">
        <v>-1</v>
      </c>
    </row>
    <row r="372" spans="2:26" x14ac:dyDescent="0.2">
      <c r="B372" t="s">
        <v>659</v>
      </c>
      <c r="C372" t="s">
        <v>902</v>
      </c>
      <c r="D372" t="s">
        <v>1112</v>
      </c>
      <c r="E372" t="s">
        <v>902</v>
      </c>
      <c r="F372" s="17" t="s">
        <v>998</v>
      </c>
      <c r="G372" s="17" t="s">
        <v>572</v>
      </c>
      <c r="H372" s="17" t="s">
        <v>572</v>
      </c>
      <c r="I372" s="17"/>
      <c r="J372" t="s">
        <v>601</v>
      </c>
      <c r="K372" t="str">
        <f t="shared" si="86"/>
        <v>di-C16:1 LS (DYLS)</v>
      </c>
      <c r="L372" t="str">
        <f>"A general model "&amp;D372&amp;" ("&amp;E372&amp;") lipid corresponding to atomistic C16:1(9c) dipalmitoleoyl tails."</f>
        <v>A general model plasmalogen phosphatidylserine (LS) lipid corresponding to atomistic C16:1(9c) dipalmitoleoyl tails.</v>
      </c>
      <c r="N372" t="s">
        <v>945</v>
      </c>
      <c r="O372"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372" t="s">
        <v>878</v>
      </c>
      <c r="V372" t="s">
        <v>258</v>
      </c>
      <c r="W372" t="s">
        <v>899</v>
      </c>
      <c r="X372" t="str">
        <f t="shared" si="87"/>
        <v>cCDC cCDC</v>
      </c>
      <c r="Y372">
        <v>-1</v>
      </c>
    </row>
    <row r="373" spans="2:26" x14ac:dyDescent="0.2">
      <c r="B373" t="s">
        <v>659</v>
      </c>
      <c r="C373" t="s">
        <v>902</v>
      </c>
      <c r="D373" t="s">
        <v>1112</v>
      </c>
      <c r="E373" t="s">
        <v>902</v>
      </c>
      <c r="F373" s="17" t="s">
        <v>999</v>
      </c>
      <c r="G373" s="17" t="s">
        <v>73</v>
      </c>
      <c r="H373" s="17" t="s">
        <v>73</v>
      </c>
      <c r="I373" s="17"/>
      <c r="J373" t="s">
        <v>602</v>
      </c>
      <c r="K373" t="str">
        <f t="shared" si="86"/>
        <v>di-C18:1 LS (DOLS)</v>
      </c>
      <c r="L373" t="str">
        <f>"A general model "&amp;D373&amp;" ("&amp;E373&amp;") lipid corresponding to atomistic C18:1(9c) dioleoyl (DO"&amp;E373&amp;") tails."</f>
        <v>A general model plasmalogen phosphatidylserine (LS) lipid corresponding to atomistic C18:1(9c) dioleoyl (DOLS) tails.</v>
      </c>
      <c r="N373" t="s">
        <v>945</v>
      </c>
      <c r="O373"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373" t="s">
        <v>878</v>
      </c>
      <c r="V373" t="s">
        <v>258</v>
      </c>
      <c r="W373" t="s">
        <v>899</v>
      </c>
      <c r="X373" t="str">
        <f t="shared" si="87"/>
        <v>CDCC CDCC</v>
      </c>
      <c r="Y373">
        <v>-1</v>
      </c>
    </row>
    <row r="374" spans="2:26" x14ac:dyDescent="0.2">
      <c r="B374" t="s">
        <v>659</v>
      </c>
      <c r="C374" t="s">
        <v>902</v>
      </c>
      <c r="D374" t="s">
        <v>1112</v>
      </c>
      <c r="E374" t="s">
        <v>902</v>
      </c>
      <c r="F374" s="17" t="s">
        <v>1000</v>
      </c>
      <c r="G374" s="17" t="s">
        <v>77</v>
      </c>
      <c r="H374" s="17" t="s">
        <v>77</v>
      </c>
      <c r="I374" s="17"/>
      <c r="J374" t="s">
        <v>602</v>
      </c>
      <c r="K374" t="str">
        <f t="shared" si="86"/>
        <v>di-C18:1 LS (DVLS)</v>
      </c>
      <c r="L374" t="str">
        <f>"A general model "&amp;D374&amp;" ("&amp;E374&amp;") lipid corresponding to atomistic C18:1(11c) cis-vaccenic acid tails."</f>
        <v>A general model plasmalogen phosphatidylserine (LS) lipid corresponding to atomistic C18:1(11c) cis-vaccenic acid tails.</v>
      </c>
      <c r="N374" t="s">
        <v>945</v>
      </c>
      <c r="O374"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374" t="s">
        <v>878</v>
      </c>
      <c r="V374" t="s">
        <v>258</v>
      </c>
      <c r="W374" t="s">
        <v>899</v>
      </c>
      <c r="X374" t="str">
        <f t="shared" si="87"/>
        <v>CCDC CCDC</v>
      </c>
      <c r="Y374">
        <v>-1</v>
      </c>
    </row>
    <row r="375" spans="2:26" x14ac:dyDescent="0.2">
      <c r="B375" t="s">
        <v>659</v>
      </c>
      <c r="C375" t="s">
        <v>902</v>
      </c>
      <c r="D375" t="s">
        <v>1112</v>
      </c>
      <c r="E375" t="s">
        <v>902</v>
      </c>
      <c r="F375" s="17" t="s">
        <v>1001</v>
      </c>
      <c r="G375" s="17" t="s">
        <v>573</v>
      </c>
      <c r="H375" s="17" t="s">
        <v>573</v>
      </c>
      <c r="I375" s="17"/>
      <c r="J375" t="s">
        <v>604</v>
      </c>
      <c r="K375" t="str">
        <f t="shared" si="86"/>
        <v>di-C20:1 LS (DGLS)</v>
      </c>
      <c r="L375" t="str">
        <f>"A general model "&amp;D375&amp;" ("&amp;E375&amp;") lipid corresponding to atomistic C20:1(11c) di-gondoic acid tails."</f>
        <v>A general model plasmalogen phosphatidylserine (LS) lipid corresponding to atomistic C20:1(11c) di-gondoic acid tails.</v>
      </c>
      <c r="N375" t="s">
        <v>945</v>
      </c>
      <c r="O375"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375" t="s">
        <v>878</v>
      </c>
      <c r="V375" t="s">
        <v>258</v>
      </c>
      <c r="W375" t="s">
        <v>899</v>
      </c>
      <c r="X375" t="str">
        <f t="shared" si="87"/>
        <v>cCDCC cCDCC</v>
      </c>
      <c r="Y375">
        <v>-1</v>
      </c>
    </row>
    <row r="376" spans="2:26" x14ac:dyDescent="0.2">
      <c r="B376" t="s">
        <v>659</v>
      </c>
      <c r="C376" t="s">
        <v>902</v>
      </c>
      <c r="D376" t="s">
        <v>1112</v>
      </c>
      <c r="E376" t="s">
        <v>902</v>
      </c>
      <c r="F376" s="17" t="s">
        <v>1002</v>
      </c>
      <c r="G376" s="17" t="s">
        <v>80</v>
      </c>
      <c r="H376" s="17" t="s">
        <v>80</v>
      </c>
      <c r="I376" s="17"/>
      <c r="J376" t="s">
        <v>603</v>
      </c>
      <c r="K376" t="str">
        <f t="shared" si="86"/>
        <v>di-C22:1 LS (DELS)</v>
      </c>
      <c r="L376" t="str">
        <f>"A general model "&amp;D376&amp;" ("&amp;E376&amp;") lipid corresponding to atomistic C22:1(11c) or C22:1(13c) dierucoyl tails."</f>
        <v>A general model plasmalogen phosphatidylserine (LS) lipid corresponding to atomistic C22:1(11c) or C22:1(13c) dierucoyl tails.</v>
      </c>
      <c r="N376" t="s">
        <v>945</v>
      </c>
      <c r="O376"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376" t="s">
        <v>878</v>
      </c>
      <c r="V376" t="s">
        <v>258</v>
      </c>
      <c r="W376" t="s">
        <v>899</v>
      </c>
      <c r="X376" t="str">
        <f t="shared" si="87"/>
        <v>CCDCC CCDCC</v>
      </c>
      <c r="Y376">
        <v>-1</v>
      </c>
    </row>
    <row r="377" spans="2:26" x14ac:dyDescent="0.2">
      <c r="B377" t="s">
        <v>659</v>
      </c>
      <c r="C377" t="s">
        <v>902</v>
      </c>
      <c r="D377" t="s">
        <v>1112</v>
      </c>
      <c r="E377" t="s">
        <v>902</v>
      </c>
      <c r="F377" s="17" t="s">
        <v>1003</v>
      </c>
      <c r="G377" s="17" t="s">
        <v>574</v>
      </c>
      <c r="H377" s="17" t="s">
        <v>574</v>
      </c>
      <c r="I377" s="17"/>
      <c r="J377" t="s">
        <v>606</v>
      </c>
      <c r="K377" t="str">
        <f>J377&amp;" "&amp;E377&amp;" ("&amp;F377&amp;")"</f>
        <v>di-C24:1 LS (DNLS)</v>
      </c>
      <c r="L377" t="str">
        <f>"A general model "&amp;D377&amp;" ("&amp;E361&amp;") lipid corresponding to atomistic C24:1(15c) di-nervonic acid tails."</f>
        <v>A general model plasmalogen phosphatidylserine (LS) lipid corresponding to atomistic C24:1(15c) di-nervonic acid tails.</v>
      </c>
      <c r="N377" t="s">
        <v>945</v>
      </c>
      <c r="O377"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377" t="s">
        <v>878</v>
      </c>
      <c r="V377" t="s">
        <v>258</v>
      </c>
      <c r="W377" t="s">
        <v>899</v>
      </c>
      <c r="X377" t="str">
        <f>H377&amp;" "&amp;G377</f>
        <v>cCCDCC cCCDCC</v>
      </c>
      <c r="Y377">
        <v>-1</v>
      </c>
    </row>
    <row r="378" spans="2:26" x14ac:dyDescent="0.2">
      <c r="B378" t="s">
        <v>659</v>
      </c>
      <c r="C378" t="s">
        <v>902</v>
      </c>
      <c r="D378" t="s">
        <v>1112</v>
      </c>
      <c r="E378" t="s">
        <v>902</v>
      </c>
      <c r="F378" s="17" t="s">
        <v>1004</v>
      </c>
      <c r="G378" s="17" t="s">
        <v>88</v>
      </c>
      <c r="H378" s="17" t="s">
        <v>88</v>
      </c>
      <c r="I378" s="17"/>
      <c r="J378" t="s">
        <v>609</v>
      </c>
      <c r="K378" t="str">
        <f>J378&amp;" "&amp;E378&amp;" ("&amp;F378&amp;")"</f>
        <v>di-C18:2 LS (DLLS)</v>
      </c>
      <c r="L378" t="str">
        <f>"A general model "&amp;D378&amp;" ("&amp;E378&amp;") lipid corresponding to atomistic C18:2(9c;12c) dilinoleoyl (DL"&amp;E378&amp;" or DLi"&amp;E378&amp;") tails."</f>
        <v>A general model plasmalogen phosphatidylserine (LS) lipid corresponding to atomistic C18:2(9c;12c) dilinoleoyl (DLLS or DLiLS) tails.</v>
      </c>
      <c r="N378" t="s">
        <v>945</v>
      </c>
      <c r="O378"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378" t="s">
        <v>878</v>
      </c>
      <c r="V378" t="s">
        <v>258</v>
      </c>
      <c r="W378" t="s">
        <v>899</v>
      </c>
      <c r="X378" t="str">
        <f>H378&amp;" "&amp;G378</f>
        <v>CDDC CDDC</v>
      </c>
      <c r="Y378">
        <v>-1</v>
      </c>
    </row>
    <row r="379" spans="2:26" x14ac:dyDescent="0.2">
      <c r="B379" t="s">
        <v>659</v>
      </c>
      <c r="C379" t="s">
        <v>902</v>
      </c>
      <c r="D379" t="s">
        <v>1112</v>
      </c>
      <c r="E379" t="s">
        <v>902</v>
      </c>
      <c r="F379" s="17" t="s">
        <v>1005</v>
      </c>
      <c r="G379" s="17" t="s">
        <v>92</v>
      </c>
      <c r="H379" s="17" t="s">
        <v>92</v>
      </c>
      <c r="I379" s="17"/>
      <c r="J379" t="s">
        <v>507</v>
      </c>
      <c r="K379" t="str">
        <f>J379&amp;" "&amp;E379&amp;" ("&amp;F379&amp;")"</f>
        <v>di-C18:3 LS (DFLS)</v>
      </c>
      <c r="L379" t="str">
        <f>"A general model "&amp;D379&amp;" ("&amp;E379&amp;") lipid corresponding to atomistic C18:3(9c;12c;15c) di-alpha-linolenic acid tails."</f>
        <v>A general model plasmalogen phosphatidylserine (LS) lipid corresponding to atomistic C18:3(9c;12c;15c) di-alpha-linolenic acid tails.</v>
      </c>
      <c r="N379" t="s">
        <v>945</v>
      </c>
      <c r="O379"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379" t="s">
        <v>878</v>
      </c>
      <c r="V379" t="s">
        <v>258</v>
      </c>
      <c r="W379" t="s">
        <v>899</v>
      </c>
      <c r="X379" t="str">
        <f>H379&amp;" "&amp;G379</f>
        <v>CDDD CDDD</v>
      </c>
      <c r="Y379">
        <v>-1</v>
      </c>
    </row>
    <row r="380" spans="2:26" x14ac:dyDescent="0.2">
      <c r="B380" t="s">
        <v>659</v>
      </c>
      <c r="C380" t="s">
        <v>902</v>
      </c>
      <c r="D380" t="s">
        <v>1112</v>
      </c>
      <c r="E380" t="s">
        <v>902</v>
      </c>
      <c r="F380" s="17" t="s">
        <v>1006</v>
      </c>
      <c r="G380" s="17" t="s">
        <v>614</v>
      </c>
      <c r="H380" s="17" t="s">
        <v>614</v>
      </c>
      <c r="I380" s="17"/>
      <c r="J380" t="s">
        <v>611</v>
      </c>
      <c r="K380" t="str">
        <f t="shared" ref="K380:K398" si="88">J380&amp;" "&amp;E380&amp;" ("&amp;F380&amp;")"</f>
        <v>di-C20:4 LS (DALS)</v>
      </c>
      <c r="L380" t="str">
        <f>"A general model "&amp;D380&amp;" ("&amp;E380&amp;") lipid corresponding to atomistic C20:4(5c;8c;11c;14c) di-arachidonic acid (AA) tails."</f>
        <v>A general model plasmalogen phosphatidylserine (LS) lipid corresponding to atomistic C20:4(5c;8c;11c;14c) di-arachidonic acid (AA) tails.</v>
      </c>
      <c r="N380" t="s">
        <v>945</v>
      </c>
      <c r="O380"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380" t="s">
        <v>878</v>
      </c>
      <c r="V380" t="s">
        <v>258</v>
      </c>
      <c r="W380" t="s">
        <v>899</v>
      </c>
      <c r="X380" t="str">
        <f t="shared" ref="X380:X398" si="89">H380&amp;" "&amp;G380</f>
        <v>cFFDC cFFDC</v>
      </c>
      <c r="Y380">
        <v>-1</v>
      </c>
    </row>
    <row r="381" spans="2:26" x14ac:dyDescent="0.2">
      <c r="B381" t="s">
        <v>659</v>
      </c>
      <c r="C381" t="s">
        <v>902</v>
      </c>
      <c r="D381" t="s">
        <v>1112</v>
      </c>
      <c r="E381" t="s">
        <v>902</v>
      </c>
      <c r="F381" s="17" t="s">
        <v>1007</v>
      </c>
      <c r="G381" s="17" t="s">
        <v>615</v>
      </c>
      <c r="H381" s="17" t="s">
        <v>615</v>
      </c>
      <c r="I381" s="17"/>
      <c r="J381" s="18" t="s">
        <v>612</v>
      </c>
      <c r="K381" t="str">
        <f t="shared" si="88"/>
        <v>di-C22:6 LS (DDLS)</v>
      </c>
      <c r="L381" s="18" t="str">
        <f>"A general model "&amp;D381&amp;" ("&amp;E381&amp;") lipid corresponding to atomistic C22:6(4c;7c;10c;13c;16c;19c) di-docosahexaenoic acid tails."</f>
        <v>A general model plasmalogen phosphatidylserine (LS) lipid corresponding to atomistic C22:6(4c;7c;10c;13c;16c;19c) di-docosahexaenoic acid tails.</v>
      </c>
      <c r="N381" t="s">
        <v>945</v>
      </c>
      <c r="O381"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381" t="s">
        <v>878</v>
      </c>
      <c r="V381" t="s">
        <v>258</v>
      </c>
      <c r="W381" t="s">
        <v>899</v>
      </c>
      <c r="X381" t="str">
        <f t="shared" si="89"/>
        <v>DFFDD DFFDD</v>
      </c>
      <c r="Y381">
        <v>-1</v>
      </c>
      <c r="Z381" s="19"/>
    </row>
    <row r="382" spans="2:26" x14ac:dyDescent="0.2">
      <c r="B382" t="s">
        <v>659</v>
      </c>
      <c r="C382" t="s">
        <v>902</v>
      </c>
      <c r="D382" t="s">
        <v>1112</v>
      </c>
      <c r="E382" t="s">
        <v>902</v>
      </c>
      <c r="F382" s="17" t="s">
        <v>1008</v>
      </c>
      <c r="G382" s="17" t="s">
        <v>569</v>
      </c>
      <c r="H382" s="17" t="s">
        <v>572</v>
      </c>
      <c r="I382" s="17"/>
      <c r="J382" t="s">
        <v>618</v>
      </c>
      <c r="K382" t="str">
        <f t="shared" si="88"/>
        <v>C16:0/16:1 LS (PYLS)</v>
      </c>
      <c r="L382" s="18" t="str">
        <f>"A general model "&amp;D382&amp;" ("&amp;E382&amp;") lipid corresponding to atomistic C16:0/16:1(9c) 1-palmitoyl-2-palmitoleoyl tails."</f>
        <v>A general model plasmalogen phosphatidylserine (LS) lipid corresponding to atomistic C16:0/16:1(9c) 1-palmitoyl-2-palmitoleoyl tails.</v>
      </c>
      <c r="N382" t="s">
        <v>945</v>
      </c>
      <c r="O382"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382" t="s">
        <v>878</v>
      </c>
      <c r="V382" t="s">
        <v>258</v>
      </c>
      <c r="W382" t="s">
        <v>899</v>
      </c>
      <c r="X382" t="str">
        <f t="shared" si="89"/>
        <v>cCDC cCCC</v>
      </c>
      <c r="Y382">
        <v>-1</v>
      </c>
    </row>
    <row r="383" spans="2:26" x14ac:dyDescent="0.2">
      <c r="B383" t="s">
        <v>659</v>
      </c>
      <c r="C383" t="s">
        <v>902</v>
      </c>
      <c r="D383" t="s">
        <v>1112</v>
      </c>
      <c r="E383" t="s">
        <v>902</v>
      </c>
      <c r="F383" s="17" t="s">
        <v>1009</v>
      </c>
      <c r="G383" s="17" t="s">
        <v>569</v>
      </c>
      <c r="H383" s="17" t="s">
        <v>57</v>
      </c>
      <c r="I383" s="17"/>
      <c r="J383" t="s">
        <v>620</v>
      </c>
      <c r="K383" t="str">
        <f t="shared" si="88"/>
        <v>C16:0/18:0 LS (PSLS)</v>
      </c>
      <c r="L383" s="18" t="str">
        <f>"A general model "&amp;D383&amp;" ("&amp;E383&amp;") lipid corresponding to atomistic C16:0/18:0 1-palmitoyl-2-stearoyl tails."</f>
        <v>A general model plasmalogen phosphatidylserine (LS) lipid corresponding to atomistic C16:0/18:0 1-palmitoyl-2-stearoyl tails.</v>
      </c>
      <c r="N383" t="s">
        <v>945</v>
      </c>
      <c r="O383"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383" t="s">
        <v>878</v>
      </c>
      <c r="V383" t="s">
        <v>258</v>
      </c>
      <c r="W383" t="s">
        <v>899</v>
      </c>
      <c r="X383" t="str">
        <f t="shared" si="89"/>
        <v>CCCC cCCC</v>
      </c>
      <c r="Y383">
        <v>-1</v>
      </c>
    </row>
    <row r="384" spans="2:26" x14ac:dyDescent="0.2">
      <c r="B384" t="s">
        <v>659</v>
      </c>
      <c r="C384" t="s">
        <v>902</v>
      </c>
      <c r="D384" t="s">
        <v>1112</v>
      </c>
      <c r="E384" t="s">
        <v>902</v>
      </c>
      <c r="F384" s="17" t="s">
        <v>1010</v>
      </c>
      <c r="G384" s="17" t="s">
        <v>569</v>
      </c>
      <c r="H384" s="17" t="s">
        <v>73</v>
      </c>
      <c r="I384" s="17"/>
      <c r="J384" t="s">
        <v>197</v>
      </c>
      <c r="K384" t="str">
        <f t="shared" si="88"/>
        <v>C16:0/18:1 LS (POLS)</v>
      </c>
      <c r="L384" s="18" t="str">
        <f>"A general model "&amp;D384&amp;" ("&amp;E384&amp;") lipid corresponding to atomistic C16:0/18:1(9c) 1-palmitoyl-2-oleoyl (PO"&amp;E384&amp;") tails."</f>
        <v>A general model plasmalogen phosphatidylserine (LS) lipid corresponding to atomistic C16:0/18:1(9c) 1-palmitoyl-2-oleoyl (POLS) tails.</v>
      </c>
      <c r="N384" t="s">
        <v>945</v>
      </c>
      <c r="O384"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384" t="s">
        <v>878</v>
      </c>
      <c r="V384" t="s">
        <v>258</v>
      </c>
      <c r="W384" t="s">
        <v>899</v>
      </c>
      <c r="X384" t="str">
        <f t="shared" si="89"/>
        <v>CDCC cCCC</v>
      </c>
      <c r="Y384">
        <v>-1</v>
      </c>
    </row>
    <row r="385" spans="1:25" x14ac:dyDescent="0.2">
      <c r="A385" s="27"/>
      <c r="B385" t="s">
        <v>659</v>
      </c>
      <c r="C385" t="s">
        <v>902</v>
      </c>
      <c r="D385" t="s">
        <v>1112</v>
      </c>
      <c r="E385" t="s">
        <v>902</v>
      </c>
      <c r="F385" s="17" t="s">
        <v>1011</v>
      </c>
      <c r="G385" s="17" t="s">
        <v>569</v>
      </c>
      <c r="H385" s="17" t="s">
        <v>88</v>
      </c>
      <c r="I385" s="17"/>
      <c r="J385" t="s">
        <v>203</v>
      </c>
      <c r="K385" t="str">
        <f t="shared" si="88"/>
        <v>C16:0/18:2 LS (PLLS)</v>
      </c>
      <c r="L385" s="18" t="str">
        <f>"A general model "&amp;D385&amp;" ("&amp;E385&amp;") lipid corresponding to atomistic C16:0/18:2(9c;12c) 1-palmitoyl-2-linoleoyl tails."</f>
        <v>A general model plasmalogen phosphatidylserine (LS) lipid corresponding to atomistic C16:0/18:2(9c;12c) 1-palmitoyl-2-linoleoyl tails.</v>
      </c>
      <c r="N385" t="s">
        <v>945</v>
      </c>
      <c r="O385"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385" t="s">
        <v>878</v>
      </c>
      <c r="V385" t="s">
        <v>258</v>
      </c>
      <c r="W385" t="s">
        <v>899</v>
      </c>
      <c r="X385" t="str">
        <f t="shared" si="89"/>
        <v>CDDC cCCC</v>
      </c>
      <c r="Y385">
        <v>-1</v>
      </c>
    </row>
    <row r="386" spans="1:25" x14ac:dyDescent="0.2">
      <c r="B386" t="s">
        <v>659</v>
      </c>
      <c r="C386" t="s">
        <v>902</v>
      </c>
      <c r="D386" t="s">
        <v>1112</v>
      </c>
      <c r="E386" t="s">
        <v>902</v>
      </c>
      <c r="F386" s="17" t="s">
        <v>1012</v>
      </c>
      <c r="G386" s="17" t="s">
        <v>569</v>
      </c>
      <c r="H386" s="17" t="s">
        <v>92</v>
      </c>
      <c r="I386" s="17"/>
      <c r="J386" t="s">
        <v>205</v>
      </c>
      <c r="K386" t="str">
        <f t="shared" si="88"/>
        <v>C16:0/18:3 LS (PFLS)</v>
      </c>
      <c r="L386" s="18" t="str">
        <f>"A general model "&amp;D386&amp;" ("&amp;E386&amp;") lipid corresponding to atomistic C16:0/18:3(9c;12c;15c) 1-palmitoyl-2-alpha-linolenic acid tails."</f>
        <v>A general model plasmalogen phosphatidylserine (LS) lipid corresponding to atomistic C16:0/18:3(9c;12c;15c) 1-palmitoyl-2-alpha-linolenic acid tails.</v>
      </c>
      <c r="N386" t="s">
        <v>945</v>
      </c>
      <c r="O386"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386" t="s">
        <v>878</v>
      </c>
      <c r="V386" t="s">
        <v>258</v>
      </c>
      <c r="W386" t="s">
        <v>899</v>
      </c>
      <c r="X386" t="str">
        <f t="shared" si="89"/>
        <v>CDDD cCCC</v>
      </c>
      <c r="Y386">
        <v>-1</v>
      </c>
    </row>
    <row r="387" spans="1:25" x14ac:dyDescent="0.2">
      <c r="B387" t="s">
        <v>659</v>
      </c>
      <c r="C387" t="s">
        <v>902</v>
      </c>
      <c r="D387" t="s">
        <v>1112</v>
      </c>
      <c r="E387" t="s">
        <v>902</v>
      </c>
      <c r="F387" s="17" t="s">
        <v>1013</v>
      </c>
      <c r="G387" s="17" t="s">
        <v>569</v>
      </c>
      <c r="H387" s="17" t="s">
        <v>651</v>
      </c>
      <c r="I387" s="17"/>
      <c r="J387" t="s">
        <v>201</v>
      </c>
      <c r="K387" t="str">
        <f t="shared" si="88"/>
        <v>C16:0/20:2 LS (PILS)</v>
      </c>
      <c r="L387" s="18" t="str">
        <f>"A general model "&amp;D387&amp;" ("&amp;E387&amp;") lipid corresponding to atomistic C16:0/20:2(11c;14c) 1-palmitoyl-2-eicosadienoyl tails."</f>
        <v>A general model plasmalogen phosphatidylserine (LS) lipid corresponding to atomistic C16:0/20:2(11c;14c) 1-palmitoyl-2-eicosadienoyl tails.</v>
      </c>
      <c r="N387" t="s">
        <v>945</v>
      </c>
      <c r="O387"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387" t="s">
        <v>878</v>
      </c>
      <c r="V387" t="s">
        <v>258</v>
      </c>
      <c r="W387" t="s">
        <v>899</v>
      </c>
      <c r="X387" t="str">
        <f t="shared" si="89"/>
        <v>cCDDC cCCC</v>
      </c>
      <c r="Y387">
        <v>-1</v>
      </c>
    </row>
    <row r="388" spans="1:25" x14ac:dyDescent="0.2">
      <c r="A388" s="41"/>
      <c r="B388" t="s">
        <v>659</v>
      </c>
      <c r="C388" t="s">
        <v>902</v>
      </c>
      <c r="D388" t="s">
        <v>1112</v>
      </c>
      <c r="E388" t="s">
        <v>902</v>
      </c>
      <c r="F388" s="17" t="s">
        <v>1014</v>
      </c>
      <c r="G388" s="17" t="s">
        <v>569</v>
      </c>
      <c r="H388" s="17" t="s">
        <v>750</v>
      </c>
      <c r="I388" s="17"/>
      <c r="J388" t="s">
        <v>245</v>
      </c>
      <c r="K388" t="str">
        <f t="shared" si="88"/>
        <v>C16:0/20:3 LS (PQLS)</v>
      </c>
      <c r="L388" s="18" t="str">
        <f>"A general model "&amp;D388&amp;" ("&amp;E388&amp;") lipid corresponding to atomistic C18:0/20:2(8c;11c;14c) 1-palmitoyl-2-eicosatrienoyl tails."</f>
        <v>A general model plasmalogen phosphatidylserine (LS) lipid corresponding to atomistic C18:0/20:2(8c;11c;14c) 1-palmitoyl-2-eicosatrienoyl tails.</v>
      </c>
      <c r="N388" t="s">
        <v>945</v>
      </c>
      <c r="O388"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388" t="s">
        <v>878</v>
      </c>
      <c r="V388" t="s">
        <v>258</v>
      </c>
      <c r="W388" t="s">
        <v>899</v>
      </c>
      <c r="X388" t="str">
        <f t="shared" si="89"/>
        <v>cDDDC cCCC</v>
      </c>
      <c r="Y388">
        <v>-1</v>
      </c>
    </row>
    <row r="389" spans="1:25" x14ac:dyDescent="0.2">
      <c r="B389" t="s">
        <v>659</v>
      </c>
      <c r="C389" t="s">
        <v>902</v>
      </c>
      <c r="D389" t="s">
        <v>1112</v>
      </c>
      <c r="E389" t="s">
        <v>902</v>
      </c>
      <c r="F389" s="17" t="s">
        <v>1015</v>
      </c>
      <c r="G389" s="17" t="s">
        <v>569</v>
      </c>
      <c r="H389" s="17" t="s">
        <v>614</v>
      </c>
      <c r="I389" s="17"/>
      <c r="J389" t="s">
        <v>208</v>
      </c>
      <c r="K389" t="str">
        <f t="shared" si="88"/>
        <v>C16:0/20:4 LS (PALS)</v>
      </c>
      <c r="L389" s="18" t="str">
        <f>"A general model "&amp;D389&amp;" ("&amp;E389&amp;") lipid corresponding to atomistic C16:0/20:4(5c;8c;11c;14c) 1-palmitoyl-2-arachidonoyl tails."</f>
        <v>A general model plasmalogen phosphatidylserine (LS) lipid corresponding to atomistic C16:0/20:4(5c;8c;11c;14c) 1-palmitoyl-2-arachidonoyl tails.</v>
      </c>
      <c r="N389" t="s">
        <v>945</v>
      </c>
      <c r="O389"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389" t="s">
        <v>878</v>
      </c>
      <c r="V389" t="s">
        <v>258</v>
      </c>
      <c r="W389" t="s">
        <v>899</v>
      </c>
      <c r="X389" t="str">
        <f t="shared" si="89"/>
        <v>cFFDC cCCC</v>
      </c>
      <c r="Y389">
        <v>-1</v>
      </c>
    </row>
    <row r="390" spans="1:25" x14ac:dyDescent="0.2">
      <c r="B390" t="s">
        <v>659</v>
      </c>
      <c r="C390" t="s">
        <v>902</v>
      </c>
      <c r="D390" t="s">
        <v>1112</v>
      </c>
      <c r="E390" t="s">
        <v>902</v>
      </c>
      <c r="F390" s="17" t="s">
        <v>1016</v>
      </c>
      <c r="G390" s="17" t="s">
        <v>569</v>
      </c>
      <c r="H390" s="17" t="s">
        <v>80</v>
      </c>
      <c r="I390" s="17"/>
      <c r="J390" t="s">
        <v>624</v>
      </c>
      <c r="K390" t="str">
        <f t="shared" si="88"/>
        <v>C16:0/22:1 LS (PELS)</v>
      </c>
      <c r="L390" s="18" t="str">
        <f>"A general model "&amp;D390&amp;" ("&amp;E390&amp;") lipid corresponding to atomistic C16:0/22:1 1-palmitoyl-2-erucoyl tails."</f>
        <v>A general model plasmalogen phosphatidylserine (LS) lipid corresponding to atomistic C16:0/22:1 1-palmitoyl-2-erucoyl tails.</v>
      </c>
      <c r="N390" t="s">
        <v>945</v>
      </c>
      <c r="O390"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390" t="s">
        <v>878</v>
      </c>
      <c r="V390" t="s">
        <v>258</v>
      </c>
      <c r="W390" t="s">
        <v>899</v>
      </c>
      <c r="X390" t="str">
        <f t="shared" si="89"/>
        <v>CCDCC cCCC</v>
      </c>
      <c r="Y390">
        <v>-1</v>
      </c>
    </row>
    <row r="391" spans="1:25" x14ac:dyDescent="0.2">
      <c r="B391" t="s">
        <v>659</v>
      </c>
      <c r="C391" t="s">
        <v>902</v>
      </c>
      <c r="D391" t="s">
        <v>1112</v>
      </c>
      <c r="E391" t="s">
        <v>902</v>
      </c>
      <c r="F391" s="17" t="s">
        <v>1017</v>
      </c>
      <c r="G391" s="17" t="s">
        <v>569</v>
      </c>
      <c r="H391" s="17" t="s">
        <v>615</v>
      </c>
      <c r="I391" s="17"/>
      <c r="J391" s="18" t="s">
        <v>210</v>
      </c>
      <c r="K391" t="str">
        <f t="shared" si="88"/>
        <v>C16:0/22:6 LS (PDLS)</v>
      </c>
      <c r="L391" s="18" t="str">
        <f>"A general model "&amp;D391&amp;" ("&amp;E391&amp;") lipid corresponding to atomistic C16:0/22:6(4c;7c;10c;13c;16c;19c) 1-palmitoyl-2-docosahexaenoyl tails."</f>
        <v>A general model plasmalogen phosphatidylserine (LS) lipid corresponding to atomistic C16:0/22:6(4c;7c;10c;13c;16c;19c) 1-palmitoyl-2-docosahexaenoyl tails.</v>
      </c>
      <c r="N391" t="s">
        <v>945</v>
      </c>
      <c r="O391"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391" t="s">
        <v>878</v>
      </c>
      <c r="V391" t="s">
        <v>258</v>
      </c>
      <c r="W391" t="s">
        <v>899</v>
      </c>
      <c r="X391" t="str">
        <f t="shared" si="89"/>
        <v>DFFDD cCCC</v>
      </c>
      <c r="Y391">
        <v>-1</v>
      </c>
    </row>
    <row r="392" spans="1:25" x14ac:dyDescent="0.2">
      <c r="B392" t="s">
        <v>659</v>
      </c>
      <c r="C392" t="s">
        <v>902</v>
      </c>
      <c r="D392" t="s">
        <v>1112</v>
      </c>
      <c r="E392" t="s">
        <v>902</v>
      </c>
      <c r="F392" s="17" t="s">
        <v>1018</v>
      </c>
      <c r="G392" s="17" t="s">
        <v>572</v>
      </c>
      <c r="H392" s="17" t="s">
        <v>73</v>
      </c>
      <c r="I392" s="17"/>
      <c r="J392" t="s">
        <v>622</v>
      </c>
      <c r="K392" t="str">
        <f t="shared" si="88"/>
        <v>C16:1/18:1 LS (YOLS)</v>
      </c>
      <c r="L392" s="18" t="str">
        <f>"A general model "&amp;D392&amp;" ("&amp;E392&amp;") lipid corresponding to atomistic C16:1(9c)/18:1(9c) 1-palmitoleoyl-2-oleoyl tails."</f>
        <v>A general model plasmalogen phosphatidylserine (LS) lipid corresponding to atomistic C16:1(9c)/18:1(9c) 1-palmitoleoyl-2-oleoyl tails.</v>
      </c>
      <c r="N392" t="s">
        <v>945</v>
      </c>
      <c r="O392"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392" t="s">
        <v>878</v>
      </c>
      <c r="V392" t="s">
        <v>258</v>
      </c>
      <c r="W392" t="s">
        <v>899</v>
      </c>
      <c r="X392" t="str">
        <f t="shared" si="89"/>
        <v>CDCC cCDC</v>
      </c>
      <c r="Y392">
        <v>-1</v>
      </c>
    </row>
    <row r="393" spans="1:25" x14ac:dyDescent="0.2">
      <c r="B393" t="s">
        <v>659</v>
      </c>
      <c r="C393" t="s">
        <v>902</v>
      </c>
      <c r="D393" t="s">
        <v>1112</v>
      </c>
      <c r="E393" t="s">
        <v>902</v>
      </c>
      <c r="F393" s="17" t="s">
        <v>1019</v>
      </c>
      <c r="G393" s="17" t="s">
        <v>57</v>
      </c>
      <c r="H393" s="17" t="s">
        <v>73</v>
      </c>
      <c r="I393" s="17"/>
      <c r="J393" t="s">
        <v>639</v>
      </c>
      <c r="K393" t="str">
        <f t="shared" si="88"/>
        <v>C18:0/18:1 LS (SOLS)</v>
      </c>
      <c r="L393" s="18" t="str">
        <f>"A general model "&amp;D393&amp;" ("&amp;E393&amp;") lipid corresponding to atomistic C18:0/18:1(9c) 1-stearoyl-2-oleoyl (SO"&amp;E393&amp;") tails."</f>
        <v>A general model plasmalogen phosphatidylserine (LS) lipid corresponding to atomistic C18:0/18:1(9c) 1-stearoyl-2-oleoyl (SOLS) tails.</v>
      </c>
      <c r="N393" t="s">
        <v>945</v>
      </c>
      <c r="O393"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393" t="s">
        <v>878</v>
      </c>
      <c r="V393" t="s">
        <v>258</v>
      </c>
      <c r="W393" t="s">
        <v>899</v>
      </c>
      <c r="X393" t="str">
        <f t="shared" si="89"/>
        <v>CDCC CCCC</v>
      </c>
      <c r="Y393">
        <v>-1</v>
      </c>
    </row>
    <row r="394" spans="1:25" x14ac:dyDescent="0.2">
      <c r="B394" t="s">
        <v>659</v>
      </c>
      <c r="C394" t="s">
        <v>902</v>
      </c>
      <c r="D394" t="s">
        <v>1112</v>
      </c>
      <c r="E394" t="s">
        <v>902</v>
      </c>
      <c r="F394" s="17" t="s">
        <v>1020</v>
      </c>
      <c r="G394" s="17" t="s">
        <v>57</v>
      </c>
      <c r="H394" s="17" t="s">
        <v>88</v>
      </c>
      <c r="I394" s="17"/>
      <c r="J394" t="s">
        <v>642</v>
      </c>
      <c r="K394" t="str">
        <f t="shared" si="88"/>
        <v>C18:0/18:2 LS (SLLS)</v>
      </c>
      <c r="L394" s="18" t="str">
        <f>"A general model "&amp;D394&amp;" ("&amp;E394&amp;") lipid corresponding to atomistic C18:0/18:2(9c;12c) 1-stearoyl-2-linoleoyl tails."</f>
        <v>A general model plasmalogen phosphatidylserine (LS) lipid corresponding to atomistic C18:0/18:2(9c;12c) 1-stearoyl-2-linoleoyl tails.</v>
      </c>
      <c r="N394" t="s">
        <v>945</v>
      </c>
      <c r="O394"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394" t="s">
        <v>878</v>
      </c>
      <c r="V394" t="s">
        <v>258</v>
      </c>
      <c r="W394" t="s">
        <v>899</v>
      </c>
      <c r="X394" t="str">
        <f t="shared" si="89"/>
        <v>CDDC CCCC</v>
      </c>
      <c r="Y394">
        <v>-1</v>
      </c>
    </row>
    <row r="395" spans="1:25" x14ac:dyDescent="0.2">
      <c r="B395" t="s">
        <v>659</v>
      </c>
      <c r="C395" t="s">
        <v>902</v>
      </c>
      <c r="D395" t="s">
        <v>1112</v>
      </c>
      <c r="E395" t="s">
        <v>902</v>
      </c>
      <c r="F395" s="17" t="s">
        <v>1021</v>
      </c>
      <c r="G395" s="17" t="s">
        <v>57</v>
      </c>
      <c r="H395" s="17" t="s">
        <v>614</v>
      </c>
      <c r="I395" s="17"/>
      <c r="J395" t="s">
        <v>637</v>
      </c>
      <c r="K395" t="str">
        <f t="shared" si="88"/>
        <v>C18:0/20:4 LS (SALS)</v>
      </c>
      <c r="L395" s="18" t="str">
        <f>"A general model "&amp;D395&amp;" ("&amp;E395&amp;") lipid corresponding to atomistic C16:0/20:4(5c;8c;11c;14c) 1-stearoyl-2-arachidonoyl tails."</f>
        <v>A general model plasmalogen phosphatidylserine (LS) lipid corresponding to atomistic C16:0/20:4(5c;8c;11c;14c) 1-stearoyl-2-arachidonoyl tails.</v>
      </c>
      <c r="N395" t="s">
        <v>945</v>
      </c>
      <c r="O395"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395" t="s">
        <v>878</v>
      </c>
      <c r="V395" t="s">
        <v>258</v>
      </c>
      <c r="W395" t="s">
        <v>899</v>
      </c>
      <c r="X395" t="str">
        <f t="shared" si="89"/>
        <v>cFFDC CCCC</v>
      </c>
      <c r="Y395">
        <v>-1</v>
      </c>
    </row>
    <row r="396" spans="1:25" x14ac:dyDescent="0.2">
      <c r="B396" t="s">
        <v>659</v>
      </c>
      <c r="C396" t="s">
        <v>902</v>
      </c>
      <c r="D396" t="s">
        <v>1112</v>
      </c>
      <c r="E396" t="s">
        <v>902</v>
      </c>
      <c r="F396" s="17" t="s">
        <v>1022</v>
      </c>
      <c r="G396" s="17" t="s">
        <v>57</v>
      </c>
      <c r="H396" s="17" t="s">
        <v>615</v>
      </c>
      <c r="I396" s="17"/>
      <c r="J396" s="18" t="s">
        <v>635</v>
      </c>
      <c r="K396" t="str">
        <f t="shared" si="88"/>
        <v>C18:0/22:6 LS (SDLS)</v>
      </c>
      <c r="L396" s="18" t="str">
        <f>"A general model "&amp;D396&amp;" ("&amp;E396&amp;") lipid corresponding to atomistic C18:0/22:6(4c;7c;10c;13c;16c;19c) 1-stearoyl-2-docosahexaenoyl tails."</f>
        <v>A general model plasmalogen phosphatidylserine (LS) lipid corresponding to atomistic C18:0/22:6(4c;7c;10c;13c;16c;19c) 1-stearoyl-2-docosahexaenoyl tails.</v>
      </c>
      <c r="N396" t="s">
        <v>945</v>
      </c>
      <c r="O396"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396" t="s">
        <v>878</v>
      </c>
      <c r="V396" t="s">
        <v>258</v>
      </c>
      <c r="W396" t="s">
        <v>899</v>
      </c>
      <c r="X396" t="str">
        <f t="shared" si="89"/>
        <v>DFFDD CCCC</v>
      </c>
      <c r="Y396">
        <v>-1</v>
      </c>
    </row>
    <row r="397" spans="1:25" x14ac:dyDescent="0.2">
      <c r="B397" t="s">
        <v>659</v>
      </c>
      <c r="C397" t="s">
        <v>902</v>
      </c>
      <c r="D397" t="s">
        <v>1112</v>
      </c>
      <c r="E397" t="s">
        <v>902</v>
      </c>
      <c r="F397" s="17" t="s">
        <v>1023</v>
      </c>
      <c r="G397" s="17" t="s">
        <v>73</v>
      </c>
      <c r="H397" s="17" t="s">
        <v>88</v>
      </c>
      <c r="I397" s="17"/>
      <c r="J397" t="s">
        <v>214</v>
      </c>
      <c r="K397" t="str">
        <f t="shared" si="88"/>
        <v>C18:1/18:2 LS (OLLS)</v>
      </c>
      <c r="L397" s="18" t="str">
        <f>"A general model "&amp;D397&amp;" ("&amp;E397&amp;") lipid corresponding to atomistic C18:1(9c)/18:2(9c;12c) 1-oleoyl-2-linoleoyl  tails."</f>
        <v>A general model plasmalogen phosphatidylserine (LS) lipid corresponding to atomistic C18:1(9c)/18:2(9c;12c) 1-oleoyl-2-linoleoyl  tails.</v>
      </c>
      <c r="N397" t="s">
        <v>945</v>
      </c>
      <c r="O397"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397" t="s">
        <v>878</v>
      </c>
      <c r="V397" t="s">
        <v>258</v>
      </c>
      <c r="W397" t="s">
        <v>899</v>
      </c>
      <c r="X397" t="str">
        <f t="shared" si="89"/>
        <v>CDDC CDCC</v>
      </c>
      <c r="Y397">
        <v>-1</v>
      </c>
    </row>
    <row r="398" spans="1:25" x14ac:dyDescent="0.2">
      <c r="B398" t="s">
        <v>659</v>
      </c>
      <c r="C398" t="s">
        <v>902</v>
      </c>
      <c r="D398" t="s">
        <v>1112</v>
      </c>
      <c r="E398" t="s">
        <v>902</v>
      </c>
      <c r="F398" s="17" t="s">
        <v>1024</v>
      </c>
      <c r="G398" s="17" t="s">
        <v>73</v>
      </c>
      <c r="H398" s="17" t="s">
        <v>80</v>
      </c>
      <c r="I398" s="17"/>
      <c r="J398" t="s">
        <v>644</v>
      </c>
      <c r="K398" t="str">
        <f t="shared" si="88"/>
        <v>C18:1/22:1 LS (OELS)</v>
      </c>
      <c r="L398" s="18" t="str">
        <f>"A general model "&amp;D398&amp;" ("&amp;E398&amp;") lipid corresponding to atomistic C18:1(9c)/22:1(13c) 1-oleoyl-2-dierucoyl tails."</f>
        <v>A general model plasmalogen phosphatidylserine (LS) lipid corresponding to atomistic C18:1(9c)/22:1(13c) 1-oleoyl-2-dierucoyl tails.</v>
      </c>
      <c r="N398" t="s">
        <v>945</v>
      </c>
      <c r="O398"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398" t="s">
        <v>878</v>
      </c>
      <c r="V398" t="s">
        <v>258</v>
      </c>
      <c r="W398" t="s">
        <v>899</v>
      </c>
      <c r="X398" t="str">
        <f t="shared" si="89"/>
        <v>CCDCC CDCC</v>
      </c>
      <c r="Y398">
        <v>-1</v>
      </c>
    </row>
    <row r="399" spans="1:25" x14ac:dyDescent="0.2">
      <c r="B399" t="s">
        <v>659</v>
      </c>
      <c r="C399" t="s">
        <v>902</v>
      </c>
      <c r="D399" t="s">
        <v>1112</v>
      </c>
      <c r="E399" t="s">
        <v>902</v>
      </c>
      <c r="F399" s="17" t="s">
        <v>1025</v>
      </c>
      <c r="G399" s="17" t="s">
        <v>73</v>
      </c>
      <c r="H399" s="17" t="s">
        <v>615</v>
      </c>
      <c r="I399" s="17"/>
      <c r="J399" s="18" t="s">
        <v>216</v>
      </c>
      <c r="K399" t="str">
        <f>J399&amp;" "&amp;E399&amp;" ("&amp;F399&amp;")"</f>
        <v>C18:1/22:6 LS (ODLS)</v>
      </c>
      <c r="L399" s="18" t="str">
        <f>"A general model "&amp;D399&amp;" ("&amp;E399&amp;") lipid corresponding to atomistic C18:1(9c)/22:6(4c;7c;10c;13c;16c;19c) 1-oleoyl-2-docosahexaenoic acid tails."</f>
        <v>A general model plasmalogen phosphatidylserine (LS) lipid corresponding to atomistic C18:1(9c)/22:6(4c;7c;10c;13c;16c;19c) 1-oleoyl-2-docosahexaenoic acid tails.</v>
      </c>
      <c r="N399" t="s">
        <v>945</v>
      </c>
      <c r="O399"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399" t="s">
        <v>878</v>
      </c>
      <c r="V399" t="s">
        <v>258</v>
      </c>
      <c r="W399" t="s">
        <v>899</v>
      </c>
      <c r="X399" t="str">
        <f>H399&amp;" "&amp;G399</f>
        <v>DFFDD CDCC</v>
      </c>
      <c r="Y399">
        <v>-1</v>
      </c>
    </row>
    <row r="400" spans="1:25" x14ac:dyDescent="0.2">
      <c r="B400" t="s">
        <v>659</v>
      </c>
      <c r="C400" t="s">
        <v>902</v>
      </c>
      <c r="D400" t="s">
        <v>1112</v>
      </c>
      <c r="E400" t="s">
        <v>902</v>
      </c>
      <c r="F400" s="17" t="s">
        <v>1026</v>
      </c>
      <c r="G400" s="17" t="s">
        <v>88</v>
      </c>
      <c r="H400" s="17" t="s">
        <v>92</v>
      </c>
      <c r="I400" s="17"/>
      <c r="J400" t="s">
        <v>645</v>
      </c>
      <c r="K400" t="str">
        <f t="shared" ref="K400" si="90">J400&amp;" "&amp;E400&amp;" ("&amp;F400&amp;")"</f>
        <v>C18:2/18:3 LS (LFLS)</v>
      </c>
      <c r="L400" s="18" t="str">
        <f>"A general model "&amp;D400&amp;" ("&amp;E400&amp;") lipid corresponding to atomistic C18:2(9c;12c)/18:3(9c;12c;15c) 1-dilinoleoyl-2-alpha-linolenic acid  tails."</f>
        <v>A general model plasmalogen phosphatidylserine (LS) lipid corresponding to atomistic C18:2(9c;12c)/18:3(9c;12c;15c) 1-dilinoleoyl-2-alpha-linolenic acid  tails.</v>
      </c>
      <c r="N400" t="s">
        <v>945</v>
      </c>
      <c r="O400"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400" t="s">
        <v>878</v>
      </c>
      <c r="V400" t="s">
        <v>258</v>
      </c>
      <c r="W400" t="s">
        <v>899</v>
      </c>
      <c r="X400" t="str">
        <f t="shared" ref="X400" si="91">H400&amp;" "&amp;G400</f>
        <v>CDDD CDDC</v>
      </c>
      <c r="Y400">
        <v>-1</v>
      </c>
    </row>
    <row r="401" spans="2:25" x14ac:dyDescent="0.2">
      <c r="F401" s="17"/>
      <c r="G401" s="17"/>
      <c r="H401" s="17"/>
      <c r="I401" s="17"/>
      <c r="L401" s="18"/>
    </row>
    <row r="402" spans="2:25" ht="18" x14ac:dyDescent="0.2">
      <c r="C402" s="16" t="s">
        <v>884</v>
      </c>
      <c r="D402" s="16"/>
      <c r="E402" s="16"/>
    </row>
    <row r="403" spans="2:25" x14ac:dyDescent="0.2">
      <c r="B403">
        <v>-1</v>
      </c>
      <c r="C403" t="s">
        <v>888</v>
      </c>
      <c r="D403" t="s">
        <v>1344</v>
      </c>
      <c r="E403" t="s">
        <v>1113</v>
      </c>
      <c r="O403" t="str">
        <f>Refs!$B$13 &amp; " and \n " &amp; Refs!$B$12</f>
        <v>K.B. Pedersen et al., The Martini 3 Lipidome: Expanded and Refined Parameters Improve Lipid Phase Behavior, ACS Central Science, 2025. doi: 10.1021/acscentsci.5c00755 and \n P.C.T. Souza et al. Martini 3: a general purpose force field for coarse-grained molecular dynamics, \n Nat. Methods; 2021. doi: 10.1038/s41592-021-01098-3</v>
      </c>
      <c r="Q403" t="s">
        <v>660</v>
      </c>
      <c r="R403" t="s">
        <v>876</v>
      </c>
    </row>
    <row r="404" spans="2:25" x14ac:dyDescent="0.2">
      <c r="B404" t="s">
        <v>659</v>
      </c>
      <c r="C404" t="s">
        <v>903</v>
      </c>
      <c r="D404" t="s">
        <v>1114</v>
      </c>
      <c r="E404" t="s">
        <v>903</v>
      </c>
      <c r="F404" s="17" t="s">
        <v>1027</v>
      </c>
      <c r="G404" s="17" t="s">
        <v>571</v>
      </c>
      <c r="H404" s="17" t="s">
        <v>571</v>
      </c>
      <c r="I404" s="17"/>
      <c r="J404" t="s">
        <v>582</v>
      </c>
      <c r="K404" t="str">
        <f t="shared" ref="K404:K419" si="92">J404&amp;" "&amp;E404&amp;" ("&amp;F404&amp;")"</f>
        <v>di-C08:0 LG (DTLG)</v>
      </c>
      <c r="L404" t="str">
        <f>"A general model "&amp;D404&amp;" ("&amp;E404&amp;") lipid corresponding to atomistic C8:0 dioctanoyl tails."</f>
        <v>A general model plasmalogen phosphatidylglycerol (LG) lipid corresponding to atomistic C8:0 dioctanoyl tails.</v>
      </c>
      <c r="N404" t="s">
        <v>945</v>
      </c>
      <c r="O404"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404" t="s">
        <v>878</v>
      </c>
      <c r="V404" t="s">
        <v>287</v>
      </c>
      <c r="W404" t="s">
        <v>899</v>
      </c>
      <c r="X404" t="str">
        <f t="shared" ref="X404:X419" si="93">H404&amp;" "&amp;G404</f>
        <v>cC cC</v>
      </c>
      <c r="Y404">
        <v>-1</v>
      </c>
    </row>
    <row r="405" spans="2:25" x14ac:dyDescent="0.2">
      <c r="B405" t="s">
        <v>659</v>
      </c>
      <c r="C405" t="s">
        <v>903</v>
      </c>
      <c r="D405" t="s">
        <v>1114</v>
      </c>
      <c r="E405" t="s">
        <v>903</v>
      </c>
      <c r="F405" s="17" t="s">
        <v>1028</v>
      </c>
      <c r="G405" s="17" t="s">
        <v>50</v>
      </c>
      <c r="H405" s="17" t="s">
        <v>50</v>
      </c>
      <c r="I405" s="17"/>
      <c r="J405" t="s">
        <v>584</v>
      </c>
      <c r="K405" t="str">
        <f t="shared" si="92"/>
        <v>di-C10:0 LG (DJLG)</v>
      </c>
      <c r="L405" t="str">
        <f>"A general model "&amp;D405&amp;" ("&amp;E405&amp;") lipid corresponding to atomistic C10:0 didecanoyl tails."</f>
        <v>A general model plasmalogen phosphatidylglycerol (LG) lipid corresponding to atomistic C10:0 didecanoyl tails.</v>
      </c>
      <c r="N405" t="s">
        <v>945</v>
      </c>
      <c r="O405"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405" t="s">
        <v>878</v>
      </c>
      <c r="V405" t="s">
        <v>287</v>
      </c>
      <c r="W405" t="s">
        <v>899</v>
      </c>
      <c r="X405" t="str">
        <f t="shared" si="93"/>
        <v>CC CC</v>
      </c>
      <c r="Y405">
        <v>-1</v>
      </c>
    </row>
    <row r="406" spans="2:25" x14ac:dyDescent="0.2">
      <c r="B406" t="s">
        <v>659</v>
      </c>
      <c r="C406" t="s">
        <v>903</v>
      </c>
      <c r="D406" t="s">
        <v>1114</v>
      </c>
      <c r="E406" t="s">
        <v>903</v>
      </c>
      <c r="F406" s="17" t="s">
        <v>1029</v>
      </c>
      <c r="G406" s="17" t="s">
        <v>570</v>
      </c>
      <c r="H406" s="17" t="s">
        <v>570</v>
      </c>
      <c r="I406" s="17"/>
      <c r="J406" t="s">
        <v>585</v>
      </c>
      <c r="K406" t="str">
        <f t="shared" si="92"/>
        <v>di-C12:0 LG (DULG)</v>
      </c>
      <c r="L406" t="str">
        <f>"A general model "&amp;D406&amp;" ("&amp;E406&amp;") lipid corresponding to atomistic C12:0 dilauroyl tails."</f>
        <v>A general model plasmalogen phosphatidylglycerol (LG) lipid corresponding to atomistic C12:0 dilauroyl tails.</v>
      </c>
      <c r="N406" t="s">
        <v>945</v>
      </c>
      <c r="O406"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406" t="s">
        <v>878</v>
      </c>
      <c r="V406" t="s">
        <v>287</v>
      </c>
      <c r="W406" t="s">
        <v>899</v>
      </c>
      <c r="X406" t="str">
        <f t="shared" si="93"/>
        <v>cCC cCC</v>
      </c>
      <c r="Y406">
        <v>-1</v>
      </c>
    </row>
    <row r="407" spans="2:25" x14ac:dyDescent="0.2">
      <c r="B407" t="s">
        <v>659</v>
      </c>
      <c r="C407" t="s">
        <v>903</v>
      </c>
      <c r="D407" t="s">
        <v>1114</v>
      </c>
      <c r="E407" t="s">
        <v>903</v>
      </c>
      <c r="F407" s="17" t="s">
        <v>1030</v>
      </c>
      <c r="G407" s="17" t="s">
        <v>54</v>
      </c>
      <c r="H407" s="17" t="s">
        <v>54</v>
      </c>
      <c r="I407" s="17"/>
      <c r="J407" t="s">
        <v>587</v>
      </c>
      <c r="K407" t="str">
        <f t="shared" si="92"/>
        <v>di-C14:0 LG (DMLG)</v>
      </c>
      <c r="L407" t="str">
        <f>"A general model "&amp;D407&amp;" ("&amp;E407&amp;") lipid corresponding to atomistic C14:0 dimyristoyl (DM"&amp;E407&amp;") tails."</f>
        <v>A general model plasmalogen phosphatidylglycerol (LG) lipid corresponding to atomistic C14:0 dimyristoyl (DMLG) tails.</v>
      </c>
      <c r="N407" t="s">
        <v>945</v>
      </c>
      <c r="O407"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407" t="s">
        <v>878</v>
      </c>
      <c r="V407" t="s">
        <v>287</v>
      </c>
      <c r="W407" t="s">
        <v>899</v>
      </c>
      <c r="X407" t="str">
        <f t="shared" si="93"/>
        <v>CCC CCC</v>
      </c>
      <c r="Y407">
        <v>-1</v>
      </c>
    </row>
    <row r="408" spans="2:25" x14ac:dyDescent="0.2">
      <c r="B408" t="s">
        <v>659</v>
      </c>
      <c r="C408" t="s">
        <v>903</v>
      </c>
      <c r="D408" t="s">
        <v>1114</v>
      </c>
      <c r="E408" t="s">
        <v>903</v>
      </c>
      <c r="F408" s="17" t="s">
        <v>1031</v>
      </c>
      <c r="G408" s="17" t="s">
        <v>569</v>
      </c>
      <c r="H408" s="17" t="s">
        <v>569</v>
      </c>
      <c r="I408" s="17"/>
      <c r="J408" t="s">
        <v>588</v>
      </c>
      <c r="K408" t="str">
        <f t="shared" si="92"/>
        <v>di-C16:0 LG (DPLG)</v>
      </c>
      <c r="L408" t="str">
        <f>"A general model "&amp;D408&amp;" ("&amp;E408&amp;") lipid corresponding to atomistic C16:0 dipalmitoyl (DP"&amp;E408&amp;") tails."</f>
        <v>A general model plasmalogen phosphatidylglycerol (LG) lipid corresponding to atomistic C16:0 dipalmitoyl (DPLG) tails.</v>
      </c>
      <c r="N408" t="s">
        <v>945</v>
      </c>
      <c r="O408"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408" t="s">
        <v>878</v>
      </c>
      <c r="V408" t="s">
        <v>287</v>
      </c>
      <c r="W408" t="s">
        <v>899</v>
      </c>
      <c r="X408" t="str">
        <f t="shared" si="93"/>
        <v>cCCC cCCC</v>
      </c>
      <c r="Y408">
        <v>-1</v>
      </c>
    </row>
    <row r="409" spans="2:25" x14ac:dyDescent="0.2">
      <c r="B409" t="s">
        <v>659</v>
      </c>
      <c r="C409" t="s">
        <v>903</v>
      </c>
      <c r="D409" t="s">
        <v>1114</v>
      </c>
      <c r="E409" t="s">
        <v>903</v>
      </c>
      <c r="F409" s="17" t="s">
        <v>1032</v>
      </c>
      <c r="G409" s="17" t="s">
        <v>57</v>
      </c>
      <c r="H409" s="17" t="s">
        <v>57</v>
      </c>
      <c r="I409" s="17"/>
      <c r="J409" t="s">
        <v>589</v>
      </c>
      <c r="K409" t="str">
        <f t="shared" si="92"/>
        <v>di-C18:0 LG (DSLG)</v>
      </c>
      <c r="L409" t="str">
        <f>"A general model "&amp;D409&amp;" ("&amp;E409&amp;") lipid corresponding to atomistic C18:0 distearoyl (DS"&amp;E408&amp;") tails."</f>
        <v>A general model plasmalogen phosphatidylglycerol (LG) lipid corresponding to atomistic C18:0 distearoyl (DSLG) tails.</v>
      </c>
      <c r="N409" t="s">
        <v>945</v>
      </c>
      <c r="O409"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409" t="s">
        <v>878</v>
      </c>
      <c r="V409" t="s">
        <v>287</v>
      </c>
      <c r="W409" t="s">
        <v>899</v>
      </c>
      <c r="X409" t="str">
        <f t="shared" si="93"/>
        <v>CCCC CCCC</v>
      </c>
      <c r="Y409">
        <v>-1</v>
      </c>
    </row>
    <row r="410" spans="2:25" x14ac:dyDescent="0.2">
      <c r="B410" t="s">
        <v>659</v>
      </c>
      <c r="C410" t="s">
        <v>903</v>
      </c>
      <c r="D410" t="s">
        <v>1114</v>
      </c>
      <c r="E410" t="s">
        <v>903</v>
      </c>
      <c r="F410" s="17" t="s">
        <v>1033</v>
      </c>
      <c r="G410" s="17" t="s">
        <v>568</v>
      </c>
      <c r="H410" s="17" t="s">
        <v>568</v>
      </c>
      <c r="I410" s="17"/>
      <c r="J410" t="s">
        <v>590</v>
      </c>
      <c r="K410" t="str">
        <f t="shared" si="92"/>
        <v>di-C20:0 LG (DKLG)</v>
      </c>
      <c r="L410" t="str">
        <f>"A general model "&amp;D410&amp;" ("&amp;E410&amp;") lipid corresponding to atomistic C20:0 diarachidoyl tails."</f>
        <v>A general model plasmalogen phosphatidylglycerol (LG) lipid corresponding to atomistic C20:0 diarachidoyl tails.</v>
      </c>
      <c r="N410" t="s">
        <v>945</v>
      </c>
      <c r="O410"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410" t="s">
        <v>878</v>
      </c>
      <c r="V410" t="s">
        <v>287</v>
      </c>
      <c r="W410" t="s">
        <v>899</v>
      </c>
      <c r="X410" t="str">
        <f t="shared" si="93"/>
        <v>cCCCC cCCCC</v>
      </c>
      <c r="Y410">
        <v>-1</v>
      </c>
    </row>
    <row r="411" spans="2:25" x14ac:dyDescent="0.2">
      <c r="B411" t="s">
        <v>659</v>
      </c>
      <c r="C411" t="s">
        <v>903</v>
      </c>
      <c r="D411" t="s">
        <v>1114</v>
      </c>
      <c r="E411" t="s">
        <v>903</v>
      </c>
      <c r="F411" s="17" t="s">
        <v>1034</v>
      </c>
      <c r="G411" s="17" t="s">
        <v>61</v>
      </c>
      <c r="H411" s="17" t="s">
        <v>61</v>
      </c>
      <c r="I411" s="17"/>
      <c r="J411" t="s">
        <v>591</v>
      </c>
      <c r="K411" t="str">
        <f t="shared" si="92"/>
        <v>di-C22:0 LG (DBLG)</v>
      </c>
      <c r="L411" t="str">
        <f>"A general model "&amp;D411&amp;" ("&amp;E411&amp;") lipid corresponding to atomistic C22:0 dibehenoyl tails."</f>
        <v>A general model plasmalogen phosphatidylglycerol (LG) lipid corresponding to atomistic C22:0 dibehenoyl tails.</v>
      </c>
      <c r="N411" t="s">
        <v>945</v>
      </c>
      <c r="O411"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411" t="s">
        <v>878</v>
      </c>
      <c r="V411" t="s">
        <v>287</v>
      </c>
      <c r="W411" t="s">
        <v>899</v>
      </c>
      <c r="X411" t="str">
        <f t="shared" si="93"/>
        <v>CCCCC CCCCC</v>
      </c>
      <c r="Y411">
        <v>-1</v>
      </c>
    </row>
    <row r="412" spans="2:25" x14ac:dyDescent="0.2">
      <c r="B412" t="s">
        <v>659</v>
      </c>
      <c r="C412" t="s">
        <v>903</v>
      </c>
      <c r="D412" t="s">
        <v>1114</v>
      </c>
      <c r="E412" t="s">
        <v>903</v>
      </c>
      <c r="F412" s="17" t="s">
        <v>1035</v>
      </c>
      <c r="G412" s="17" t="s">
        <v>599</v>
      </c>
      <c r="H412" s="17" t="s">
        <v>599</v>
      </c>
      <c r="I412" s="17"/>
      <c r="J412" t="s">
        <v>586</v>
      </c>
      <c r="K412" t="str">
        <f t="shared" si="92"/>
        <v>di-C24:0 LG (DXLG)</v>
      </c>
      <c r="L412" t="str">
        <f>"A general model "&amp;D412&amp;" ("&amp;E412&amp;") lipid corresponding to atomistic C24:0 dilignoceroyl tails."</f>
        <v>A general model plasmalogen phosphatidylglycerol (LG) lipid corresponding to atomistic C24:0 dilignoceroyl tails.</v>
      </c>
      <c r="N412" t="s">
        <v>945</v>
      </c>
      <c r="O412"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412" t="s">
        <v>878</v>
      </c>
      <c r="V412" t="s">
        <v>287</v>
      </c>
      <c r="W412" t="s">
        <v>899</v>
      </c>
      <c r="X412" t="str">
        <f t="shared" si="93"/>
        <v>cCCCCC cCCCCC</v>
      </c>
      <c r="Y412">
        <v>-1</v>
      </c>
    </row>
    <row r="413" spans="2:25" x14ac:dyDescent="0.2">
      <c r="B413" t="s">
        <v>659</v>
      </c>
      <c r="C413" t="s">
        <v>903</v>
      </c>
      <c r="D413" t="s">
        <v>1114</v>
      </c>
      <c r="E413" t="s">
        <v>903</v>
      </c>
      <c r="F413" s="17" t="s">
        <v>1036</v>
      </c>
      <c r="G413" s="17" t="s">
        <v>65</v>
      </c>
      <c r="H413" s="17" t="s">
        <v>65</v>
      </c>
      <c r="I413" s="17"/>
      <c r="J413" t="s">
        <v>592</v>
      </c>
      <c r="K413" t="str">
        <f t="shared" si="92"/>
        <v>di-C26:0 LG (DCLG)</v>
      </c>
      <c r="L413" t="str">
        <f>"A general model "&amp;D413&amp;" ("&amp;E413&amp;") lipid corresponding to atomistic C26:0 dihexacosanoyl tails."</f>
        <v>A general model plasmalogen phosphatidylglycerol (LG) lipid corresponding to atomistic C26:0 dihexacosanoyl tails.</v>
      </c>
      <c r="N413" t="s">
        <v>945</v>
      </c>
      <c r="O413"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413" t="s">
        <v>878</v>
      </c>
      <c r="V413" t="s">
        <v>287</v>
      </c>
      <c r="W413" t="s">
        <v>899</v>
      </c>
      <c r="X413" t="str">
        <f t="shared" si="93"/>
        <v>CCCCCC CCCCCC</v>
      </c>
      <c r="Y413">
        <v>-1</v>
      </c>
    </row>
    <row r="414" spans="2:25" x14ac:dyDescent="0.2">
      <c r="B414" t="s">
        <v>659</v>
      </c>
      <c r="C414" t="s">
        <v>903</v>
      </c>
      <c r="D414" t="s">
        <v>1114</v>
      </c>
      <c r="E414" t="s">
        <v>903</v>
      </c>
      <c r="F414" s="17" t="s">
        <v>1037</v>
      </c>
      <c r="G414" s="17" t="s">
        <v>69</v>
      </c>
      <c r="H414" s="17" t="s">
        <v>69</v>
      </c>
      <c r="I414" s="17"/>
      <c r="J414" t="s">
        <v>600</v>
      </c>
      <c r="K414" t="str">
        <f t="shared" si="92"/>
        <v>di-C14:1 LG (DRLG)</v>
      </c>
      <c r="L414" t="str">
        <f>"A general model "&amp;D414&amp;" ("&amp;E414&amp;") lipid corresponding to atomistic C14:1(9c) dimyristoleoyl tails."</f>
        <v>A general model plasmalogen phosphatidylglycerol (LG) lipid corresponding to atomistic C14:1(9c) dimyristoleoyl tails.</v>
      </c>
      <c r="N414" t="s">
        <v>945</v>
      </c>
      <c r="O414"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414" t="s">
        <v>878</v>
      </c>
      <c r="V414" t="s">
        <v>287</v>
      </c>
      <c r="W414" t="s">
        <v>899</v>
      </c>
      <c r="X414" t="str">
        <f t="shared" si="93"/>
        <v>CDC CDC</v>
      </c>
      <c r="Y414">
        <v>-1</v>
      </c>
    </row>
    <row r="415" spans="2:25" x14ac:dyDescent="0.2">
      <c r="B415" t="s">
        <v>659</v>
      </c>
      <c r="C415" t="s">
        <v>903</v>
      </c>
      <c r="D415" t="s">
        <v>1114</v>
      </c>
      <c r="E415" t="s">
        <v>903</v>
      </c>
      <c r="F415" s="17" t="s">
        <v>1038</v>
      </c>
      <c r="G415" s="17" t="s">
        <v>572</v>
      </c>
      <c r="H415" s="17" t="s">
        <v>572</v>
      </c>
      <c r="I415" s="17"/>
      <c r="J415" t="s">
        <v>601</v>
      </c>
      <c r="K415" t="str">
        <f t="shared" si="92"/>
        <v>di-C16:1 LG (DYLG)</v>
      </c>
      <c r="L415" t="str">
        <f>"A general model "&amp;D415&amp;" ("&amp;E415&amp;") lipid corresponding to atomistic C16:1(9c) dipalmitoleoyl tails."</f>
        <v>A general model plasmalogen phosphatidylglycerol (LG) lipid corresponding to atomistic C16:1(9c) dipalmitoleoyl tails.</v>
      </c>
      <c r="N415" t="s">
        <v>945</v>
      </c>
      <c r="O415"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415" t="s">
        <v>878</v>
      </c>
      <c r="V415" t="s">
        <v>287</v>
      </c>
      <c r="W415" t="s">
        <v>899</v>
      </c>
      <c r="X415" t="str">
        <f t="shared" si="93"/>
        <v>cCDC cCDC</v>
      </c>
      <c r="Y415">
        <v>-1</v>
      </c>
    </row>
    <row r="416" spans="2:25" x14ac:dyDescent="0.2">
      <c r="B416" t="s">
        <v>659</v>
      </c>
      <c r="C416" t="s">
        <v>903</v>
      </c>
      <c r="D416" t="s">
        <v>1114</v>
      </c>
      <c r="E416" t="s">
        <v>903</v>
      </c>
      <c r="F416" s="17" t="s">
        <v>1039</v>
      </c>
      <c r="G416" s="17" t="s">
        <v>73</v>
      </c>
      <c r="H416" s="17" t="s">
        <v>73</v>
      </c>
      <c r="I416" s="17"/>
      <c r="J416" t="s">
        <v>602</v>
      </c>
      <c r="K416" t="str">
        <f t="shared" si="92"/>
        <v>di-C18:1 LG (DOLG)</v>
      </c>
      <c r="L416" t="str">
        <f>"A general model "&amp;D416&amp;" ("&amp;E416&amp;") lipid corresponding to atomistic C18:1(9c) dioleoyl (DO"&amp;E416&amp;") tails."</f>
        <v>A general model plasmalogen phosphatidylglycerol (LG) lipid corresponding to atomistic C18:1(9c) dioleoyl (DOLG) tails.</v>
      </c>
      <c r="N416" t="s">
        <v>945</v>
      </c>
      <c r="O416"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416" t="s">
        <v>878</v>
      </c>
      <c r="V416" t="s">
        <v>287</v>
      </c>
      <c r="W416" t="s">
        <v>899</v>
      </c>
      <c r="X416" t="str">
        <f t="shared" si="93"/>
        <v>CDCC CDCC</v>
      </c>
      <c r="Y416">
        <v>-1</v>
      </c>
    </row>
    <row r="417" spans="1:26" x14ac:dyDescent="0.2">
      <c r="B417" t="s">
        <v>659</v>
      </c>
      <c r="C417" t="s">
        <v>903</v>
      </c>
      <c r="D417" t="s">
        <v>1114</v>
      </c>
      <c r="E417" t="s">
        <v>903</v>
      </c>
      <c r="F417" s="17" t="s">
        <v>1040</v>
      </c>
      <c r="G417" s="17" t="s">
        <v>77</v>
      </c>
      <c r="H417" s="17" t="s">
        <v>77</v>
      </c>
      <c r="I417" s="17"/>
      <c r="J417" t="s">
        <v>602</v>
      </c>
      <c r="K417" t="str">
        <f t="shared" si="92"/>
        <v>di-C18:1 LG (DVLG)</v>
      </c>
      <c r="L417" t="str">
        <f>"A general model "&amp;D417&amp;" ("&amp;E417&amp;") lipid corresponding to atomistic C18:1(11c) cis-vaccenic acid tails."</f>
        <v>A general model plasmalogen phosphatidylglycerol (LG) lipid corresponding to atomistic C18:1(11c) cis-vaccenic acid tails.</v>
      </c>
      <c r="N417" t="s">
        <v>945</v>
      </c>
      <c r="O417"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417" t="s">
        <v>878</v>
      </c>
      <c r="V417" t="s">
        <v>287</v>
      </c>
      <c r="W417" t="s">
        <v>899</v>
      </c>
      <c r="X417" t="str">
        <f t="shared" si="93"/>
        <v>CCDC CCDC</v>
      </c>
      <c r="Y417">
        <v>-1</v>
      </c>
    </row>
    <row r="418" spans="1:26" x14ac:dyDescent="0.2">
      <c r="B418" t="s">
        <v>659</v>
      </c>
      <c r="C418" t="s">
        <v>903</v>
      </c>
      <c r="D418" t="s">
        <v>1114</v>
      </c>
      <c r="E418" t="s">
        <v>903</v>
      </c>
      <c r="F418" s="17" t="s">
        <v>1041</v>
      </c>
      <c r="G418" s="17" t="s">
        <v>573</v>
      </c>
      <c r="H418" s="17" t="s">
        <v>573</v>
      </c>
      <c r="I418" s="17"/>
      <c r="J418" t="s">
        <v>604</v>
      </c>
      <c r="K418" t="str">
        <f t="shared" si="92"/>
        <v>di-C20:1 LG (DGLG)</v>
      </c>
      <c r="L418" t="str">
        <f>"A general model "&amp;D418&amp;" ("&amp;E418&amp;") lipid corresponding to atomistic C20:1(11c) di-gondoic acid tails."</f>
        <v>A general model plasmalogen phosphatidylglycerol (LG) lipid corresponding to atomistic C20:1(11c) di-gondoic acid tails.</v>
      </c>
      <c r="N418" t="s">
        <v>945</v>
      </c>
      <c r="O418"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418" t="s">
        <v>878</v>
      </c>
      <c r="V418" t="s">
        <v>287</v>
      </c>
      <c r="W418" t="s">
        <v>899</v>
      </c>
      <c r="X418" t="str">
        <f t="shared" si="93"/>
        <v>cCDCC cCDCC</v>
      </c>
      <c r="Y418">
        <v>-1</v>
      </c>
    </row>
    <row r="419" spans="1:26" x14ac:dyDescent="0.2">
      <c r="B419" t="s">
        <v>659</v>
      </c>
      <c r="C419" t="s">
        <v>903</v>
      </c>
      <c r="D419" t="s">
        <v>1114</v>
      </c>
      <c r="E419" t="s">
        <v>903</v>
      </c>
      <c r="F419" s="17" t="s">
        <v>1042</v>
      </c>
      <c r="G419" s="17" t="s">
        <v>80</v>
      </c>
      <c r="H419" s="17" t="s">
        <v>80</v>
      </c>
      <c r="I419" s="17"/>
      <c r="J419" t="s">
        <v>603</v>
      </c>
      <c r="K419" t="str">
        <f t="shared" si="92"/>
        <v>di-C22:1 LG (DELG)</v>
      </c>
      <c r="L419" t="str">
        <f>"A general model "&amp;D419&amp;" ("&amp;E419&amp;") lipid corresponding to atomistic C22:1(11c) or C22:1(13c) dierucoyl tails."</f>
        <v>A general model plasmalogen phosphatidylglycerol (LG) lipid corresponding to atomistic C22:1(11c) or C22:1(13c) dierucoyl tails.</v>
      </c>
      <c r="N419" t="s">
        <v>945</v>
      </c>
      <c r="O419"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419" t="s">
        <v>878</v>
      </c>
      <c r="V419" t="s">
        <v>287</v>
      </c>
      <c r="W419" t="s">
        <v>899</v>
      </c>
      <c r="X419" t="str">
        <f t="shared" si="93"/>
        <v>CCDCC CCDCC</v>
      </c>
      <c r="Y419">
        <v>-1</v>
      </c>
    </row>
    <row r="420" spans="1:26" x14ac:dyDescent="0.2">
      <c r="B420" t="s">
        <v>659</v>
      </c>
      <c r="C420" t="s">
        <v>903</v>
      </c>
      <c r="D420" t="s">
        <v>1114</v>
      </c>
      <c r="E420" t="s">
        <v>903</v>
      </c>
      <c r="F420" s="17" t="s">
        <v>1043</v>
      </c>
      <c r="G420" s="17" t="s">
        <v>574</v>
      </c>
      <c r="H420" s="17" t="s">
        <v>574</v>
      </c>
      <c r="I420" s="17"/>
      <c r="J420" t="s">
        <v>606</v>
      </c>
      <c r="K420" t="str">
        <f>J420&amp;" "&amp;E420&amp;" ("&amp;F420&amp;")"</f>
        <v>di-C24:1 LG (DNLG)</v>
      </c>
      <c r="L420" t="str">
        <f>"A general model "&amp;D420&amp;" ("&amp;E404&amp;") lipid corresponding to atomistic C24:1(15c) di-nervonic acid tails."</f>
        <v>A general model plasmalogen phosphatidylglycerol (LG) lipid corresponding to atomistic C24:1(15c) di-nervonic acid tails.</v>
      </c>
      <c r="N420" t="s">
        <v>945</v>
      </c>
      <c r="O420"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420" t="s">
        <v>878</v>
      </c>
      <c r="V420" t="s">
        <v>287</v>
      </c>
      <c r="W420" t="s">
        <v>899</v>
      </c>
      <c r="X420" t="str">
        <f>H420&amp;" "&amp;G420</f>
        <v>cCCDCC cCCDCC</v>
      </c>
      <c r="Y420">
        <v>-1</v>
      </c>
    </row>
    <row r="421" spans="1:26" x14ac:dyDescent="0.2">
      <c r="B421" t="s">
        <v>659</v>
      </c>
      <c r="C421" t="s">
        <v>903</v>
      </c>
      <c r="D421" t="s">
        <v>1114</v>
      </c>
      <c r="E421" t="s">
        <v>903</v>
      </c>
      <c r="F421" s="17" t="s">
        <v>1044</v>
      </c>
      <c r="G421" s="17" t="s">
        <v>88</v>
      </c>
      <c r="H421" s="17" t="s">
        <v>88</v>
      </c>
      <c r="I421" s="17"/>
      <c r="J421" t="s">
        <v>609</v>
      </c>
      <c r="K421" t="str">
        <f>J421&amp;" "&amp;E421&amp;" ("&amp;F421&amp;")"</f>
        <v>di-C18:2 LG (DLLG)</v>
      </c>
      <c r="L421" t="str">
        <f>"A general model "&amp;D421&amp;" ("&amp;E421&amp;") lipid corresponding to atomistic C18:2(9c;12c) dilinoleoyl (DL"&amp;E421&amp;" or DLi"&amp;E421&amp;") tails."</f>
        <v>A general model plasmalogen phosphatidylglycerol (LG) lipid corresponding to atomistic C18:2(9c;12c) dilinoleoyl (DLLG or DLiLG) tails.</v>
      </c>
      <c r="N421" t="s">
        <v>945</v>
      </c>
      <c r="O421"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421" t="s">
        <v>878</v>
      </c>
      <c r="V421" t="s">
        <v>287</v>
      </c>
      <c r="W421" t="s">
        <v>899</v>
      </c>
      <c r="X421" t="str">
        <f>H421&amp;" "&amp;G421</f>
        <v>CDDC CDDC</v>
      </c>
      <c r="Y421">
        <v>-1</v>
      </c>
    </row>
    <row r="422" spans="1:26" x14ac:dyDescent="0.2">
      <c r="B422" t="s">
        <v>659</v>
      </c>
      <c r="C422" t="s">
        <v>903</v>
      </c>
      <c r="D422" t="s">
        <v>1114</v>
      </c>
      <c r="E422" t="s">
        <v>903</v>
      </c>
      <c r="F422" s="17" t="s">
        <v>1045</v>
      </c>
      <c r="G422" s="17" t="s">
        <v>92</v>
      </c>
      <c r="H422" s="17" t="s">
        <v>92</v>
      </c>
      <c r="I422" s="17"/>
      <c r="J422" t="s">
        <v>507</v>
      </c>
      <c r="K422" t="str">
        <f>J422&amp;" "&amp;E422&amp;" ("&amp;F422&amp;")"</f>
        <v>di-C18:3 LG (DFLG)</v>
      </c>
      <c r="L422" t="str">
        <f>"A general model "&amp;D422&amp;" ("&amp;E422&amp;") lipid corresponding to atomistic C18:3(9c;12c;15c) di-alpha-linolenic acid tails."</f>
        <v>A general model plasmalogen phosphatidylglycerol (LG) lipid corresponding to atomistic C18:3(9c;12c;15c) di-alpha-linolenic acid tails.</v>
      </c>
      <c r="N422" t="s">
        <v>945</v>
      </c>
      <c r="O422"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422" t="s">
        <v>878</v>
      </c>
      <c r="V422" t="s">
        <v>287</v>
      </c>
      <c r="W422" t="s">
        <v>899</v>
      </c>
      <c r="X422" t="str">
        <f>H422&amp;" "&amp;G422</f>
        <v>CDDD CDDD</v>
      </c>
      <c r="Y422">
        <v>-1</v>
      </c>
    </row>
    <row r="423" spans="1:26" x14ac:dyDescent="0.2">
      <c r="B423" t="s">
        <v>659</v>
      </c>
      <c r="C423" t="s">
        <v>903</v>
      </c>
      <c r="D423" t="s">
        <v>1114</v>
      </c>
      <c r="E423" t="s">
        <v>903</v>
      </c>
      <c r="F423" s="17" t="s">
        <v>1046</v>
      </c>
      <c r="G423" s="17" t="s">
        <v>614</v>
      </c>
      <c r="H423" s="17" t="s">
        <v>614</v>
      </c>
      <c r="I423" s="17"/>
      <c r="J423" t="s">
        <v>611</v>
      </c>
      <c r="K423" t="str">
        <f t="shared" ref="K423:K441" si="94">J423&amp;" "&amp;E423&amp;" ("&amp;F423&amp;")"</f>
        <v>di-C20:4 LG (DALG)</v>
      </c>
      <c r="L423" t="str">
        <f>"A general model "&amp;D423&amp;" ("&amp;E423&amp;") lipid corresponding to atomistic C20:4(5c;8c;11c;14c) di-arachidonic acid (AA) tails."</f>
        <v>A general model plasmalogen phosphatidylglycerol (LG) lipid corresponding to atomistic C20:4(5c;8c;11c;14c) di-arachidonic acid (AA) tails.</v>
      </c>
      <c r="N423" t="s">
        <v>945</v>
      </c>
      <c r="O423"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423" t="s">
        <v>878</v>
      </c>
      <c r="V423" t="s">
        <v>287</v>
      </c>
      <c r="W423" t="s">
        <v>899</v>
      </c>
      <c r="X423" t="str">
        <f t="shared" ref="X423:X441" si="95">H423&amp;" "&amp;G423</f>
        <v>cFFDC cFFDC</v>
      </c>
      <c r="Y423">
        <v>-1</v>
      </c>
    </row>
    <row r="424" spans="1:26" x14ac:dyDescent="0.2">
      <c r="B424" t="s">
        <v>659</v>
      </c>
      <c r="C424" t="s">
        <v>903</v>
      </c>
      <c r="D424" t="s">
        <v>1114</v>
      </c>
      <c r="E424" t="s">
        <v>903</v>
      </c>
      <c r="F424" s="17" t="s">
        <v>1047</v>
      </c>
      <c r="G424" s="17" t="s">
        <v>615</v>
      </c>
      <c r="H424" s="17" t="s">
        <v>615</v>
      </c>
      <c r="I424" s="17"/>
      <c r="J424" s="18" t="s">
        <v>612</v>
      </c>
      <c r="K424" t="str">
        <f t="shared" si="94"/>
        <v>di-C22:6 LG (DDLG)</v>
      </c>
      <c r="L424" s="18" t="str">
        <f>"A general model "&amp;D424&amp;" ("&amp;E424&amp;") lipid corresponding to atomistic C22:6(4c;7c;10c;13c;16c;19c) di-docosahexaenoic acid tails."</f>
        <v>A general model plasmalogen phosphatidylglycerol (LG) lipid corresponding to atomistic C22:6(4c;7c;10c;13c;16c;19c) di-docosahexaenoic acid tails.</v>
      </c>
      <c r="N424" t="s">
        <v>945</v>
      </c>
      <c r="O424"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424" t="s">
        <v>878</v>
      </c>
      <c r="V424" t="s">
        <v>287</v>
      </c>
      <c r="W424" t="s">
        <v>899</v>
      </c>
      <c r="X424" t="str">
        <f t="shared" si="95"/>
        <v>DFFDD DFFDD</v>
      </c>
      <c r="Y424">
        <v>-1</v>
      </c>
      <c r="Z424" s="19"/>
    </row>
    <row r="425" spans="1:26" x14ac:dyDescent="0.2">
      <c r="B425" t="s">
        <v>659</v>
      </c>
      <c r="C425" t="s">
        <v>903</v>
      </c>
      <c r="D425" t="s">
        <v>1114</v>
      </c>
      <c r="E425" t="s">
        <v>903</v>
      </c>
      <c r="F425" s="17" t="s">
        <v>1048</v>
      </c>
      <c r="G425" s="17" t="s">
        <v>569</v>
      </c>
      <c r="H425" s="17" t="s">
        <v>572</v>
      </c>
      <c r="I425" s="17"/>
      <c r="J425" t="s">
        <v>618</v>
      </c>
      <c r="K425" t="str">
        <f t="shared" si="94"/>
        <v>C16:0/16:1 LG (PYLG)</v>
      </c>
      <c r="L425" s="18" t="str">
        <f>"A general model "&amp;D425&amp;" ("&amp;E425&amp;") lipid corresponding to atomistic C16:0/16:1(9c) 1-palmitoyl-2-palmitoleoyl tails."</f>
        <v>A general model plasmalogen phosphatidylglycerol (LG) lipid corresponding to atomistic C16:0/16:1(9c) 1-palmitoyl-2-palmitoleoyl tails.</v>
      </c>
      <c r="N425" t="s">
        <v>945</v>
      </c>
      <c r="O425"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425" t="s">
        <v>878</v>
      </c>
      <c r="V425" t="s">
        <v>287</v>
      </c>
      <c r="W425" t="s">
        <v>899</v>
      </c>
      <c r="X425" t="str">
        <f t="shared" si="95"/>
        <v>cCDC cCCC</v>
      </c>
      <c r="Y425">
        <v>-1</v>
      </c>
    </row>
    <row r="426" spans="1:26" x14ac:dyDescent="0.2">
      <c r="B426" t="s">
        <v>659</v>
      </c>
      <c r="C426" t="s">
        <v>903</v>
      </c>
      <c r="D426" t="s">
        <v>1114</v>
      </c>
      <c r="E426" t="s">
        <v>903</v>
      </c>
      <c r="F426" s="17" t="s">
        <v>1049</v>
      </c>
      <c r="G426" s="17" t="s">
        <v>569</v>
      </c>
      <c r="H426" s="17" t="s">
        <v>57</v>
      </c>
      <c r="I426" s="17"/>
      <c r="J426" t="s">
        <v>620</v>
      </c>
      <c r="K426" t="str">
        <f t="shared" si="94"/>
        <v>C16:0/18:0 LG (PSLG)</v>
      </c>
      <c r="L426" s="18" t="str">
        <f>"A general model "&amp;D426&amp;" ("&amp;E426&amp;") lipid corresponding to atomistic C16:0/18:0 1-palmitoyl-2-stearoyl tails."</f>
        <v>A general model plasmalogen phosphatidylglycerol (LG) lipid corresponding to atomistic C16:0/18:0 1-palmitoyl-2-stearoyl tails.</v>
      </c>
      <c r="N426" t="s">
        <v>945</v>
      </c>
      <c r="O426"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426" t="s">
        <v>878</v>
      </c>
      <c r="V426" t="s">
        <v>287</v>
      </c>
      <c r="W426" t="s">
        <v>899</v>
      </c>
      <c r="X426" t="str">
        <f t="shared" si="95"/>
        <v>CCCC cCCC</v>
      </c>
      <c r="Y426">
        <v>-1</v>
      </c>
    </row>
    <row r="427" spans="1:26" x14ac:dyDescent="0.2">
      <c r="B427" t="s">
        <v>659</v>
      </c>
      <c r="C427" t="s">
        <v>903</v>
      </c>
      <c r="D427" t="s">
        <v>1114</v>
      </c>
      <c r="E427" t="s">
        <v>903</v>
      </c>
      <c r="F427" s="17" t="s">
        <v>1050</v>
      </c>
      <c r="G427" s="17" t="s">
        <v>569</v>
      </c>
      <c r="H427" s="17" t="s">
        <v>73</v>
      </c>
      <c r="I427" s="17"/>
      <c r="J427" t="s">
        <v>197</v>
      </c>
      <c r="K427" t="str">
        <f t="shared" si="94"/>
        <v>C16:0/18:1 LG (POLG)</v>
      </c>
      <c r="L427" s="18" t="str">
        <f>"A general model "&amp;D427&amp;" ("&amp;E427&amp;") lipid corresponding to atomistic C16:0/18:1(9c) 1-palmitoyl-2-oleoyl (PO"&amp;E427&amp;") tails."</f>
        <v>A general model plasmalogen phosphatidylglycerol (LG) lipid corresponding to atomistic C16:0/18:1(9c) 1-palmitoyl-2-oleoyl (POLG) tails.</v>
      </c>
      <c r="N427" t="s">
        <v>945</v>
      </c>
      <c r="O427"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427" t="s">
        <v>878</v>
      </c>
      <c r="V427" t="s">
        <v>287</v>
      </c>
      <c r="W427" t="s">
        <v>899</v>
      </c>
      <c r="X427" t="str">
        <f t="shared" si="95"/>
        <v>CDCC cCCC</v>
      </c>
      <c r="Y427">
        <v>-1</v>
      </c>
    </row>
    <row r="428" spans="1:26" x14ac:dyDescent="0.2">
      <c r="A428" s="27"/>
      <c r="B428" t="s">
        <v>659</v>
      </c>
      <c r="C428" t="s">
        <v>903</v>
      </c>
      <c r="D428" t="s">
        <v>1114</v>
      </c>
      <c r="E428" t="s">
        <v>903</v>
      </c>
      <c r="F428" s="17" t="s">
        <v>1051</v>
      </c>
      <c r="G428" s="17" t="s">
        <v>569</v>
      </c>
      <c r="H428" s="17" t="s">
        <v>88</v>
      </c>
      <c r="I428" s="17"/>
      <c r="J428" t="s">
        <v>203</v>
      </c>
      <c r="K428" t="str">
        <f t="shared" si="94"/>
        <v>C16:0/18:2 LG (PLLG)</v>
      </c>
      <c r="L428" s="18" t="str">
        <f>"A general model "&amp;D428&amp;" ("&amp;E428&amp;") lipid corresponding to atomistic C16:0/18:2(9c;12c) 1-palmitoyl-2-linoleoyl tails."</f>
        <v>A general model plasmalogen phosphatidylglycerol (LG) lipid corresponding to atomistic C16:0/18:2(9c;12c) 1-palmitoyl-2-linoleoyl tails.</v>
      </c>
      <c r="N428" t="s">
        <v>945</v>
      </c>
      <c r="O428"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428" t="s">
        <v>878</v>
      </c>
      <c r="V428" t="s">
        <v>287</v>
      </c>
      <c r="W428" t="s">
        <v>899</v>
      </c>
      <c r="X428" t="str">
        <f t="shared" si="95"/>
        <v>CDDC cCCC</v>
      </c>
      <c r="Y428">
        <v>-1</v>
      </c>
    </row>
    <row r="429" spans="1:26" x14ac:dyDescent="0.2">
      <c r="B429" t="s">
        <v>659</v>
      </c>
      <c r="C429" t="s">
        <v>903</v>
      </c>
      <c r="D429" t="s">
        <v>1114</v>
      </c>
      <c r="E429" t="s">
        <v>903</v>
      </c>
      <c r="F429" s="17" t="s">
        <v>1052</v>
      </c>
      <c r="G429" s="17" t="s">
        <v>569</v>
      </c>
      <c r="H429" s="17" t="s">
        <v>92</v>
      </c>
      <c r="I429" s="17"/>
      <c r="J429" t="s">
        <v>205</v>
      </c>
      <c r="K429" t="str">
        <f t="shared" si="94"/>
        <v>C16:0/18:3 LG (PFLG)</v>
      </c>
      <c r="L429" s="18" t="str">
        <f>"A general model "&amp;D429&amp;" ("&amp;E429&amp;") lipid corresponding to atomistic C16:0/18:3(9c;12c;15c) 1-palmitoyl-2-alpha-linolenic acid tails."</f>
        <v>A general model plasmalogen phosphatidylglycerol (LG) lipid corresponding to atomistic C16:0/18:3(9c;12c;15c) 1-palmitoyl-2-alpha-linolenic acid tails.</v>
      </c>
      <c r="N429" t="s">
        <v>945</v>
      </c>
      <c r="O429"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429" t="s">
        <v>878</v>
      </c>
      <c r="V429" t="s">
        <v>287</v>
      </c>
      <c r="W429" t="s">
        <v>899</v>
      </c>
      <c r="X429" t="str">
        <f t="shared" si="95"/>
        <v>CDDD cCCC</v>
      </c>
      <c r="Y429">
        <v>-1</v>
      </c>
    </row>
    <row r="430" spans="1:26" x14ac:dyDescent="0.2">
      <c r="B430" t="s">
        <v>659</v>
      </c>
      <c r="C430" t="s">
        <v>903</v>
      </c>
      <c r="D430" t="s">
        <v>1114</v>
      </c>
      <c r="E430" t="s">
        <v>903</v>
      </c>
      <c r="F430" s="17" t="s">
        <v>1053</v>
      </c>
      <c r="G430" s="17" t="s">
        <v>569</v>
      </c>
      <c r="H430" s="17" t="s">
        <v>651</v>
      </c>
      <c r="I430" s="17"/>
      <c r="J430" t="s">
        <v>201</v>
      </c>
      <c r="K430" t="str">
        <f t="shared" si="94"/>
        <v>C16:0/20:2 LG (PILG)</v>
      </c>
      <c r="L430" s="18" t="str">
        <f>"A general model "&amp;D430&amp;" ("&amp;E430&amp;") lipid corresponding to atomistic C16:0/20:2(11c;14c) 1-palmitoyl-2-eicosadienoyl tails."</f>
        <v>A general model plasmalogen phosphatidylglycerol (LG) lipid corresponding to atomistic C16:0/20:2(11c;14c) 1-palmitoyl-2-eicosadienoyl tails.</v>
      </c>
      <c r="N430" t="s">
        <v>945</v>
      </c>
      <c r="O430"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430" t="s">
        <v>878</v>
      </c>
      <c r="V430" t="s">
        <v>287</v>
      </c>
      <c r="W430" t="s">
        <v>899</v>
      </c>
      <c r="X430" t="str">
        <f t="shared" si="95"/>
        <v>cCDDC cCCC</v>
      </c>
      <c r="Y430">
        <v>-1</v>
      </c>
    </row>
    <row r="431" spans="1:26" x14ac:dyDescent="0.2">
      <c r="A431" s="41"/>
      <c r="B431" t="s">
        <v>659</v>
      </c>
      <c r="C431" t="s">
        <v>903</v>
      </c>
      <c r="D431" t="s">
        <v>1114</v>
      </c>
      <c r="E431" t="s">
        <v>903</v>
      </c>
      <c r="F431" s="17" t="s">
        <v>1054</v>
      </c>
      <c r="G431" s="17" t="s">
        <v>569</v>
      </c>
      <c r="H431" s="17" t="s">
        <v>750</v>
      </c>
      <c r="I431" s="17"/>
      <c r="J431" t="s">
        <v>245</v>
      </c>
      <c r="K431" t="str">
        <f t="shared" si="94"/>
        <v>C16:0/20:3 LG (PQLG)</v>
      </c>
      <c r="L431" s="18" t="str">
        <f>"A general model "&amp;D431&amp;" ("&amp;E431&amp;") lipid corresponding to atomistic C18:0/20:2(8c;11c;14c) 1-palmitoyl-2-eicosatrienoyl tails."</f>
        <v>A general model plasmalogen phosphatidylglycerol (LG) lipid corresponding to atomistic C18:0/20:2(8c;11c;14c) 1-palmitoyl-2-eicosatrienoyl tails.</v>
      </c>
      <c r="N431" t="s">
        <v>945</v>
      </c>
      <c r="O431"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431" t="s">
        <v>878</v>
      </c>
      <c r="V431" t="s">
        <v>287</v>
      </c>
      <c r="W431" t="s">
        <v>899</v>
      </c>
      <c r="X431" t="str">
        <f t="shared" si="95"/>
        <v>cDDDC cCCC</v>
      </c>
      <c r="Y431">
        <v>-1</v>
      </c>
    </row>
    <row r="432" spans="1:26" x14ac:dyDescent="0.2">
      <c r="B432" t="s">
        <v>659</v>
      </c>
      <c r="C432" t="s">
        <v>903</v>
      </c>
      <c r="D432" t="s">
        <v>1114</v>
      </c>
      <c r="E432" t="s">
        <v>903</v>
      </c>
      <c r="F432" s="17" t="s">
        <v>1055</v>
      </c>
      <c r="G432" s="17" t="s">
        <v>569</v>
      </c>
      <c r="H432" s="17" t="s">
        <v>614</v>
      </c>
      <c r="I432" s="17"/>
      <c r="J432" t="s">
        <v>208</v>
      </c>
      <c r="K432" t="str">
        <f t="shared" si="94"/>
        <v>C16:0/20:4 LG (PALG)</v>
      </c>
      <c r="L432" s="18" t="str">
        <f>"A general model "&amp;D432&amp;" ("&amp;E432&amp;") lipid corresponding to atomistic C16:0/20:4(5c;8c;11c;14c) 1-palmitoyl-2-arachidonoyl tails."</f>
        <v>A general model plasmalogen phosphatidylglycerol (LG) lipid corresponding to atomistic C16:0/20:4(5c;8c;11c;14c) 1-palmitoyl-2-arachidonoyl tails.</v>
      </c>
      <c r="N432" t="s">
        <v>945</v>
      </c>
      <c r="O432"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432" t="s">
        <v>878</v>
      </c>
      <c r="V432" t="s">
        <v>287</v>
      </c>
      <c r="W432" t="s">
        <v>899</v>
      </c>
      <c r="X432" t="str">
        <f t="shared" si="95"/>
        <v>cFFDC cCCC</v>
      </c>
      <c r="Y432">
        <v>-1</v>
      </c>
    </row>
    <row r="433" spans="2:25" x14ac:dyDescent="0.2">
      <c r="B433" t="s">
        <v>659</v>
      </c>
      <c r="C433" t="s">
        <v>903</v>
      </c>
      <c r="D433" t="s">
        <v>1114</v>
      </c>
      <c r="E433" t="s">
        <v>903</v>
      </c>
      <c r="F433" s="17" t="s">
        <v>1056</v>
      </c>
      <c r="G433" s="17" t="s">
        <v>569</v>
      </c>
      <c r="H433" s="17" t="s">
        <v>80</v>
      </c>
      <c r="I433" s="17"/>
      <c r="J433" t="s">
        <v>624</v>
      </c>
      <c r="K433" t="str">
        <f t="shared" si="94"/>
        <v>C16:0/22:1 LG (PELG)</v>
      </c>
      <c r="L433" s="18" t="str">
        <f>"A general model "&amp;D433&amp;" ("&amp;E433&amp;") lipid corresponding to atomistic C16:0/22:1 1-palmitoyl-2-erucoyl tails."</f>
        <v>A general model plasmalogen phosphatidylglycerol (LG) lipid corresponding to atomistic C16:0/22:1 1-palmitoyl-2-erucoyl tails.</v>
      </c>
      <c r="N433" t="s">
        <v>945</v>
      </c>
      <c r="O433"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433" t="s">
        <v>878</v>
      </c>
      <c r="V433" t="s">
        <v>287</v>
      </c>
      <c r="W433" t="s">
        <v>899</v>
      </c>
      <c r="X433" t="str">
        <f t="shared" si="95"/>
        <v>CCDCC cCCC</v>
      </c>
      <c r="Y433">
        <v>-1</v>
      </c>
    </row>
    <row r="434" spans="2:25" x14ac:dyDescent="0.2">
      <c r="B434" t="s">
        <v>659</v>
      </c>
      <c r="C434" t="s">
        <v>903</v>
      </c>
      <c r="D434" t="s">
        <v>1114</v>
      </c>
      <c r="E434" t="s">
        <v>903</v>
      </c>
      <c r="F434" s="17" t="s">
        <v>1057</v>
      </c>
      <c r="G434" s="17" t="s">
        <v>569</v>
      </c>
      <c r="H434" s="17" t="s">
        <v>615</v>
      </c>
      <c r="I434" s="17"/>
      <c r="J434" s="18" t="s">
        <v>210</v>
      </c>
      <c r="K434" t="str">
        <f t="shared" si="94"/>
        <v>C16:0/22:6 LG (PDLG)</v>
      </c>
      <c r="L434" s="18" t="str">
        <f>"A general model "&amp;D434&amp;" ("&amp;E434&amp;") lipid corresponding to atomistic C16:0/22:6(4c;7c;10c;13c;16c;19c) 1-palmitoyl-2-docosahexaenoyl tails."</f>
        <v>A general model plasmalogen phosphatidylglycerol (LG) lipid corresponding to atomistic C16:0/22:6(4c;7c;10c;13c;16c;19c) 1-palmitoyl-2-docosahexaenoyl tails.</v>
      </c>
      <c r="N434" t="s">
        <v>945</v>
      </c>
      <c r="O434"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434" t="s">
        <v>878</v>
      </c>
      <c r="V434" t="s">
        <v>287</v>
      </c>
      <c r="W434" t="s">
        <v>899</v>
      </c>
      <c r="X434" t="str">
        <f t="shared" si="95"/>
        <v>DFFDD cCCC</v>
      </c>
      <c r="Y434">
        <v>-1</v>
      </c>
    </row>
    <row r="435" spans="2:25" x14ac:dyDescent="0.2">
      <c r="B435" t="s">
        <v>659</v>
      </c>
      <c r="C435" t="s">
        <v>903</v>
      </c>
      <c r="D435" t="s">
        <v>1114</v>
      </c>
      <c r="E435" t="s">
        <v>903</v>
      </c>
      <c r="F435" s="17" t="s">
        <v>1058</v>
      </c>
      <c r="G435" s="17" t="s">
        <v>572</v>
      </c>
      <c r="H435" s="17" t="s">
        <v>73</v>
      </c>
      <c r="I435" s="17"/>
      <c r="J435" t="s">
        <v>622</v>
      </c>
      <c r="K435" t="str">
        <f t="shared" si="94"/>
        <v>C16:1/18:1 LG (YOLG)</v>
      </c>
      <c r="L435" s="18" t="str">
        <f>"A general model "&amp;D435&amp;" ("&amp;E435&amp;") lipid corresponding to atomistic C16:1(9c)/18:1(9c) 1-palmitoleoyl-2-oleoyl tails."</f>
        <v>A general model plasmalogen phosphatidylglycerol (LG) lipid corresponding to atomistic C16:1(9c)/18:1(9c) 1-palmitoleoyl-2-oleoyl tails.</v>
      </c>
      <c r="N435" t="s">
        <v>945</v>
      </c>
      <c r="O435"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435" t="s">
        <v>878</v>
      </c>
      <c r="V435" t="s">
        <v>287</v>
      </c>
      <c r="W435" t="s">
        <v>899</v>
      </c>
      <c r="X435" t="str">
        <f t="shared" si="95"/>
        <v>CDCC cCDC</v>
      </c>
      <c r="Y435">
        <v>-1</v>
      </c>
    </row>
    <row r="436" spans="2:25" x14ac:dyDescent="0.2">
      <c r="B436" t="s">
        <v>659</v>
      </c>
      <c r="C436" t="s">
        <v>903</v>
      </c>
      <c r="D436" t="s">
        <v>1114</v>
      </c>
      <c r="E436" t="s">
        <v>903</v>
      </c>
      <c r="F436" s="17" t="s">
        <v>1059</v>
      </c>
      <c r="G436" s="17" t="s">
        <v>57</v>
      </c>
      <c r="H436" s="17" t="s">
        <v>73</v>
      </c>
      <c r="I436" s="17"/>
      <c r="J436" t="s">
        <v>639</v>
      </c>
      <c r="K436" t="str">
        <f t="shared" si="94"/>
        <v>C18:0/18:1 LG (SOLG)</v>
      </c>
      <c r="L436" s="18" t="str">
        <f>"A general model "&amp;D436&amp;" ("&amp;E436&amp;") lipid corresponding to atomistic C18:0/18:1(9c) 1-stearoyl-2-oleoyl (SO"&amp;E436&amp;") tails."</f>
        <v>A general model plasmalogen phosphatidylglycerol (LG) lipid corresponding to atomistic C18:0/18:1(9c) 1-stearoyl-2-oleoyl (SOLG) tails.</v>
      </c>
      <c r="N436" t="s">
        <v>945</v>
      </c>
      <c r="O436"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436" t="s">
        <v>878</v>
      </c>
      <c r="V436" t="s">
        <v>287</v>
      </c>
      <c r="W436" t="s">
        <v>899</v>
      </c>
      <c r="X436" t="str">
        <f t="shared" si="95"/>
        <v>CDCC CCCC</v>
      </c>
      <c r="Y436">
        <v>-1</v>
      </c>
    </row>
    <row r="437" spans="2:25" x14ac:dyDescent="0.2">
      <c r="B437" t="s">
        <v>659</v>
      </c>
      <c r="C437" t="s">
        <v>903</v>
      </c>
      <c r="D437" t="s">
        <v>1114</v>
      </c>
      <c r="E437" t="s">
        <v>903</v>
      </c>
      <c r="F437" s="17" t="s">
        <v>1060</v>
      </c>
      <c r="G437" s="17" t="s">
        <v>57</v>
      </c>
      <c r="H437" s="17" t="s">
        <v>88</v>
      </c>
      <c r="I437" s="17"/>
      <c r="J437" t="s">
        <v>642</v>
      </c>
      <c r="K437" t="str">
        <f t="shared" si="94"/>
        <v>C18:0/18:2 LG (SLLG)</v>
      </c>
      <c r="L437" s="18" t="str">
        <f>"A general model "&amp;D437&amp;" ("&amp;E437&amp;") lipid corresponding to atomistic C18:0/18:2(9c;12c) 1-stearoyl-2-linoleoyl tails."</f>
        <v>A general model plasmalogen phosphatidylglycerol (LG) lipid corresponding to atomistic C18:0/18:2(9c;12c) 1-stearoyl-2-linoleoyl tails.</v>
      </c>
      <c r="N437" t="s">
        <v>945</v>
      </c>
      <c r="O437"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437" t="s">
        <v>878</v>
      </c>
      <c r="V437" t="s">
        <v>287</v>
      </c>
      <c r="W437" t="s">
        <v>899</v>
      </c>
      <c r="X437" t="str">
        <f t="shared" si="95"/>
        <v>CDDC CCCC</v>
      </c>
      <c r="Y437">
        <v>-1</v>
      </c>
    </row>
    <row r="438" spans="2:25" x14ac:dyDescent="0.2">
      <c r="B438" t="s">
        <v>659</v>
      </c>
      <c r="C438" t="s">
        <v>903</v>
      </c>
      <c r="D438" t="s">
        <v>1114</v>
      </c>
      <c r="E438" t="s">
        <v>903</v>
      </c>
      <c r="F438" s="17" t="s">
        <v>1061</v>
      </c>
      <c r="G438" s="17" t="s">
        <v>57</v>
      </c>
      <c r="H438" s="17" t="s">
        <v>614</v>
      </c>
      <c r="I438" s="17"/>
      <c r="J438" t="s">
        <v>637</v>
      </c>
      <c r="K438" t="str">
        <f t="shared" si="94"/>
        <v>C18:0/20:4 LG (SALG)</v>
      </c>
      <c r="L438" s="18" t="str">
        <f>"A general model "&amp;D438&amp;" ("&amp;E438&amp;") lipid corresponding to atomistic C16:0/20:4(5c;8c;11c;14c) 1-stearoyl-2-arachidonoyl tails."</f>
        <v>A general model plasmalogen phosphatidylglycerol (LG) lipid corresponding to atomistic C16:0/20:4(5c;8c;11c;14c) 1-stearoyl-2-arachidonoyl tails.</v>
      </c>
      <c r="N438" t="s">
        <v>945</v>
      </c>
      <c r="O438"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438" t="s">
        <v>878</v>
      </c>
      <c r="V438" t="s">
        <v>287</v>
      </c>
      <c r="W438" t="s">
        <v>899</v>
      </c>
      <c r="X438" t="str">
        <f t="shared" si="95"/>
        <v>cFFDC CCCC</v>
      </c>
      <c r="Y438">
        <v>-1</v>
      </c>
    </row>
    <row r="439" spans="2:25" x14ac:dyDescent="0.2">
      <c r="B439" t="s">
        <v>659</v>
      </c>
      <c r="C439" t="s">
        <v>903</v>
      </c>
      <c r="D439" t="s">
        <v>1114</v>
      </c>
      <c r="E439" t="s">
        <v>903</v>
      </c>
      <c r="F439" s="17" t="s">
        <v>1062</v>
      </c>
      <c r="G439" s="17" t="s">
        <v>57</v>
      </c>
      <c r="H439" s="17" t="s">
        <v>615</v>
      </c>
      <c r="I439" s="17"/>
      <c r="J439" s="18" t="s">
        <v>635</v>
      </c>
      <c r="K439" t="str">
        <f t="shared" si="94"/>
        <v>C18:0/22:6 LG (SDLG)</v>
      </c>
      <c r="L439" s="18" t="str">
        <f>"A general model "&amp;D439&amp;" ("&amp;E439&amp;") lipid corresponding to atomistic C18:0/22:6(4c;7c;10c;13c;16c;19c) 1-stearoyl-2-docosahexaenoyl tails."</f>
        <v>A general model plasmalogen phosphatidylglycerol (LG) lipid corresponding to atomistic C18:0/22:6(4c;7c;10c;13c;16c;19c) 1-stearoyl-2-docosahexaenoyl tails.</v>
      </c>
      <c r="N439" t="s">
        <v>945</v>
      </c>
      <c r="O439"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439" t="s">
        <v>878</v>
      </c>
      <c r="V439" t="s">
        <v>287</v>
      </c>
      <c r="W439" t="s">
        <v>899</v>
      </c>
      <c r="X439" t="str">
        <f t="shared" si="95"/>
        <v>DFFDD CCCC</v>
      </c>
      <c r="Y439">
        <v>-1</v>
      </c>
    </row>
    <row r="440" spans="2:25" x14ac:dyDescent="0.2">
      <c r="B440" t="s">
        <v>659</v>
      </c>
      <c r="C440" t="s">
        <v>903</v>
      </c>
      <c r="D440" t="s">
        <v>1114</v>
      </c>
      <c r="E440" t="s">
        <v>903</v>
      </c>
      <c r="F440" s="17" t="s">
        <v>1063</v>
      </c>
      <c r="G440" s="17" t="s">
        <v>73</v>
      </c>
      <c r="H440" s="17" t="s">
        <v>88</v>
      </c>
      <c r="I440" s="17"/>
      <c r="J440" t="s">
        <v>214</v>
      </c>
      <c r="K440" t="str">
        <f t="shared" si="94"/>
        <v>C18:1/18:2 LG (OLLG)</v>
      </c>
      <c r="L440" s="18" t="str">
        <f>"A general model "&amp;D440&amp;" ("&amp;E440&amp;") lipid corresponding to atomistic C18:1(9c)/18:2(9c;12c) 1-oleoyl-2-linoleoyl  tails."</f>
        <v>A general model plasmalogen phosphatidylglycerol (LG) lipid corresponding to atomistic C18:1(9c)/18:2(9c;12c) 1-oleoyl-2-linoleoyl  tails.</v>
      </c>
      <c r="N440" t="s">
        <v>945</v>
      </c>
      <c r="O440"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440" t="s">
        <v>878</v>
      </c>
      <c r="V440" t="s">
        <v>287</v>
      </c>
      <c r="W440" t="s">
        <v>899</v>
      </c>
      <c r="X440" t="str">
        <f t="shared" si="95"/>
        <v>CDDC CDCC</v>
      </c>
      <c r="Y440">
        <v>-1</v>
      </c>
    </row>
    <row r="441" spans="2:25" x14ac:dyDescent="0.2">
      <c r="B441" t="s">
        <v>659</v>
      </c>
      <c r="C441" t="s">
        <v>903</v>
      </c>
      <c r="D441" t="s">
        <v>1114</v>
      </c>
      <c r="E441" t="s">
        <v>903</v>
      </c>
      <c r="F441" s="17" t="s">
        <v>1064</v>
      </c>
      <c r="G441" s="17" t="s">
        <v>73</v>
      </c>
      <c r="H441" s="17" t="s">
        <v>80</v>
      </c>
      <c r="I441" s="17"/>
      <c r="J441" t="s">
        <v>644</v>
      </c>
      <c r="K441" t="str">
        <f t="shared" si="94"/>
        <v>C18:1/22:1 LG (OELG)</v>
      </c>
      <c r="L441" s="18" t="str">
        <f>"A general model "&amp;D441&amp;" ("&amp;E441&amp;") lipid corresponding to atomistic C18:1(9c)/22:1(13c) 1-oleoyl-2-dierucoyl tails."</f>
        <v>A general model plasmalogen phosphatidylglycerol (LG) lipid corresponding to atomistic C18:1(9c)/22:1(13c) 1-oleoyl-2-dierucoyl tails.</v>
      </c>
      <c r="N441" t="s">
        <v>945</v>
      </c>
      <c r="O441"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441" t="s">
        <v>878</v>
      </c>
      <c r="V441" t="s">
        <v>287</v>
      </c>
      <c r="W441" t="s">
        <v>899</v>
      </c>
      <c r="X441" t="str">
        <f t="shared" si="95"/>
        <v>CCDCC CDCC</v>
      </c>
      <c r="Y441">
        <v>-1</v>
      </c>
    </row>
    <row r="442" spans="2:25" x14ac:dyDescent="0.2">
      <c r="B442" t="s">
        <v>659</v>
      </c>
      <c r="C442" t="s">
        <v>903</v>
      </c>
      <c r="D442" t="s">
        <v>1114</v>
      </c>
      <c r="E442" t="s">
        <v>903</v>
      </c>
      <c r="F442" s="17" t="s">
        <v>1065</v>
      </c>
      <c r="G442" s="17" t="s">
        <v>73</v>
      </c>
      <c r="H442" s="17" t="s">
        <v>615</v>
      </c>
      <c r="I442" s="17"/>
      <c r="J442" s="18" t="s">
        <v>216</v>
      </c>
      <c r="K442" t="str">
        <f>J442&amp;" "&amp;E442&amp;" ("&amp;F442&amp;")"</f>
        <v>C18:1/22:6 LG (ODLG)</v>
      </c>
      <c r="L442" s="18" t="str">
        <f>"A general model "&amp;D442&amp;" ("&amp;E442&amp;") lipid corresponding to atomistic C18:1(9c)/22:6(4c;7c;10c;13c;16c;19c) 1-oleoyl-2-docosahexaenoic acid tails."</f>
        <v>A general model plasmalogen phosphatidylglycerol (LG) lipid corresponding to atomistic C18:1(9c)/22:6(4c;7c;10c;13c;16c;19c) 1-oleoyl-2-docosahexaenoic acid tails.</v>
      </c>
      <c r="N442" t="s">
        <v>945</v>
      </c>
      <c r="O442"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442" t="s">
        <v>878</v>
      </c>
      <c r="V442" t="s">
        <v>287</v>
      </c>
      <c r="W442" t="s">
        <v>899</v>
      </c>
      <c r="X442" t="str">
        <f>H442&amp;" "&amp;G442</f>
        <v>DFFDD CDCC</v>
      </c>
      <c r="Y442">
        <v>-1</v>
      </c>
    </row>
    <row r="443" spans="2:25" x14ac:dyDescent="0.2">
      <c r="B443" t="s">
        <v>659</v>
      </c>
      <c r="C443" t="s">
        <v>903</v>
      </c>
      <c r="D443" t="s">
        <v>1114</v>
      </c>
      <c r="E443" t="s">
        <v>903</v>
      </c>
      <c r="F443" s="17" t="s">
        <v>1066</v>
      </c>
      <c r="G443" s="17" t="s">
        <v>88</v>
      </c>
      <c r="H443" s="17" t="s">
        <v>92</v>
      </c>
      <c r="I443" s="17"/>
      <c r="J443" t="s">
        <v>645</v>
      </c>
      <c r="K443" t="str">
        <f t="shared" ref="K443" si="96">J443&amp;" "&amp;E443&amp;" ("&amp;F443&amp;")"</f>
        <v>C18:2/18:3 LG (LFLG)</v>
      </c>
      <c r="L443" s="18" t="str">
        <f>"A general model "&amp;D443&amp;" ("&amp;E443&amp;") lipid corresponding to atomistic C18:2(9c;12c)/18:3(9c;12c;15c) 1-dilinoleoyl-2-alpha-linolenic acid  tails."</f>
        <v>A general model plasmalogen phosphatidylglycerol (LG) lipid corresponding to atomistic C18:2(9c;12c)/18:3(9c;12c;15c) 1-dilinoleoyl-2-alpha-linolenic acid  tails.</v>
      </c>
      <c r="N443" t="s">
        <v>945</v>
      </c>
      <c r="O443"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443" t="s">
        <v>878</v>
      </c>
      <c r="V443" t="s">
        <v>287</v>
      </c>
      <c r="W443" t="s">
        <v>899</v>
      </c>
      <c r="X443" t="str">
        <f t="shared" ref="X443" si="97">H443&amp;" "&amp;G443</f>
        <v>CDDD CDDC</v>
      </c>
      <c r="Y443">
        <v>-1</v>
      </c>
    </row>
    <row r="444" spans="2:25" x14ac:dyDescent="0.2">
      <c r="F444" s="17"/>
      <c r="G444" s="17"/>
      <c r="H444" s="17"/>
      <c r="I444" s="17"/>
      <c r="L444" s="18"/>
    </row>
    <row r="445" spans="2:25" ht="18" x14ac:dyDescent="0.2">
      <c r="C445" s="16" t="s">
        <v>885</v>
      </c>
      <c r="D445" s="16"/>
      <c r="E445" s="16"/>
      <c r="L445" s="19"/>
    </row>
    <row r="446" spans="2:25" x14ac:dyDescent="0.2">
      <c r="B446">
        <v>-1</v>
      </c>
      <c r="C446" t="s">
        <v>889</v>
      </c>
      <c r="D446" t="s">
        <v>1343</v>
      </c>
      <c r="E446" t="s">
        <v>1115</v>
      </c>
      <c r="O446" t="str">
        <f>Refs!$B$13 &amp; " and \n " &amp; Refs!$B$12</f>
        <v>K.B. Pedersen et al., The Martini 3 Lipidome: Expanded and Refined Parameters Improve Lipid Phase Behavior, ACS Central Science, 2025. doi: 10.1021/acscentsci.5c00755 and \n P.C.T. Souza et al. Martini 3: a general purpose force field for coarse-grained molecular dynamics, \n Nat. Methods; 2021. doi: 10.1038/s41592-021-01098-3</v>
      </c>
      <c r="Q446" t="s">
        <v>660</v>
      </c>
      <c r="R446" t="s">
        <v>876</v>
      </c>
    </row>
    <row r="447" spans="2:25" x14ac:dyDescent="0.2">
      <c r="B447" t="s">
        <v>659</v>
      </c>
      <c r="C447" t="s">
        <v>904</v>
      </c>
      <c r="D447" t="s">
        <v>1116</v>
      </c>
      <c r="E447" t="s">
        <v>904</v>
      </c>
      <c r="F447" s="17" t="s">
        <v>1067</v>
      </c>
      <c r="G447" s="17" t="s">
        <v>571</v>
      </c>
      <c r="H447" s="17" t="s">
        <v>571</v>
      </c>
      <c r="I447" s="17"/>
      <c r="J447" t="s">
        <v>582</v>
      </c>
      <c r="K447" t="str">
        <f t="shared" ref="K447:K462" si="98">J447&amp;" "&amp;E447&amp;" ("&amp;F447&amp;")"</f>
        <v>di-C08:0 LA (DTLA)</v>
      </c>
      <c r="L447" t="str">
        <f>"A general model "&amp;D447&amp;" ("&amp;E447&amp;") lipid corresponding to atomistic C8:0 dioctanoyl tails."</f>
        <v>A general model plasmalogen phosphatidic acid (LA) lipid corresponding to atomistic C8:0 dioctanoyl tails.</v>
      </c>
      <c r="N447" t="s">
        <v>945</v>
      </c>
      <c r="O447"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447" t="s">
        <v>878</v>
      </c>
      <c r="V447" t="s">
        <v>26</v>
      </c>
      <c r="W447" t="s">
        <v>899</v>
      </c>
      <c r="X447" t="str">
        <f t="shared" ref="X447:X462" si="99">H447&amp;" "&amp;G447</f>
        <v>cC cC</v>
      </c>
      <c r="Y447">
        <v>-1</v>
      </c>
    </row>
    <row r="448" spans="2:25" x14ac:dyDescent="0.2">
      <c r="B448" t="s">
        <v>659</v>
      </c>
      <c r="C448" t="s">
        <v>904</v>
      </c>
      <c r="D448" t="s">
        <v>1116</v>
      </c>
      <c r="E448" t="s">
        <v>904</v>
      </c>
      <c r="F448" s="17" t="s">
        <v>1068</v>
      </c>
      <c r="G448" s="17" t="s">
        <v>50</v>
      </c>
      <c r="H448" s="17" t="s">
        <v>50</v>
      </c>
      <c r="I448" s="17"/>
      <c r="J448" t="s">
        <v>584</v>
      </c>
      <c r="K448" t="str">
        <f t="shared" si="98"/>
        <v>di-C10:0 LA (DJLA)</v>
      </c>
      <c r="L448" t="str">
        <f>"A general model "&amp;D448&amp;" ("&amp;E448&amp;") lipid corresponding to atomistic C10:0 didecanoyl tails."</f>
        <v>A general model plasmalogen phosphatidic acid (LA) lipid corresponding to atomistic C10:0 didecanoyl tails.</v>
      </c>
      <c r="N448" t="s">
        <v>945</v>
      </c>
      <c r="O448"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448" t="s">
        <v>878</v>
      </c>
      <c r="V448" t="s">
        <v>26</v>
      </c>
      <c r="W448" t="s">
        <v>899</v>
      </c>
      <c r="X448" t="str">
        <f t="shared" si="99"/>
        <v>CC CC</v>
      </c>
      <c r="Y448">
        <v>-1</v>
      </c>
    </row>
    <row r="449" spans="2:25" x14ac:dyDescent="0.2">
      <c r="B449" t="s">
        <v>659</v>
      </c>
      <c r="C449" t="s">
        <v>904</v>
      </c>
      <c r="D449" t="s">
        <v>1116</v>
      </c>
      <c r="E449" t="s">
        <v>904</v>
      </c>
      <c r="F449" s="17" t="s">
        <v>1069</v>
      </c>
      <c r="G449" s="17" t="s">
        <v>570</v>
      </c>
      <c r="H449" s="17" t="s">
        <v>570</v>
      </c>
      <c r="I449" s="17"/>
      <c r="J449" t="s">
        <v>585</v>
      </c>
      <c r="K449" t="str">
        <f t="shared" si="98"/>
        <v>di-C12:0 LA (DULA)</v>
      </c>
      <c r="L449" t="str">
        <f>"A general model "&amp;D449&amp;" ("&amp;E449&amp;") lipid corresponding to atomistic C12:0 dilauroyl tails."</f>
        <v>A general model plasmalogen phosphatidic acid (LA) lipid corresponding to atomistic C12:0 dilauroyl tails.</v>
      </c>
      <c r="N449" t="s">
        <v>945</v>
      </c>
      <c r="O449"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449" t="s">
        <v>878</v>
      </c>
      <c r="V449" t="s">
        <v>26</v>
      </c>
      <c r="W449" t="s">
        <v>899</v>
      </c>
      <c r="X449" t="str">
        <f t="shared" si="99"/>
        <v>cCC cCC</v>
      </c>
      <c r="Y449">
        <v>-1</v>
      </c>
    </row>
    <row r="450" spans="2:25" x14ac:dyDescent="0.2">
      <c r="B450" t="s">
        <v>659</v>
      </c>
      <c r="C450" t="s">
        <v>904</v>
      </c>
      <c r="D450" t="s">
        <v>1116</v>
      </c>
      <c r="E450" t="s">
        <v>904</v>
      </c>
      <c r="F450" s="17" t="s">
        <v>1070</v>
      </c>
      <c r="G450" s="17" t="s">
        <v>54</v>
      </c>
      <c r="H450" s="17" t="s">
        <v>54</v>
      </c>
      <c r="I450" s="17"/>
      <c r="J450" t="s">
        <v>587</v>
      </c>
      <c r="K450" t="str">
        <f t="shared" si="98"/>
        <v>di-C14:0 LA (DMLA)</v>
      </c>
      <c r="L450" t="str">
        <f>"A general model "&amp;D450&amp;" ("&amp;E450&amp;") lipid corresponding to atomistic C14:0 dimyristoyl (DM"&amp;E450&amp;") tails."</f>
        <v>A general model plasmalogen phosphatidic acid (LA) lipid corresponding to atomistic C14:0 dimyristoyl (DMLA) tails.</v>
      </c>
      <c r="N450" t="s">
        <v>945</v>
      </c>
      <c r="O450"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450" t="s">
        <v>878</v>
      </c>
      <c r="V450" t="s">
        <v>26</v>
      </c>
      <c r="W450" t="s">
        <v>899</v>
      </c>
      <c r="X450" t="str">
        <f t="shared" si="99"/>
        <v>CCC CCC</v>
      </c>
      <c r="Y450">
        <v>-1</v>
      </c>
    </row>
    <row r="451" spans="2:25" x14ac:dyDescent="0.2">
      <c r="B451" t="s">
        <v>659</v>
      </c>
      <c r="C451" t="s">
        <v>904</v>
      </c>
      <c r="D451" t="s">
        <v>1116</v>
      </c>
      <c r="E451" t="s">
        <v>904</v>
      </c>
      <c r="F451" s="17" t="s">
        <v>1071</v>
      </c>
      <c r="G451" s="17" t="s">
        <v>569</v>
      </c>
      <c r="H451" s="17" t="s">
        <v>569</v>
      </c>
      <c r="I451" s="17"/>
      <c r="J451" t="s">
        <v>588</v>
      </c>
      <c r="K451" t="str">
        <f t="shared" si="98"/>
        <v>di-C16:0 LA (DPLA)</v>
      </c>
      <c r="L451" t="str">
        <f>"A general model "&amp;D451&amp;" ("&amp;E451&amp;") lipid corresponding to atomistic C16:0 dipalmitoyl (DP"&amp;E451&amp;") tails."</f>
        <v>A general model plasmalogen phosphatidic acid (LA) lipid corresponding to atomistic C16:0 dipalmitoyl (DPLA) tails.</v>
      </c>
      <c r="N451" t="s">
        <v>945</v>
      </c>
      <c r="O451"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451" t="s">
        <v>878</v>
      </c>
      <c r="V451" t="s">
        <v>26</v>
      </c>
      <c r="W451" t="s">
        <v>899</v>
      </c>
      <c r="X451" t="str">
        <f t="shared" si="99"/>
        <v>cCCC cCCC</v>
      </c>
      <c r="Y451">
        <v>-1</v>
      </c>
    </row>
    <row r="452" spans="2:25" x14ac:dyDescent="0.2">
      <c r="B452" t="s">
        <v>659</v>
      </c>
      <c r="C452" t="s">
        <v>904</v>
      </c>
      <c r="D452" t="s">
        <v>1116</v>
      </c>
      <c r="E452" t="s">
        <v>904</v>
      </c>
      <c r="F452" s="17" t="s">
        <v>1072</v>
      </c>
      <c r="G452" s="17" t="s">
        <v>57</v>
      </c>
      <c r="H452" s="17" t="s">
        <v>57</v>
      </c>
      <c r="I452" s="17"/>
      <c r="J452" t="s">
        <v>589</v>
      </c>
      <c r="K452" t="str">
        <f t="shared" si="98"/>
        <v>di-C18:0 LA (DSLA)</v>
      </c>
      <c r="L452" t="str">
        <f>"A general model "&amp;D452&amp;" ("&amp;E452&amp;") lipid corresponding to atomistic C18:0 distearoyl (DS"&amp;E451&amp;") tails."</f>
        <v>A general model plasmalogen phosphatidic acid (LA) lipid corresponding to atomistic C18:0 distearoyl (DSLA) tails.</v>
      </c>
      <c r="N452" t="s">
        <v>945</v>
      </c>
      <c r="O452"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452" t="s">
        <v>878</v>
      </c>
      <c r="V452" t="s">
        <v>26</v>
      </c>
      <c r="W452" t="s">
        <v>899</v>
      </c>
      <c r="X452" t="str">
        <f t="shared" si="99"/>
        <v>CCCC CCCC</v>
      </c>
      <c r="Y452">
        <v>-1</v>
      </c>
    </row>
    <row r="453" spans="2:25" x14ac:dyDescent="0.2">
      <c r="B453" t="s">
        <v>659</v>
      </c>
      <c r="C453" t="s">
        <v>904</v>
      </c>
      <c r="D453" t="s">
        <v>1116</v>
      </c>
      <c r="E453" t="s">
        <v>904</v>
      </c>
      <c r="F453" s="17" t="s">
        <v>1073</v>
      </c>
      <c r="G453" s="17" t="s">
        <v>568</v>
      </c>
      <c r="H453" s="17" t="s">
        <v>568</v>
      </c>
      <c r="I453" s="17"/>
      <c r="J453" t="s">
        <v>590</v>
      </c>
      <c r="K453" t="str">
        <f t="shared" si="98"/>
        <v>di-C20:0 LA (DKLA)</v>
      </c>
      <c r="L453" t="str">
        <f>"A general model "&amp;D453&amp;" ("&amp;E453&amp;") lipid corresponding to atomistic C20:0 diarachidoyl tails."</f>
        <v>A general model plasmalogen phosphatidic acid (LA) lipid corresponding to atomistic C20:0 diarachidoyl tails.</v>
      </c>
      <c r="N453" t="s">
        <v>945</v>
      </c>
      <c r="O453"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453" t="s">
        <v>878</v>
      </c>
      <c r="V453" t="s">
        <v>26</v>
      </c>
      <c r="W453" t="s">
        <v>899</v>
      </c>
      <c r="X453" t="str">
        <f t="shared" si="99"/>
        <v>cCCCC cCCCC</v>
      </c>
      <c r="Y453">
        <v>-1</v>
      </c>
    </row>
    <row r="454" spans="2:25" x14ac:dyDescent="0.2">
      <c r="B454" t="s">
        <v>659</v>
      </c>
      <c r="C454" t="s">
        <v>904</v>
      </c>
      <c r="D454" t="s">
        <v>1116</v>
      </c>
      <c r="E454" t="s">
        <v>904</v>
      </c>
      <c r="F454" s="17" t="s">
        <v>1074</v>
      </c>
      <c r="G454" s="17" t="s">
        <v>61</v>
      </c>
      <c r="H454" s="17" t="s">
        <v>61</v>
      </c>
      <c r="I454" s="17"/>
      <c r="J454" t="s">
        <v>591</v>
      </c>
      <c r="K454" t="str">
        <f t="shared" si="98"/>
        <v>di-C22:0 LA (DBLA)</v>
      </c>
      <c r="L454" t="str">
        <f>"A general model "&amp;D454&amp;" ("&amp;E454&amp;") lipid corresponding to atomistic C22:0 dibehenoyl tails."</f>
        <v>A general model plasmalogen phosphatidic acid (LA) lipid corresponding to atomistic C22:0 dibehenoyl tails.</v>
      </c>
      <c r="N454" t="s">
        <v>945</v>
      </c>
      <c r="O454"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454" t="s">
        <v>878</v>
      </c>
      <c r="V454" t="s">
        <v>26</v>
      </c>
      <c r="W454" t="s">
        <v>899</v>
      </c>
      <c r="X454" t="str">
        <f t="shared" si="99"/>
        <v>CCCCC CCCCC</v>
      </c>
      <c r="Y454">
        <v>-1</v>
      </c>
    </row>
    <row r="455" spans="2:25" x14ac:dyDescent="0.2">
      <c r="B455" t="s">
        <v>659</v>
      </c>
      <c r="C455" t="s">
        <v>904</v>
      </c>
      <c r="D455" t="s">
        <v>1116</v>
      </c>
      <c r="E455" t="s">
        <v>904</v>
      </c>
      <c r="F455" s="17" t="s">
        <v>1075</v>
      </c>
      <c r="G455" s="17" t="s">
        <v>599</v>
      </c>
      <c r="H455" s="17" t="s">
        <v>599</v>
      </c>
      <c r="I455" s="17"/>
      <c r="J455" t="s">
        <v>586</v>
      </c>
      <c r="K455" t="str">
        <f t="shared" si="98"/>
        <v>di-C24:0 LA (DXLA)</v>
      </c>
      <c r="L455" t="str">
        <f>"A general model "&amp;D455&amp;" ("&amp;E455&amp;") lipid corresponding to atomistic C24:0 dilignoceroyl tails."</f>
        <v>A general model plasmalogen phosphatidic acid (LA) lipid corresponding to atomistic C24:0 dilignoceroyl tails.</v>
      </c>
      <c r="N455" t="s">
        <v>945</v>
      </c>
      <c r="O455"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455" t="s">
        <v>878</v>
      </c>
      <c r="V455" t="s">
        <v>26</v>
      </c>
      <c r="W455" t="s">
        <v>899</v>
      </c>
      <c r="X455" t="str">
        <f t="shared" si="99"/>
        <v>cCCCCC cCCCCC</v>
      </c>
      <c r="Y455">
        <v>-1</v>
      </c>
    </row>
    <row r="456" spans="2:25" x14ac:dyDescent="0.2">
      <c r="B456" t="s">
        <v>659</v>
      </c>
      <c r="C456" t="s">
        <v>904</v>
      </c>
      <c r="D456" t="s">
        <v>1116</v>
      </c>
      <c r="E456" t="s">
        <v>904</v>
      </c>
      <c r="F456" s="17" t="s">
        <v>1076</v>
      </c>
      <c r="G456" s="17" t="s">
        <v>65</v>
      </c>
      <c r="H456" s="17" t="s">
        <v>65</v>
      </c>
      <c r="I456" s="17"/>
      <c r="J456" t="s">
        <v>592</v>
      </c>
      <c r="K456" t="str">
        <f t="shared" si="98"/>
        <v>di-C26:0 LA (DCLA)</v>
      </c>
      <c r="L456" t="str">
        <f>"A general model "&amp;D456&amp;" ("&amp;E456&amp;") lipid corresponding to atomistic C26:0 dihexacosanoyl tails."</f>
        <v>A general model plasmalogen phosphatidic acid (LA) lipid corresponding to atomistic C26:0 dihexacosanoyl tails.</v>
      </c>
      <c r="N456" t="s">
        <v>945</v>
      </c>
      <c r="O456"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456" t="s">
        <v>878</v>
      </c>
      <c r="V456" t="s">
        <v>26</v>
      </c>
      <c r="W456" t="s">
        <v>899</v>
      </c>
      <c r="X456" t="str">
        <f t="shared" si="99"/>
        <v>CCCCCC CCCCCC</v>
      </c>
      <c r="Y456">
        <v>-1</v>
      </c>
    </row>
    <row r="457" spans="2:25" x14ac:dyDescent="0.2">
      <c r="B457" t="s">
        <v>659</v>
      </c>
      <c r="C457" t="s">
        <v>904</v>
      </c>
      <c r="D457" t="s">
        <v>1116</v>
      </c>
      <c r="E457" t="s">
        <v>904</v>
      </c>
      <c r="F457" s="17" t="s">
        <v>1077</v>
      </c>
      <c r="G457" s="17" t="s">
        <v>69</v>
      </c>
      <c r="H457" s="17" t="s">
        <v>69</v>
      </c>
      <c r="I457" s="17"/>
      <c r="J457" t="s">
        <v>600</v>
      </c>
      <c r="K457" t="str">
        <f t="shared" si="98"/>
        <v>di-C14:1 LA (DRLA)</v>
      </c>
      <c r="L457" t="str">
        <f>"A general model "&amp;D457&amp;" ("&amp;E457&amp;") lipid corresponding to atomistic C14:1(9c) dimyristoleoyl tails."</f>
        <v>A general model plasmalogen phosphatidic acid (LA) lipid corresponding to atomistic C14:1(9c) dimyristoleoyl tails.</v>
      </c>
      <c r="N457" t="s">
        <v>945</v>
      </c>
      <c r="O457"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457" t="s">
        <v>878</v>
      </c>
      <c r="V457" t="s">
        <v>26</v>
      </c>
      <c r="W457" t="s">
        <v>899</v>
      </c>
      <c r="X457" t="str">
        <f t="shared" si="99"/>
        <v>CDC CDC</v>
      </c>
      <c r="Y457">
        <v>-1</v>
      </c>
    </row>
    <row r="458" spans="2:25" x14ac:dyDescent="0.2">
      <c r="B458" t="s">
        <v>659</v>
      </c>
      <c r="C458" t="s">
        <v>904</v>
      </c>
      <c r="D458" t="s">
        <v>1116</v>
      </c>
      <c r="E458" t="s">
        <v>904</v>
      </c>
      <c r="F458" s="17" t="s">
        <v>1078</v>
      </c>
      <c r="G458" s="17" t="s">
        <v>572</v>
      </c>
      <c r="H458" s="17" t="s">
        <v>572</v>
      </c>
      <c r="I458" s="17"/>
      <c r="J458" t="s">
        <v>601</v>
      </c>
      <c r="K458" t="str">
        <f t="shared" si="98"/>
        <v>di-C16:1 LA (DYLA)</v>
      </c>
      <c r="L458" t="str">
        <f>"A general model "&amp;D458&amp;" ("&amp;E458&amp;") lipid corresponding to atomistic C16:1(9c) dipalmitoleoyl tails."</f>
        <v>A general model plasmalogen phosphatidic acid (LA) lipid corresponding to atomistic C16:1(9c) dipalmitoleoyl tails.</v>
      </c>
      <c r="N458" t="s">
        <v>945</v>
      </c>
      <c r="O458"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458" t="s">
        <v>878</v>
      </c>
      <c r="V458" t="s">
        <v>26</v>
      </c>
      <c r="W458" t="s">
        <v>899</v>
      </c>
      <c r="X458" t="str">
        <f t="shared" si="99"/>
        <v>cCDC cCDC</v>
      </c>
      <c r="Y458">
        <v>-1</v>
      </c>
    </row>
    <row r="459" spans="2:25" x14ac:dyDescent="0.2">
      <c r="B459" t="s">
        <v>659</v>
      </c>
      <c r="C459" t="s">
        <v>904</v>
      </c>
      <c r="D459" t="s">
        <v>1116</v>
      </c>
      <c r="E459" t="s">
        <v>904</v>
      </c>
      <c r="F459" s="17" t="s">
        <v>1079</v>
      </c>
      <c r="G459" s="17" t="s">
        <v>73</v>
      </c>
      <c r="H459" s="17" t="s">
        <v>73</v>
      </c>
      <c r="I459" s="17"/>
      <c r="J459" t="s">
        <v>602</v>
      </c>
      <c r="K459" t="str">
        <f t="shared" si="98"/>
        <v>di-C18:1 LA (DOLA)</v>
      </c>
      <c r="L459" t="str">
        <f>"A general model "&amp;D459&amp;" ("&amp;E459&amp;") lipid corresponding to atomistic C18:1(9c) dioleoyl (DO"&amp;E459&amp;") tails."</f>
        <v>A general model plasmalogen phosphatidic acid (LA) lipid corresponding to atomistic C18:1(9c) dioleoyl (DOLA) tails.</v>
      </c>
      <c r="N459" t="s">
        <v>945</v>
      </c>
      <c r="O459"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459" t="s">
        <v>878</v>
      </c>
      <c r="V459" t="s">
        <v>26</v>
      </c>
      <c r="W459" t="s">
        <v>899</v>
      </c>
      <c r="X459" t="str">
        <f t="shared" si="99"/>
        <v>CDCC CDCC</v>
      </c>
      <c r="Y459">
        <v>-1</v>
      </c>
    </row>
    <row r="460" spans="2:25" x14ac:dyDescent="0.2">
      <c r="B460" t="s">
        <v>659</v>
      </c>
      <c r="C460" t="s">
        <v>904</v>
      </c>
      <c r="D460" t="s">
        <v>1116</v>
      </c>
      <c r="E460" t="s">
        <v>904</v>
      </c>
      <c r="F460" s="17" t="s">
        <v>1080</v>
      </c>
      <c r="G460" s="17" t="s">
        <v>77</v>
      </c>
      <c r="H460" s="17" t="s">
        <v>77</v>
      </c>
      <c r="I460" s="17"/>
      <c r="J460" t="s">
        <v>602</v>
      </c>
      <c r="K460" t="str">
        <f t="shared" si="98"/>
        <v>di-C18:1 LA (DVLA)</v>
      </c>
      <c r="L460" t="str">
        <f>"A general model "&amp;D460&amp;" ("&amp;E460&amp;") lipid corresponding to atomistic C18:1(11c) cis-vaccenic acid tails."</f>
        <v>A general model plasmalogen phosphatidic acid (LA) lipid corresponding to atomistic C18:1(11c) cis-vaccenic acid tails.</v>
      </c>
      <c r="N460" t="s">
        <v>945</v>
      </c>
      <c r="O460"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460" t="s">
        <v>878</v>
      </c>
      <c r="V460" t="s">
        <v>26</v>
      </c>
      <c r="W460" t="s">
        <v>899</v>
      </c>
      <c r="X460" t="str">
        <f t="shared" si="99"/>
        <v>CCDC CCDC</v>
      </c>
      <c r="Y460">
        <v>-1</v>
      </c>
    </row>
    <row r="461" spans="2:25" x14ac:dyDescent="0.2">
      <c r="B461" t="s">
        <v>659</v>
      </c>
      <c r="C461" t="s">
        <v>904</v>
      </c>
      <c r="D461" t="s">
        <v>1116</v>
      </c>
      <c r="E461" t="s">
        <v>904</v>
      </c>
      <c r="F461" s="17" t="s">
        <v>1081</v>
      </c>
      <c r="G461" s="17" t="s">
        <v>573</v>
      </c>
      <c r="H461" s="17" t="s">
        <v>573</v>
      </c>
      <c r="I461" s="17"/>
      <c r="J461" t="s">
        <v>604</v>
      </c>
      <c r="K461" t="str">
        <f t="shared" si="98"/>
        <v>di-C20:1 LA (DGLA)</v>
      </c>
      <c r="L461" t="str">
        <f>"A general model "&amp;D461&amp;" ("&amp;E461&amp;") lipid corresponding to atomistic C20:1(11c) di-gondoic acid tails."</f>
        <v>A general model plasmalogen phosphatidic acid (LA) lipid corresponding to atomistic C20:1(11c) di-gondoic acid tails.</v>
      </c>
      <c r="N461" t="s">
        <v>945</v>
      </c>
      <c r="O461"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461" t="s">
        <v>878</v>
      </c>
      <c r="V461" t="s">
        <v>26</v>
      </c>
      <c r="W461" t="s">
        <v>899</v>
      </c>
      <c r="X461" t="str">
        <f t="shared" si="99"/>
        <v>cCDCC cCDCC</v>
      </c>
      <c r="Y461">
        <v>-1</v>
      </c>
    </row>
    <row r="462" spans="2:25" x14ac:dyDescent="0.2">
      <c r="B462" t="s">
        <v>659</v>
      </c>
      <c r="C462" t="s">
        <v>904</v>
      </c>
      <c r="D462" t="s">
        <v>1116</v>
      </c>
      <c r="E462" t="s">
        <v>904</v>
      </c>
      <c r="F462" s="17" t="s">
        <v>1082</v>
      </c>
      <c r="G462" s="17" t="s">
        <v>80</v>
      </c>
      <c r="H462" s="17" t="s">
        <v>80</v>
      </c>
      <c r="I462" s="17"/>
      <c r="J462" t="s">
        <v>603</v>
      </c>
      <c r="K462" t="str">
        <f t="shared" si="98"/>
        <v>di-C22:1 LA (DELA)</v>
      </c>
      <c r="L462" t="str">
        <f>"A general model "&amp;D462&amp;" ("&amp;E462&amp;") lipid corresponding to atomistic C22:1(11c) or C22:1(13c) dierucoyl tails."</f>
        <v>A general model plasmalogen phosphatidic acid (LA) lipid corresponding to atomistic C22:1(11c) or C22:1(13c) dierucoyl tails.</v>
      </c>
      <c r="N462" t="s">
        <v>945</v>
      </c>
      <c r="O462"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462" t="s">
        <v>878</v>
      </c>
      <c r="V462" t="s">
        <v>26</v>
      </c>
      <c r="W462" t="s">
        <v>899</v>
      </c>
      <c r="X462" t="str">
        <f t="shared" si="99"/>
        <v>CCDCC CCDCC</v>
      </c>
      <c r="Y462">
        <v>-1</v>
      </c>
    </row>
    <row r="463" spans="2:25" x14ac:dyDescent="0.2">
      <c r="B463" t="s">
        <v>659</v>
      </c>
      <c r="C463" t="s">
        <v>904</v>
      </c>
      <c r="D463" t="s">
        <v>1116</v>
      </c>
      <c r="E463" t="s">
        <v>904</v>
      </c>
      <c r="F463" s="17" t="s">
        <v>1083</v>
      </c>
      <c r="G463" s="17" t="s">
        <v>574</v>
      </c>
      <c r="H463" s="17" t="s">
        <v>574</v>
      </c>
      <c r="I463" s="17"/>
      <c r="J463" t="s">
        <v>606</v>
      </c>
      <c r="K463" t="str">
        <f>J463&amp;" "&amp;E463&amp;" ("&amp;F463&amp;")"</f>
        <v>di-C24:1 LA (DNLA)</v>
      </c>
      <c r="L463" t="str">
        <f>"A general model "&amp;D463&amp;" ("&amp;E447&amp;") lipid corresponding to atomistic C24:1(15c) di-nervonic acid tails."</f>
        <v>A general model plasmalogen phosphatidic acid (LA) lipid corresponding to atomistic C24:1(15c) di-nervonic acid tails.</v>
      </c>
      <c r="N463" t="s">
        <v>945</v>
      </c>
      <c r="O463"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463" t="s">
        <v>878</v>
      </c>
      <c r="V463" t="s">
        <v>26</v>
      </c>
      <c r="W463" t="s">
        <v>899</v>
      </c>
      <c r="X463" t="str">
        <f>H463&amp;" "&amp;G463</f>
        <v>cCCDCC cCCDCC</v>
      </c>
      <c r="Y463">
        <v>-1</v>
      </c>
    </row>
    <row r="464" spans="2:25" x14ac:dyDescent="0.2">
      <c r="B464" t="s">
        <v>659</v>
      </c>
      <c r="C464" t="s">
        <v>904</v>
      </c>
      <c r="D464" t="s">
        <v>1116</v>
      </c>
      <c r="E464" t="s">
        <v>904</v>
      </c>
      <c r="F464" s="17" t="s">
        <v>1084</v>
      </c>
      <c r="G464" s="17" t="s">
        <v>88</v>
      </c>
      <c r="H464" s="17" t="s">
        <v>88</v>
      </c>
      <c r="I464" s="17"/>
      <c r="J464" t="s">
        <v>609</v>
      </c>
      <c r="K464" t="str">
        <f>J464&amp;" "&amp;E464&amp;" ("&amp;F464&amp;")"</f>
        <v>di-C18:2 LA (DLLA)</v>
      </c>
      <c r="L464" t="str">
        <f>"A general model "&amp;D464&amp;" ("&amp;E464&amp;") lipid corresponding to atomistic C18:2(9c;12c) dilinoleoyl (DL"&amp;E464&amp;" or DLi"&amp;E464&amp;") tails."</f>
        <v>A general model plasmalogen phosphatidic acid (LA) lipid corresponding to atomistic C18:2(9c;12c) dilinoleoyl (DLLA or DLiLA) tails.</v>
      </c>
      <c r="N464" t="s">
        <v>945</v>
      </c>
      <c r="O464"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464" t="s">
        <v>878</v>
      </c>
      <c r="V464" t="s">
        <v>26</v>
      </c>
      <c r="W464" t="s">
        <v>899</v>
      </c>
      <c r="X464" t="str">
        <f>H464&amp;" "&amp;G464</f>
        <v>CDDC CDDC</v>
      </c>
      <c r="Y464">
        <v>-1</v>
      </c>
    </row>
    <row r="465" spans="1:26" x14ac:dyDescent="0.2">
      <c r="B465" t="s">
        <v>659</v>
      </c>
      <c r="C465" t="s">
        <v>904</v>
      </c>
      <c r="D465" t="s">
        <v>1116</v>
      </c>
      <c r="E465" t="s">
        <v>904</v>
      </c>
      <c r="F465" s="17" t="s">
        <v>1085</v>
      </c>
      <c r="G465" s="17" t="s">
        <v>92</v>
      </c>
      <c r="H465" s="17" t="s">
        <v>92</v>
      </c>
      <c r="I465" s="17"/>
      <c r="J465" t="s">
        <v>507</v>
      </c>
      <c r="K465" t="str">
        <f>J465&amp;" "&amp;E465&amp;" ("&amp;F465&amp;")"</f>
        <v>di-C18:3 LA (DFLA)</v>
      </c>
      <c r="L465" t="str">
        <f>"A general model "&amp;D465&amp;" ("&amp;E465&amp;") lipid corresponding to atomistic C18:3(9c;12c;15c) di-alpha-linolenic acid tails."</f>
        <v>A general model plasmalogen phosphatidic acid (LA) lipid corresponding to atomistic C18:3(9c;12c;15c) di-alpha-linolenic acid tails.</v>
      </c>
      <c r="N465" t="s">
        <v>945</v>
      </c>
      <c r="O465"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465" t="s">
        <v>878</v>
      </c>
      <c r="V465" t="s">
        <v>26</v>
      </c>
      <c r="W465" t="s">
        <v>899</v>
      </c>
      <c r="X465" t="str">
        <f>H465&amp;" "&amp;G465</f>
        <v>CDDD CDDD</v>
      </c>
      <c r="Y465">
        <v>-1</v>
      </c>
    </row>
    <row r="466" spans="1:26" x14ac:dyDescent="0.2">
      <c r="B466" t="s">
        <v>659</v>
      </c>
      <c r="C466" t="s">
        <v>904</v>
      </c>
      <c r="D466" t="s">
        <v>1116</v>
      </c>
      <c r="E466" t="s">
        <v>904</v>
      </c>
      <c r="F466" s="17" t="s">
        <v>1086</v>
      </c>
      <c r="G466" s="17" t="s">
        <v>614</v>
      </c>
      <c r="H466" s="17" t="s">
        <v>614</v>
      </c>
      <c r="I466" s="17"/>
      <c r="J466" t="s">
        <v>611</v>
      </c>
      <c r="K466" t="str">
        <f t="shared" ref="K466:K484" si="100">J466&amp;" "&amp;E466&amp;" ("&amp;F466&amp;")"</f>
        <v>di-C20:4 LA (DALA)</v>
      </c>
      <c r="L466" t="str">
        <f>"A general model "&amp;D466&amp;" ("&amp;E466&amp;") lipid corresponding to atomistic C20:4(5c;8c;11c;14c) di-arachidonic acid (AA) tails."</f>
        <v>A general model plasmalogen phosphatidic acid (LA) lipid corresponding to atomistic C20:4(5c;8c;11c;14c) di-arachidonic acid (AA) tails.</v>
      </c>
      <c r="N466" t="s">
        <v>945</v>
      </c>
      <c r="O466"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466" t="s">
        <v>878</v>
      </c>
      <c r="V466" t="s">
        <v>26</v>
      </c>
      <c r="W466" t="s">
        <v>899</v>
      </c>
      <c r="X466" t="str">
        <f t="shared" ref="X466:X484" si="101">H466&amp;" "&amp;G466</f>
        <v>cFFDC cFFDC</v>
      </c>
      <c r="Y466">
        <v>-1</v>
      </c>
    </row>
    <row r="467" spans="1:26" x14ac:dyDescent="0.2">
      <c r="B467" t="s">
        <v>659</v>
      </c>
      <c r="C467" t="s">
        <v>904</v>
      </c>
      <c r="D467" t="s">
        <v>1116</v>
      </c>
      <c r="E467" t="s">
        <v>904</v>
      </c>
      <c r="F467" s="17" t="s">
        <v>1087</v>
      </c>
      <c r="G467" s="17" t="s">
        <v>615</v>
      </c>
      <c r="H467" s="17" t="s">
        <v>615</v>
      </c>
      <c r="I467" s="17"/>
      <c r="J467" s="18" t="s">
        <v>612</v>
      </c>
      <c r="K467" t="str">
        <f t="shared" si="100"/>
        <v>di-C22:6 LA (DDLA)</v>
      </c>
      <c r="L467" s="18" t="str">
        <f>"A general model "&amp;D467&amp;" ("&amp;E467&amp;") lipid corresponding to atomistic C22:6(4c;7c;10c;13c;16c;19c) di-docosahexaenoic acid tails."</f>
        <v>A general model plasmalogen phosphatidic acid (LA) lipid corresponding to atomistic C22:6(4c;7c;10c;13c;16c;19c) di-docosahexaenoic acid tails.</v>
      </c>
      <c r="N467" t="s">
        <v>945</v>
      </c>
      <c r="O467"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467" t="s">
        <v>878</v>
      </c>
      <c r="V467" t="s">
        <v>26</v>
      </c>
      <c r="W467" t="s">
        <v>899</v>
      </c>
      <c r="X467" t="str">
        <f t="shared" si="101"/>
        <v>DFFDD DFFDD</v>
      </c>
      <c r="Y467">
        <v>-1</v>
      </c>
      <c r="Z467" s="19"/>
    </row>
    <row r="468" spans="1:26" x14ac:dyDescent="0.2">
      <c r="B468" t="s">
        <v>659</v>
      </c>
      <c r="C468" t="s">
        <v>904</v>
      </c>
      <c r="D468" t="s">
        <v>1116</v>
      </c>
      <c r="E468" t="s">
        <v>904</v>
      </c>
      <c r="F468" s="17" t="s">
        <v>1088</v>
      </c>
      <c r="G468" s="17" t="s">
        <v>569</v>
      </c>
      <c r="H468" s="17" t="s">
        <v>572</v>
      </c>
      <c r="I468" s="17"/>
      <c r="J468" t="s">
        <v>618</v>
      </c>
      <c r="K468" t="str">
        <f t="shared" si="100"/>
        <v>C16:0/16:1 LA (PYLA)</v>
      </c>
      <c r="L468" s="18" t="str">
        <f>"A general model "&amp;D468&amp;" ("&amp;E468&amp;") lipid corresponding to atomistic C16:0/16:1(9c) 1-palmitoyl-2-palmitoleoyl tails."</f>
        <v>A general model plasmalogen phosphatidic acid (LA) lipid corresponding to atomistic C16:0/16:1(9c) 1-palmitoyl-2-palmitoleoyl tails.</v>
      </c>
      <c r="N468" t="s">
        <v>945</v>
      </c>
      <c r="O468"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468" t="s">
        <v>878</v>
      </c>
      <c r="V468" t="s">
        <v>26</v>
      </c>
      <c r="W468" t="s">
        <v>899</v>
      </c>
      <c r="X468" t="str">
        <f t="shared" si="101"/>
        <v>cCDC cCCC</v>
      </c>
      <c r="Y468">
        <v>-1</v>
      </c>
    </row>
    <row r="469" spans="1:26" x14ac:dyDescent="0.2">
      <c r="B469" t="s">
        <v>659</v>
      </c>
      <c r="C469" t="s">
        <v>904</v>
      </c>
      <c r="D469" t="s">
        <v>1116</v>
      </c>
      <c r="E469" t="s">
        <v>904</v>
      </c>
      <c r="F469" s="17" t="s">
        <v>1089</v>
      </c>
      <c r="G469" s="17" t="s">
        <v>569</v>
      </c>
      <c r="H469" s="17" t="s">
        <v>57</v>
      </c>
      <c r="I469" s="17"/>
      <c r="J469" t="s">
        <v>620</v>
      </c>
      <c r="K469" t="str">
        <f t="shared" si="100"/>
        <v>C16:0/18:0 LA (PSLA)</v>
      </c>
      <c r="L469" s="18" t="str">
        <f>"A general model "&amp;D469&amp;" ("&amp;E469&amp;") lipid corresponding to atomistic C16:0/18:0 1-palmitoyl-2-stearoyl tails."</f>
        <v>A general model plasmalogen phosphatidic acid (LA) lipid corresponding to atomistic C16:0/18:0 1-palmitoyl-2-stearoyl tails.</v>
      </c>
      <c r="N469" t="s">
        <v>945</v>
      </c>
      <c r="O469"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469" t="s">
        <v>878</v>
      </c>
      <c r="V469" t="s">
        <v>26</v>
      </c>
      <c r="W469" t="s">
        <v>899</v>
      </c>
      <c r="X469" t="str">
        <f t="shared" si="101"/>
        <v>CCCC cCCC</v>
      </c>
      <c r="Y469">
        <v>-1</v>
      </c>
    </row>
    <row r="470" spans="1:26" x14ac:dyDescent="0.2">
      <c r="B470" t="s">
        <v>659</v>
      </c>
      <c r="C470" t="s">
        <v>904</v>
      </c>
      <c r="D470" t="s">
        <v>1116</v>
      </c>
      <c r="E470" t="s">
        <v>904</v>
      </c>
      <c r="F470" s="17" t="s">
        <v>1090</v>
      </c>
      <c r="G470" s="17" t="s">
        <v>569</v>
      </c>
      <c r="H470" s="17" t="s">
        <v>73</v>
      </c>
      <c r="I470" s="17"/>
      <c r="J470" t="s">
        <v>197</v>
      </c>
      <c r="K470" t="str">
        <f t="shared" si="100"/>
        <v>C16:0/18:1 LA (POLA)</v>
      </c>
      <c r="L470" s="18" t="str">
        <f>"A general model "&amp;D470&amp;" ("&amp;E470&amp;") lipid corresponding to atomistic C16:0/18:1(9c) 1-palmitoyl-2-oleoyl (PO"&amp;E470&amp;") tails."</f>
        <v>A general model plasmalogen phosphatidic acid (LA) lipid corresponding to atomistic C16:0/18:1(9c) 1-palmitoyl-2-oleoyl (POLA) tails.</v>
      </c>
      <c r="N470" t="s">
        <v>945</v>
      </c>
      <c r="O470"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470" t="s">
        <v>878</v>
      </c>
      <c r="V470" t="s">
        <v>26</v>
      </c>
      <c r="W470" t="s">
        <v>899</v>
      </c>
      <c r="X470" t="str">
        <f t="shared" si="101"/>
        <v>CDCC cCCC</v>
      </c>
      <c r="Y470">
        <v>-1</v>
      </c>
    </row>
    <row r="471" spans="1:26" x14ac:dyDescent="0.2">
      <c r="A471" s="27"/>
      <c r="B471" t="s">
        <v>659</v>
      </c>
      <c r="C471" t="s">
        <v>904</v>
      </c>
      <c r="D471" t="s">
        <v>1116</v>
      </c>
      <c r="E471" t="s">
        <v>904</v>
      </c>
      <c r="F471" s="17" t="s">
        <v>1091</v>
      </c>
      <c r="G471" s="17" t="s">
        <v>569</v>
      </c>
      <c r="H471" s="17" t="s">
        <v>88</v>
      </c>
      <c r="I471" s="17"/>
      <c r="J471" t="s">
        <v>203</v>
      </c>
      <c r="K471" t="str">
        <f t="shared" si="100"/>
        <v>C16:0/18:2 LA (PLLA)</v>
      </c>
      <c r="L471" s="18" t="str">
        <f>"A general model "&amp;D471&amp;" ("&amp;E471&amp;") lipid corresponding to atomistic C16:0/18:2(9c;12c) 1-palmitoyl-2-linoleoyl tails."</f>
        <v>A general model plasmalogen phosphatidic acid (LA) lipid corresponding to atomistic C16:0/18:2(9c;12c) 1-palmitoyl-2-linoleoyl tails.</v>
      </c>
      <c r="N471" t="s">
        <v>945</v>
      </c>
      <c r="O471"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471" t="s">
        <v>878</v>
      </c>
      <c r="V471" t="s">
        <v>26</v>
      </c>
      <c r="W471" t="s">
        <v>899</v>
      </c>
      <c r="X471" t="str">
        <f t="shared" si="101"/>
        <v>CDDC cCCC</v>
      </c>
      <c r="Y471">
        <v>-1</v>
      </c>
    </row>
    <row r="472" spans="1:26" x14ac:dyDescent="0.2">
      <c r="B472" t="s">
        <v>659</v>
      </c>
      <c r="C472" t="s">
        <v>904</v>
      </c>
      <c r="D472" t="s">
        <v>1116</v>
      </c>
      <c r="E472" t="s">
        <v>904</v>
      </c>
      <c r="F472" s="17" t="s">
        <v>1092</v>
      </c>
      <c r="G472" s="17" t="s">
        <v>569</v>
      </c>
      <c r="H472" s="17" t="s">
        <v>92</v>
      </c>
      <c r="I472" s="17"/>
      <c r="J472" t="s">
        <v>205</v>
      </c>
      <c r="K472" t="str">
        <f t="shared" si="100"/>
        <v>C16:0/18:3 LA (PFLA)</v>
      </c>
      <c r="L472" s="18" t="str">
        <f>"A general model "&amp;D472&amp;" ("&amp;E472&amp;") lipid corresponding to atomistic C16:0/18:3(9c;12c;15c) 1-palmitoyl-2-alpha-linolenic acid tails."</f>
        <v>A general model plasmalogen phosphatidic acid (LA) lipid corresponding to atomistic C16:0/18:3(9c;12c;15c) 1-palmitoyl-2-alpha-linolenic acid tails.</v>
      </c>
      <c r="N472" t="s">
        <v>945</v>
      </c>
      <c r="O472"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472" t="s">
        <v>878</v>
      </c>
      <c r="V472" t="s">
        <v>26</v>
      </c>
      <c r="W472" t="s">
        <v>899</v>
      </c>
      <c r="X472" t="str">
        <f t="shared" si="101"/>
        <v>CDDD cCCC</v>
      </c>
      <c r="Y472">
        <v>-1</v>
      </c>
    </row>
    <row r="473" spans="1:26" x14ac:dyDescent="0.2">
      <c r="B473" t="s">
        <v>659</v>
      </c>
      <c r="C473" t="s">
        <v>904</v>
      </c>
      <c r="D473" t="s">
        <v>1116</v>
      </c>
      <c r="E473" t="s">
        <v>904</v>
      </c>
      <c r="F473" s="17" t="s">
        <v>1093</v>
      </c>
      <c r="G473" s="17" t="s">
        <v>569</v>
      </c>
      <c r="H473" s="17" t="s">
        <v>651</v>
      </c>
      <c r="I473" s="17"/>
      <c r="J473" t="s">
        <v>201</v>
      </c>
      <c r="K473" t="str">
        <f t="shared" si="100"/>
        <v>C16:0/20:2 LA (PILA)</v>
      </c>
      <c r="L473" s="18" t="str">
        <f>"A general model "&amp;D473&amp;" ("&amp;E473&amp;") lipid corresponding to atomistic C16:0/20:2(11c;14c) 1-palmitoyl-2-eicosadienoyl tails."</f>
        <v>A general model plasmalogen phosphatidic acid (LA) lipid corresponding to atomistic C16:0/20:2(11c;14c) 1-palmitoyl-2-eicosadienoyl tails.</v>
      </c>
      <c r="N473" t="s">
        <v>945</v>
      </c>
      <c r="O473"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473" t="s">
        <v>878</v>
      </c>
      <c r="V473" t="s">
        <v>26</v>
      </c>
      <c r="W473" t="s">
        <v>899</v>
      </c>
      <c r="X473" t="str">
        <f t="shared" si="101"/>
        <v>cCDDC cCCC</v>
      </c>
      <c r="Y473">
        <v>-1</v>
      </c>
    </row>
    <row r="474" spans="1:26" x14ac:dyDescent="0.2">
      <c r="A474" s="41"/>
      <c r="B474" t="s">
        <v>659</v>
      </c>
      <c r="C474" t="s">
        <v>904</v>
      </c>
      <c r="D474" t="s">
        <v>1116</v>
      </c>
      <c r="E474" t="s">
        <v>904</v>
      </c>
      <c r="F474" s="17" t="s">
        <v>1094</v>
      </c>
      <c r="G474" s="17" t="s">
        <v>569</v>
      </c>
      <c r="H474" s="17" t="s">
        <v>750</v>
      </c>
      <c r="I474" s="17"/>
      <c r="J474" t="s">
        <v>245</v>
      </c>
      <c r="K474" t="str">
        <f t="shared" si="100"/>
        <v>C16:0/20:3 LA (PQLA)</v>
      </c>
      <c r="L474" s="18" t="str">
        <f>"A general model "&amp;D474&amp;" ("&amp;E474&amp;") lipid corresponding to atomistic C18:0/20:2(8c;11c;14c) 1-palmitoyl-2-eicosatrienoyl tails."</f>
        <v>A general model plasmalogen phosphatidic acid (LA) lipid corresponding to atomistic C18:0/20:2(8c;11c;14c) 1-palmitoyl-2-eicosatrienoyl tails.</v>
      </c>
      <c r="N474" t="s">
        <v>945</v>
      </c>
      <c r="O474"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474" t="s">
        <v>878</v>
      </c>
      <c r="V474" t="s">
        <v>26</v>
      </c>
      <c r="W474" t="s">
        <v>899</v>
      </c>
      <c r="X474" t="str">
        <f t="shared" si="101"/>
        <v>cDDDC cCCC</v>
      </c>
      <c r="Y474">
        <v>-1</v>
      </c>
    </row>
    <row r="475" spans="1:26" x14ac:dyDescent="0.2">
      <c r="B475" t="s">
        <v>659</v>
      </c>
      <c r="C475" t="s">
        <v>904</v>
      </c>
      <c r="D475" t="s">
        <v>1116</v>
      </c>
      <c r="E475" t="s">
        <v>904</v>
      </c>
      <c r="F475" s="17" t="s">
        <v>1095</v>
      </c>
      <c r="G475" s="17" t="s">
        <v>569</v>
      </c>
      <c r="H475" s="17" t="s">
        <v>614</v>
      </c>
      <c r="I475" s="17"/>
      <c r="J475" t="s">
        <v>208</v>
      </c>
      <c r="K475" t="str">
        <f t="shared" si="100"/>
        <v>C16:0/20:4 LA (PALA)</v>
      </c>
      <c r="L475" s="18" t="str">
        <f>"A general model "&amp;D475&amp;" ("&amp;E475&amp;") lipid corresponding to atomistic C16:0/20:4(5c;8c;11c;14c) 1-palmitoyl-2-arachidonoyl tails."</f>
        <v>A general model plasmalogen phosphatidic acid (LA) lipid corresponding to atomistic C16:0/20:4(5c;8c;11c;14c) 1-palmitoyl-2-arachidonoyl tails.</v>
      </c>
      <c r="N475" t="s">
        <v>945</v>
      </c>
      <c r="O475"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475" t="s">
        <v>878</v>
      </c>
      <c r="V475" t="s">
        <v>26</v>
      </c>
      <c r="W475" t="s">
        <v>899</v>
      </c>
      <c r="X475" t="str">
        <f t="shared" si="101"/>
        <v>cFFDC cCCC</v>
      </c>
      <c r="Y475">
        <v>-1</v>
      </c>
    </row>
    <row r="476" spans="1:26" x14ac:dyDescent="0.2">
      <c r="B476" t="s">
        <v>659</v>
      </c>
      <c r="C476" t="s">
        <v>904</v>
      </c>
      <c r="D476" t="s">
        <v>1116</v>
      </c>
      <c r="E476" t="s">
        <v>904</v>
      </c>
      <c r="F476" s="17" t="s">
        <v>1096</v>
      </c>
      <c r="G476" s="17" t="s">
        <v>569</v>
      </c>
      <c r="H476" s="17" t="s">
        <v>80</v>
      </c>
      <c r="I476" s="17"/>
      <c r="J476" t="s">
        <v>624</v>
      </c>
      <c r="K476" t="str">
        <f t="shared" si="100"/>
        <v>C16:0/22:1 LA (PELA)</v>
      </c>
      <c r="L476" s="18" t="str">
        <f>"A general model "&amp;D476&amp;" ("&amp;E476&amp;") lipid corresponding to atomistic C16:0/22:1 1-palmitoyl-2-erucoyl tails."</f>
        <v>A general model plasmalogen phosphatidic acid (LA) lipid corresponding to atomistic C16:0/22:1 1-palmitoyl-2-erucoyl tails.</v>
      </c>
      <c r="N476" t="s">
        <v>945</v>
      </c>
      <c r="O476"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476" t="s">
        <v>878</v>
      </c>
      <c r="V476" t="s">
        <v>26</v>
      </c>
      <c r="W476" t="s">
        <v>899</v>
      </c>
      <c r="X476" t="str">
        <f t="shared" si="101"/>
        <v>CCDCC cCCC</v>
      </c>
      <c r="Y476">
        <v>-1</v>
      </c>
    </row>
    <row r="477" spans="1:26" x14ac:dyDescent="0.2">
      <c r="B477" t="s">
        <v>659</v>
      </c>
      <c r="C477" t="s">
        <v>904</v>
      </c>
      <c r="D477" t="s">
        <v>1116</v>
      </c>
      <c r="E477" t="s">
        <v>904</v>
      </c>
      <c r="F477" s="17" t="s">
        <v>1097</v>
      </c>
      <c r="G477" s="17" t="s">
        <v>569</v>
      </c>
      <c r="H477" s="17" t="s">
        <v>615</v>
      </c>
      <c r="I477" s="17"/>
      <c r="J477" s="18" t="s">
        <v>210</v>
      </c>
      <c r="K477" t="str">
        <f t="shared" si="100"/>
        <v>C16:0/22:6 LA (PDLA)</v>
      </c>
      <c r="L477" s="18" t="str">
        <f>"A general model "&amp;D477&amp;" ("&amp;E477&amp;") lipid corresponding to atomistic C16:0/22:6(4c;7c;10c;13c;16c;19c) 1-palmitoyl-2-docosahexaenoyl tails."</f>
        <v>A general model plasmalogen phosphatidic acid (LA) lipid corresponding to atomistic C16:0/22:6(4c;7c;10c;13c;16c;19c) 1-palmitoyl-2-docosahexaenoyl tails.</v>
      </c>
      <c r="N477" t="s">
        <v>945</v>
      </c>
      <c r="O477"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477" t="s">
        <v>878</v>
      </c>
      <c r="V477" t="s">
        <v>26</v>
      </c>
      <c r="W477" t="s">
        <v>899</v>
      </c>
      <c r="X477" t="str">
        <f t="shared" si="101"/>
        <v>DFFDD cCCC</v>
      </c>
      <c r="Y477">
        <v>-1</v>
      </c>
    </row>
    <row r="478" spans="1:26" x14ac:dyDescent="0.2">
      <c r="B478" t="s">
        <v>659</v>
      </c>
      <c r="C478" t="s">
        <v>904</v>
      </c>
      <c r="D478" t="s">
        <v>1116</v>
      </c>
      <c r="E478" t="s">
        <v>904</v>
      </c>
      <c r="F478" s="17" t="s">
        <v>1098</v>
      </c>
      <c r="G478" s="17" t="s">
        <v>572</v>
      </c>
      <c r="H478" s="17" t="s">
        <v>73</v>
      </c>
      <c r="I478" s="17"/>
      <c r="J478" t="s">
        <v>622</v>
      </c>
      <c r="K478" t="str">
        <f t="shared" si="100"/>
        <v>C16:1/18:1 LA (YOLA)</v>
      </c>
      <c r="L478" s="18" t="str">
        <f>"A general model "&amp;D478&amp;" ("&amp;E478&amp;") lipid corresponding to atomistic C16:1(9c)/18:1(9c) 1-palmitoleoyl-2-oleoyl tails."</f>
        <v>A general model plasmalogen phosphatidic acid (LA) lipid corresponding to atomistic C16:1(9c)/18:1(9c) 1-palmitoleoyl-2-oleoyl tails.</v>
      </c>
      <c r="N478" t="s">
        <v>945</v>
      </c>
      <c r="O478"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478" t="s">
        <v>878</v>
      </c>
      <c r="V478" t="s">
        <v>26</v>
      </c>
      <c r="W478" t="s">
        <v>899</v>
      </c>
      <c r="X478" t="str">
        <f t="shared" si="101"/>
        <v>CDCC cCDC</v>
      </c>
      <c r="Y478">
        <v>-1</v>
      </c>
    </row>
    <row r="479" spans="1:26" x14ac:dyDescent="0.2">
      <c r="B479" t="s">
        <v>659</v>
      </c>
      <c r="C479" t="s">
        <v>904</v>
      </c>
      <c r="D479" t="s">
        <v>1116</v>
      </c>
      <c r="E479" t="s">
        <v>904</v>
      </c>
      <c r="F479" s="17" t="s">
        <v>1099</v>
      </c>
      <c r="G479" s="17" t="s">
        <v>57</v>
      </c>
      <c r="H479" s="17" t="s">
        <v>73</v>
      </c>
      <c r="I479" s="17"/>
      <c r="J479" t="s">
        <v>639</v>
      </c>
      <c r="K479" t="str">
        <f t="shared" si="100"/>
        <v>C18:0/18:1 LA (SOLA)</v>
      </c>
      <c r="L479" s="18" t="str">
        <f>"A general model "&amp;D479&amp;" ("&amp;E479&amp;") lipid corresponding to atomistic C18:0/18:1(9c) 1-stearoyl-2-oleoyl (SO"&amp;E479&amp;") tails."</f>
        <v>A general model plasmalogen phosphatidic acid (LA) lipid corresponding to atomistic C18:0/18:1(9c) 1-stearoyl-2-oleoyl (SOLA) tails.</v>
      </c>
      <c r="N479" t="s">
        <v>945</v>
      </c>
      <c r="O479"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479" t="s">
        <v>878</v>
      </c>
      <c r="V479" t="s">
        <v>26</v>
      </c>
      <c r="W479" t="s">
        <v>899</v>
      </c>
      <c r="X479" t="str">
        <f t="shared" si="101"/>
        <v>CDCC CCCC</v>
      </c>
      <c r="Y479">
        <v>-1</v>
      </c>
    </row>
    <row r="480" spans="1:26" x14ac:dyDescent="0.2">
      <c r="B480" t="s">
        <v>659</v>
      </c>
      <c r="C480" t="s">
        <v>904</v>
      </c>
      <c r="D480" t="s">
        <v>1116</v>
      </c>
      <c r="E480" t="s">
        <v>904</v>
      </c>
      <c r="F480" s="17" t="s">
        <v>1100</v>
      </c>
      <c r="G480" s="17" t="s">
        <v>57</v>
      </c>
      <c r="H480" s="17" t="s">
        <v>88</v>
      </c>
      <c r="I480" s="17"/>
      <c r="J480" t="s">
        <v>642</v>
      </c>
      <c r="K480" t="str">
        <f t="shared" si="100"/>
        <v>C18:0/18:2 LA (SLLA)</v>
      </c>
      <c r="L480" s="18" t="str">
        <f>"A general model "&amp;D480&amp;" ("&amp;E480&amp;") lipid corresponding to atomistic C18:0/18:2(9c;12c) 1-stearoyl-2-linoleoyl tails."</f>
        <v>A general model plasmalogen phosphatidic acid (LA) lipid corresponding to atomistic C18:0/18:2(9c;12c) 1-stearoyl-2-linoleoyl tails.</v>
      </c>
      <c r="N480" t="s">
        <v>945</v>
      </c>
      <c r="O480"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480" t="s">
        <v>878</v>
      </c>
      <c r="V480" t="s">
        <v>26</v>
      </c>
      <c r="W480" t="s">
        <v>899</v>
      </c>
      <c r="X480" t="str">
        <f t="shared" si="101"/>
        <v>CDDC CCCC</v>
      </c>
      <c r="Y480">
        <v>-1</v>
      </c>
    </row>
    <row r="481" spans="2:30" x14ac:dyDescent="0.2">
      <c r="B481" t="s">
        <v>659</v>
      </c>
      <c r="C481" t="s">
        <v>904</v>
      </c>
      <c r="D481" t="s">
        <v>1116</v>
      </c>
      <c r="E481" t="s">
        <v>904</v>
      </c>
      <c r="F481" s="17" t="s">
        <v>1101</v>
      </c>
      <c r="G481" s="17" t="s">
        <v>57</v>
      </c>
      <c r="H481" s="17" t="s">
        <v>614</v>
      </c>
      <c r="I481" s="17"/>
      <c r="J481" t="s">
        <v>637</v>
      </c>
      <c r="K481" t="str">
        <f t="shared" si="100"/>
        <v>C18:0/20:4 LA (SALA)</v>
      </c>
      <c r="L481" s="18" t="str">
        <f>"A general model "&amp;D481&amp;" ("&amp;E481&amp;") lipid corresponding to atomistic C16:0/20:4(5c;8c;11c;14c) 1-stearoyl-2-arachidonoyl tails."</f>
        <v>A general model plasmalogen phosphatidic acid (LA) lipid corresponding to atomistic C16:0/20:4(5c;8c;11c;14c) 1-stearoyl-2-arachidonoyl tails.</v>
      </c>
      <c r="N481" t="s">
        <v>945</v>
      </c>
      <c r="O481"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481" t="s">
        <v>878</v>
      </c>
      <c r="V481" t="s">
        <v>26</v>
      </c>
      <c r="W481" t="s">
        <v>899</v>
      </c>
      <c r="X481" t="str">
        <f t="shared" si="101"/>
        <v>cFFDC CCCC</v>
      </c>
      <c r="Y481">
        <v>-1</v>
      </c>
    </row>
    <row r="482" spans="2:30" x14ac:dyDescent="0.2">
      <c r="B482" t="s">
        <v>659</v>
      </c>
      <c r="C482" t="s">
        <v>904</v>
      </c>
      <c r="D482" t="s">
        <v>1116</v>
      </c>
      <c r="E482" t="s">
        <v>904</v>
      </c>
      <c r="F482" s="17" t="s">
        <v>1102</v>
      </c>
      <c r="G482" s="17" t="s">
        <v>57</v>
      </c>
      <c r="H482" s="17" t="s">
        <v>615</v>
      </c>
      <c r="I482" s="17"/>
      <c r="J482" s="18" t="s">
        <v>635</v>
      </c>
      <c r="K482" t="str">
        <f t="shared" si="100"/>
        <v>C18:0/22:6 LA (SDLA)</v>
      </c>
      <c r="L482" s="18" t="str">
        <f>"A general model "&amp;D482&amp;" ("&amp;E482&amp;") lipid corresponding to atomistic C18:0/22:6(4c;7c;10c;13c;16c;19c) 1-stearoyl-2-docosahexaenoyl tails."</f>
        <v>A general model plasmalogen phosphatidic acid (LA) lipid corresponding to atomistic C18:0/22:6(4c;7c;10c;13c;16c;19c) 1-stearoyl-2-docosahexaenoyl tails.</v>
      </c>
      <c r="N482" t="s">
        <v>945</v>
      </c>
      <c r="O482"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482" t="s">
        <v>878</v>
      </c>
      <c r="V482" t="s">
        <v>26</v>
      </c>
      <c r="W482" t="s">
        <v>899</v>
      </c>
      <c r="X482" t="str">
        <f t="shared" si="101"/>
        <v>DFFDD CCCC</v>
      </c>
      <c r="Y482">
        <v>-1</v>
      </c>
    </row>
    <row r="483" spans="2:30" x14ac:dyDescent="0.2">
      <c r="B483" t="s">
        <v>659</v>
      </c>
      <c r="C483" t="s">
        <v>904</v>
      </c>
      <c r="D483" t="s">
        <v>1116</v>
      </c>
      <c r="E483" t="s">
        <v>904</v>
      </c>
      <c r="F483" s="17" t="s">
        <v>1103</v>
      </c>
      <c r="G483" s="17" t="s">
        <v>73</v>
      </c>
      <c r="H483" s="17" t="s">
        <v>88</v>
      </c>
      <c r="I483" s="17"/>
      <c r="J483" t="s">
        <v>214</v>
      </c>
      <c r="K483" t="str">
        <f t="shared" si="100"/>
        <v>C18:1/18:2 LA (OLLA)</v>
      </c>
      <c r="L483" s="18" t="str">
        <f>"A general model "&amp;D483&amp;" ("&amp;E483&amp;") lipid corresponding to atomistic C18:1(9c)/18:2(9c;12c) 1-oleoyl-2-linoleoyl  tails."</f>
        <v>A general model plasmalogen phosphatidic acid (LA) lipid corresponding to atomistic C18:1(9c)/18:2(9c;12c) 1-oleoyl-2-linoleoyl  tails.</v>
      </c>
      <c r="N483" t="s">
        <v>945</v>
      </c>
      <c r="O483"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483" t="s">
        <v>878</v>
      </c>
      <c r="V483" t="s">
        <v>26</v>
      </c>
      <c r="W483" t="s">
        <v>899</v>
      </c>
      <c r="X483" t="str">
        <f t="shared" si="101"/>
        <v>CDDC CDCC</v>
      </c>
      <c r="Y483">
        <v>-1</v>
      </c>
    </row>
    <row r="484" spans="2:30" x14ac:dyDescent="0.2">
      <c r="B484" t="s">
        <v>659</v>
      </c>
      <c r="C484" t="s">
        <v>904</v>
      </c>
      <c r="D484" t="s">
        <v>1116</v>
      </c>
      <c r="E484" t="s">
        <v>904</v>
      </c>
      <c r="F484" s="17" t="s">
        <v>1104</v>
      </c>
      <c r="G484" s="17" t="s">
        <v>73</v>
      </c>
      <c r="H484" s="17" t="s">
        <v>80</v>
      </c>
      <c r="I484" s="17"/>
      <c r="J484" t="s">
        <v>644</v>
      </c>
      <c r="K484" t="str">
        <f t="shared" si="100"/>
        <v>C18:1/22:1 LA (OELA)</v>
      </c>
      <c r="L484" s="18" t="str">
        <f>"A general model "&amp;D484&amp;" ("&amp;E484&amp;") lipid corresponding to atomistic C18:1(9c)/22:1(13c) 1-oleoyl-2-dierucoyl tails."</f>
        <v>A general model plasmalogen phosphatidic acid (LA) lipid corresponding to atomistic C18:1(9c)/22:1(13c) 1-oleoyl-2-dierucoyl tails.</v>
      </c>
      <c r="N484" t="s">
        <v>945</v>
      </c>
      <c r="O484"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484" t="s">
        <v>878</v>
      </c>
      <c r="V484" t="s">
        <v>26</v>
      </c>
      <c r="W484" t="s">
        <v>899</v>
      </c>
      <c r="X484" t="str">
        <f t="shared" si="101"/>
        <v>CCDCC CDCC</v>
      </c>
      <c r="Y484">
        <v>-1</v>
      </c>
    </row>
    <row r="485" spans="2:30" x14ac:dyDescent="0.2">
      <c r="B485" t="s">
        <v>659</v>
      </c>
      <c r="C485" t="s">
        <v>904</v>
      </c>
      <c r="D485" t="s">
        <v>1116</v>
      </c>
      <c r="E485" t="s">
        <v>904</v>
      </c>
      <c r="F485" s="17" t="s">
        <v>1105</v>
      </c>
      <c r="G485" s="17" t="s">
        <v>73</v>
      </c>
      <c r="H485" s="17" t="s">
        <v>615</v>
      </c>
      <c r="I485" s="17"/>
      <c r="J485" s="18" t="s">
        <v>216</v>
      </c>
      <c r="K485" t="str">
        <f>J485&amp;" "&amp;E485&amp;" ("&amp;F485&amp;")"</f>
        <v>C18:1/22:6 LA (ODLA)</v>
      </c>
      <c r="L485" s="18" t="str">
        <f>"A general model "&amp;D485&amp;" ("&amp;E485&amp;") lipid corresponding to atomistic C18:1(9c)/22:6(4c;7c;10c;13c;16c;19c) 1-oleoyl-2-docosahexaenoic acid tails."</f>
        <v>A general model plasmalogen phosphatidic acid (LA) lipid corresponding to atomistic C18:1(9c)/22:6(4c;7c;10c;13c;16c;19c) 1-oleoyl-2-docosahexaenoic acid tails.</v>
      </c>
      <c r="N485" t="s">
        <v>945</v>
      </c>
      <c r="O485"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485" t="s">
        <v>878</v>
      </c>
      <c r="V485" t="s">
        <v>26</v>
      </c>
      <c r="W485" t="s">
        <v>899</v>
      </c>
      <c r="X485" t="str">
        <f>H485&amp;" "&amp;G485</f>
        <v>DFFDD CDCC</v>
      </c>
      <c r="Y485">
        <v>-1</v>
      </c>
    </row>
    <row r="486" spans="2:30" x14ac:dyDescent="0.2">
      <c r="B486" t="s">
        <v>659</v>
      </c>
      <c r="C486" t="s">
        <v>904</v>
      </c>
      <c r="D486" t="s">
        <v>1116</v>
      </c>
      <c r="E486" t="s">
        <v>904</v>
      </c>
      <c r="F486" s="17" t="s">
        <v>1106</v>
      </c>
      <c r="G486" s="17" t="s">
        <v>88</v>
      </c>
      <c r="H486" s="17" t="s">
        <v>92</v>
      </c>
      <c r="I486" s="17"/>
      <c r="J486" t="s">
        <v>645</v>
      </c>
      <c r="K486" t="str">
        <f t="shared" ref="K486" si="102">J486&amp;" "&amp;E486&amp;" ("&amp;F486&amp;")"</f>
        <v>C18:2/18:3 LA (LFLA)</v>
      </c>
      <c r="L486" s="18" t="str">
        <f>"A general model "&amp;D486&amp;" ("&amp;E486&amp;") lipid corresponding to atomistic C18:2(9c;12c)/18:3(9c;12c;15c) 1-dilinoleoyl-2-alpha-linolenic acid  tails."</f>
        <v>A general model plasmalogen phosphatidic acid (LA) lipid corresponding to atomistic C18:2(9c;12c)/18:3(9c;12c;15c) 1-dilinoleoyl-2-alpha-linolenic acid  tails.</v>
      </c>
      <c r="N486" t="s">
        <v>945</v>
      </c>
      <c r="O486"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486" t="s">
        <v>878</v>
      </c>
      <c r="V486" t="s">
        <v>26</v>
      </c>
      <c r="W486" t="s">
        <v>899</v>
      </c>
      <c r="X486" t="str">
        <f t="shared" ref="X486" si="103">H486&amp;" "&amp;G486</f>
        <v>CDDD CDDC</v>
      </c>
      <c r="Y486">
        <v>-1</v>
      </c>
    </row>
    <row r="487" spans="2:30" x14ac:dyDescent="0.2">
      <c r="F487" s="17"/>
      <c r="G487" s="17"/>
      <c r="H487" s="17"/>
      <c r="I487" s="17"/>
      <c r="L487" s="18"/>
    </row>
    <row r="488" spans="2:30" ht="18" x14ac:dyDescent="0.2">
      <c r="B488" s="16" t="s">
        <v>1117</v>
      </c>
      <c r="F488" s="17"/>
      <c r="G488" s="17"/>
      <c r="H488" s="17"/>
      <c r="I488" s="17"/>
    </row>
    <row r="489" spans="2:30" ht="18" x14ac:dyDescent="0.2">
      <c r="C489" s="16" t="s">
        <v>1328</v>
      </c>
      <c r="D489" s="16"/>
      <c r="E489" s="16"/>
    </row>
    <row r="490" spans="2:30" x14ac:dyDescent="0.2">
      <c r="B490">
        <v>-1</v>
      </c>
      <c r="C490" t="s">
        <v>1118</v>
      </c>
      <c r="D490" t="s">
        <v>1328</v>
      </c>
      <c r="E490" t="s">
        <v>1338</v>
      </c>
      <c r="O490" t="str">
        <f>Refs!$B$13 &amp; " and \n " &amp; Refs!$B$12</f>
        <v>K.B. Pedersen et al., The Martini 3 Lipidome: Expanded and Refined Parameters Improve Lipid Phase Behavior, ACS Central Science, 2025. doi: 10.1021/acscentsci.5c00755 and \n P.C.T. Souza et al. Martini 3: a general purpose force field for coarse-grained molecular dynamics, \n Nat. Methods; 2021. doi: 10.1038/s41592-021-01098-3</v>
      </c>
      <c r="Q490" t="s">
        <v>660</v>
      </c>
      <c r="R490" t="s">
        <v>876</v>
      </c>
    </row>
    <row r="491" spans="2:30" x14ac:dyDescent="0.2">
      <c r="B491" t="s">
        <v>659</v>
      </c>
      <c r="C491" t="s">
        <v>1327</v>
      </c>
      <c r="D491" t="s">
        <v>1337</v>
      </c>
      <c r="E491" t="s">
        <v>1327</v>
      </c>
      <c r="F491" s="17" t="s">
        <v>1124</v>
      </c>
      <c r="G491" s="17" t="s">
        <v>571</v>
      </c>
      <c r="H491" s="17" t="s">
        <v>571</v>
      </c>
      <c r="I491" s="17"/>
      <c r="J491" t="s">
        <v>582</v>
      </c>
      <c r="K491" t="str">
        <f t="shared" ref="K491:K506" si="104">J491&amp;" "&amp;E491&amp;" ("&amp;F491&amp;")"</f>
        <v>di-C08:0 EC (DTEC)</v>
      </c>
      <c r="L491" t="str">
        <f>"A general model "&amp;D491&amp;" ("&amp;E491&amp;") lipid corresponding to atomistic C8:0 dioctanoyl tails."</f>
        <v>A general model ether lipid phosphatidylcholine (EC) lipid corresponding to atomistic C8:0 dioctanoyl tails.</v>
      </c>
      <c r="N491" t="s">
        <v>945</v>
      </c>
      <c r="O491"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491" t="s">
        <v>878</v>
      </c>
      <c r="V491" t="s">
        <v>160</v>
      </c>
      <c r="W491" t="s">
        <v>1348</v>
      </c>
      <c r="X491" t="str">
        <f t="shared" ref="X491:X506" si="105">H491&amp;" "&amp;G491</f>
        <v>cC cC</v>
      </c>
      <c r="Y491">
        <v>0</v>
      </c>
    </row>
    <row r="492" spans="2:30" x14ac:dyDescent="0.2">
      <c r="B492" t="s">
        <v>659</v>
      </c>
      <c r="C492" t="s">
        <v>1327</v>
      </c>
      <c r="D492" t="s">
        <v>1337</v>
      </c>
      <c r="E492" t="s">
        <v>1327</v>
      </c>
      <c r="F492" s="17" t="s">
        <v>1125</v>
      </c>
      <c r="G492" s="17" t="s">
        <v>50</v>
      </c>
      <c r="H492" s="17" t="s">
        <v>50</v>
      </c>
      <c r="I492" s="17"/>
      <c r="J492" t="s">
        <v>584</v>
      </c>
      <c r="K492" t="str">
        <f t="shared" si="104"/>
        <v>di-C10:0 EC (DJEC)</v>
      </c>
      <c r="L492" t="str">
        <f>"A general model "&amp;D492&amp;" ("&amp;E492&amp;") lipid corresponding to atomistic C10:0 didecanoyl tails."</f>
        <v>A general model ether lipid phosphatidylcholine (EC) lipid corresponding to atomistic C10:0 didecanoyl tails.</v>
      </c>
      <c r="N492" t="s">
        <v>945</v>
      </c>
      <c r="O492"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492" t="s">
        <v>878</v>
      </c>
      <c r="V492" t="s">
        <v>160</v>
      </c>
      <c r="W492" t="s">
        <v>1348</v>
      </c>
      <c r="X492" t="str">
        <f t="shared" si="105"/>
        <v>CC CC</v>
      </c>
      <c r="Y492">
        <v>0</v>
      </c>
    </row>
    <row r="493" spans="2:30" x14ac:dyDescent="0.2">
      <c r="B493" t="s">
        <v>659</v>
      </c>
      <c r="C493" t="s">
        <v>1327</v>
      </c>
      <c r="D493" t="s">
        <v>1337</v>
      </c>
      <c r="E493" t="s">
        <v>1327</v>
      </c>
      <c r="F493" s="17" t="s">
        <v>1126</v>
      </c>
      <c r="G493" s="17" t="s">
        <v>570</v>
      </c>
      <c r="H493" s="17" t="s">
        <v>570</v>
      </c>
      <c r="I493" s="17"/>
      <c r="J493" t="s">
        <v>585</v>
      </c>
      <c r="K493" t="str">
        <f t="shared" si="104"/>
        <v>di-C12:0 EC (DUEC)</v>
      </c>
      <c r="L493" t="str">
        <f>"A general model "&amp;D493&amp;" ("&amp;E493&amp;") lipid corresponding to atomistic C12:0 dilauroyl tails."</f>
        <v>A general model ether lipid phosphatidylcholine (EC) lipid corresponding to atomistic C12:0 dilauroyl tails.</v>
      </c>
      <c r="N493" t="s">
        <v>945</v>
      </c>
      <c r="O493"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493" t="s">
        <v>878</v>
      </c>
      <c r="V493" t="s">
        <v>160</v>
      </c>
      <c r="W493" t="s">
        <v>1348</v>
      </c>
      <c r="X493" t="str">
        <f t="shared" si="105"/>
        <v>cCC cCC</v>
      </c>
      <c r="Y493">
        <v>0</v>
      </c>
    </row>
    <row r="494" spans="2:30" x14ac:dyDescent="0.2">
      <c r="B494" t="s">
        <v>659</v>
      </c>
      <c r="C494" t="s">
        <v>1327</v>
      </c>
      <c r="D494" t="s">
        <v>1337</v>
      </c>
      <c r="E494" t="s">
        <v>1327</v>
      </c>
      <c r="F494" s="17" t="s">
        <v>1127</v>
      </c>
      <c r="G494" s="17" t="s">
        <v>54</v>
      </c>
      <c r="H494" s="17" t="s">
        <v>54</v>
      </c>
      <c r="I494" s="17"/>
      <c r="J494" t="s">
        <v>587</v>
      </c>
      <c r="K494" t="str">
        <f t="shared" si="104"/>
        <v>di-C14:0 EC (DMEC)</v>
      </c>
      <c r="L494" t="str">
        <f>"A general model "&amp;D494&amp;" ("&amp;E494&amp;") lipid corresponding to atomistic C14:0 dimyristoyl (DM"&amp;E494&amp;") tails."</f>
        <v>A general model ether lipid phosphatidylcholine (EC) lipid corresponding to atomistic C14:0 dimyristoyl (DMEC) tails.</v>
      </c>
      <c r="N494" t="s">
        <v>945</v>
      </c>
      <c r="O494"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494" t="s">
        <v>878</v>
      </c>
      <c r="V494" t="s">
        <v>160</v>
      </c>
      <c r="W494" t="s">
        <v>1348</v>
      </c>
      <c r="X494" t="str">
        <f t="shared" si="105"/>
        <v>CCC CCC</v>
      </c>
      <c r="Y494">
        <v>0</v>
      </c>
      <c r="AD494" s="17"/>
    </row>
    <row r="495" spans="2:30" x14ac:dyDescent="0.2">
      <c r="B495" t="s">
        <v>659</v>
      </c>
      <c r="C495" t="s">
        <v>1327</v>
      </c>
      <c r="D495" t="s">
        <v>1337</v>
      </c>
      <c r="E495" t="s">
        <v>1327</v>
      </c>
      <c r="F495" s="17" t="s">
        <v>1128</v>
      </c>
      <c r="G495" s="17" t="s">
        <v>569</v>
      </c>
      <c r="H495" s="17" t="s">
        <v>569</v>
      </c>
      <c r="I495" s="17"/>
      <c r="J495" t="s">
        <v>588</v>
      </c>
      <c r="K495" t="str">
        <f t="shared" si="104"/>
        <v>di-C16:0 EC (DPEC)</v>
      </c>
      <c r="L495" t="str">
        <f>"A general model "&amp;D495&amp;" ("&amp;E495&amp;") lipid corresponding to atomistic C16:0 dipalmitoyl (DP"&amp;E495&amp;") tails."</f>
        <v>A general model ether lipid phosphatidylcholine (EC) lipid corresponding to atomistic C16:0 dipalmitoyl (DPEC) tails.</v>
      </c>
      <c r="N495" t="s">
        <v>945</v>
      </c>
      <c r="O495"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495" t="s">
        <v>878</v>
      </c>
      <c r="V495" t="s">
        <v>160</v>
      </c>
      <c r="W495" t="s">
        <v>1348</v>
      </c>
      <c r="X495" t="str">
        <f t="shared" si="105"/>
        <v>cCCC cCCC</v>
      </c>
      <c r="Y495">
        <v>0</v>
      </c>
      <c r="AD495" s="17"/>
    </row>
    <row r="496" spans="2:30" x14ac:dyDescent="0.2">
      <c r="B496" t="s">
        <v>659</v>
      </c>
      <c r="C496" t="s">
        <v>1327</v>
      </c>
      <c r="D496" t="s">
        <v>1337</v>
      </c>
      <c r="E496" t="s">
        <v>1327</v>
      </c>
      <c r="F496" s="17" t="s">
        <v>1129</v>
      </c>
      <c r="G496" s="17" t="s">
        <v>57</v>
      </c>
      <c r="H496" s="17" t="s">
        <v>57</v>
      </c>
      <c r="I496" s="17"/>
      <c r="J496" t="s">
        <v>589</v>
      </c>
      <c r="K496" t="str">
        <f t="shared" si="104"/>
        <v>di-C18:0 EC (DSEC)</v>
      </c>
      <c r="L496" t="str">
        <f>"A general model "&amp;D496&amp;" ("&amp;E496&amp;") lipid corresponding to atomistic C18:0 distearoyl (DS"&amp;E495&amp;") tails."</f>
        <v>A general model ether lipid phosphatidylcholine (EC) lipid corresponding to atomistic C18:0 distearoyl (DSEC) tails.</v>
      </c>
      <c r="N496" t="s">
        <v>945</v>
      </c>
      <c r="O496"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496" t="s">
        <v>878</v>
      </c>
      <c r="V496" t="s">
        <v>160</v>
      </c>
      <c r="W496" t="s">
        <v>1348</v>
      </c>
      <c r="X496" t="str">
        <f t="shared" si="105"/>
        <v>CCCC CCCC</v>
      </c>
      <c r="Y496">
        <v>0</v>
      </c>
    </row>
    <row r="497" spans="2:26" x14ac:dyDescent="0.2">
      <c r="B497" t="s">
        <v>659</v>
      </c>
      <c r="C497" t="s">
        <v>1327</v>
      </c>
      <c r="D497" t="s">
        <v>1337</v>
      </c>
      <c r="E497" t="s">
        <v>1327</v>
      </c>
      <c r="F497" s="17" t="s">
        <v>1130</v>
      </c>
      <c r="G497" s="17" t="s">
        <v>568</v>
      </c>
      <c r="H497" s="17" t="s">
        <v>568</v>
      </c>
      <c r="I497" s="17"/>
      <c r="J497" t="s">
        <v>590</v>
      </c>
      <c r="K497" t="str">
        <f t="shared" si="104"/>
        <v>di-C20:0 EC (DKEC)</v>
      </c>
      <c r="L497" t="str">
        <f>"A general model "&amp;D497&amp;" ("&amp;E497&amp;") lipid corresponding to atomistic C20:0 diarachidoyl tails."</f>
        <v>A general model ether lipid phosphatidylcholine (EC) lipid corresponding to atomistic C20:0 diarachidoyl tails.</v>
      </c>
      <c r="N497" t="s">
        <v>945</v>
      </c>
      <c r="O497"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497" t="s">
        <v>878</v>
      </c>
      <c r="V497" t="s">
        <v>160</v>
      </c>
      <c r="W497" t="s">
        <v>1348</v>
      </c>
      <c r="X497" t="str">
        <f t="shared" si="105"/>
        <v>cCCCC cCCCC</v>
      </c>
      <c r="Y497">
        <v>0</v>
      </c>
    </row>
    <row r="498" spans="2:26" x14ac:dyDescent="0.2">
      <c r="B498" t="s">
        <v>659</v>
      </c>
      <c r="C498" t="s">
        <v>1327</v>
      </c>
      <c r="D498" t="s">
        <v>1337</v>
      </c>
      <c r="E498" t="s">
        <v>1327</v>
      </c>
      <c r="F498" s="17" t="s">
        <v>1131</v>
      </c>
      <c r="G498" s="17" t="s">
        <v>61</v>
      </c>
      <c r="H498" s="17" t="s">
        <v>61</v>
      </c>
      <c r="I498" s="17"/>
      <c r="J498" t="s">
        <v>591</v>
      </c>
      <c r="K498" t="str">
        <f t="shared" si="104"/>
        <v>di-C22:0 EC (DBEC)</v>
      </c>
      <c r="L498" t="str">
        <f>"A general model "&amp;D498&amp;" ("&amp;E498&amp;") lipid corresponding to atomistic C22:0 dibehenoyl tails."</f>
        <v>A general model ether lipid phosphatidylcholine (EC) lipid corresponding to atomistic C22:0 dibehenoyl tails.</v>
      </c>
      <c r="N498" t="s">
        <v>945</v>
      </c>
      <c r="O498"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498" t="s">
        <v>878</v>
      </c>
      <c r="V498" t="s">
        <v>160</v>
      </c>
      <c r="W498" t="s">
        <v>1348</v>
      </c>
      <c r="X498" t="str">
        <f t="shared" si="105"/>
        <v>CCCCC CCCCC</v>
      </c>
      <c r="Y498">
        <v>0</v>
      </c>
    </row>
    <row r="499" spans="2:26" x14ac:dyDescent="0.2">
      <c r="B499" t="s">
        <v>659</v>
      </c>
      <c r="C499" t="s">
        <v>1327</v>
      </c>
      <c r="D499" t="s">
        <v>1337</v>
      </c>
      <c r="E499" t="s">
        <v>1327</v>
      </c>
      <c r="F499" s="17" t="s">
        <v>1132</v>
      </c>
      <c r="G499" s="17" t="s">
        <v>599</v>
      </c>
      <c r="H499" s="17" t="s">
        <v>599</v>
      </c>
      <c r="I499" s="17"/>
      <c r="J499" t="s">
        <v>586</v>
      </c>
      <c r="K499" t="str">
        <f t="shared" si="104"/>
        <v>di-C24:0 EC (DXEC)</v>
      </c>
      <c r="L499" t="str">
        <f>"A general model "&amp;D499&amp;" ("&amp;E499&amp;") lipid corresponding to atomistic C24:0 dilignoceroyl tails."</f>
        <v>A general model ether lipid phosphatidylcholine (EC) lipid corresponding to atomistic C24:0 dilignoceroyl tails.</v>
      </c>
      <c r="N499" t="s">
        <v>945</v>
      </c>
      <c r="O499"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499" t="s">
        <v>878</v>
      </c>
      <c r="V499" t="s">
        <v>160</v>
      </c>
      <c r="W499" t="s">
        <v>1348</v>
      </c>
      <c r="X499" t="str">
        <f t="shared" si="105"/>
        <v>cCCCCC cCCCCC</v>
      </c>
      <c r="Y499">
        <v>0</v>
      </c>
    </row>
    <row r="500" spans="2:26" x14ac:dyDescent="0.2">
      <c r="B500" t="s">
        <v>659</v>
      </c>
      <c r="C500" t="s">
        <v>1327</v>
      </c>
      <c r="D500" t="s">
        <v>1337</v>
      </c>
      <c r="E500" t="s">
        <v>1327</v>
      </c>
      <c r="F500" s="17" t="s">
        <v>1133</v>
      </c>
      <c r="G500" s="17" t="s">
        <v>65</v>
      </c>
      <c r="H500" s="17" t="s">
        <v>65</v>
      </c>
      <c r="I500" s="17"/>
      <c r="J500" t="s">
        <v>592</v>
      </c>
      <c r="K500" t="str">
        <f t="shared" si="104"/>
        <v>di-C26:0 EC (DCEC)</v>
      </c>
      <c r="L500" t="str">
        <f>"A general model "&amp;D500&amp;" ("&amp;E500&amp;") lipid corresponding to atomistic C26:0 dihexacosanoyl tails."</f>
        <v>A general model ether lipid phosphatidylcholine (EC) lipid corresponding to atomistic C26:0 dihexacosanoyl tails.</v>
      </c>
      <c r="N500" t="s">
        <v>945</v>
      </c>
      <c r="O500"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500" t="s">
        <v>878</v>
      </c>
      <c r="V500" t="s">
        <v>160</v>
      </c>
      <c r="W500" t="s">
        <v>1348</v>
      </c>
      <c r="X500" t="str">
        <f t="shared" si="105"/>
        <v>CCCCCC CCCCCC</v>
      </c>
      <c r="Y500">
        <v>0</v>
      </c>
    </row>
    <row r="501" spans="2:26" x14ac:dyDescent="0.2">
      <c r="B501" t="s">
        <v>659</v>
      </c>
      <c r="C501" t="s">
        <v>1327</v>
      </c>
      <c r="D501" t="s">
        <v>1337</v>
      </c>
      <c r="E501" t="s">
        <v>1327</v>
      </c>
      <c r="F501" s="17" t="s">
        <v>1134</v>
      </c>
      <c r="G501" s="17" t="s">
        <v>69</v>
      </c>
      <c r="H501" s="17" t="s">
        <v>69</v>
      </c>
      <c r="I501" s="17"/>
      <c r="J501" t="s">
        <v>600</v>
      </c>
      <c r="K501" t="str">
        <f t="shared" si="104"/>
        <v>di-C14:1 EC (DREC)</v>
      </c>
      <c r="L501" t="str">
        <f>"A general model "&amp;D501&amp;" ("&amp;E501&amp;") lipid corresponding to atomistic C14:1(9c) dimyristoleoyl tails."</f>
        <v>A general model ether lipid phosphatidylcholine (EC) lipid corresponding to atomistic C14:1(9c) dimyristoleoyl tails.</v>
      </c>
      <c r="N501" t="s">
        <v>945</v>
      </c>
      <c r="O501"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501" t="s">
        <v>878</v>
      </c>
      <c r="V501" t="s">
        <v>160</v>
      </c>
      <c r="W501" t="s">
        <v>1348</v>
      </c>
      <c r="X501" t="str">
        <f t="shared" si="105"/>
        <v>CDC CDC</v>
      </c>
      <c r="Y501">
        <v>0</v>
      </c>
    </row>
    <row r="502" spans="2:26" x14ac:dyDescent="0.2">
      <c r="B502" t="s">
        <v>659</v>
      </c>
      <c r="C502" t="s">
        <v>1327</v>
      </c>
      <c r="D502" t="s">
        <v>1337</v>
      </c>
      <c r="E502" t="s">
        <v>1327</v>
      </c>
      <c r="F502" s="17" t="s">
        <v>1135</v>
      </c>
      <c r="G502" s="17" t="s">
        <v>572</v>
      </c>
      <c r="H502" s="17" t="s">
        <v>572</v>
      </c>
      <c r="I502" s="17"/>
      <c r="J502" t="s">
        <v>601</v>
      </c>
      <c r="K502" t="str">
        <f t="shared" si="104"/>
        <v>di-C16:1 EC (DYEC)</v>
      </c>
      <c r="L502" t="str">
        <f>"A general model "&amp;D502&amp;" ("&amp;E502&amp;") lipid corresponding to atomistic C16:1(9c) dipalmitoleoyl tails."</f>
        <v>A general model ether lipid phosphatidylcholine (EC) lipid corresponding to atomistic C16:1(9c) dipalmitoleoyl tails.</v>
      </c>
      <c r="N502" t="s">
        <v>945</v>
      </c>
      <c r="O502"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502" t="s">
        <v>878</v>
      </c>
      <c r="V502" t="s">
        <v>160</v>
      </c>
      <c r="W502" t="s">
        <v>1348</v>
      </c>
      <c r="X502" t="str">
        <f t="shared" si="105"/>
        <v>cCDC cCDC</v>
      </c>
      <c r="Y502">
        <v>0</v>
      </c>
    </row>
    <row r="503" spans="2:26" x14ac:dyDescent="0.2">
      <c r="B503" t="s">
        <v>659</v>
      </c>
      <c r="C503" t="s">
        <v>1327</v>
      </c>
      <c r="D503" t="s">
        <v>1337</v>
      </c>
      <c r="E503" t="s">
        <v>1327</v>
      </c>
      <c r="F503" s="17" t="s">
        <v>1136</v>
      </c>
      <c r="G503" s="17" t="s">
        <v>73</v>
      </c>
      <c r="H503" s="17" t="s">
        <v>73</v>
      </c>
      <c r="I503" s="17"/>
      <c r="J503" t="s">
        <v>602</v>
      </c>
      <c r="K503" t="str">
        <f t="shared" si="104"/>
        <v>di-C18:1 EC (DOEC)</v>
      </c>
      <c r="L503" t="str">
        <f>"A general model "&amp;D503&amp;" ("&amp;E503&amp;") lipid corresponding to atomistic C18:1(9c) dioleoyl (DO"&amp;E503&amp;") tails."</f>
        <v>A general model ether lipid phosphatidylcholine (EC) lipid corresponding to atomistic C18:1(9c) dioleoyl (DOEC) tails.</v>
      </c>
      <c r="N503" t="s">
        <v>945</v>
      </c>
      <c r="O503"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503" t="s">
        <v>878</v>
      </c>
      <c r="V503" t="s">
        <v>160</v>
      </c>
      <c r="W503" t="s">
        <v>1348</v>
      </c>
      <c r="X503" t="str">
        <f t="shared" si="105"/>
        <v>CDCC CDCC</v>
      </c>
      <c r="Y503">
        <v>0</v>
      </c>
    </row>
    <row r="504" spans="2:26" x14ac:dyDescent="0.2">
      <c r="B504" t="s">
        <v>659</v>
      </c>
      <c r="C504" t="s">
        <v>1327</v>
      </c>
      <c r="D504" t="s">
        <v>1337</v>
      </c>
      <c r="E504" t="s">
        <v>1327</v>
      </c>
      <c r="F504" s="17" t="s">
        <v>1137</v>
      </c>
      <c r="G504" s="17" t="s">
        <v>77</v>
      </c>
      <c r="H504" s="17" t="s">
        <v>77</v>
      </c>
      <c r="I504" s="17"/>
      <c r="J504" t="s">
        <v>602</v>
      </c>
      <c r="K504" t="str">
        <f t="shared" si="104"/>
        <v>di-C18:1 EC (DVEC)</v>
      </c>
      <c r="L504" t="str">
        <f>"A general model "&amp;D504&amp;" ("&amp;E504&amp;") lipid corresponding to atomistic C18:1(11c) cis-vaccenic acid tails."</f>
        <v>A general model ether lipid phosphatidylcholine (EC) lipid corresponding to atomistic C18:1(11c) cis-vaccenic acid tails.</v>
      </c>
      <c r="N504" t="s">
        <v>945</v>
      </c>
      <c r="O504"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504" t="s">
        <v>878</v>
      </c>
      <c r="V504" t="s">
        <v>160</v>
      </c>
      <c r="W504" t="s">
        <v>1348</v>
      </c>
      <c r="X504" t="str">
        <f t="shared" si="105"/>
        <v>CCDC CCDC</v>
      </c>
      <c r="Y504">
        <v>0</v>
      </c>
    </row>
    <row r="505" spans="2:26" x14ac:dyDescent="0.2">
      <c r="B505" t="s">
        <v>659</v>
      </c>
      <c r="C505" t="s">
        <v>1327</v>
      </c>
      <c r="D505" t="s">
        <v>1337</v>
      </c>
      <c r="E505" t="s">
        <v>1327</v>
      </c>
      <c r="F505" s="17" t="s">
        <v>1138</v>
      </c>
      <c r="G505" s="17" t="s">
        <v>573</v>
      </c>
      <c r="H505" s="17" t="s">
        <v>573</v>
      </c>
      <c r="I505" s="17"/>
      <c r="J505" t="s">
        <v>604</v>
      </c>
      <c r="K505" t="str">
        <f t="shared" si="104"/>
        <v>di-C20:1 EC (DGEC)</v>
      </c>
      <c r="L505" t="str">
        <f>"A general model "&amp;D505&amp;" ("&amp;E505&amp;") lipid corresponding to atomistic C20:1(11c) di-gondoic acid tails."</f>
        <v>A general model ether lipid phosphatidylcholine (EC) lipid corresponding to atomistic C20:1(11c) di-gondoic acid tails.</v>
      </c>
      <c r="N505" t="s">
        <v>945</v>
      </c>
      <c r="O505"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505" t="s">
        <v>878</v>
      </c>
      <c r="V505" t="s">
        <v>160</v>
      </c>
      <c r="W505" t="s">
        <v>1348</v>
      </c>
      <c r="X505" t="str">
        <f t="shared" si="105"/>
        <v>cCDCC cCDCC</v>
      </c>
      <c r="Y505">
        <v>0</v>
      </c>
    </row>
    <row r="506" spans="2:26" x14ac:dyDescent="0.2">
      <c r="B506" t="s">
        <v>659</v>
      </c>
      <c r="C506" t="s">
        <v>1327</v>
      </c>
      <c r="D506" t="s">
        <v>1337</v>
      </c>
      <c r="E506" t="s">
        <v>1327</v>
      </c>
      <c r="F506" s="17" t="s">
        <v>1139</v>
      </c>
      <c r="G506" s="17" t="s">
        <v>80</v>
      </c>
      <c r="H506" s="17" t="s">
        <v>80</v>
      </c>
      <c r="I506" s="17"/>
      <c r="J506" t="s">
        <v>603</v>
      </c>
      <c r="K506" t="str">
        <f t="shared" si="104"/>
        <v>di-C22:1 EC (DEEC)</v>
      </c>
      <c r="L506" t="str">
        <f>"A general model "&amp;D506&amp;" ("&amp;E506&amp;") lipid corresponding to atomistic C22:1(11c) or C22:1(13c) dierucoyl tails."</f>
        <v>A general model ether lipid phosphatidylcholine (EC) lipid corresponding to atomistic C22:1(11c) or C22:1(13c) dierucoyl tails.</v>
      </c>
      <c r="N506" t="s">
        <v>945</v>
      </c>
      <c r="O506"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506" t="s">
        <v>878</v>
      </c>
      <c r="V506" t="s">
        <v>160</v>
      </c>
      <c r="W506" t="s">
        <v>1348</v>
      </c>
      <c r="X506" t="str">
        <f t="shared" si="105"/>
        <v>CCDCC CCDCC</v>
      </c>
      <c r="Y506">
        <v>0</v>
      </c>
    </row>
    <row r="507" spans="2:26" x14ac:dyDescent="0.2">
      <c r="B507" t="s">
        <v>659</v>
      </c>
      <c r="C507" t="s">
        <v>1327</v>
      </c>
      <c r="D507" t="s">
        <v>1337</v>
      </c>
      <c r="E507" t="s">
        <v>1327</v>
      </c>
      <c r="F507" s="17" t="s">
        <v>1140</v>
      </c>
      <c r="G507" s="17" t="s">
        <v>574</v>
      </c>
      <c r="H507" s="17" t="s">
        <v>574</v>
      </c>
      <c r="I507" s="17"/>
      <c r="J507" t="s">
        <v>606</v>
      </c>
      <c r="K507" t="str">
        <f>J507&amp;" "&amp;E507&amp;" ("&amp;F507&amp;")"</f>
        <v>di-C24:1 EC (DNEC)</v>
      </c>
      <c r="L507" t="str">
        <f>"A general model "&amp;D507&amp;" ("&amp;E491&amp;") lipid corresponding to atomistic C24:1(15c) di-nervonic acid tails."</f>
        <v>A general model ether lipid phosphatidylcholine (EC) lipid corresponding to atomistic C24:1(15c) di-nervonic acid tails.</v>
      </c>
      <c r="N507" t="s">
        <v>945</v>
      </c>
      <c r="O507"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507" t="s">
        <v>878</v>
      </c>
      <c r="V507" t="s">
        <v>160</v>
      </c>
      <c r="W507" t="s">
        <v>1348</v>
      </c>
      <c r="X507" t="str">
        <f>H507&amp;" "&amp;G507</f>
        <v>cCCDCC cCCDCC</v>
      </c>
      <c r="Y507">
        <v>0</v>
      </c>
    </row>
    <row r="508" spans="2:26" x14ac:dyDescent="0.2">
      <c r="B508" t="s">
        <v>659</v>
      </c>
      <c r="C508" t="s">
        <v>1327</v>
      </c>
      <c r="D508" t="s">
        <v>1337</v>
      </c>
      <c r="E508" t="s">
        <v>1327</v>
      </c>
      <c r="F508" s="17" t="s">
        <v>1141</v>
      </c>
      <c r="G508" s="17" t="s">
        <v>88</v>
      </c>
      <c r="H508" s="17" t="s">
        <v>88</v>
      </c>
      <c r="I508" s="17"/>
      <c r="J508" t="s">
        <v>609</v>
      </c>
      <c r="K508" t="str">
        <f>J508&amp;" "&amp;E508&amp;" ("&amp;F508&amp;")"</f>
        <v>di-C18:2 EC (DLEC)</v>
      </c>
      <c r="L508" t="str">
        <f>"A general model "&amp;D508&amp;" ("&amp;E508&amp;") lipid corresponding to atomistic C18:2(9c;12c) dilinoleoyl (DL"&amp;E508&amp;" or DLi"&amp;E508&amp;") tails."</f>
        <v>A general model ether lipid phosphatidylcholine (EC) lipid corresponding to atomistic C18:2(9c;12c) dilinoleoyl (DLEC or DLiEC) tails.</v>
      </c>
      <c r="N508" t="s">
        <v>945</v>
      </c>
      <c r="O508"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508" t="s">
        <v>878</v>
      </c>
      <c r="V508" t="s">
        <v>160</v>
      </c>
      <c r="W508" t="s">
        <v>1348</v>
      </c>
      <c r="X508" t="str">
        <f>H508&amp;" "&amp;G508</f>
        <v>CDDC CDDC</v>
      </c>
      <c r="Y508">
        <v>0</v>
      </c>
    </row>
    <row r="509" spans="2:26" x14ac:dyDescent="0.2">
      <c r="B509" t="s">
        <v>659</v>
      </c>
      <c r="C509" t="s">
        <v>1327</v>
      </c>
      <c r="D509" t="s">
        <v>1337</v>
      </c>
      <c r="E509" t="s">
        <v>1327</v>
      </c>
      <c r="F509" s="17" t="s">
        <v>1142</v>
      </c>
      <c r="G509" s="17" t="s">
        <v>92</v>
      </c>
      <c r="H509" s="17" t="s">
        <v>92</v>
      </c>
      <c r="I509" s="17"/>
      <c r="J509" t="s">
        <v>507</v>
      </c>
      <c r="K509" t="str">
        <f>J509&amp;" "&amp;E509&amp;" ("&amp;F509&amp;")"</f>
        <v>di-C18:3 EC (DFEC)</v>
      </c>
      <c r="L509" t="str">
        <f>"A general model "&amp;D509&amp;" ("&amp;E509&amp;") lipid corresponding to atomistic C18:3(9c;12c;15c) di-alpha-linolenic acid tails."</f>
        <v>A general model ether lipid phosphatidylcholine (EC) lipid corresponding to atomistic C18:3(9c;12c;15c) di-alpha-linolenic acid tails.</v>
      </c>
      <c r="N509" t="s">
        <v>945</v>
      </c>
      <c r="O509"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509" t="s">
        <v>878</v>
      </c>
      <c r="V509" t="s">
        <v>160</v>
      </c>
      <c r="W509" t="s">
        <v>1348</v>
      </c>
      <c r="X509" t="str">
        <f>H509&amp;" "&amp;G509</f>
        <v>CDDD CDDD</v>
      </c>
      <c r="Y509">
        <v>0</v>
      </c>
    </row>
    <row r="510" spans="2:26" x14ac:dyDescent="0.2">
      <c r="B510" t="s">
        <v>659</v>
      </c>
      <c r="C510" t="s">
        <v>1327</v>
      </c>
      <c r="D510" t="s">
        <v>1337</v>
      </c>
      <c r="E510" t="s">
        <v>1327</v>
      </c>
      <c r="F510" s="17" t="s">
        <v>1143</v>
      </c>
      <c r="G510" s="17" t="s">
        <v>614</v>
      </c>
      <c r="H510" s="17" t="s">
        <v>614</v>
      </c>
      <c r="I510" s="17"/>
      <c r="J510" t="s">
        <v>611</v>
      </c>
      <c r="K510" t="str">
        <f t="shared" ref="K510:K528" si="106">J510&amp;" "&amp;E510&amp;" ("&amp;F510&amp;")"</f>
        <v>di-C20:4 EC (DAEC)</v>
      </c>
      <c r="L510" t="str">
        <f>"A general model "&amp;D510&amp;" ("&amp;E510&amp;") lipid corresponding to atomistic C20:4(5c;8c;11c;14c) di-arachidonic acid (AA) tails."</f>
        <v>A general model ether lipid phosphatidylcholine (EC) lipid corresponding to atomistic C20:4(5c;8c;11c;14c) di-arachidonic acid (AA) tails.</v>
      </c>
      <c r="N510" t="s">
        <v>945</v>
      </c>
      <c r="O510"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510" t="s">
        <v>878</v>
      </c>
      <c r="V510" t="s">
        <v>160</v>
      </c>
      <c r="W510" t="s">
        <v>1348</v>
      </c>
      <c r="X510" t="str">
        <f t="shared" ref="X510:X528" si="107">H510&amp;" "&amp;G510</f>
        <v>cFFDC cFFDC</v>
      </c>
      <c r="Y510">
        <v>0</v>
      </c>
    </row>
    <row r="511" spans="2:26" x14ac:dyDescent="0.2">
      <c r="B511" t="s">
        <v>659</v>
      </c>
      <c r="C511" t="s">
        <v>1327</v>
      </c>
      <c r="D511" t="s">
        <v>1337</v>
      </c>
      <c r="E511" t="s">
        <v>1327</v>
      </c>
      <c r="F511" s="17" t="s">
        <v>1144</v>
      </c>
      <c r="G511" s="17" t="s">
        <v>615</v>
      </c>
      <c r="H511" s="17" t="s">
        <v>615</v>
      </c>
      <c r="I511" s="17"/>
      <c r="J511" s="18" t="s">
        <v>612</v>
      </c>
      <c r="K511" t="str">
        <f t="shared" si="106"/>
        <v>di-C22:6 EC (DDEC)</v>
      </c>
      <c r="L511" s="18" t="str">
        <f>"A general model "&amp;D511&amp;" ("&amp;E511&amp;") lipid corresponding to atomistic C22:6(4c;7c;10c;13c;16c;19c) di-docosahexaenoic acid tails."</f>
        <v>A general model ether lipid phosphatidylcholine (EC) lipid corresponding to atomistic C22:6(4c;7c;10c;13c;16c;19c) di-docosahexaenoic acid tails.</v>
      </c>
      <c r="N511" t="s">
        <v>945</v>
      </c>
      <c r="O511"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511" t="s">
        <v>878</v>
      </c>
      <c r="V511" t="s">
        <v>160</v>
      </c>
      <c r="W511" t="s">
        <v>1348</v>
      </c>
      <c r="X511" t="str">
        <f t="shared" si="107"/>
        <v>DFFDD DFFDD</v>
      </c>
      <c r="Y511">
        <v>0</v>
      </c>
      <c r="Z511" s="19"/>
    </row>
    <row r="512" spans="2:26" x14ac:dyDescent="0.2">
      <c r="B512" t="s">
        <v>659</v>
      </c>
      <c r="C512" t="s">
        <v>1327</v>
      </c>
      <c r="D512" t="s">
        <v>1337</v>
      </c>
      <c r="E512" t="s">
        <v>1327</v>
      </c>
      <c r="F512" s="17" t="s">
        <v>1145</v>
      </c>
      <c r="G512" s="17" t="s">
        <v>569</v>
      </c>
      <c r="H512" s="17" t="s">
        <v>572</v>
      </c>
      <c r="I512" s="17"/>
      <c r="J512" t="s">
        <v>618</v>
      </c>
      <c r="K512" t="str">
        <f t="shared" si="106"/>
        <v>C16:0/16:1 EC (PYEC)</v>
      </c>
      <c r="L512" s="18" t="str">
        <f>"A general model "&amp;D512&amp;" ("&amp;E512&amp;") lipid corresponding to atomistic C16:0/16:1(9c) 1-palmitoyl-2-palmitoleoyl tails."</f>
        <v>A general model ether lipid phosphatidylcholine (EC) lipid corresponding to atomistic C16:0/16:1(9c) 1-palmitoyl-2-palmitoleoyl tails.</v>
      </c>
      <c r="N512" t="s">
        <v>945</v>
      </c>
      <c r="O512"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512" t="s">
        <v>878</v>
      </c>
      <c r="V512" t="s">
        <v>160</v>
      </c>
      <c r="W512" t="s">
        <v>1348</v>
      </c>
      <c r="X512" t="str">
        <f t="shared" si="107"/>
        <v>cCDC cCCC</v>
      </c>
      <c r="Y512">
        <v>0</v>
      </c>
    </row>
    <row r="513" spans="2:25" x14ac:dyDescent="0.2">
      <c r="B513" t="s">
        <v>659</v>
      </c>
      <c r="C513" t="s">
        <v>1327</v>
      </c>
      <c r="D513" t="s">
        <v>1337</v>
      </c>
      <c r="E513" t="s">
        <v>1327</v>
      </c>
      <c r="F513" s="17" t="s">
        <v>1146</v>
      </c>
      <c r="G513" s="17" t="s">
        <v>569</v>
      </c>
      <c r="H513" s="17" t="s">
        <v>57</v>
      </c>
      <c r="I513" s="17"/>
      <c r="J513" t="s">
        <v>620</v>
      </c>
      <c r="K513" t="str">
        <f t="shared" si="106"/>
        <v>C16:0/18:0 EC (PSEC)</v>
      </c>
      <c r="L513" s="18" t="str">
        <f>"A general model "&amp;D513&amp;" ("&amp;E513&amp;") lipid corresponding to atomistic C16:0/18:0 1-palmitoyl-2-stearoyl tails."</f>
        <v>A general model ether lipid phosphatidylcholine (EC) lipid corresponding to atomistic C16:0/18:0 1-palmitoyl-2-stearoyl tails.</v>
      </c>
      <c r="N513" t="s">
        <v>945</v>
      </c>
      <c r="O513"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513" t="s">
        <v>878</v>
      </c>
      <c r="V513" t="s">
        <v>160</v>
      </c>
      <c r="W513" t="s">
        <v>1348</v>
      </c>
      <c r="X513" t="str">
        <f t="shared" si="107"/>
        <v>CCCC cCCC</v>
      </c>
      <c r="Y513">
        <v>0</v>
      </c>
    </row>
    <row r="514" spans="2:25" x14ac:dyDescent="0.2">
      <c r="B514" t="s">
        <v>659</v>
      </c>
      <c r="C514" t="s">
        <v>1327</v>
      </c>
      <c r="D514" t="s">
        <v>1337</v>
      </c>
      <c r="E514" t="s">
        <v>1327</v>
      </c>
      <c r="F514" s="17" t="s">
        <v>1147</v>
      </c>
      <c r="G514" s="17" t="s">
        <v>569</v>
      </c>
      <c r="H514" s="17" t="s">
        <v>73</v>
      </c>
      <c r="I514" s="17"/>
      <c r="J514" t="s">
        <v>197</v>
      </c>
      <c r="K514" t="str">
        <f t="shared" si="106"/>
        <v>C16:0/18:1 EC (POEC)</v>
      </c>
      <c r="L514" s="18" t="str">
        <f>"A general model "&amp;D514&amp;" ("&amp;E514&amp;") lipid corresponding to atomistic C16:0/18:1(9c) 1-palmitoyl-2-oleoyl (PO"&amp;E514&amp;") tails."</f>
        <v>A general model ether lipid phosphatidylcholine (EC) lipid corresponding to atomistic C16:0/18:1(9c) 1-palmitoyl-2-oleoyl (POEC) tails.</v>
      </c>
      <c r="N514" t="s">
        <v>945</v>
      </c>
      <c r="O514"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514" t="s">
        <v>878</v>
      </c>
      <c r="V514" t="s">
        <v>160</v>
      </c>
      <c r="W514" t="s">
        <v>1348</v>
      </c>
      <c r="X514" t="str">
        <f t="shared" si="107"/>
        <v>CDCC cCCC</v>
      </c>
      <c r="Y514">
        <v>0</v>
      </c>
    </row>
    <row r="515" spans="2:25" x14ac:dyDescent="0.2">
      <c r="B515" t="s">
        <v>659</v>
      </c>
      <c r="C515" t="s">
        <v>1327</v>
      </c>
      <c r="D515" t="s">
        <v>1337</v>
      </c>
      <c r="E515" t="s">
        <v>1327</v>
      </c>
      <c r="F515" s="17" t="s">
        <v>1148</v>
      </c>
      <c r="G515" s="17" t="s">
        <v>569</v>
      </c>
      <c r="H515" s="17" t="s">
        <v>88</v>
      </c>
      <c r="I515" s="17"/>
      <c r="J515" t="s">
        <v>203</v>
      </c>
      <c r="K515" t="str">
        <f t="shared" si="106"/>
        <v>C16:0/18:2 EC (PLEC)</v>
      </c>
      <c r="L515" s="18" t="str">
        <f>"A general model "&amp;D515&amp;" ("&amp;E515&amp;") lipid corresponding to atomistic C16:0/18:2(9c;12c) 1-palmitoyl-2-linoleoyl tails."</f>
        <v>A general model ether lipid phosphatidylcholine (EC) lipid corresponding to atomistic C16:0/18:2(9c;12c) 1-palmitoyl-2-linoleoyl tails.</v>
      </c>
      <c r="N515" t="s">
        <v>945</v>
      </c>
      <c r="O515"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515" t="s">
        <v>878</v>
      </c>
      <c r="V515" t="s">
        <v>160</v>
      </c>
      <c r="W515" t="s">
        <v>1348</v>
      </c>
      <c r="X515" t="str">
        <f t="shared" si="107"/>
        <v>CDDC cCCC</v>
      </c>
      <c r="Y515">
        <v>0</v>
      </c>
    </row>
    <row r="516" spans="2:25" x14ac:dyDescent="0.2">
      <c r="B516" t="s">
        <v>659</v>
      </c>
      <c r="C516" t="s">
        <v>1327</v>
      </c>
      <c r="D516" t="s">
        <v>1337</v>
      </c>
      <c r="E516" t="s">
        <v>1327</v>
      </c>
      <c r="F516" s="17" t="s">
        <v>1149</v>
      </c>
      <c r="G516" s="17" t="s">
        <v>569</v>
      </c>
      <c r="H516" s="17" t="s">
        <v>92</v>
      </c>
      <c r="I516" s="17"/>
      <c r="J516" t="s">
        <v>205</v>
      </c>
      <c r="K516" t="str">
        <f t="shared" si="106"/>
        <v>C16:0/18:3 EC (PFEC)</v>
      </c>
      <c r="L516" s="18" t="str">
        <f>"A general model "&amp;D516&amp;" ("&amp;E516&amp;") lipid corresponding to atomistic C16:0/18:3(9c;12c;15c) 1-palmitoyl-2-alpha-linolenic acid tails."</f>
        <v>A general model ether lipid phosphatidylcholine (EC) lipid corresponding to atomistic C16:0/18:3(9c;12c;15c) 1-palmitoyl-2-alpha-linolenic acid tails.</v>
      </c>
      <c r="N516" t="s">
        <v>945</v>
      </c>
      <c r="O516"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516" t="s">
        <v>878</v>
      </c>
      <c r="V516" t="s">
        <v>160</v>
      </c>
      <c r="W516" t="s">
        <v>1348</v>
      </c>
      <c r="X516" t="str">
        <f t="shared" si="107"/>
        <v>CDDD cCCC</v>
      </c>
      <c r="Y516">
        <v>0</v>
      </c>
    </row>
    <row r="517" spans="2:25" x14ac:dyDescent="0.2">
      <c r="B517" t="s">
        <v>659</v>
      </c>
      <c r="C517" t="s">
        <v>1327</v>
      </c>
      <c r="D517" t="s">
        <v>1337</v>
      </c>
      <c r="E517" t="s">
        <v>1327</v>
      </c>
      <c r="F517" s="17" t="s">
        <v>1150</v>
      </c>
      <c r="G517" s="17" t="s">
        <v>569</v>
      </c>
      <c r="H517" s="17" t="s">
        <v>651</v>
      </c>
      <c r="I517" s="17"/>
      <c r="J517" t="s">
        <v>201</v>
      </c>
      <c r="K517" t="str">
        <f t="shared" si="106"/>
        <v>C16:0/20:2 EC (PIEC)</v>
      </c>
      <c r="L517" s="18" t="str">
        <f>"A general model "&amp;D517&amp;" ("&amp;E517&amp;") lipid corresponding to atomistic C16:0/20:2(11c;14c) 1-palmitoyl-2-eicosadienoyl tails."</f>
        <v>A general model ether lipid phosphatidylcholine (EC) lipid corresponding to atomistic C16:0/20:2(11c;14c) 1-palmitoyl-2-eicosadienoyl tails.</v>
      </c>
      <c r="N517" t="s">
        <v>945</v>
      </c>
      <c r="O517"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517" t="s">
        <v>878</v>
      </c>
      <c r="V517" t="s">
        <v>160</v>
      </c>
      <c r="W517" t="s">
        <v>1348</v>
      </c>
      <c r="X517" t="str">
        <f t="shared" si="107"/>
        <v>cCDDC cCCC</v>
      </c>
      <c r="Y517">
        <v>0</v>
      </c>
    </row>
    <row r="518" spans="2:25" x14ac:dyDescent="0.2">
      <c r="B518" t="s">
        <v>659</v>
      </c>
      <c r="C518" t="s">
        <v>1327</v>
      </c>
      <c r="D518" t="s">
        <v>1337</v>
      </c>
      <c r="E518" t="s">
        <v>1327</v>
      </c>
      <c r="F518" s="17" t="s">
        <v>1151</v>
      </c>
      <c r="G518" s="17" t="s">
        <v>569</v>
      </c>
      <c r="H518" s="17" t="s">
        <v>750</v>
      </c>
      <c r="I518" s="17"/>
      <c r="J518" t="s">
        <v>245</v>
      </c>
      <c r="K518" t="str">
        <f t="shared" si="106"/>
        <v>C16:0/20:3 EC (PQEC)</v>
      </c>
      <c r="L518" s="18" t="str">
        <f>"A general model "&amp;D518&amp;" ("&amp;E518&amp;") lipid corresponding to atomistic C18:0/20:2(8c;11c;14c) 1-palmitoyl-2-eicosatrienoyl tails."</f>
        <v>A general model ether lipid phosphatidylcholine (EC) lipid corresponding to atomistic C18:0/20:2(8c;11c;14c) 1-palmitoyl-2-eicosatrienoyl tails.</v>
      </c>
      <c r="N518" t="s">
        <v>945</v>
      </c>
      <c r="O518"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518" t="s">
        <v>878</v>
      </c>
      <c r="V518" t="s">
        <v>160</v>
      </c>
      <c r="W518" t="s">
        <v>1348</v>
      </c>
      <c r="X518" t="str">
        <f t="shared" si="107"/>
        <v>cDDDC cCCC</v>
      </c>
      <c r="Y518">
        <v>0</v>
      </c>
    </row>
    <row r="519" spans="2:25" x14ac:dyDescent="0.2">
      <c r="B519" t="s">
        <v>659</v>
      </c>
      <c r="C519" t="s">
        <v>1327</v>
      </c>
      <c r="D519" t="s">
        <v>1337</v>
      </c>
      <c r="E519" t="s">
        <v>1327</v>
      </c>
      <c r="F519" s="17" t="s">
        <v>1152</v>
      </c>
      <c r="G519" s="17" t="s">
        <v>569</v>
      </c>
      <c r="H519" s="17" t="s">
        <v>614</v>
      </c>
      <c r="I519" s="17"/>
      <c r="J519" t="s">
        <v>208</v>
      </c>
      <c r="K519" t="str">
        <f t="shared" si="106"/>
        <v>C16:0/20:4 EC (PAEC)</v>
      </c>
      <c r="L519" s="18" t="str">
        <f>"A general model "&amp;D519&amp;" ("&amp;E519&amp;") lipid corresponding to atomistic C16:0/20:4(5c;8c;11c;14c) 1-palmitoyl-2-arachidonoyl tails."</f>
        <v>A general model ether lipid phosphatidylcholine (EC) lipid corresponding to atomistic C16:0/20:4(5c;8c;11c;14c) 1-palmitoyl-2-arachidonoyl tails.</v>
      </c>
      <c r="N519" t="s">
        <v>945</v>
      </c>
      <c r="O519"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519" t="s">
        <v>878</v>
      </c>
      <c r="V519" t="s">
        <v>160</v>
      </c>
      <c r="W519" t="s">
        <v>1348</v>
      </c>
      <c r="X519" t="str">
        <f t="shared" si="107"/>
        <v>cFFDC cCCC</v>
      </c>
      <c r="Y519">
        <v>0</v>
      </c>
    </row>
    <row r="520" spans="2:25" x14ac:dyDescent="0.2">
      <c r="B520" t="s">
        <v>659</v>
      </c>
      <c r="C520" t="s">
        <v>1327</v>
      </c>
      <c r="D520" t="s">
        <v>1337</v>
      </c>
      <c r="E520" t="s">
        <v>1327</v>
      </c>
      <c r="F520" s="17" t="s">
        <v>1153</v>
      </c>
      <c r="G520" s="17" t="s">
        <v>569</v>
      </c>
      <c r="H520" s="17" t="s">
        <v>80</v>
      </c>
      <c r="I520" s="17"/>
      <c r="J520" t="s">
        <v>624</v>
      </c>
      <c r="K520" t="str">
        <f t="shared" si="106"/>
        <v>C16:0/22:1 EC (PEEC)</v>
      </c>
      <c r="L520" s="18" t="str">
        <f>"A general model "&amp;D520&amp;" ("&amp;E520&amp;") lipid corresponding to atomistic C16:0/22:1 1-palmitoyl-2-erucoyl tails."</f>
        <v>A general model ether lipid phosphatidylcholine (EC) lipid corresponding to atomistic C16:0/22:1 1-palmitoyl-2-erucoyl tails.</v>
      </c>
      <c r="N520" t="s">
        <v>945</v>
      </c>
      <c r="O520"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520" t="s">
        <v>878</v>
      </c>
      <c r="V520" t="s">
        <v>160</v>
      </c>
      <c r="W520" t="s">
        <v>1348</v>
      </c>
      <c r="X520" t="str">
        <f t="shared" si="107"/>
        <v>CCDCC cCCC</v>
      </c>
      <c r="Y520">
        <v>0</v>
      </c>
    </row>
    <row r="521" spans="2:25" x14ac:dyDescent="0.2">
      <c r="B521" t="s">
        <v>659</v>
      </c>
      <c r="C521" t="s">
        <v>1327</v>
      </c>
      <c r="D521" t="s">
        <v>1337</v>
      </c>
      <c r="E521" t="s">
        <v>1327</v>
      </c>
      <c r="F521" s="17" t="s">
        <v>1154</v>
      </c>
      <c r="G521" s="17" t="s">
        <v>569</v>
      </c>
      <c r="H521" s="17" t="s">
        <v>615</v>
      </c>
      <c r="I521" s="17"/>
      <c r="J521" s="18" t="s">
        <v>210</v>
      </c>
      <c r="K521" t="str">
        <f t="shared" si="106"/>
        <v>C16:0/22:6 EC (PDEC)</v>
      </c>
      <c r="L521" s="18" t="str">
        <f>"A general model "&amp;D521&amp;" ("&amp;E521&amp;") lipid corresponding to atomistic C16:0/22:6(4c;7c;10c;13c;16c;19c) 1-palmitoyl-2-docosahexaenoyl tails."</f>
        <v>A general model ether lipid phosphatidylcholine (EC) lipid corresponding to atomistic C16:0/22:6(4c;7c;10c;13c;16c;19c) 1-palmitoyl-2-docosahexaenoyl tails.</v>
      </c>
      <c r="N521" t="s">
        <v>945</v>
      </c>
      <c r="O521"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521" t="s">
        <v>878</v>
      </c>
      <c r="V521" t="s">
        <v>160</v>
      </c>
      <c r="W521" t="s">
        <v>1348</v>
      </c>
      <c r="X521" t="str">
        <f t="shared" si="107"/>
        <v>DFFDD cCCC</v>
      </c>
      <c r="Y521">
        <v>0</v>
      </c>
    </row>
    <row r="522" spans="2:25" x14ac:dyDescent="0.2">
      <c r="B522" t="s">
        <v>659</v>
      </c>
      <c r="C522" t="s">
        <v>1327</v>
      </c>
      <c r="D522" t="s">
        <v>1337</v>
      </c>
      <c r="E522" t="s">
        <v>1327</v>
      </c>
      <c r="F522" s="17" t="s">
        <v>1155</v>
      </c>
      <c r="G522" s="17" t="s">
        <v>572</v>
      </c>
      <c r="H522" s="17" t="s">
        <v>73</v>
      </c>
      <c r="I522" s="17"/>
      <c r="J522" t="s">
        <v>622</v>
      </c>
      <c r="K522" t="str">
        <f t="shared" si="106"/>
        <v>C16:1/18:1 EC (YOEC)</v>
      </c>
      <c r="L522" s="18" t="str">
        <f>"A general model "&amp;D522&amp;" ("&amp;E522&amp;") lipid corresponding to atomistic C16:1(9c)/18:1(9c) 1-palmitoleoyl-2-oleoyl tails."</f>
        <v>A general model ether lipid phosphatidylcholine (EC) lipid corresponding to atomistic C16:1(9c)/18:1(9c) 1-palmitoleoyl-2-oleoyl tails.</v>
      </c>
      <c r="N522" t="s">
        <v>945</v>
      </c>
      <c r="O522"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522" t="s">
        <v>878</v>
      </c>
      <c r="V522" t="s">
        <v>160</v>
      </c>
      <c r="W522" t="s">
        <v>1348</v>
      </c>
      <c r="X522" t="str">
        <f t="shared" si="107"/>
        <v>CDCC cCDC</v>
      </c>
      <c r="Y522">
        <v>0</v>
      </c>
    </row>
    <row r="523" spans="2:25" x14ac:dyDescent="0.2">
      <c r="B523" t="s">
        <v>659</v>
      </c>
      <c r="C523" t="s">
        <v>1327</v>
      </c>
      <c r="D523" t="s">
        <v>1337</v>
      </c>
      <c r="E523" t="s">
        <v>1327</v>
      </c>
      <c r="F523" s="17" t="s">
        <v>1156</v>
      </c>
      <c r="G523" s="17" t="s">
        <v>57</v>
      </c>
      <c r="H523" s="17" t="s">
        <v>73</v>
      </c>
      <c r="I523" s="17"/>
      <c r="J523" t="s">
        <v>639</v>
      </c>
      <c r="K523" t="str">
        <f t="shared" si="106"/>
        <v>C18:0/18:1 EC (SOEC)</v>
      </c>
      <c r="L523" s="18" t="str">
        <f>"A general model "&amp;D523&amp;" ("&amp;E523&amp;") lipid corresponding to atomistic C18:0/18:1(9c) 1-stearoyl-2-oleoyl (SO"&amp;E523&amp;") tails."</f>
        <v>A general model ether lipid phosphatidylcholine (EC) lipid corresponding to atomistic C18:0/18:1(9c) 1-stearoyl-2-oleoyl (SOEC) tails.</v>
      </c>
      <c r="N523" t="s">
        <v>945</v>
      </c>
      <c r="O523"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523" t="s">
        <v>878</v>
      </c>
      <c r="V523" t="s">
        <v>160</v>
      </c>
      <c r="W523" t="s">
        <v>1348</v>
      </c>
      <c r="X523" t="str">
        <f t="shared" si="107"/>
        <v>CDCC CCCC</v>
      </c>
      <c r="Y523">
        <v>0</v>
      </c>
    </row>
    <row r="524" spans="2:25" x14ac:dyDescent="0.2">
      <c r="B524" t="s">
        <v>659</v>
      </c>
      <c r="C524" t="s">
        <v>1327</v>
      </c>
      <c r="D524" t="s">
        <v>1337</v>
      </c>
      <c r="E524" t="s">
        <v>1327</v>
      </c>
      <c r="F524" s="17" t="s">
        <v>1157</v>
      </c>
      <c r="G524" s="17" t="s">
        <v>57</v>
      </c>
      <c r="H524" s="17" t="s">
        <v>88</v>
      </c>
      <c r="I524" s="17"/>
      <c r="J524" t="s">
        <v>642</v>
      </c>
      <c r="K524" t="str">
        <f t="shared" si="106"/>
        <v>C18:0/18:2 EC (SLEC)</v>
      </c>
      <c r="L524" s="18" t="str">
        <f>"A general model "&amp;D524&amp;" ("&amp;E524&amp;") lipid corresponding to atomistic C18:0/18:2(9c;12c) 1-stearoyl-2-linoleoyl tails."</f>
        <v>A general model ether lipid phosphatidylcholine (EC) lipid corresponding to atomistic C18:0/18:2(9c;12c) 1-stearoyl-2-linoleoyl tails.</v>
      </c>
      <c r="N524" t="s">
        <v>945</v>
      </c>
      <c r="O524"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524" t="s">
        <v>878</v>
      </c>
      <c r="V524" t="s">
        <v>160</v>
      </c>
      <c r="W524" t="s">
        <v>1348</v>
      </c>
      <c r="X524" t="str">
        <f t="shared" si="107"/>
        <v>CDDC CCCC</v>
      </c>
      <c r="Y524">
        <v>0</v>
      </c>
    </row>
    <row r="525" spans="2:25" x14ac:dyDescent="0.2">
      <c r="B525" t="s">
        <v>659</v>
      </c>
      <c r="C525" t="s">
        <v>1327</v>
      </c>
      <c r="D525" t="s">
        <v>1337</v>
      </c>
      <c r="E525" t="s">
        <v>1327</v>
      </c>
      <c r="F525" s="17" t="s">
        <v>1158</v>
      </c>
      <c r="G525" s="17" t="s">
        <v>57</v>
      </c>
      <c r="H525" s="17" t="s">
        <v>614</v>
      </c>
      <c r="I525" s="17"/>
      <c r="J525" t="s">
        <v>637</v>
      </c>
      <c r="K525" t="str">
        <f t="shared" si="106"/>
        <v>C18:0/20:4 EC (SAEC)</v>
      </c>
      <c r="L525" s="18" t="str">
        <f>"A general model "&amp;D525&amp;" ("&amp;E525&amp;") lipid corresponding to atomistic C16:0/20:4(5c;8c;11c;14c) 1-stearoyl-2-arachidonoyl tails."</f>
        <v>A general model ether lipid phosphatidylcholine (EC) lipid corresponding to atomistic C16:0/20:4(5c;8c;11c;14c) 1-stearoyl-2-arachidonoyl tails.</v>
      </c>
      <c r="N525" t="s">
        <v>945</v>
      </c>
      <c r="O525"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525" t="s">
        <v>878</v>
      </c>
      <c r="V525" t="s">
        <v>160</v>
      </c>
      <c r="W525" t="s">
        <v>1348</v>
      </c>
      <c r="X525" t="str">
        <f t="shared" si="107"/>
        <v>cFFDC CCCC</v>
      </c>
      <c r="Y525">
        <v>0</v>
      </c>
    </row>
    <row r="526" spans="2:25" x14ac:dyDescent="0.2">
      <c r="B526" t="s">
        <v>659</v>
      </c>
      <c r="C526" t="s">
        <v>1327</v>
      </c>
      <c r="D526" t="s">
        <v>1337</v>
      </c>
      <c r="E526" t="s">
        <v>1327</v>
      </c>
      <c r="F526" s="17" t="s">
        <v>1159</v>
      </c>
      <c r="G526" s="17" t="s">
        <v>57</v>
      </c>
      <c r="H526" s="17" t="s">
        <v>615</v>
      </c>
      <c r="I526" s="17"/>
      <c r="J526" s="18" t="s">
        <v>635</v>
      </c>
      <c r="K526" t="str">
        <f t="shared" si="106"/>
        <v>C18:0/22:6 EC (SDEC)</v>
      </c>
      <c r="L526" s="18" t="str">
        <f>"A general model "&amp;D526&amp;" ("&amp;E526&amp;") lipid corresponding to atomistic C18:0/22:6(4c;7c;10c;13c;16c;19c) 1-stearoyl-2-docosahexaenoyl tails."</f>
        <v>A general model ether lipid phosphatidylcholine (EC) lipid corresponding to atomistic C18:0/22:6(4c;7c;10c;13c;16c;19c) 1-stearoyl-2-docosahexaenoyl tails.</v>
      </c>
      <c r="N526" t="s">
        <v>945</v>
      </c>
      <c r="O526"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526" t="s">
        <v>878</v>
      </c>
      <c r="V526" t="s">
        <v>160</v>
      </c>
      <c r="W526" t="s">
        <v>1348</v>
      </c>
      <c r="X526" t="str">
        <f t="shared" si="107"/>
        <v>DFFDD CCCC</v>
      </c>
      <c r="Y526">
        <v>0</v>
      </c>
    </row>
    <row r="527" spans="2:25" x14ac:dyDescent="0.2">
      <c r="B527" t="s">
        <v>659</v>
      </c>
      <c r="C527" t="s">
        <v>1327</v>
      </c>
      <c r="D527" t="s">
        <v>1337</v>
      </c>
      <c r="E527" t="s">
        <v>1327</v>
      </c>
      <c r="F527" s="17" t="s">
        <v>1160</v>
      </c>
      <c r="G527" s="17" t="s">
        <v>73</v>
      </c>
      <c r="H527" s="17" t="s">
        <v>88</v>
      </c>
      <c r="I527" s="17"/>
      <c r="J527" t="s">
        <v>214</v>
      </c>
      <c r="K527" t="str">
        <f t="shared" si="106"/>
        <v>C18:1/18:2 EC (OLEC)</v>
      </c>
      <c r="L527" s="18" t="str">
        <f>"A general model "&amp;D527&amp;" ("&amp;E527&amp;") lipid corresponding to atomistic C18:1(9c)/18:2(9c;12c) 1-oleoyl-2-linoleoyl  tails."</f>
        <v>A general model ether lipid phosphatidylcholine (EC) lipid corresponding to atomistic C18:1(9c)/18:2(9c;12c) 1-oleoyl-2-linoleoyl  tails.</v>
      </c>
      <c r="N527" t="s">
        <v>945</v>
      </c>
      <c r="O527"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527" t="s">
        <v>878</v>
      </c>
      <c r="V527" t="s">
        <v>160</v>
      </c>
      <c r="W527" t="s">
        <v>1348</v>
      </c>
      <c r="X527" t="str">
        <f t="shared" si="107"/>
        <v>CDDC CDCC</v>
      </c>
      <c r="Y527">
        <v>0</v>
      </c>
    </row>
    <row r="528" spans="2:25" x14ac:dyDescent="0.2">
      <c r="B528" t="s">
        <v>659</v>
      </c>
      <c r="C528" t="s">
        <v>1327</v>
      </c>
      <c r="D528" t="s">
        <v>1337</v>
      </c>
      <c r="E528" t="s">
        <v>1327</v>
      </c>
      <c r="F528" s="17" t="s">
        <v>1161</v>
      </c>
      <c r="G528" s="17" t="s">
        <v>73</v>
      </c>
      <c r="H528" s="17" t="s">
        <v>80</v>
      </c>
      <c r="I528" s="17"/>
      <c r="J528" t="s">
        <v>644</v>
      </c>
      <c r="K528" t="str">
        <f t="shared" si="106"/>
        <v>C18:1/22:1 EC (OEEC)</v>
      </c>
      <c r="L528" s="18" t="str">
        <f>"A general model "&amp;D528&amp;" ("&amp;E528&amp;") lipid corresponding to atomistic C18:1(9c)/22:1(13c) 1-oleoyl-2-dierucoyl tails."</f>
        <v>A general model ether lipid phosphatidylcholine (EC) lipid corresponding to atomistic C18:1(9c)/22:1(13c) 1-oleoyl-2-dierucoyl tails.</v>
      </c>
      <c r="N528" t="s">
        <v>945</v>
      </c>
      <c r="O528"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528" t="s">
        <v>878</v>
      </c>
      <c r="V528" t="s">
        <v>160</v>
      </c>
      <c r="W528" t="s">
        <v>1348</v>
      </c>
      <c r="X528" t="str">
        <f t="shared" si="107"/>
        <v>CCDCC CDCC</v>
      </c>
      <c r="Y528">
        <v>0</v>
      </c>
    </row>
    <row r="529" spans="2:25" x14ac:dyDescent="0.2">
      <c r="B529" t="s">
        <v>659</v>
      </c>
      <c r="C529" t="s">
        <v>1327</v>
      </c>
      <c r="D529" t="s">
        <v>1337</v>
      </c>
      <c r="E529" t="s">
        <v>1327</v>
      </c>
      <c r="F529" s="17" t="s">
        <v>1162</v>
      </c>
      <c r="G529" s="17" t="s">
        <v>73</v>
      </c>
      <c r="H529" s="17" t="s">
        <v>615</v>
      </c>
      <c r="I529" s="17"/>
      <c r="J529" s="18" t="s">
        <v>216</v>
      </c>
      <c r="K529" t="str">
        <f>J529&amp;" "&amp;E529&amp;" ("&amp;F529&amp;")"</f>
        <v>C18:1/22:6 EC (ODEC)</v>
      </c>
      <c r="L529" s="18" t="str">
        <f>"A general model "&amp;D529&amp;" ("&amp;E529&amp;") lipid corresponding to atomistic C18:1(9c)/22:6(4c;7c;10c;13c;16c;19c) 1-oleoyl-2-docosahexaenoic acid tails."</f>
        <v>A general model ether lipid phosphatidylcholine (EC) lipid corresponding to atomistic C18:1(9c)/22:6(4c;7c;10c;13c;16c;19c) 1-oleoyl-2-docosahexaenoic acid tails.</v>
      </c>
      <c r="N529" t="s">
        <v>945</v>
      </c>
      <c r="O529"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529" t="s">
        <v>878</v>
      </c>
      <c r="V529" t="s">
        <v>160</v>
      </c>
      <c r="W529" t="s">
        <v>1348</v>
      </c>
      <c r="X529" t="str">
        <f>H529&amp;" "&amp;G529</f>
        <v>DFFDD CDCC</v>
      </c>
      <c r="Y529">
        <v>0</v>
      </c>
    </row>
    <row r="530" spans="2:25" x14ac:dyDescent="0.2">
      <c r="B530" t="s">
        <v>659</v>
      </c>
      <c r="C530" t="s">
        <v>1327</v>
      </c>
      <c r="D530" t="s">
        <v>1337</v>
      </c>
      <c r="E530" t="s">
        <v>1327</v>
      </c>
      <c r="F530" s="17" t="s">
        <v>1163</v>
      </c>
      <c r="G530" s="17" t="s">
        <v>88</v>
      </c>
      <c r="H530" s="17" t="s">
        <v>92</v>
      </c>
      <c r="I530" s="17"/>
      <c r="J530" t="s">
        <v>645</v>
      </c>
      <c r="K530" t="str">
        <f t="shared" ref="K530" si="108">J530&amp;" "&amp;E530&amp;" ("&amp;F530&amp;")"</f>
        <v>C18:2/18:3 EC (LFEC)</v>
      </c>
      <c r="L530" s="18" t="str">
        <f>"A general model "&amp;D530&amp;" ("&amp;E530&amp;") lipid corresponding to atomistic C18:2(9c;12c)/18:3(9c;12c;15c) 1-dilinoleoyl-2-alpha-linolenic acid  tails."</f>
        <v>A general model ether lipid phosphatidylcholine (EC) lipid corresponding to atomistic C18:2(9c;12c)/18:3(9c;12c;15c) 1-dilinoleoyl-2-alpha-linolenic acid  tails.</v>
      </c>
      <c r="N530" t="s">
        <v>945</v>
      </c>
      <c r="O530"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530" t="s">
        <v>878</v>
      </c>
      <c r="V530" t="s">
        <v>160</v>
      </c>
      <c r="W530" t="s">
        <v>1348</v>
      </c>
      <c r="X530" t="str">
        <f t="shared" ref="X530" si="109">H530&amp;" "&amp;G530</f>
        <v>CDDD CDDC</v>
      </c>
      <c r="Y530">
        <v>0</v>
      </c>
    </row>
    <row r="531" spans="2:25" x14ac:dyDescent="0.2">
      <c r="F531" s="17"/>
      <c r="G531" s="17"/>
      <c r="H531" s="17"/>
      <c r="I531" s="17"/>
      <c r="L531" s="18"/>
    </row>
    <row r="532" spans="2:25" ht="18" x14ac:dyDescent="0.2">
      <c r="C532" s="16" t="s">
        <v>1329</v>
      </c>
      <c r="D532" s="16"/>
      <c r="E532" s="16"/>
    </row>
    <row r="533" spans="2:25" x14ac:dyDescent="0.2">
      <c r="B533">
        <v>-1</v>
      </c>
      <c r="C533" t="s">
        <v>1119</v>
      </c>
      <c r="D533" t="s">
        <v>1329</v>
      </c>
      <c r="E533" t="s">
        <v>1339</v>
      </c>
      <c r="O533" t="str">
        <f>Refs!$B$13 &amp; " and \n " &amp; Refs!$B$12</f>
        <v>K.B. Pedersen et al., The Martini 3 Lipidome: Expanded and Refined Parameters Improve Lipid Phase Behavior, ACS Central Science, 2025. doi: 10.1021/acscentsci.5c00755 and \n P.C.T. Souza et al. Martini 3: a general purpose force field for coarse-grained molecular dynamics, \n Nat. Methods; 2021. doi: 10.1038/s41592-021-01098-3</v>
      </c>
      <c r="Q533" t="s">
        <v>660</v>
      </c>
      <c r="R533" t="s">
        <v>876</v>
      </c>
    </row>
    <row r="534" spans="2:25" x14ac:dyDescent="0.2">
      <c r="B534" t="s">
        <v>659</v>
      </c>
      <c r="C534" t="s">
        <v>1326</v>
      </c>
      <c r="D534" t="s">
        <v>1336</v>
      </c>
      <c r="E534" t="s">
        <v>1326</v>
      </c>
      <c r="F534" s="17" t="s">
        <v>1164</v>
      </c>
      <c r="G534" s="17" t="s">
        <v>571</v>
      </c>
      <c r="H534" s="17" t="s">
        <v>571</v>
      </c>
      <c r="I534" s="17"/>
      <c r="J534" t="s">
        <v>582</v>
      </c>
      <c r="K534" t="str">
        <f t="shared" ref="K534:K549" si="110">J534&amp;" "&amp;E534&amp;" ("&amp;F534&amp;")"</f>
        <v>di-C08:0 EE (DTEE)</v>
      </c>
      <c r="L534" t="str">
        <f>"A general model "&amp;D534&amp;" ("&amp;E534&amp;") lipid corresponding to atomistic C8:0 dioctanoyl tails."</f>
        <v>A general model ether lipid phosphatidylethanolamine (EE) lipid corresponding to atomistic C8:0 dioctanoyl tails.</v>
      </c>
      <c r="N534" t="s">
        <v>945</v>
      </c>
      <c r="O534"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534" t="s">
        <v>878</v>
      </c>
      <c r="V534" t="s">
        <v>221</v>
      </c>
      <c r="W534" t="s">
        <v>1348</v>
      </c>
      <c r="X534" t="str">
        <f t="shared" ref="X534:X549" si="111">H534&amp;" "&amp;G534</f>
        <v>cC cC</v>
      </c>
      <c r="Y534">
        <v>0</v>
      </c>
    </row>
    <row r="535" spans="2:25" x14ac:dyDescent="0.2">
      <c r="B535" t="s">
        <v>659</v>
      </c>
      <c r="C535" t="s">
        <v>1326</v>
      </c>
      <c r="D535" t="s">
        <v>1336</v>
      </c>
      <c r="E535" t="s">
        <v>1326</v>
      </c>
      <c r="F535" s="17" t="s">
        <v>1165</v>
      </c>
      <c r="G535" s="17" t="s">
        <v>50</v>
      </c>
      <c r="H535" s="17" t="s">
        <v>50</v>
      </c>
      <c r="I535" s="17"/>
      <c r="J535" t="s">
        <v>584</v>
      </c>
      <c r="K535" t="str">
        <f t="shared" si="110"/>
        <v>di-C10:0 EE (DJEE)</v>
      </c>
      <c r="L535" t="str">
        <f>"A general model "&amp;D535&amp;" ("&amp;E535&amp;") lipid corresponding to atomistic C10:0 didecanoyl tails."</f>
        <v>A general model ether lipid phosphatidylethanolamine (EE) lipid corresponding to atomistic C10:0 didecanoyl tails.</v>
      </c>
      <c r="N535" t="s">
        <v>945</v>
      </c>
      <c r="O535"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535" t="s">
        <v>878</v>
      </c>
      <c r="V535" t="s">
        <v>221</v>
      </c>
      <c r="W535" t="s">
        <v>1348</v>
      </c>
      <c r="X535" t="str">
        <f t="shared" si="111"/>
        <v>CC CC</v>
      </c>
      <c r="Y535">
        <v>0</v>
      </c>
    </row>
    <row r="536" spans="2:25" x14ac:dyDescent="0.2">
      <c r="B536" t="s">
        <v>659</v>
      </c>
      <c r="C536" t="s">
        <v>1326</v>
      </c>
      <c r="D536" t="s">
        <v>1336</v>
      </c>
      <c r="E536" t="s">
        <v>1326</v>
      </c>
      <c r="F536" s="17" t="s">
        <v>1166</v>
      </c>
      <c r="G536" s="17" t="s">
        <v>570</v>
      </c>
      <c r="H536" s="17" t="s">
        <v>570</v>
      </c>
      <c r="I536" s="17"/>
      <c r="J536" t="s">
        <v>585</v>
      </c>
      <c r="K536" t="str">
        <f t="shared" si="110"/>
        <v>di-C12:0 EE (DUEE)</v>
      </c>
      <c r="L536" t="str">
        <f>"A general model "&amp;D536&amp;" ("&amp;E536&amp;") lipid corresponding to atomistic C12:0 dilauroyl tails."</f>
        <v>A general model ether lipid phosphatidylethanolamine (EE) lipid corresponding to atomistic C12:0 dilauroyl tails.</v>
      </c>
      <c r="N536" t="s">
        <v>945</v>
      </c>
      <c r="O536"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536" t="s">
        <v>878</v>
      </c>
      <c r="V536" t="s">
        <v>221</v>
      </c>
      <c r="W536" t="s">
        <v>1348</v>
      </c>
      <c r="X536" t="str">
        <f t="shared" si="111"/>
        <v>cCC cCC</v>
      </c>
      <c r="Y536">
        <v>0</v>
      </c>
    </row>
    <row r="537" spans="2:25" x14ac:dyDescent="0.2">
      <c r="B537" t="s">
        <v>659</v>
      </c>
      <c r="C537" t="s">
        <v>1326</v>
      </c>
      <c r="D537" t="s">
        <v>1336</v>
      </c>
      <c r="E537" t="s">
        <v>1326</v>
      </c>
      <c r="F537" s="17" t="s">
        <v>1167</v>
      </c>
      <c r="G537" s="17" t="s">
        <v>54</v>
      </c>
      <c r="H537" s="17" t="s">
        <v>54</v>
      </c>
      <c r="I537" s="17"/>
      <c r="J537" t="s">
        <v>587</v>
      </c>
      <c r="K537" t="str">
        <f t="shared" si="110"/>
        <v>di-C14:0 EE (DMEE)</v>
      </c>
      <c r="L537" t="str">
        <f>"A general model "&amp;D537&amp;" ("&amp;E537&amp;") lipid corresponding to atomistic C14:0 dimyristoyl (DM"&amp;E537&amp;") tails."</f>
        <v>A general model ether lipid phosphatidylethanolamine (EE) lipid corresponding to atomistic C14:0 dimyristoyl (DMEE) tails.</v>
      </c>
      <c r="N537" t="s">
        <v>945</v>
      </c>
      <c r="O537"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537" t="s">
        <v>878</v>
      </c>
      <c r="V537" t="s">
        <v>221</v>
      </c>
      <c r="W537" t="s">
        <v>1348</v>
      </c>
      <c r="X537" t="str">
        <f t="shared" si="111"/>
        <v>CCC CCC</v>
      </c>
      <c r="Y537">
        <v>0</v>
      </c>
    </row>
    <row r="538" spans="2:25" x14ac:dyDescent="0.2">
      <c r="B538" t="s">
        <v>659</v>
      </c>
      <c r="C538" t="s">
        <v>1326</v>
      </c>
      <c r="D538" t="s">
        <v>1336</v>
      </c>
      <c r="E538" t="s">
        <v>1326</v>
      </c>
      <c r="F538" s="17" t="s">
        <v>1168</v>
      </c>
      <c r="G538" s="17" t="s">
        <v>569</v>
      </c>
      <c r="H538" s="17" t="s">
        <v>569</v>
      </c>
      <c r="I538" s="17"/>
      <c r="J538" t="s">
        <v>588</v>
      </c>
      <c r="K538" t="str">
        <f t="shared" si="110"/>
        <v>di-C16:0 EE (DPEE)</v>
      </c>
      <c r="L538" t="str">
        <f>"A general model "&amp;D538&amp;" ("&amp;E538&amp;") lipid corresponding to atomistic C16:0 dipalmitoyl (DP"&amp;E538&amp;") tails."</f>
        <v>A general model ether lipid phosphatidylethanolamine (EE) lipid corresponding to atomistic C16:0 dipalmitoyl (DPEE) tails.</v>
      </c>
      <c r="N538" t="s">
        <v>945</v>
      </c>
      <c r="O538"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538" t="s">
        <v>878</v>
      </c>
      <c r="V538" t="s">
        <v>221</v>
      </c>
      <c r="W538" t="s">
        <v>1348</v>
      </c>
      <c r="X538" t="str">
        <f t="shared" si="111"/>
        <v>cCCC cCCC</v>
      </c>
      <c r="Y538">
        <v>0</v>
      </c>
    </row>
    <row r="539" spans="2:25" x14ac:dyDescent="0.2">
      <c r="B539" t="s">
        <v>659</v>
      </c>
      <c r="C539" t="s">
        <v>1326</v>
      </c>
      <c r="D539" t="s">
        <v>1336</v>
      </c>
      <c r="E539" t="s">
        <v>1326</v>
      </c>
      <c r="F539" s="17" t="s">
        <v>1169</v>
      </c>
      <c r="G539" s="17" t="s">
        <v>57</v>
      </c>
      <c r="H539" s="17" t="s">
        <v>57</v>
      </c>
      <c r="I539" s="17"/>
      <c r="J539" t="s">
        <v>589</v>
      </c>
      <c r="K539" t="str">
        <f t="shared" si="110"/>
        <v>di-C18:0 EE (DSEE)</v>
      </c>
      <c r="L539" t="str">
        <f>"A general model "&amp;D539&amp;" ("&amp;E539&amp;") lipid corresponding to atomistic C18:0 distearoyl (DS"&amp;E538&amp;") tails."</f>
        <v>A general model ether lipid phosphatidylethanolamine (EE) lipid corresponding to atomistic C18:0 distearoyl (DSEE) tails.</v>
      </c>
      <c r="N539" t="s">
        <v>945</v>
      </c>
      <c r="O539"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539" t="s">
        <v>878</v>
      </c>
      <c r="V539" t="s">
        <v>221</v>
      </c>
      <c r="W539" t="s">
        <v>1348</v>
      </c>
      <c r="X539" t="str">
        <f t="shared" si="111"/>
        <v>CCCC CCCC</v>
      </c>
      <c r="Y539">
        <v>0</v>
      </c>
    </row>
    <row r="540" spans="2:25" x14ac:dyDescent="0.2">
      <c r="B540" t="s">
        <v>659</v>
      </c>
      <c r="C540" t="s">
        <v>1326</v>
      </c>
      <c r="D540" t="s">
        <v>1336</v>
      </c>
      <c r="E540" t="s">
        <v>1326</v>
      </c>
      <c r="F540" s="17" t="s">
        <v>1170</v>
      </c>
      <c r="G540" s="17" t="s">
        <v>568</v>
      </c>
      <c r="H540" s="17" t="s">
        <v>568</v>
      </c>
      <c r="I540" s="17"/>
      <c r="J540" t="s">
        <v>590</v>
      </c>
      <c r="K540" t="str">
        <f t="shared" si="110"/>
        <v>di-C20:0 EE (DKEE)</v>
      </c>
      <c r="L540" t="str">
        <f>"A general model "&amp;D540&amp;" ("&amp;E540&amp;") lipid corresponding to atomistic C20:0 diarachidoyl tails."</f>
        <v>A general model ether lipid phosphatidylethanolamine (EE) lipid corresponding to atomistic C20:0 diarachidoyl tails.</v>
      </c>
      <c r="N540" t="s">
        <v>945</v>
      </c>
      <c r="O540"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540" t="s">
        <v>878</v>
      </c>
      <c r="V540" t="s">
        <v>221</v>
      </c>
      <c r="W540" t="s">
        <v>1348</v>
      </c>
      <c r="X540" t="str">
        <f t="shared" si="111"/>
        <v>cCCCC cCCCC</v>
      </c>
      <c r="Y540">
        <v>0</v>
      </c>
    </row>
    <row r="541" spans="2:25" x14ac:dyDescent="0.2">
      <c r="B541" t="s">
        <v>659</v>
      </c>
      <c r="C541" t="s">
        <v>1326</v>
      </c>
      <c r="D541" t="s">
        <v>1336</v>
      </c>
      <c r="E541" t="s">
        <v>1326</v>
      </c>
      <c r="F541" s="17" t="s">
        <v>1171</v>
      </c>
      <c r="G541" s="17" t="s">
        <v>61</v>
      </c>
      <c r="H541" s="17" t="s">
        <v>61</v>
      </c>
      <c r="I541" s="17"/>
      <c r="J541" t="s">
        <v>591</v>
      </c>
      <c r="K541" t="str">
        <f t="shared" si="110"/>
        <v>di-C22:0 EE (DBEE)</v>
      </c>
      <c r="L541" t="str">
        <f>"A general model "&amp;D541&amp;" ("&amp;E541&amp;") lipid corresponding to atomistic C22:0 dibehenoyl tails."</f>
        <v>A general model ether lipid phosphatidylethanolamine (EE) lipid corresponding to atomistic C22:0 dibehenoyl tails.</v>
      </c>
      <c r="N541" t="s">
        <v>945</v>
      </c>
      <c r="O541"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541" t="s">
        <v>878</v>
      </c>
      <c r="V541" t="s">
        <v>221</v>
      </c>
      <c r="W541" t="s">
        <v>1348</v>
      </c>
      <c r="X541" t="str">
        <f t="shared" si="111"/>
        <v>CCCCC CCCCC</v>
      </c>
      <c r="Y541">
        <v>0</v>
      </c>
    </row>
    <row r="542" spans="2:25" x14ac:dyDescent="0.2">
      <c r="B542" t="s">
        <v>659</v>
      </c>
      <c r="C542" t="s">
        <v>1326</v>
      </c>
      <c r="D542" t="s">
        <v>1336</v>
      </c>
      <c r="E542" t="s">
        <v>1326</v>
      </c>
      <c r="F542" s="17" t="s">
        <v>1172</v>
      </c>
      <c r="G542" s="17" t="s">
        <v>599</v>
      </c>
      <c r="H542" s="17" t="s">
        <v>599</v>
      </c>
      <c r="I542" s="17"/>
      <c r="J542" t="s">
        <v>586</v>
      </c>
      <c r="K542" t="str">
        <f t="shared" si="110"/>
        <v>di-C24:0 EE (DXEE)</v>
      </c>
      <c r="L542" t="str">
        <f>"A general model "&amp;D542&amp;" ("&amp;E542&amp;") lipid corresponding to atomistic C24:0 dilignoceroyl tails."</f>
        <v>A general model ether lipid phosphatidylethanolamine (EE) lipid corresponding to atomistic C24:0 dilignoceroyl tails.</v>
      </c>
      <c r="N542" t="s">
        <v>945</v>
      </c>
      <c r="O542"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542" t="s">
        <v>878</v>
      </c>
      <c r="V542" t="s">
        <v>221</v>
      </c>
      <c r="W542" t="s">
        <v>1348</v>
      </c>
      <c r="X542" t="str">
        <f t="shared" si="111"/>
        <v>cCCCCC cCCCCC</v>
      </c>
      <c r="Y542">
        <v>0</v>
      </c>
    </row>
    <row r="543" spans="2:25" x14ac:dyDescent="0.2">
      <c r="B543" t="s">
        <v>659</v>
      </c>
      <c r="C543" t="s">
        <v>1326</v>
      </c>
      <c r="D543" t="s">
        <v>1336</v>
      </c>
      <c r="E543" t="s">
        <v>1326</v>
      </c>
      <c r="F543" s="17" t="s">
        <v>1173</v>
      </c>
      <c r="G543" s="17" t="s">
        <v>65</v>
      </c>
      <c r="H543" s="17" t="s">
        <v>65</v>
      </c>
      <c r="I543" s="17"/>
      <c r="J543" t="s">
        <v>592</v>
      </c>
      <c r="K543" t="str">
        <f t="shared" si="110"/>
        <v>di-C26:0 EE (DCEE)</v>
      </c>
      <c r="L543" t="str">
        <f>"A general model "&amp;D543&amp;" ("&amp;E543&amp;") lipid corresponding to atomistic C26:0 dihexacosanoyl tails."</f>
        <v>A general model ether lipid phosphatidylethanolamine (EE) lipid corresponding to atomistic C26:0 dihexacosanoyl tails.</v>
      </c>
      <c r="N543" t="s">
        <v>945</v>
      </c>
      <c r="O543"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543" t="s">
        <v>878</v>
      </c>
      <c r="V543" t="s">
        <v>221</v>
      </c>
      <c r="W543" t="s">
        <v>1348</v>
      </c>
      <c r="X543" t="str">
        <f t="shared" si="111"/>
        <v>CCCCCC CCCCCC</v>
      </c>
      <c r="Y543">
        <v>0</v>
      </c>
    </row>
    <row r="544" spans="2:25" x14ac:dyDescent="0.2">
      <c r="B544" t="s">
        <v>659</v>
      </c>
      <c r="C544" t="s">
        <v>1326</v>
      </c>
      <c r="D544" t="s">
        <v>1336</v>
      </c>
      <c r="E544" t="s">
        <v>1326</v>
      </c>
      <c r="F544" s="17" t="s">
        <v>1174</v>
      </c>
      <c r="G544" s="17" t="s">
        <v>69</v>
      </c>
      <c r="H544" s="17" t="s">
        <v>69</v>
      </c>
      <c r="I544" s="17"/>
      <c r="J544" t="s">
        <v>600</v>
      </c>
      <c r="K544" t="str">
        <f t="shared" si="110"/>
        <v>di-C14:1 EE (DREE)</v>
      </c>
      <c r="L544" t="str">
        <f>"A general model "&amp;D544&amp;" ("&amp;E544&amp;") lipid corresponding to atomistic C14:1(9c) dimyristoleoyl tails."</f>
        <v>A general model ether lipid phosphatidylethanolamine (EE) lipid corresponding to atomistic C14:1(9c) dimyristoleoyl tails.</v>
      </c>
      <c r="N544" t="s">
        <v>945</v>
      </c>
      <c r="O544"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544" t="s">
        <v>878</v>
      </c>
      <c r="V544" t="s">
        <v>221</v>
      </c>
      <c r="W544" t="s">
        <v>1348</v>
      </c>
      <c r="X544" t="str">
        <f t="shared" si="111"/>
        <v>CDC CDC</v>
      </c>
      <c r="Y544">
        <v>0</v>
      </c>
    </row>
    <row r="545" spans="2:26" x14ac:dyDescent="0.2">
      <c r="B545" t="s">
        <v>659</v>
      </c>
      <c r="C545" t="s">
        <v>1326</v>
      </c>
      <c r="D545" t="s">
        <v>1336</v>
      </c>
      <c r="E545" t="s">
        <v>1326</v>
      </c>
      <c r="F545" s="17" t="s">
        <v>1175</v>
      </c>
      <c r="G545" s="17" t="s">
        <v>572</v>
      </c>
      <c r="H545" s="17" t="s">
        <v>572</v>
      </c>
      <c r="I545" s="17"/>
      <c r="J545" t="s">
        <v>601</v>
      </c>
      <c r="K545" t="str">
        <f t="shared" si="110"/>
        <v>di-C16:1 EE (DYEE)</v>
      </c>
      <c r="L545" t="str">
        <f>"A general model "&amp;D545&amp;" ("&amp;E545&amp;") lipid corresponding to atomistic C16:1(9c) dipalmitoleoyl tails."</f>
        <v>A general model ether lipid phosphatidylethanolamine (EE) lipid corresponding to atomistic C16:1(9c) dipalmitoleoyl tails.</v>
      </c>
      <c r="N545" t="s">
        <v>945</v>
      </c>
      <c r="O545"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545" t="s">
        <v>878</v>
      </c>
      <c r="V545" t="s">
        <v>221</v>
      </c>
      <c r="W545" t="s">
        <v>1348</v>
      </c>
      <c r="X545" t="str">
        <f t="shared" si="111"/>
        <v>cCDC cCDC</v>
      </c>
      <c r="Y545">
        <v>0</v>
      </c>
    </row>
    <row r="546" spans="2:26" x14ac:dyDescent="0.2">
      <c r="B546" t="s">
        <v>659</v>
      </c>
      <c r="C546" t="s">
        <v>1326</v>
      </c>
      <c r="D546" t="s">
        <v>1336</v>
      </c>
      <c r="E546" t="s">
        <v>1326</v>
      </c>
      <c r="F546" s="17" t="s">
        <v>1176</v>
      </c>
      <c r="G546" s="17" t="s">
        <v>73</v>
      </c>
      <c r="H546" s="17" t="s">
        <v>73</v>
      </c>
      <c r="I546" s="17"/>
      <c r="J546" t="s">
        <v>602</v>
      </c>
      <c r="K546" t="str">
        <f t="shared" si="110"/>
        <v>di-C18:1 EE (DOEE)</v>
      </c>
      <c r="L546" t="str">
        <f>"A general model "&amp;D546&amp;" ("&amp;E546&amp;") lipid corresponding to atomistic C18:1(9c) dioleoyl (DO"&amp;E546&amp;") tails."</f>
        <v>A general model ether lipid phosphatidylethanolamine (EE) lipid corresponding to atomistic C18:1(9c) dioleoyl (DOEE) tails.</v>
      </c>
      <c r="N546" t="s">
        <v>945</v>
      </c>
      <c r="O546"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546" t="s">
        <v>878</v>
      </c>
      <c r="V546" t="s">
        <v>221</v>
      </c>
      <c r="W546" t="s">
        <v>1348</v>
      </c>
      <c r="X546" t="str">
        <f t="shared" si="111"/>
        <v>CDCC CDCC</v>
      </c>
      <c r="Y546">
        <v>0</v>
      </c>
    </row>
    <row r="547" spans="2:26" x14ac:dyDescent="0.2">
      <c r="B547" t="s">
        <v>659</v>
      </c>
      <c r="C547" t="s">
        <v>1326</v>
      </c>
      <c r="D547" t="s">
        <v>1336</v>
      </c>
      <c r="E547" t="s">
        <v>1326</v>
      </c>
      <c r="F547" s="17" t="s">
        <v>1177</v>
      </c>
      <c r="G547" s="17" t="s">
        <v>77</v>
      </c>
      <c r="H547" s="17" t="s">
        <v>77</v>
      </c>
      <c r="I547" s="17"/>
      <c r="J547" t="s">
        <v>602</v>
      </c>
      <c r="K547" t="str">
        <f t="shared" si="110"/>
        <v>di-C18:1 EE (DVEE)</v>
      </c>
      <c r="L547" t="str">
        <f>"A general model "&amp;D547&amp;" ("&amp;E547&amp;") lipid corresponding to atomistic C18:1(11c) cis-vaccenic acid tails."</f>
        <v>A general model ether lipid phosphatidylethanolamine (EE) lipid corresponding to atomistic C18:1(11c) cis-vaccenic acid tails.</v>
      </c>
      <c r="N547" t="s">
        <v>945</v>
      </c>
      <c r="O547"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547" t="s">
        <v>878</v>
      </c>
      <c r="V547" t="s">
        <v>221</v>
      </c>
      <c r="W547" t="s">
        <v>1348</v>
      </c>
      <c r="X547" t="str">
        <f t="shared" si="111"/>
        <v>CCDC CCDC</v>
      </c>
      <c r="Y547">
        <v>0</v>
      </c>
    </row>
    <row r="548" spans="2:26" x14ac:dyDescent="0.2">
      <c r="B548" t="s">
        <v>659</v>
      </c>
      <c r="C548" t="s">
        <v>1326</v>
      </c>
      <c r="D548" t="s">
        <v>1336</v>
      </c>
      <c r="E548" t="s">
        <v>1326</v>
      </c>
      <c r="F548" s="17" t="s">
        <v>1178</v>
      </c>
      <c r="G548" s="17" t="s">
        <v>573</v>
      </c>
      <c r="H548" s="17" t="s">
        <v>573</v>
      </c>
      <c r="I548" s="17"/>
      <c r="J548" t="s">
        <v>604</v>
      </c>
      <c r="K548" t="str">
        <f t="shared" si="110"/>
        <v>di-C20:1 EE (DGEE)</v>
      </c>
      <c r="L548" t="str">
        <f>"A general model "&amp;D548&amp;" ("&amp;E548&amp;") lipid corresponding to atomistic C20:1(11c) di-gondoic acid tails."</f>
        <v>A general model ether lipid phosphatidylethanolamine (EE) lipid corresponding to atomistic C20:1(11c) di-gondoic acid tails.</v>
      </c>
      <c r="N548" t="s">
        <v>945</v>
      </c>
      <c r="O548"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548" t="s">
        <v>878</v>
      </c>
      <c r="V548" t="s">
        <v>221</v>
      </c>
      <c r="W548" t="s">
        <v>1348</v>
      </c>
      <c r="X548" t="str">
        <f t="shared" si="111"/>
        <v>cCDCC cCDCC</v>
      </c>
      <c r="Y548">
        <v>0</v>
      </c>
    </row>
    <row r="549" spans="2:26" x14ac:dyDescent="0.2">
      <c r="B549" t="s">
        <v>659</v>
      </c>
      <c r="C549" t="s">
        <v>1326</v>
      </c>
      <c r="D549" t="s">
        <v>1336</v>
      </c>
      <c r="E549" t="s">
        <v>1326</v>
      </c>
      <c r="F549" s="17" t="s">
        <v>1179</v>
      </c>
      <c r="G549" s="17" t="s">
        <v>80</v>
      </c>
      <c r="H549" s="17" t="s">
        <v>80</v>
      </c>
      <c r="I549" s="17"/>
      <c r="J549" t="s">
        <v>603</v>
      </c>
      <c r="K549" t="str">
        <f t="shared" si="110"/>
        <v>di-C22:1 EE (DEEE)</v>
      </c>
      <c r="L549" t="str">
        <f>"A general model "&amp;D549&amp;" ("&amp;E549&amp;") lipid corresponding to atomistic C22:1(11c) or C22:1(13c) dierucoyl tails."</f>
        <v>A general model ether lipid phosphatidylethanolamine (EE) lipid corresponding to atomistic C22:1(11c) or C22:1(13c) dierucoyl tails.</v>
      </c>
      <c r="N549" t="s">
        <v>945</v>
      </c>
      <c r="O549"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549" t="s">
        <v>878</v>
      </c>
      <c r="V549" t="s">
        <v>221</v>
      </c>
      <c r="W549" t="s">
        <v>1348</v>
      </c>
      <c r="X549" t="str">
        <f t="shared" si="111"/>
        <v>CCDCC CCDCC</v>
      </c>
      <c r="Y549">
        <v>0</v>
      </c>
    </row>
    <row r="550" spans="2:26" x14ac:dyDescent="0.2">
      <c r="B550" t="s">
        <v>659</v>
      </c>
      <c r="C550" t="s">
        <v>1326</v>
      </c>
      <c r="D550" t="s">
        <v>1336</v>
      </c>
      <c r="E550" t="s">
        <v>1326</v>
      </c>
      <c r="F550" s="17" t="s">
        <v>1180</v>
      </c>
      <c r="G550" s="17" t="s">
        <v>574</v>
      </c>
      <c r="H550" s="17" t="s">
        <v>574</v>
      </c>
      <c r="I550" s="17"/>
      <c r="J550" t="s">
        <v>606</v>
      </c>
      <c r="K550" t="str">
        <f>J550&amp;" "&amp;E550&amp;" ("&amp;F550&amp;")"</f>
        <v>di-C24:1 EE (DNEE)</v>
      </c>
      <c r="L550" t="str">
        <f>"A general model "&amp;D550&amp;" ("&amp;E534&amp;") lipid corresponding to atomistic C24:1(15c) di-nervonic acid tails."</f>
        <v>A general model ether lipid phosphatidylethanolamine (EE) lipid corresponding to atomistic C24:1(15c) di-nervonic acid tails.</v>
      </c>
      <c r="N550" t="s">
        <v>945</v>
      </c>
      <c r="O550"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550" t="s">
        <v>878</v>
      </c>
      <c r="V550" t="s">
        <v>221</v>
      </c>
      <c r="W550" t="s">
        <v>1348</v>
      </c>
      <c r="X550" t="str">
        <f>H550&amp;" "&amp;G550</f>
        <v>cCCDCC cCCDCC</v>
      </c>
      <c r="Y550">
        <v>0</v>
      </c>
    </row>
    <row r="551" spans="2:26" x14ac:dyDescent="0.2">
      <c r="B551" t="s">
        <v>659</v>
      </c>
      <c r="C551" t="s">
        <v>1326</v>
      </c>
      <c r="D551" t="s">
        <v>1336</v>
      </c>
      <c r="E551" t="s">
        <v>1326</v>
      </c>
      <c r="F551" s="17" t="s">
        <v>1181</v>
      </c>
      <c r="G551" s="17" t="s">
        <v>88</v>
      </c>
      <c r="H551" s="17" t="s">
        <v>88</v>
      </c>
      <c r="I551" s="17"/>
      <c r="J551" t="s">
        <v>609</v>
      </c>
      <c r="K551" t="str">
        <f>J551&amp;" "&amp;E551&amp;" ("&amp;F551&amp;")"</f>
        <v>di-C18:2 EE (DLEE)</v>
      </c>
      <c r="L551" t="str">
        <f>"A general model "&amp;D551&amp;" ("&amp;E551&amp;") lipid corresponding to atomistic C18:2(9c;12c) dilinoleoyl (DL"&amp;E551&amp;" or DLi"&amp;E551&amp;") tails."</f>
        <v>A general model ether lipid phosphatidylethanolamine (EE) lipid corresponding to atomistic C18:2(9c;12c) dilinoleoyl (DLEE or DLiEE) tails.</v>
      </c>
      <c r="N551" t="s">
        <v>945</v>
      </c>
      <c r="O551"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551" t="s">
        <v>878</v>
      </c>
      <c r="V551" t="s">
        <v>221</v>
      </c>
      <c r="W551" t="s">
        <v>1348</v>
      </c>
      <c r="X551" t="str">
        <f>H551&amp;" "&amp;G551</f>
        <v>CDDC CDDC</v>
      </c>
      <c r="Y551">
        <v>0</v>
      </c>
    </row>
    <row r="552" spans="2:26" x14ac:dyDescent="0.2">
      <c r="B552" t="s">
        <v>659</v>
      </c>
      <c r="C552" t="s">
        <v>1326</v>
      </c>
      <c r="D552" t="s">
        <v>1336</v>
      </c>
      <c r="E552" t="s">
        <v>1326</v>
      </c>
      <c r="F552" s="17" t="s">
        <v>1182</v>
      </c>
      <c r="G552" s="17" t="s">
        <v>92</v>
      </c>
      <c r="H552" s="17" t="s">
        <v>92</v>
      </c>
      <c r="I552" s="17"/>
      <c r="J552" t="s">
        <v>507</v>
      </c>
      <c r="K552" t="str">
        <f>J552&amp;" "&amp;E552&amp;" ("&amp;F552&amp;")"</f>
        <v>di-C18:3 EE (DFEE)</v>
      </c>
      <c r="L552" t="str">
        <f>"A general model "&amp;D552&amp;" ("&amp;E552&amp;") lipid corresponding to atomistic C18:3(9c;12c;15c) di-alpha-linolenic acid tails."</f>
        <v>A general model ether lipid phosphatidylethanolamine (EE) lipid corresponding to atomistic C18:3(9c;12c;15c) di-alpha-linolenic acid tails.</v>
      </c>
      <c r="N552" t="s">
        <v>945</v>
      </c>
      <c r="O552"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552" t="s">
        <v>878</v>
      </c>
      <c r="V552" t="s">
        <v>221</v>
      </c>
      <c r="W552" t="s">
        <v>1348</v>
      </c>
      <c r="X552" t="str">
        <f>H552&amp;" "&amp;G552</f>
        <v>CDDD CDDD</v>
      </c>
      <c r="Y552">
        <v>0</v>
      </c>
    </row>
    <row r="553" spans="2:26" x14ac:dyDescent="0.2">
      <c r="B553" t="s">
        <v>659</v>
      </c>
      <c r="C553" t="s">
        <v>1326</v>
      </c>
      <c r="D553" t="s">
        <v>1336</v>
      </c>
      <c r="E553" t="s">
        <v>1326</v>
      </c>
      <c r="F553" s="17" t="s">
        <v>1183</v>
      </c>
      <c r="G553" s="17" t="s">
        <v>614</v>
      </c>
      <c r="H553" s="17" t="s">
        <v>614</v>
      </c>
      <c r="I553" s="17"/>
      <c r="J553" t="s">
        <v>611</v>
      </c>
      <c r="K553" t="str">
        <f t="shared" ref="K553:K571" si="112">J553&amp;" "&amp;E553&amp;" ("&amp;F553&amp;")"</f>
        <v>di-C20:4 EE (DAEE)</v>
      </c>
      <c r="L553" t="str">
        <f>"A general model "&amp;D553&amp;" ("&amp;E553&amp;") lipid corresponding to atomistic C20:4(5c;8c;11c;14c) di-arachidonic acid (AA) tails."</f>
        <v>A general model ether lipid phosphatidylethanolamine (EE) lipid corresponding to atomistic C20:4(5c;8c;11c;14c) di-arachidonic acid (AA) tails.</v>
      </c>
      <c r="N553" t="s">
        <v>945</v>
      </c>
      <c r="O553"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553" t="s">
        <v>878</v>
      </c>
      <c r="V553" t="s">
        <v>221</v>
      </c>
      <c r="W553" t="s">
        <v>1348</v>
      </c>
      <c r="X553" t="str">
        <f t="shared" ref="X553:X571" si="113">H553&amp;" "&amp;G553</f>
        <v>cFFDC cFFDC</v>
      </c>
      <c r="Y553">
        <v>0</v>
      </c>
    </row>
    <row r="554" spans="2:26" x14ac:dyDescent="0.2">
      <c r="B554" t="s">
        <v>659</v>
      </c>
      <c r="C554" t="s">
        <v>1326</v>
      </c>
      <c r="D554" t="s">
        <v>1336</v>
      </c>
      <c r="E554" t="s">
        <v>1326</v>
      </c>
      <c r="F554" s="17" t="s">
        <v>1184</v>
      </c>
      <c r="G554" s="17" t="s">
        <v>615</v>
      </c>
      <c r="H554" s="17" t="s">
        <v>615</v>
      </c>
      <c r="I554" s="17"/>
      <c r="J554" s="18" t="s">
        <v>612</v>
      </c>
      <c r="K554" t="str">
        <f t="shared" si="112"/>
        <v>di-C22:6 EE (DDEE)</v>
      </c>
      <c r="L554" s="18" t="str">
        <f>"A general model "&amp;D554&amp;" ("&amp;E554&amp;") lipid corresponding to atomistic C22:6(4c;7c;10c;13c;16c;19c) di-docosahexaenoic acid tails."</f>
        <v>A general model ether lipid phosphatidylethanolamine (EE) lipid corresponding to atomistic C22:6(4c;7c;10c;13c;16c;19c) di-docosahexaenoic acid tails.</v>
      </c>
      <c r="N554" t="s">
        <v>945</v>
      </c>
      <c r="O554"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554" t="s">
        <v>878</v>
      </c>
      <c r="V554" t="s">
        <v>221</v>
      </c>
      <c r="W554" t="s">
        <v>1348</v>
      </c>
      <c r="X554" t="str">
        <f t="shared" si="113"/>
        <v>DFFDD DFFDD</v>
      </c>
      <c r="Y554">
        <v>0</v>
      </c>
      <c r="Z554" s="19"/>
    </row>
    <row r="555" spans="2:26" x14ac:dyDescent="0.2">
      <c r="B555" t="s">
        <v>659</v>
      </c>
      <c r="C555" t="s">
        <v>1326</v>
      </c>
      <c r="D555" t="s">
        <v>1336</v>
      </c>
      <c r="E555" t="s">
        <v>1326</v>
      </c>
      <c r="F555" s="17" t="s">
        <v>1185</v>
      </c>
      <c r="G555" s="17" t="s">
        <v>569</v>
      </c>
      <c r="H555" s="17" t="s">
        <v>572</v>
      </c>
      <c r="I555" s="17"/>
      <c r="J555" t="s">
        <v>618</v>
      </c>
      <c r="K555" t="str">
        <f t="shared" si="112"/>
        <v>C16:0/16:1 EE (PYEE)</v>
      </c>
      <c r="L555" s="18" t="str">
        <f>"A general model "&amp;D555&amp;" ("&amp;E555&amp;") lipid corresponding to atomistic C16:0/16:1(9c) 1-palmitoyl-2-palmitoleoyl tails."</f>
        <v>A general model ether lipid phosphatidylethanolamine (EE) lipid corresponding to atomistic C16:0/16:1(9c) 1-palmitoyl-2-palmitoleoyl tails.</v>
      </c>
      <c r="N555" t="s">
        <v>945</v>
      </c>
      <c r="O555"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555" t="s">
        <v>878</v>
      </c>
      <c r="V555" t="s">
        <v>221</v>
      </c>
      <c r="W555" t="s">
        <v>1348</v>
      </c>
      <c r="X555" t="str">
        <f t="shared" si="113"/>
        <v>cCDC cCCC</v>
      </c>
      <c r="Y555">
        <v>0</v>
      </c>
    </row>
    <row r="556" spans="2:26" x14ac:dyDescent="0.2">
      <c r="B556" t="s">
        <v>659</v>
      </c>
      <c r="C556" t="s">
        <v>1326</v>
      </c>
      <c r="D556" t="s">
        <v>1336</v>
      </c>
      <c r="E556" t="s">
        <v>1326</v>
      </c>
      <c r="F556" s="17" t="s">
        <v>1186</v>
      </c>
      <c r="G556" s="17" t="s">
        <v>569</v>
      </c>
      <c r="H556" s="17" t="s">
        <v>57</v>
      </c>
      <c r="I556" s="17"/>
      <c r="J556" t="s">
        <v>620</v>
      </c>
      <c r="K556" t="str">
        <f t="shared" si="112"/>
        <v>C16:0/18:0 EE (PSEE)</v>
      </c>
      <c r="L556" s="18" t="str">
        <f>"A general model "&amp;D556&amp;" ("&amp;E556&amp;") lipid corresponding to atomistic C16:0/18:0 1-palmitoyl-2-stearoyl tails."</f>
        <v>A general model ether lipid phosphatidylethanolamine (EE) lipid corresponding to atomistic C16:0/18:0 1-palmitoyl-2-stearoyl tails.</v>
      </c>
      <c r="N556" t="s">
        <v>945</v>
      </c>
      <c r="O556"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556" t="s">
        <v>878</v>
      </c>
      <c r="V556" t="s">
        <v>221</v>
      </c>
      <c r="W556" t="s">
        <v>1348</v>
      </c>
      <c r="X556" t="str">
        <f t="shared" si="113"/>
        <v>CCCC cCCC</v>
      </c>
      <c r="Y556">
        <v>0</v>
      </c>
    </row>
    <row r="557" spans="2:26" x14ac:dyDescent="0.2">
      <c r="B557" t="s">
        <v>659</v>
      </c>
      <c r="C557" t="s">
        <v>1326</v>
      </c>
      <c r="D557" t="s">
        <v>1336</v>
      </c>
      <c r="E557" t="s">
        <v>1326</v>
      </c>
      <c r="F557" s="17" t="s">
        <v>1187</v>
      </c>
      <c r="G557" s="17" t="s">
        <v>569</v>
      </c>
      <c r="H557" s="17" t="s">
        <v>73</v>
      </c>
      <c r="I557" s="17"/>
      <c r="J557" t="s">
        <v>197</v>
      </c>
      <c r="K557" t="str">
        <f t="shared" si="112"/>
        <v>C16:0/18:1 EE (POEE)</v>
      </c>
      <c r="L557" s="18" t="str">
        <f>"A general model "&amp;D557&amp;" ("&amp;E557&amp;") lipid corresponding to atomistic C16:0/18:1(9c) 1-palmitoyl-2-oleoyl (PO"&amp;E557&amp;") tails."</f>
        <v>A general model ether lipid phosphatidylethanolamine (EE) lipid corresponding to atomistic C16:0/18:1(9c) 1-palmitoyl-2-oleoyl (POEE) tails.</v>
      </c>
      <c r="N557" t="s">
        <v>945</v>
      </c>
      <c r="O557"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557" t="s">
        <v>878</v>
      </c>
      <c r="V557" t="s">
        <v>221</v>
      </c>
      <c r="W557" t="s">
        <v>1348</v>
      </c>
      <c r="X557" t="str">
        <f t="shared" si="113"/>
        <v>CDCC cCCC</v>
      </c>
      <c r="Y557">
        <v>0</v>
      </c>
    </row>
    <row r="558" spans="2:26" x14ac:dyDescent="0.2">
      <c r="B558" t="s">
        <v>659</v>
      </c>
      <c r="C558" t="s">
        <v>1326</v>
      </c>
      <c r="D558" t="s">
        <v>1336</v>
      </c>
      <c r="E558" t="s">
        <v>1326</v>
      </c>
      <c r="F558" s="17" t="s">
        <v>1188</v>
      </c>
      <c r="G558" s="17" t="s">
        <v>569</v>
      </c>
      <c r="H558" s="17" t="s">
        <v>88</v>
      </c>
      <c r="I558" s="17"/>
      <c r="J558" t="s">
        <v>203</v>
      </c>
      <c r="K558" t="str">
        <f t="shared" si="112"/>
        <v>C16:0/18:2 EE (PLEE)</v>
      </c>
      <c r="L558" s="18" t="str">
        <f>"A general model "&amp;D558&amp;" ("&amp;E558&amp;") lipid corresponding to atomistic C16:0/18:2(9c;12c) 1-palmitoyl-2-linoleoyl tails."</f>
        <v>A general model ether lipid phosphatidylethanolamine (EE) lipid corresponding to atomistic C16:0/18:2(9c;12c) 1-palmitoyl-2-linoleoyl tails.</v>
      </c>
      <c r="N558" t="s">
        <v>945</v>
      </c>
      <c r="O558"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558" t="s">
        <v>878</v>
      </c>
      <c r="V558" t="s">
        <v>221</v>
      </c>
      <c r="W558" t="s">
        <v>1348</v>
      </c>
      <c r="X558" t="str">
        <f t="shared" si="113"/>
        <v>CDDC cCCC</v>
      </c>
      <c r="Y558">
        <v>0</v>
      </c>
    </row>
    <row r="559" spans="2:26" x14ac:dyDescent="0.2">
      <c r="B559" t="s">
        <v>659</v>
      </c>
      <c r="C559" t="s">
        <v>1326</v>
      </c>
      <c r="D559" t="s">
        <v>1336</v>
      </c>
      <c r="E559" t="s">
        <v>1326</v>
      </c>
      <c r="F559" s="17" t="s">
        <v>1189</v>
      </c>
      <c r="G559" s="17" t="s">
        <v>569</v>
      </c>
      <c r="H559" s="17" t="s">
        <v>92</v>
      </c>
      <c r="I559" s="17"/>
      <c r="J559" t="s">
        <v>205</v>
      </c>
      <c r="K559" t="str">
        <f t="shared" si="112"/>
        <v>C16:0/18:3 EE (PFEE)</v>
      </c>
      <c r="L559" s="18" t="str">
        <f>"A general model "&amp;D559&amp;" ("&amp;E559&amp;") lipid corresponding to atomistic C16:0/18:3(9c;12c;15c) 1-palmitoyl-2-alpha-linolenic acid tails."</f>
        <v>A general model ether lipid phosphatidylethanolamine (EE) lipid corresponding to atomistic C16:0/18:3(9c;12c;15c) 1-palmitoyl-2-alpha-linolenic acid tails.</v>
      </c>
      <c r="N559" t="s">
        <v>945</v>
      </c>
      <c r="O559"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559" t="s">
        <v>878</v>
      </c>
      <c r="V559" t="s">
        <v>221</v>
      </c>
      <c r="W559" t="s">
        <v>1348</v>
      </c>
      <c r="X559" t="str">
        <f t="shared" si="113"/>
        <v>CDDD cCCC</v>
      </c>
      <c r="Y559">
        <v>0</v>
      </c>
    </row>
    <row r="560" spans="2:26" x14ac:dyDescent="0.2">
      <c r="B560" t="s">
        <v>659</v>
      </c>
      <c r="C560" t="s">
        <v>1326</v>
      </c>
      <c r="D560" t="s">
        <v>1336</v>
      </c>
      <c r="E560" t="s">
        <v>1326</v>
      </c>
      <c r="F560" s="17" t="s">
        <v>1190</v>
      </c>
      <c r="G560" s="17" t="s">
        <v>569</v>
      </c>
      <c r="H560" s="17" t="s">
        <v>651</v>
      </c>
      <c r="I560" s="17"/>
      <c r="J560" t="s">
        <v>201</v>
      </c>
      <c r="K560" t="str">
        <f t="shared" si="112"/>
        <v>C16:0/20:2 EE (PIEE)</v>
      </c>
      <c r="L560" s="18" t="str">
        <f>"A general model "&amp;D560&amp;" ("&amp;E560&amp;") lipid corresponding to atomistic C16:0/20:2(11c;14c) 1-palmitoyl-2-eicosadienoyl tails."</f>
        <v>A general model ether lipid phosphatidylethanolamine (EE) lipid corresponding to atomistic C16:0/20:2(11c;14c) 1-palmitoyl-2-eicosadienoyl tails.</v>
      </c>
      <c r="N560" t="s">
        <v>945</v>
      </c>
      <c r="O560"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560" t="s">
        <v>878</v>
      </c>
      <c r="V560" t="s">
        <v>221</v>
      </c>
      <c r="W560" t="s">
        <v>1348</v>
      </c>
      <c r="X560" t="str">
        <f t="shared" si="113"/>
        <v>cCDDC cCCC</v>
      </c>
      <c r="Y560">
        <v>0</v>
      </c>
    </row>
    <row r="561" spans="2:25" x14ac:dyDescent="0.2">
      <c r="B561" t="s">
        <v>659</v>
      </c>
      <c r="C561" t="s">
        <v>1326</v>
      </c>
      <c r="D561" t="s">
        <v>1336</v>
      </c>
      <c r="E561" t="s">
        <v>1326</v>
      </c>
      <c r="F561" s="17" t="s">
        <v>1191</v>
      </c>
      <c r="G561" s="17" t="s">
        <v>569</v>
      </c>
      <c r="H561" s="17" t="s">
        <v>750</v>
      </c>
      <c r="I561" s="17"/>
      <c r="J561" t="s">
        <v>245</v>
      </c>
      <c r="K561" t="str">
        <f t="shared" si="112"/>
        <v>C16:0/20:3 EE (PQEE)</v>
      </c>
      <c r="L561" s="18" t="str">
        <f>"A general model "&amp;D561&amp;" ("&amp;E561&amp;") lipid corresponding to atomistic C18:0/20:2(8c;11c;14c) 1-palmitoyl-2-eicosatrienoyl tails."</f>
        <v>A general model ether lipid phosphatidylethanolamine (EE) lipid corresponding to atomistic C18:0/20:2(8c;11c;14c) 1-palmitoyl-2-eicosatrienoyl tails.</v>
      </c>
      <c r="N561" t="s">
        <v>945</v>
      </c>
      <c r="O561"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561" t="s">
        <v>878</v>
      </c>
      <c r="V561" t="s">
        <v>221</v>
      </c>
      <c r="W561" t="s">
        <v>1348</v>
      </c>
      <c r="X561" t="str">
        <f t="shared" si="113"/>
        <v>cDDDC cCCC</v>
      </c>
      <c r="Y561">
        <v>0</v>
      </c>
    </row>
    <row r="562" spans="2:25" x14ac:dyDescent="0.2">
      <c r="B562" t="s">
        <v>659</v>
      </c>
      <c r="C562" t="s">
        <v>1326</v>
      </c>
      <c r="D562" t="s">
        <v>1336</v>
      </c>
      <c r="E562" t="s">
        <v>1326</v>
      </c>
      <c r="F562" s="17" t="s">
        <v>1192</v>
      </c>
      <c r="G562" s="17" t="s">
        <v>569</v>
      </c>
      <c r="H562" s="17" t="s">
        <v>614</v>
      </c>
      <c r="I562" s="17"/>
      <c r="J562" t="s">
        <v>208</v>
      </c>
      <c r="K562" t="str">
        <f t="shared" si="112"/>
        <v>C16:0/20:4 EE (PAEE)</v>
      </c>
      <c r="L562" s="18" t="str">
        <f>"A general model "&amp;D562&amp;" ("&amp;E562&amp;") lipid corresponding to atomistic C16:0/20:4(5c;8c;11c;14c) 1-palmitoyl-2-arachidonoyl tails."</f>
        <v>A general model ether lipid phosphatidylethanolamine (EE) lipid corresponding to atomistic C16:0/20:4(5c;8c;11c;14c) 1-palmitoyl-2-arachidonoyl tails.</v>
      </c>
      <c r="N562" t="s">
        <v>945</v>
      </c>
      <c r="O562"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562" t="s">
        <v>878</v>
      </c>
      <c r="V562" t="s">
        <v>221</v>
      </c>
      <c r="W562" t="s">
        <v>1348</v>
      </c>
      <c r="X562" t="str">
        <f t="shared" si="113"/>
        <v>cFFDC cCCC</v>
      </c>
      <c r="Y562">
        <v>0</v>
      </c>
    </row>
    <row r="563" spans="2:25" x14ac:dyDescent="0.2">
      <c r="B563" t="s">
        <v>659</v>
      </c>
      <c r="C563" t="s">
        <v>1326</v>
      </c>
      <c r="D563" t="s">
        <v>1336</v>
      </c>
      <c r="E563" t="s">
        <v>1326</v>
      </c>
      <c r="F563" s="17" t="s">
        <v>1193</v>
      </c>
      <c r="G563" s="17" t="s">
        <v>569</v>
      </c>
      <c r="H563" s="17" t="s">
        <v>80</v>
      </c>
      <c r="I563" s="17"/>
      <c r="J563" t="s">
        <v>624</v>
      </c>
      <c r="K563" t="str">
        <f t="shared" si="112"/>
        <v>C16:0/22:1 EE (PEEE)</v>
      </c>
      <c r="L563" s="18" t="str">
        <f>"A general model "&amp;D563&amp;" ("&amp;E563&amp;") lipid corresponding to atomistic C16:0/22:1 1-palmitoyl-2-erucoyl tails."</f>
        <v>A general model ether lipid phosphatidylethanolamine (EE) lipid corresponding to atomistic C16:0/22:1 1-palmitoyl-2-erucoyl tails.</v>
      </c>
      <c r="N563" t="s">
        <v>945</v>
      </c>
      <c r="O563"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563" t="s">
        <v>878</v>
      </c>
      <c r="V563" t="s">
        <v>221</v>
      </c>
      <c r="W563" t="s">
        <v>1348</v>
      </c>
      <c r="X563" t="str">
        <f t="shared" si="113"/>
        <v>CCDCC cCCC</v>
      </c>
      <c r="Y563">
        <v>0</v>
      </c>
    </row>
    <row r="564" spans="2:25" x14ac:dyDescent="0.2">
      <c r="B564" t="s">
        <v>659</v>
      </c>
      <c r="C564" t="s">
        <v>1326</v>
      </c>
      <c r="D564" t="s">
        <v>1336</v>
      </c>
      <c r="E564" t="s">
        <v>1326</v>
      </c>
      <c r="F564" s="17" t="s">
        <v>1194</v>
      </c>
      <c r="G564" s="17" t="s">
        <v>569</v>
      </c>
      <c r="H564" s="17" t="s">
        <v>615</v>
      </c>
      <c r="I564" s="17"/>
      <c r="J564" s="18" t="s">
        <v>210</v>
      </c>
      <c r="K564" t="str">
        <f t="shared" si="112"/>
        <v>C16:0/22:6 EE (PDEE)</v>
      </c>
      <c r="L564" s="18" t="str">
        <f>"A general model "&amp;D564&amp;" ("&amp;E564&amp;") lipid corresponding to atomistic C16:0/22:6(4c;7c;10c;13c;16c;19c) 1-palmitoyl-2-docosahexaenoyl tails."</f>
        <v>A general model ether lipid phosphatidylethanolamine (EE) lipid corresponding to atomistic C16:0/22:6(4c;7c;10c;13c;16c;19c) 1-palmitoyl-2-docosahexaenoyl tails.</v>
      </c>
      <c r="N564" t="s">
        <v>945</v>
      </c>
      <c r="O564"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564" t="s">
        <v>878</v>
      </c>
      <c r="V564" t="s">
        <v>221</v>
      </c>
      <c r="W564" t="s">
        <v>1348</v>
      </c>
      <c r="X564" t="str">
        <f t="shared" si="113"/>
        <v>DFFDD cCCC</v>
      </c>
      <c r="Y564">
        <v>0</v>
      </c>
    </row>
    <row r="565" spans="2:25" x14ac:dyDescent="0.2">
      <c r="B565" t="s">
        <v>659</v>
      </c>
      <c r="C565" t="s">
        <v>1326</v>
      </c>
      <c r="D565" t="s">
        <v>1336</v>
      </c>
      <c r="E565" t="s">
        <v>1326</v>
      </c>
      <c r="F565" s="17" t="s">
        <v>1195</v>
      </c>
      <c r="G565" s="17" t="s">
        <v>572</v>
      </c>
      <c r="H565" s="17" t="s">
        <v>73</v>
      </c>
      <c r="I565" s="17"/>
      <c r="J565" t="s">
        <v>622</v>
      </c>
      <c r="K565" t="str">
        <f t="shared" si="112"/>
        <v>C16:1/18:1 EE (YOEE)</v>
      </c>
      <c r="L565" s="18" t="str">
        <f>"A general model "&amp;D565&amp;" ("&amp;E565&amp;") lipid corresponding to atomistic C16:1(9c)/18:1(9c) 1-palmitoleoyl-2-oleoyl tails."</f>
        <v>A general model ether lipid phosphatidylethanolamine (EE) lipid corresponding to atomistic C16:1(9c)/18:1(9c) 1-palmitoleoyl-2-oleoyl tails.</v>
      </c>
      <c r="N565" t="s">
        <v>945</v>
      </c>
      <c r="O565"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565" t="s">
        <v>878</v>
      </c>
      <c r="V565" t="s">
        <v>221</v>
      </c>
      <c r="W565" t="s">
        <v>1348</v>
      </c>
      <c r="X565" t="str">
        <f t="shared" si="113"/>
        <v>CDCC cCDC</v>
      </c>
      <c r="Y565">
        <v>0</v>
      </c>
    </row>
    <row r="566" spans="2:25" x14ac:dyDescent="0.2">
      <c r="B566" t="s">
        <v>659</v>
      </c>
      <c r="C566" t="s">
        <v>1326</v>
      </c>
      <c r="D566" t="s">
        <v>1336</v>
      </c>
      <c r="E566" t="s">
        <v>1326</v>
      </c>
      <c r="F566" s="17" t="s">
        <v>1196</v>
      </c>
      <c r="G566" s="17" t="s">
        <v>57</v>
      </c>
      <c r="H566" s="17" t="s">
        <v>73</v>
      </c>
      <c r="I566" s="17"/>
      <c r="J566" t="s">
        <v>639</v>
      </c>
      <c r="K566" t="str">
        <f t="shared" si="112"/>
        <v>C18:0/18:1 EE (SOEE)</v>
      </c>
      <c r="L566" s="18" t="str">
        <f>"A general model "&amp;D566&amp;" ("&amp;E566&amp;") lipid corresponding to atomistic C18:0/18:1(9c) 1-stearoyl-2-oleoyl (SO"&amp;E566&amp;") tails."</f>
        <v>A general model ether lipid phosphatidylethanolamine (EE) lipid corresponding to atomistic C18:0/18:1(9c) 1-stearoyl-2-oleoyl (SOEE) tails.</v>
      </c>
      <c r="N566" t="s">
        <v>945</v>
      </c>
      <c r="O566"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566" t="s">
        <v>878</v>
      </c>
      <c r="V566" t="s">
        <v>221</v>
      </c>
      <c r="W566" t="s">
        <v>1348</v>
      </c>
      <c r="X566" t="str">
        <f t="shared" si="113"/>
        <v>CDCC CCCC</v>
      </c>
      <c r="Y566">
        <v>0</v>
      </c>
    </row>
    <row r="567" spans="2:25" x14ac:dyDescent="0.2">
      <c r="B567" t="s">
        <v>659</v>
      </c>
      <c r="C567" t="s">
        <v>1326</v>
      </c>
      <c r="D567" t="s">
        <v>1336</v>
      </c>
      <c r="E567" t="s">
        <v>1326</v>
      </c>
      <c r="F567" s="17" t="s">
        <v>1197</v>
      </c>
      <c r="G567" s="17" t="s">
        <v>57</v>
      </c>
      <c r="H567" s="17" t="s">
        <v>88</v>
      </c>
      <c r="I567" s="17"/>
      <c r="J567" t="s">
        <v>642</v>
      </c>
      <c r="K567" t="str">
        <f t="shared" si="112"/>
        <v>C18:0/18:2 EE (SLEE)</v>
      </c>
      <c r="L567" s="18" t="str">
        <f>"A general model "&amp;D567&amp;" ("&amp;E567&amp;") lipid corresponding to atomistic C18:0/18:2(9c;12c) 1-stearoyl-2-linoleoyl tails."</f>
        <v>A general model ether lipid phosphatidylethanolamine (EE) lipid corresponding to atomistic C18:0/18:2(9c;12c) 1-stearoyl-2-linoleoyl tails.</v>
      </c>
      <c r="N567" t="s">
        <v>945</v>
      </c>
      <c r="O567"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567" t="s">
        <v>878</v>
      </c>
      <c r="V567" t="s">
        <v>221</v>
      </c>
      <c r="W567" t="s">
        <v>1348</v>
      </c>
      <c r="X567" t="str">
        <f t="shared" si="113"/>
        <v>CDDC CCCC</v>
      </c>
      <c r="Y567">
        <v>0</v>
      </c>
    </row>
    <row r="568" spans="2:25" x14ac:dyDescent="0.2">
      <c r="B568" t="s">
        <v>659</v>
      </c>
      <c r="C568" t="s">
        <v>1326</v>
      </c>
      <c r="D568" t="s">
        <v>1336</v>
      </c>
      <c r="E568" t="s">
        <v>1326</v>
      </c>
      <c r="F568" s="17" t="s">
        <v>1198</v>
      </c>
      <c r="G568" s="17" t="s">
        <v>57</v>
      </c>
      <c r="H568" s="17" t="s">
        <v>614</v>
      </c>
      <c r="I568" s="17"/>
      <c r="J568" t="s">
        <v>637</v>
      </c>
      <c r="K568" t="str">
        <f t="shared" si="112"/>
        <v>C18:0/20:4 EE (SAEE)</v>
      </c>
      <c r="L568" s="18" t="str">
        <f>"A general model "&amp;D568&amp;" ("&amp;E568&amp;") lipid corresponding to atomistic C16:0/20:4(5c;8c;11c;14c) 1-stearoyl-2-arachidonoyl tails."</f>
        <v>A general model ether lipid phosphatidylethanolamine (EE) lipid corresponding to atomistic C16:0/20:4(5c;8c;11c;14c) 1-stearoyl-2-arachidonoyl tails.</v>
      </c>
      <c r="N568" t="s">
        <v>945</v>
      </c>
      <c r="O568"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568" t="s">
        <v>878</v>
      </c>
      <c r="V568" t="s">
        <v>221</v>
      </c>
      <c r="W568" t="s">
        <v>1348</v>
      </c>
      <c r="X568" t="str">
        <f t="shared" si="113"/>
        <v>cFFDC CCCC</v>
      </c>
      <c r="Y568">
        <v>0</v>
      </c>
    </row>
    <row r="569" spans="2:25" x14ac:dyDescent="0.2">
      <c r="B569" t="s">
        <v>659</v>
      </c>
      <c r="C569" t="s">
        <v>1326</v>
      </c>
      <c r="D569" t="s">
        <v>1336</v>
      </c>
      <c r="E569" t="s">
        <v>1326</v>
      </c>
      <c r="F569" s="17" t="s">
        <v>1199</v>
      </c>
      <c r="G569" s="17" t="s">
        <v>57</v>
      </c>
      <c r="H569" s="17" t="s">
        <v>615</v>
      </c>
      <c r="I569" s="17"/>
      <c r="J569" s="18" t="s">
        <v>635</v>
      </c>
      <c r="K569" t="str">
        <f t="shared" si="112"/>
        <v>C18:0/22:6 EE (SDEE)</v>
      </c>
      <c r="L569" s="18" t="str">
        <f>"A general model "&amp;D569&amp;" ("&amp;E569&amp;") lipid corresponding to atomistic C18:0/22:6(4c;7c;10c;13c;16c;19c) 1-stearoyl-2-docosahexaenoyl tails."</f>
        <v>A general model ether lipid phosphatidylethanolamine (EE) lipid corresponding to atomistic C18:0/22:6(4c;7c;10c;13c;16c;19c) 1-stearoyl-2-docosahexaenoyl tails.</v>
      </c>
      <c r="N569" t="s">
        <v>945</v>
      </c>
      <c r="O569"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569" t="s">
        <v>878</v>
      </c>
      <c r="V569" t="s">
        <v>221</v>
      </c>
      <c r="W569" t="s">
        <v>1348</v>
      </c>
      <c r="X569" t="str">
        <f t="shared" si="113"/>
        <v>DFFDD CCCC</v>
      </c>
      <c r="Y569">
        <v>0</v>
      </c>
    </row>
    <row r="570" spans="2:25" x14ac:dyDescent="0.2">
      <c r="B570" t="s">
        <v>659</v>
      </c>
      <c r="C570" t="s">
        <v>1326</v>
      </c>
      <c r="D570" t="s">
        <v>1336</v>
      </c>
      <c r="E570" t="s">
        <v>1326</v>
      </c>
      <c r="F570" s="17" t="s">
        <v>1200</v>
      </c>
      <c r="G570" s="17" t="s">
        <v>73</v>
      </c>
      <c r="H570" s="17" t="s">
        <v>88</v>
      </c>
      <c r="I570" s="17"/>
      <c r="J570" t="s">
        <v>214</v>
      </c>
      <c r="K570" t="str">
        <f t="shared" si="112"/>
        <v>C18:1/18:2 EE (OLEE)</v>
      </c>
      <c r="L570" s="18" t="str">
        <f>"A general model "&amp;D570&amp;" ("&amp;E570&amp;") lipid corresponding to atomistic C18:1(9c)/18:2(9c;12c) 1-oleoyl-2-linoleoyl  tails."</f>
        <v>A general model ether lipid phosphatidylethanolamine (EE) lipid corresponding to atomistic C18:1(9c)/18:2(9c;12c) 1-oleoyl-2-linoleoyl  tails.</v>
      </c>
      <c r="N570" t="s">
        <v>945</v>
      </c>
      <c r="O570"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570" t="s">
        <v>878</v>
      </c>
      <c r="V570" t="s">
        <v>221</v>
      </c>
      <c r="W570" t="s">
        <v>1348</v>
      </c>
      <c r="X570" t="str">
        <f t="shared" si="113"/>
        <v>CDDC CDCC</v>
      </c>
      <c r="Y570">
        <v>0</v>
      </c>
    </row>
    <row r="571" spans="2:25" x14ac:dyDescent="0.2">
      <c r="B571" t="s">
        <v>659</v>
      </c>
      <c r="C571" t="s">
        <v>1326</v>
      </c>
      <c r="D571" t="s">
        <v>1336</v>
      </c>
      <c r="E571" t="s">
        <v>1326</v>
      </c>
      <c r="F571" s="17" t="s">
        <v>1201</v>
      </c>
      <c r="G571" s="17" t="s">
        <v>73</v>
      </c>
      <c r="H571" s="17" t="s">
        <v>80</v>
      </c>
      <c r="I571" s="17"/>
      <c r="J571" t="s">
        <v>644</v>
      </c>
      <c r="K571" t="str">
        <f t="shared" si="112"/>
        <v>C18:1/22:1 EE (OEEE)</v>
      </c>
      <c r="L571" s="18" t="str">
        <f>"A general model "&amp;D571&amp;" ("&amp;E571&amp;") lipid corresponding to atomistic C18:1(9c)/22:1(13c) 1-oleoyl-2-dierucoyl tails."</f>
        <v>A general model ether lipid phosphatidylethanolamine (EE) lipid corresponding to atomistic C18:1(9c)/22:1(13c) 1-oleoyl-2-dierucoyl tails.</v>
      </c>
      <c r="N571" t="s">
        <v>945</v>
      </c>
      <c r="O571"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571" t="s">
        <v>878</v>
      </c>
      <c r="V571" t="s">
        <v>221</v>
      </c>
      <c r="W571" t="s">
        <v>1348</v>
      </c>
      <c r="X571" t="str">
        <f t="shared" si="113"/>
        <v>CCDCC CDCC</v>
      </c>
      <c r="Y571">
        <v>0</v>
      </c>
    </row>
    <row r="572" spans="2:25" x14ac:dyDescent="0.2">
      <c r="B572" t="s">
        <v>659</v>
      </c>
      <c r="C572" t="s">
        <v>1326</v>
      </c>
      <c r="D572" t="s">
        <v>1336</v>
      </c>
      <c r="E572" t="s">
        <v>1326</v>
      </c>
      <c r="F572" s="17" t="s">
        <v>1202</v>
      </c>
      <c r="G572" s="17" t="s">
        <v>73</v>
      </c>
      <c r="H572" s="17" t="s">
        <v>615</v>
      </c>
      <c r="I572" s="17"/>
      <c r="J572" s="18" t="s">
        <v>216</v>
      </c>
      <c r="K572" t="str">
        <f>J572&amp;" "&amp;E572&amp;" ("&amp;F572&amp;")"</f>
        <v>C18:1/22:6 EE (ODEE)</v>
      </c>
      <c r="L572" s="18" t="str">
        <f>"A general model "&amp;D572&amp;" ("&amp;E572&amp;") lipid corresponding to atomistic C18:1(9c)/22:6(4c;7c;10c;13c;16c;19c) 1-oleoyl-2-docosahexaenoic acid tails."</f>
        <v>A general model ether lipid phosphatidylethanolamine (EE) lipid corresponding to atomistic C18:1(9c)/22:6(4c;7c;10c;13c;16c;19c) 1-oleoyl-2-docosahexaenoic acid tails.</v>
      </c>
      <c r="N572" t="s">
        <v>945</v>
      </c>
      <c r="O572"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572" t="s">
        <v>878</v>
      </c>
      <c r="V572" t="s">
        <v>221</v>
      </c>
      <c r="W572" t="s">
        <v>1348</v>
      </c>
      <c r="X572" t="str">
        <f>H572&amp;" "&amp;G572</f>
        <v>DFFDD CDCC</v>
      </c>
      <c r="Y572">
        <v>0</v>
      </c>
    </row>
    <row r="573" spans="2:25" x14ac:dyDescent="0.2">
      <c r="B573" t="s">
        <v>659</v>
      </c>
      <c r="C573" t="s">
        <v>1326</v>
      </c>
      <c r="D573" t="s">
        <v>1336</v>
      </c>
      <c r="E573" t="s">
        <v>1326</v>
      </c>
      <c r="F573" s="17" t="s">
        <v>1203</v>
      </c>
      <c r="G573" s="17" t="s">
        <v>88</v>
      </c>
      <c r="H573" s="17" t="s">
        <v>92</v>
      </c>
      <c r="I573" s="17"/>
      <c r="J573" t="s">
        <v>645</v>
      </c>
      <c r="K573" t="str">
        <f t="shared" ref="K573" si="114">J573&amp;" "&amp;E573&amp;" ("&amp;F573&amp;")"</f>
        <v>C18:2/18:3 EE (LFEE)</v>
      </c>
      <c r="L573" s="18" t="str">
        <f>"A general model "&amp;D573&amp;" ("&amp;E573&amp;") lipid corresponding to atomistic C18:2(9c;12c)/18:3(9c;12c;15c) 1-dilinoleoyl-2-alpha-linolenic acid  tails."</f>
        <v>A general model ether lipid phosphatidylethanolamine (EE) lipid corresponding to atomistic C18:2(9c;12c)/18:3(9c;12c;15c) 1-dilinoleoyl-2-alpha-linolenic acid  tails.</v>
      </c>
      <c r="N573" t="s">
        <v>945</v>
      </c>
      <c r="O573"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573" t="s">
        <v>878</v>
      </c>
      <c r="V573" t="s">
        <v>221</v>
      </c>
      <c r="W573" t="s">
        <v>1348</v>
      </c>
      <c r="X573" t="str">
        <f t="shared" ref="X573" si="115">H573&amp;" "&amp;G573</f>
        <v>CDDD CDDC</v>
      </c>
      <c r="Y573">
        <v>0</v>
      </c>
    </row>
    <row r="575" spans="2:25" ht="18" x14ac:dyDescent="0.2">
      <c r="C575" s="16" t="s">
        <v>1330</v>
      </c>
      <c r="D575" s="16"/>
      <c r="E575" s="16"/>
    </row>
    <row r="576" spans="2:25" x14ac:dyDescent="0.2">
      <c r="B576">
        <v>-1</v>
      </c>
      <c r="C576" t="s">
        <v>1120</v>
      </c>
      <c r="D576" t="s">
        <v>1330</v>
      </c>
      <c r="E576" t="s">
        <v>1340</v>
      </c>
      <c r="O576" t="str">
        <f>Refs!$B$13 &amp; " and \n " &amp; Refs!$B$12</f>
        <v>K.B. Pedersen et al., The Martini 3 Lipidome: Expanded and Refined Parameters Improve Lipid Phase Behavior, ACS Central Science, 2025. doi: 10.1021/acscentsci.5c00755 and \n P.C.T. Souza et al. Martini 3: a general purpose force field for coarse-grained molecular dynamics, \n Nat. Methods; 2021. doi: 10.1038/s41592-021-01098-3</v>
      </c>
      <c r="Q576" t="s">
        <v>660</v>
      </c>
      <c r="R576" t="s">
        <v>876</v>
      </c>
    </row>
    <row r="577" spans="2:25" x14ac:dyDescent="0.2">
      <c r="B577" t="s">
        <v>659</v>
      </c>
      <c r="C577" t="s">
        <v>1325</v>
      </c>
      <c r="D577" t="s">
        <v>1335</v>
      </c>
      <c r="E577" t="s">
        <v>1325</v>
      </c>
      <c r="F577" s="17" t="s">
        <v>1204</v>
      </c>
      <c r="G577" s="17" t="s">
        <v>571</v>
      </c>
      <c r="H577" s="17" t="s">
        <v>571</v>
      </c>
      <c r="I577" s="17"/>
      <c r="J577" t="s">
        <v>582</v>
      </c>
      <c r="K577" t="str">
        <f t="shared" ref="K577:K592" si="116">J577&amp;" "&amp;E577&amp;" ("&amp;F577&amp;")"</f>
        <v>di-C08:0 ES (DTES)</v>
      </c>
      <c r="L577" t="str">
        <f>"A general model "&amp;D577&amp;" ("&amp;E577&amp;") lipid corresponding to atomistic C8:0 dioctanoyl tails."</f>
        <v>A general model ether lipid phosphatidylserine (ES) lipid corresponding to atomistic C8:0 dioctanoyl tails.</v>
      </c>
      <c r="N577" t="s">
        <v>945</v>
      </c>
      <c r="O577"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577" t="s">
        <v>878</v>
      </c>
      <c r="V577" t="s">
        <v>258</v>
      </c>
      <c r="W577" t="s">
        <v>1348</v>
      </c>
      <c r="X577" t="str">
        <f t="shared" ref="X577:X592" si="117">H577&amp;" "&amp;G577</f>
        <v>cC cC</v>
      </c>
      <c r="Y577">
        <v>-1</v>
      </c>
    </row>
    <row r="578" spans="2:25" x14ac:dyDescent="0.2">
      <c r="B578" t="s">
        <v>659</v>
      </c>
      <c r="C578" t="s">
        <v>1325</v>
      </c>
      <c r="D578" t="s">
        <v>1335</v>
      </c>
      <c r="E578" t="s">
        <v>1325</v>
      </c>
      <c r="F578" s="17" t="s">
        <v>1205</v>
      </c>
      <c r="G578" s="17" t="s">
        <v>50</v>
      </c>
      <c r="H578" s="17" t="s">
        <v>50</v>
      </c>
      <c r="I578" s="17"/>
      <c r="J578" t="s">
        <v>584</v>
      </c>
      <c r="K578" t="str">
        <f t="shared" si="116"/>
        <v>di-C10:0 ES (DJES)</v>
      </c>
      <c r="L578" t="str">
        <f>"A general model "&amp;D578&amp;" ("&amp;E578&amp;") lipid corresponding to atomistic C10:0 didecanoyl tails."</f>
        <v>A general model ether lipid phosphatidylserine (ES) lipid corresponding to atomistic C10:0 didecanoyl tails.</v>
      </c>
      <c r="N578" t="s">
        <v>945</v>
      </c>
      <c r="O578"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578" t="s">
        <v>878</v>
      </c>
      <c r="V578" t="s">
        <v>258</v>
      </c>
      <c r="W578" t="s">
        <v>1348</v>
      </c>
      <c r="X578" t="str">
        <f t="shared" si="117"/>
        <v>CC CC</v>
      </c>
      <c r="Y578">
        <v>-1</v>
      </c>
    </row>
    <row r="579" spans="2:25" x14ac:dyDescent="0.2">
      <c r="B579" t="s">
        <v>659</v>
      </c>
      <c r="C579" t="s">
        <v>1325</v>
      </c>
      <c r="D579" t="s">
        <v>1335</v>
      </c>
      <c r="E579" t="s">
        <v>1325</v>
      </c>
      <c r="F579" s="17" t="s">
        <v>1206</v>
      </c>
      <c r="G579" s="17" t="s">
        <v>570</v>
      </c>
      <c r="H579" s="17" t="s">
        <v>570</v>
      </c>
      <c r="I579" s="17"/>
      <c r="J579" t="s">
        <v>585</v>
      </c>
      <c r="K579" t="str">
        <f t="shared" si="116"/>
        <v>di-C12:0 ES (DUES)</v>
      </c>
      <c r="L579" t="str">
        <f>"A general model "&amp;D579&amp;" ("&amp;E579&amp;") lipid corresponding to atomistic C12:0 dilauroyl tails."</f>
        <v>A general model ether lipid phosphatidylserine (ES) lipid corresponding to atomistic C12:0 dilauroyl tails.</v>
      </c>
      <c r="N579" t="s">
        <v>945</v>
      </c>
      <c r="O579"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579" t="s">
        <v>878</v>
      </c>
      <c r="V579" t="s">
        <v>258</v>
      </c>
      <c r="W579" t="s">
        <v>1348</v>
      </c>
      <c r="X579" t="str">
        <f t="shared" si="117"/>
        <v>cCC cCC</v>
      </c>
      <c r="Y579">
        <v>-1</v>
      </c>
    </row>
    <row r="580" spans="2:25" x14ac:dyDescent="0.2">
      <c r="B580" t="s">
        <v>659</v>
      </c>
      <c r="C580" t="s">
        <v>1325</v>
      </c>
      <c r="D580" t="s">
        <v>1335</v>
      </c>
      <c r="E580" t="s">
        <v>1325</v>
      </c>
      <c r="F580" s="17" t="s">
        <v>1207</v>
      </c>
      <c r="G580" s="17" t="s">
        <v>54</v>
      </c>
      <c r="H580" s="17" t="s">
        <v>54</v>
      </c>
      <c r="I580" s="17"/>
      <c r="J580" t="s">
        <v>587</v>
      </c>
      <c r="K580" t="str">
        <f t="shared" si="116"/>
        <v>di-C14:0 ES (DMES)</v>
      </c>
      <c r="L580" t="str">
        <f>"A general model "&amp;D580&amp;" ("&amp;E580&amp;") lipid corresponding to atomistic C14:0 dimyristoyl (DM"&amp;E580&amp;") tails."</f>
        <v>A general model ether lipid phosphatidylserine (ES) lipid corresponding to atomistic C14:0 dimyristoyl (DMES) tails.</v>
      </c>
      <c r="N580" t="s">
        <v>945</v>
      </c>
      <c r="O580"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580" t="s">
        <v>878</v>
      </c>
      <c r="V580" t="s">
        <v>258</v>
      </c>
      <c r="W580" t="s">
        <v>1348</v>
      </c>
      <c r="X580" t="str">
        <f t="shared" si="117"/>
        <v>CCC CCC</v>
      </c>
      <c r="Y580">
        <v>-1</v>
      </c>
    </row>
    <row r="581" spans="2:25" x14ac:dyDescent="0.2">
      <c r="B581" t="s">
        <v>659</v>
      </c>
      <c r="C581" t="s">
        <v>1325</v>
      </c>
      <c r="D581" t="s">
        <v>1335</v>
      </c>
      <c r="E581" t="s">
        <v>1325</v>
      </c>
      <c r="F581" s="17" t="s">
        <v>1208</v>
      </c>
      <c r="G581" s="17" t="s">
        <v>569</v>
      </c>
      <c r="H581" s="17" t="s">
        <v>569</v>
      </c>
      <c r="I581" s="17"/>
      <c r="J581" t="s">
        <v>588</v>
      </c>
      <c r="K581" t="str">
        <f t="shared" si="116"/>
        <v>di-C16:0 ES (DPES)</v>
      </c>
      <c r="L581" t="str">
        <f>"A general model "&amp;D581&amp;" ("&amp;E581&amp;") lipid corresponding to atomistic C16:0 dipalmitoyl (DP"&amp;E581&amp;") tails."</f>
        <v>A general model ether lipid phosphatidylserine (ES) lipid corresponding to atomistic C16:0 dipalmitoyl (DPES) tails.</v>
      </c>
      <c r="N581" t="s">
        <v>945</v>
      </c>
      <c r="O581"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581" t="s">
        <v>878</v>
      </c>
      <c r="V581" t="s">
        <v>258</v>
      </c>
      <c r="W581" t="s">
        <v>1348</v>
      </c>
      <c r="X581" t="str">
        <f t="shared" si="117"/>
        <v>cCCC cCCC</v>
      </c>
      <c r="Y581">
        <v>-1</v>
      </c>
    </row>
    <row r="582" spans="2:25" x14ac:dyDescent="0.2">
      <c r="B582" t="s">
        <v>659</v>
      </c>
      <c r="C582" t="s">
        <v>1325</v>
      </c>
      <c r="D582" t="s">
        <v>1335</v>
      </c>
      <c r="E582" t="s">
        <v>1325</v>
      </c>
      <c r="F582" s="17" t="s">
        <v>1209</v>
      </c>
      <c r="G582" s="17" t="s">
        <v>57</v>
      </c>
      <c r="H582" s="17" t="s">
        <v>57</v>
      </c>
      <c r="I582" s="17"/>
      <c r="J582" t="s">
        <v>589</v>
      </c>
      <c r="K582" t="str">
        <f t="shared" si="116"/>
        <v>di-C18:0 ES (DSES)</v>
      </c>
      <c r="L582" t="str">
        <f>"A general model "&amp;D582&amp;" ("&amp;E582&amp;") lipid corresponding to atomistic C18:0 distearoyl (DS"&amp;E581&amp;") tails."</f>
        <v>A general model ether lipid phosphatidylserine (ES) lipid corresponding to atomistic C18:0 distearoyl (DSES) tails.</v>
      </c>
      <c r="N582" t="s">
        <v>945</v>
      </c>
      <c r="O582"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582" t="s">
        <v>878</v>
      </c>
      <c r="V582" t="s">
        <v>258</v>
      </c>
      <c r="W582" t="s">
        <v>1348</v>
      </c>
      <c r="X582" t="str">
        <f t="shared" si="117"/>
        <v>CCCC CCCC</v>
      </c>
      <c r="Y582">
        <v>-1</v>
      </c>
    </row>
    <row r="583" spans="2:25" x14ac:dyDescent="0.2">
      <c r="B583" t="s">
        <v>659</v>
      </c>
      <c r="C583" t="s">
        <v>1325</v>
      </c>
      <c r="D583" t="s">
        <v>1335</v>
      </c>
      <c r="E583" t="s">
        <v>1325</v>
      </c>
      <c r="F583" s="17" t="s">
        <v>1210</v>
      </c>
      <c r="G583" s="17" t="s">
        <v>568</v>
      </c>
      <c r="H583" s="17" t="s">
        <v>568</v>
      </c>
      <c r="I583" s="17"/>
      <c r="J583" t="s">
        <v>590</v>
      </c>
      <c r="K583" t="str">
        <f t="shared" si="116"/>
        <v>di-C20:0 ES (DKES)</v>
      </c>
      <c r="L583" t="str">
        <f>"A general model "&amp;D583&amp;" ("&amp;E583&amp;") lipid corresponding to atomistic C20:0 diarachidoyl tails."</f>
        <v>A general model ether lipid phosphatidylserine (ES) lipid corresponding to atomistic C20:0 diarachidoyl tails.</v>
      </c>
      <c r="N583" t="s">
        <v>945</v>
      </c>
      <c r="O583"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583" t="s">
        <v>878</v>
      </c>
      <c r="V583" t="s">
        <v>258</v>
      </c>
      <c r="W583" t="s">
        <v>1348</v>
      </c>
      <c r="X583" t="str">
        <f t="shared" si="117"/>
        <v>cCCCC cCCCC</v>
      </c>
      <c r="Y583">
        <v>-1</v>
      </c>
    </row>
    <row r="584" spans="2:25" x14ac:dyDescent="0.2">
      <c r="B584" t="s">
        <v>659</v>
      </c>
      <c r="C584" t="s">
        <v>1325</v>
      </c>
      <c r="D584" t="s">
        <v>1335</v>
      </c>
      <c r="E584" t="s">
        <v>1325</v>
      </c>
      <c r="F584" s="17" t="s">
        <v>1211</v>
      </c>
      <c r="G584" s="17" t="s">
        <v>61</v>
      </c>
      <c r="H584" s="17" t="s">
        <v>61</v>
      </c>
      <c r="I584" s="17"/>
      <c r="J584" t="s">
        <v>591</v>
      </c>
      <c r="K584" t="str">
        <f t="shared" si="116"/>
        <v>di-C22:0 ES (DBES)</v>
      </c>
      <c r="L584" t="str">
        <f>"A general model "&amp;D584&amp;" ("&amp;E584&amp;") lipid corresponding to atomistic C22:0 dibehenoyl tails."</f>
        <v>A general model ether lipid phosphatidylserine (ES) lipid corresponding to atomistic C22:0 dibehenoyl tails.</v>
      </c>
      <c r="N584" t="s">
        <v>945</v>
      </c>
      <c r="O584"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584" t="s">
        <v>878</v>
      </c>
      <c r="V584" t="s">
        <v>258</v>
      </c>
      <c r="W584" t="s">
        <v>1348</v>
      </c>
      <c r="X584" t="str">
        <f t="shared" si="117"/>
        <v>CCCCC CCCCC</v>
      </c>
      <c r="Y584">
        <v>-1</v>
      </c>
    </row>
    <row r="585" spans="2:25" x14ac:dyDescent="0.2">
      <c r="B585" t="s">
        <v>659</v>
      </c>
      <c r="C585" t="s">
        <v>1325</v>
      </c>
      <c r="D585" t="s">
        <v>1335</v>
      </c>
      <c r="E585" t="s">
        <v>1325</v>
      </c>
      <c r="F585" s="17" t="s">
        <v>1212</v>
      </c>
      <c r="G585" s="17" t="s">
        <v>599</v>
      </c>
      <c r="H585" s="17" t="s">
        <v>599</v>
      </c>
      <c r="I585" s="17"/>
      <c r="J585" t="s">
        <v>586</v>
      </c>
      <c r="K585" t="str">
        <f t="shared" si="116"/>
        <v>di-C24:0 ES (DXES)</v>
      </c>
      <c r="L585" t="str">
        <f>"A general model "&amp;D585&amp;" ("&amp;E585&amp;") lipid corresponding to atomistic C24:0 dilignoceroyl tails."</f>
        <v>A general model ether lipid phosphatidylserine (ES) lipid corresponding to atomistic C24:0 dilignoceroyl tails.</v>
      </c>
      <c r="N585" t="s">
        <v>945</v>
      </c>
      <c r="O585"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585" t="s">
        <v>878</v>
      </c>
      <c r="V585" t="s">
        <v>258</v>
      </c>
      <c r="W585" t="s">
        <v>1348</v>
      </c>
      <c r="X585" t="str">
        <f t="shared" si="117"/>
        <v>cCCCCC cCCCCC</v>
      </c>
      <c r="Y585">
        <v>-1</v>
      </c>
    </row>
    <row r="586" spans="2:25" x14ac:dyDescent="0.2">
      <c r="B586" t="s">
        <v>659</v>
      </c>
      <c r="C586" t="s">
        <v>1325</v>
      </c>
      <c r="D586" t="s">
        <v>1335</v>
      </c>
      <c r="E586" t="s">
        <v>1325</v>
      </c>
      <c r="F586" s="17" t="s">
        <v>1213</v>
      </c>
      <c r="G586" s="17" t="s">
        <v>65</v>
      </c>
      <c r="H586" s="17" t="s">
        <v>65</v>
      </c>
      <c r="I586" s="17"/>
      <c r="J586" t="s">
        <v>592</v>
      </c>
      <c r="K586" t="str">
        <f t="shared" si="116"/>
        <v>di-C26:0 ES (DCES)</v>
      </c>
      <c r="L586" t="str">
        <f>"A general model "&amp;D586&amp;" ("&amp;E586&amp;") lipid corresponding to atomistic C26:0 dihexacosanoyl tails."</f>
        <v>A general model ether lipid phosphatidylserine (ES) lipid corresponding to atomistic C26:0 dihexacosanoyl tails.</v>
      </c>
      <c r="N586" t="s">
        <v>945</v>
      </c>
      <c r="O586"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586" t="s">
        <v>878</v>
      </c>
      <c r="V586" t="s">
        <v>258</v>
      </c>
      <c r="W586" t="s">
        <v>1348</v>
      </c>
      <c r="X586" t="str">
        <f t="shared" si="117"/>
        <v>CCCCCC CCCCCC</v>
      </c>
      <c r="Y586">
        <v>-1</v>
      </c>
    </row>
    <row r="587" spans="2:25" x14ac:dyDescent="0.2">
      <c r="B587" t="s">
        <v>659</v>
      </c>
      <c r="C587" t="s">
        <v>1325</v>
      </c>
      <c r="D587" t="s">
        <v>1335</v>
      </c>
      <c r="E587" t="s">
        <v>1325</v>
      </c>
      <c r="F587" s="17" t="s">
        <v>1214</v>
      </c>
      <c r="G587" s="17" t="s">
        <v>69</v>
      </c>
      <c r="H587" s="17" t="s">
        <v>69</v>
      </c>
      <c r="I587" s="17"/>
      <c r="J587" t="s">
        <v>600</v>
      </c>
      <c r="K587" t="str">
        <f t="shared" si="116"/>
        <v>di-C14:1 ES (DRES)</v>
      </c>
      <c r="L587" t="str">
        <f>"A general model "&amp;D587&amp;" ("&amp;E587&amp;") lipid corresponding to atomistic C14:1(9c) dimyristoleoyl tails."</f>
        <v>A general model ether lipid phosphatidylserine (ES) lipid corresponding to atomistic C14:1(9c) dimyristoleoyl tails.</v>
      </c>
      <c r="N587" t="s">
        <v>945</v>
      </c>
      <c r="O587"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587" t="s">
        <v>878</v>
      </c>
      <c r="V587" t="s">
        <v>258</v>
      </c>
      <c r="W587" t="s">
        <v>1348</v>
      </c>
      <c r="X587" t="str">
        <f t="shared" si="117"/>
        <v>CDC CDC</v>
      </c>
      <c r="Y587">
        <v>-1</v>
      </c>
    </row>
    <row r="588" spans="2:25" x14ac:dyDescent="0.2">
      <c r="B588" t="s">
        <v>659</v>
      </c>
      <c r="C588" t="s">
        <v>1325</v>
      </c>
      <c r="D588" t="s">
        <v>1335</v>
      </c>
      <c r="E588" t="s">
        <v>1325</v>
      </c>
      <c r="F588" s="17" t="s">
        <v>1215</v>
      </c>
      <c r="G588" s="17" t="s">
        <v>572</v>
      </c>
      <c r="H588" s="17" t="s">
        <v>572</v>
      </c>
      <c r="I588" s="17"/>
      <c r="J588" t="s">
        <v>601</v>
      </c>
      <c r="K588" t="str">
        <f t="shared" si="116"/>
        <v>di-C16:1 ES (DYES)</v>
      </c>
      <c r="L588" t="str">
        <f>"A general model "&amp;D588&amp;" ("&amp;E588&amp;") lipid corresponding to atomistic C16:1(9c) dipalmitoleoyl tails."</f>
        <v>A general model ether lipid phosphatidylserine (ES) lipid corresponding to atomistic C16:1(9c) dipalmitoleoyl tails.</v>
      </c>
      <c r="N588" t="s">
        <v>945</v>
      </c>
      <c r="O588"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588" t="s">
        <v>878</v>
      </c>
      <c r="V588" t="s">
        <v>258</v>
      </c>
      <c r="W588" t="s">
        <v>1348</v>
      </c>
      <c r="X588" t="str">
        <f t="shared" si="117"/>
        <v>cCDC cCDC</v>
      </c>
      <c r="Y588">
        <v>-1</v>
      </c>
    </row>
    <row r="589" spans="2:25" x14ac:dyDescent="0.2">
      <c r="B589" t="s">
        <v>659</v>
      </c>
      <c r="C589" t="s">
        <v>1325</v>
      </c>
      <c r="D589" t="s">
        <v>1335</v>
      </c>
      <c r="E589" t="s">
        <v>1325</v>
      </c>
      <c r="F589" s="17" t="s">
        <v>1216</v>
      </c>
      <c r="G589" s="17" t="s">
        <v>73</v>
      </c>
      <c r="H589" s="17" t="s">
        <v>73</v>
      </c>
      <c r="I589" s="17"/>
      <c r="J589" t="s">
        <v>602</v>
      </c>
      <c r="K589" t="str">
        <f t="shared" si="116"/>
        <v>di-C18:1 ES (DOES)</v>
      </c>
      <c r="L589" t="str">
        <f>"A general model "&amp;D589&amp;" ("&amp;E589&amp;") lipid corresponding to atomistic C18:1(9c) dioleoyl (DO"&amp;E589&amp;") tails."</f>
        <v>A general model ether lipid phosphatidylserine (ES) lipid corresponding to atomistic C18:1(9c) dioleoyl (DOES) tails.</v>
      </c>
      <c r="N589" t="s">
        <v>945</v>
      </c>
      <c r="O589"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589" t="s">
        <v>878</v>
      </c>
      <c r="V589" t="s">
        <v>258</v>
      </c>
      <c r="W589" t="s">
        <v>1348</v>
      </c>
      <c r="X589" t="str">
        <f t="shared" si="117"/>
        <v>CDCC CDCC</v>
      </c>
      <c r="Y589">
        <v>-1</v>
      </c>
    </row>
    <row r="590" spans="2:25" x14ac:dyDescent="0.2">
      <c r="B590" t="s">
        <v>659</v>
      </c>
      <c r="C590" t="s">
        <v>1325</v>
      </c>
      <c r="D590" t="s">
        <v>1335</v>
      </c>
      <c r="E590" t="s">
        <v>1325</v>
      </c>
      <c r="F590" s="17" t="s">
        <v>1217</v>
      </c>
      <c r="G590" s="17" t="s">
        <v>77</v>
      </c>
      <c r="H590" s="17" t="s">
        <v>77</v>
      </c>
      <c r="I590" s="17"/>
      <c r="J590" t="s">
        <v>602</v>
      </c>
      <c r="K590" t="str">
        <f t="shared" si="116"/>
        <v>di-C18:1 ES (DVES)</v>
      </c>
      <c r="L590" t="str">
        <f>"A general model "&amp;D590&amp;" ("&amp;E590&amp;") lipid corresponding to atomistic C18:1(11c) cis-vaccenic acid tails."</f>
        <v>A general model ether lipid phosphatidylserine (ES) lipid corresponding to atomistic C18:1(11c) cis-vaccenic acid tails.</v>
      </c>
      <c r="N590" t="s">
        <v>945</v>
      </c>
      <c r="O590"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590" t="s">
        <v>878</v>
      </c>
      <c r="V590" t="s">
        <v>258</v>
      </c>
      <c r="W590" t="s">
        <v>1348</v>
      </c>
      <c r="X590" t="str">
        <f t="shared" si="117"/>
        <v>CCDC CCDC</v>
      </c>
      <c r="Y590">
        <v>-1</v>
      </c>
    </row>
    <row r="591" spans="2:25" x14ac:dyDescent="0.2">
      <c r="B591" t="s">
        <v>659</v>
      </c>
      <c r="C591" t="s">
        <v>1325</v>
      </c>
      <c r="D591" t="s">
        <v>1335</v>
      </c>
      <c r="E591" t="s">
        <v>1325</v>
      </c>
      <c r="F591" s="17" t="s">
        <v>1218</v>
      </c>
      <c r="G591" s="17" t="s">
        <v>573</v>
      </c>
      <c r="H591" s="17" t="s">
        <v>573</v>
      </c>
      <c r="I591" s="17"/>
      <c r="J591" t="s">
        <v>604</v>
      </c>
      <c r="K591" t="str">
        <f t="shared" si="116"/>
        <v>di-C20:1 ES (DGES)</v>
      </c>
      <c r="L591" t="str">
        <f>"A general model "&amp;D591&amp;" ("&amp;E591&amp;") lipid corresponding to atomistic C20:1(11c) di-gondoic acid tails."</f>
        <v>A general model ether lipid phosphatidylserine (ES) lipid corresponding to atomistic C20:1(11c) di-gondoic acid tails.</v>
      </c>
      <c r="N591" t="s">
        <v>945</v>
      </c>
      <c r="O591"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591" t="s">
        <v>878</v>
      </c>
      <c r="V591" t="s">
        <v>258</v>
      </c>
      <c r="W591" t="s">
        <v>1348</v>
      </c>
      <c r="X591" t="str">
        <f t="shared" si="117"/>
        <v>cCDCC cCDCC</v>
      </c>
      <c r="Y591">
        <v>-1</v>
      </c>
    </row>
    <row r="592" spans="2:25" x14ac:dyDescent="0.2">
      <c r="B592" t="s">
        <v>659</v>
      </c>
      <c r="C592" t="s">
        <v>1325</v>
      </c>
      <c r="D592" t="s">
        <v>1335</v>
      </c>
      <c r="E592" t="s">
        <v>1325</v>
      </c>
      <c r="F592" s="17" t="s">
        <v>1219</v>
      </c>
      <c r="G592" s="17" t="s">
        <v>80</v>
      </c>
      <c r="H592" s="17" t="s">
        <v>80</v>
      </c>
      <c r="I592" s="17"/>
      <c r="J592" t="s">
        <v>603</v>
      </c>
      <c r="K592" t="str">
        <f t="shared" si="116"/>
        <v>di-C22:1 ES (DEES)</v>
      </c>
      <c r="L592" t="str">
        <f>"A general model "&amp;D592&amp;" ("&amp;E592&amp;") lipid corresponding to atomistic C22:1(11c) or C22:1(13c) dierucoyl tails."</f>
        <v>A general model ether lipid phosphatidylserine (ES) lipid corresponding to atomistic C22:1(11c) or C22:1(13c) dierucoyl tails.</v>
      </c>
      <c r="N592" t="s">
        <v>945</v>
      </c>
      <c r="O592"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592" t="s">
        <v>878</v>
      </c>
      <c r="V592" t="s">
        <v>258</v>
      </c>
      <c r="W592" t="s">
        <v>1348</v>
      </c>
      <c r="X592" t="str">
        <f t="shared" si="117"/>
        <v>CCDCC CCDCC</v>
      </c>
      <c r="Y592">
        <v>-1</v>
      </c>
    </row>
    <row r="593" spans="1:26" x14ac:dyDescent="0.2">
      <c r="B593" t="s">
        <v>659</v>
      </c>
      <c r="C593" t="s">
        <v>1325</v>
      </c>
      <c r="D593" t="s">
        <v>1335</v>
      </c>
      <c r="E593" t="s">
        <v>1325</v>
      </c>
      <c r="F593" s="17" t="s">
        <v>1220</v>
      </c>
      <c r="G593" s="17" t="s">
        <v>574</v>
      </c>
      <c r="H593" s="17" t="s">
        <v>574</v>
      </c>
      <c r="I593" s="17"/>
      <c r="J593" t="s">
        <v>606</v>
      </c>
      <c r="K593" t="str">
        <f>J593&amp;" "&amp;E593&amp;" ("&amp;F593&amp;")"</f>
        <v>di-C24:1 ES (DNES)</v>
      </c>
      <c r="L593" t="str">
        <f>"A general model "&amp;D593&amp;" ("&amp;E577&amp;") lipid corresponding to atomistic C24:1(15c) di-nervonic acid tails."</f>
        <v>A general model ether lipid phosphatidylserine (ES) lipid corresponding to atomistic C24:1(15c) di-nervonic acid tails.</v>
      </c>
      <c r="N593" t="s">
        <v>945</v>
      </c>
      <c r="O593"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593" t="s">
        <v>878</v>
      </c>
      <c r="V593" t="s">
        <v>258</v>
      </c>
      <c r="W593" t="s">
        <v>1348</v>
      </c>
      <c r="X593" t="str">
        <f>H593&amp;" "&amp;G593</f>
        <v>cCCDCC cCCDCC</v>
      </c>
      <c r="Y593">
        <v>-1</v>
      </c>
    </row>
    <row r="594" spans="1:26" x14ac:dyDescent="0.2">
      <c r="B594" t="s">
        <v>659</v>
      </c>
      <c r="C594" t="s">
        <v>1325</v>
      </c>
      <c r="D594" t="s">
        <v>1335</v>
      </c>
      <c r="E594" t="s">
        <v>1325</v>
      </c>
      <c r="F594" s="17" t="s">
        <v>1221</v>
      </c>
      <c r="G594" s="17" t="s">
        <v>88</v>
      </c>
      <c r="H594" s="17" t="s">
        <v>88</v>
      </c>
      <c r="I594" s="17"/>
      <c r="J594" t="s">
        <v>609</v>
      </c>
      <c r="K594" t="str">
        <f>J594&amp;" "&amp;E594&amp;" ("&amp;F594&amp;")"</f>
        <v>di-C18:2 ES (DLES)</v>
      </c>
      <c r="L594" t="str">
        <f>"A general model "&amp;D594&amp;" ("&amp;E594&amp;") lipid corresponding to atomistic C18:2(9c;12c) dilinoleoyl (DL"&amp;E594&amp;" or DLi"&amp;E594&amp;") tails."</f>
        <v>A general model ether lipid phosphatidylserine (ES) lipid corresponding to atomistic C18:2(9c;12c) dilinoleoyl (DLES or DLiES) tails.</v>
      </c>
      <c r="N594" t="s">
        <v>945</v>
      </c>
      <c r="O594"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594" t="s">
        <v>878</v>
      </c>
      <c r="V594" t="s">
        <v>258</v>
      </c>
      <c r="W594" t="s">
        <v>1348</v>
      </c>
      <c r="X594" t="str">
        <f>H594&amp;" "&amp;G594</f>
        <v>CDDC CDDC</v>
      </c>
      <c r="Y594">
        <v>-1</v>
      </c>
    </row>
    <row r="595" spans="1:26" x14ac:dyDescent="0.2">
      <c r="B595" t="s">
        <v>659</v>
      </c>
      <c r="C595" t="s">
        <v>1325</v>
      </c>
      <c r="D595" t="s">
        <v>1335</v>
      </c>
      <c r="E595" t="s">
        <v>1325</v>
      </c>
      <c r="F595" s="17" t="s">
        <v>1222</v>
      </c>
      <c r="G595" s="17" t="s">
        <v>92</v>
      </c>
      <c r="H595" s="17" t="s">
        <v>92</v>
      </c>
      <c r="I595" s="17"/>
      <c r="J595" t="s">
        <v>507</v>
      </c>
      <c r="K595" t="str">
        <f>J595&amp;" "&amp;E595&amp;" ("&amp;F595&amp;")"</f>
        <v>di-C18:3 ES (DFES)</v>
      </c>
      <c r="L595" t="str">
        <f>"A general model "&amp;D595&amp;" ("&amp;E595&amp;") lipid corresponding to atomistic C18:3(9c;12c;15c) di-alpha-linolenic acid tails."</f>
        <v>A general model ether lipid phosphatidylserine (ES) lipid corresponding to atomistic C18:3(9c;12c;15c) di-alpha-linolenic acid tails.</v>
      </c>
      <c r="N595" t="s">
        <v>945</v>
      </c>
      <c r="O595"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595" t="s">
        <v>878</v>
      </c>
      <c r="V595" t="s">
        <v>258</v>
      </c>
      <c r="W595" t="s">
        <v>1348</v>
      </c>
      <c r="X595" t="str">
        <f>H595&amp;" "&amp;G595</f>
        <v>CDDD CDDD</v>
      </c>
      <c r="Y595">
        <v>-1</v>
      </c>
    </row>
    <row r="596" spans="1:26" x14ac:dyDescent="0.2">
      <c r="B596" t="s">
        <v>659</v>
      </c>
      <c r="C596" t="s">
        <v>1325</v>
      </c>
      <c r="D596" t="s">
        <v>1335</v>
      </c>
      <c r="E596" t="s">
        <v>1325</v>
      </c>
      <c r="F596" s="17" t="s">
        <v>1223</v>
      </c>
      <c r="G596" s="17" t="s">
        <v>614</v>
      </c>
      <c r="H596" s="17" t="s">
        <v>614</v>
      </c>
      <c r="I596" s="17"/>
      <c r="J596" t="s">
        <v>611</v>
      </c>
      <c r="K596" t="str">
        <f t="shared" ref="K596:K614" si="118">J596&amp;" "&amp;E596&amp;" ("&amp;F596&amp;")"</f>
        <v>di-C20:4 ES (DAES)</v>
      </c>
      <c r="L596" t="str">
        <f>"A general model "&amp;D596&amp;" ("&amp;E596&amp;") lipid corresponding to atomistic C20:4(5c;8c;11c;14c) di-arachidonic acid (AA) tails."</f>
        <v>A general model ether lipid phosphatidylserine (ES) lipid corresponding to atomistic C20:4(5c;8c;11c;14c) di-arachidonic acid (AA) tails.</v>
      </c>
      <c r="N596" t="s">
        <v>945</v>
      </c>
      <c r="O596"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596" t="s">
        <v>878</v>
      </c>
      <c r="V596" t="s">
        <v>258</v>
      </c>
      <c r="W596" t="s">
        <v>1348</v>
      </c>
      <c r="X596" t="str">
        <f t="shared" ref="X596:X614" si="119">H596&amp;" "&amp;G596</f>
        <v>cFFDC cFFDC</v>
      </c>
      <c r="Y596">
        <v>-1</v>
      </c>
    </row>
    <row r="597" spans="1:26" x14ac:dyDescent="0.2">
      <c r="B597" t="s">
        <v>659</v>
      </c>
      <c r="C597" t="s">
        <v>1325</v>
      </c>
      <c r="D597" t="s">
        <v>1335</v>
      </c>
      <c r="E597" t="s">
        <v>1325</v>
      </c>
      <c r="F597" s="17" t="s">
        <v>1224</v>
      </c>
      <c r="G597" s="17" t="s">
        <v>615</v>
      </c>
      <c r="H597" s="17" t="s">
        <v>615</v>
      </c>
      <c r="I597" s="17"/>
      <c r="J597" s="18" t="s">
        <v>612</v>
      </c>
      <c r="K597" t="str">
        <f t="shared" si="118"/>
        <v>di-C22:6 ES (DDES)</v>
      </c>
      <c r="L597" s="18" t="str">
        <f>"A general model "&amp;D597&amp;" ("&amp;E597&amp;") lipid corresponding to atomistic C22:6(4c;7c;10c;13c;16c;19c) di-docosahexaenoic acid tails."</f>
        <v>A general model ether lipid phosphatidylserine (ES) lipid corresponding to atomistic C22:6(4c;7c;10c;13c;16c;19c) di-docosahexaenoic acid tails.</v>
      </c>
      <c r="N597" t="s">
        <v>945</v>
      </c>
      <c r="O597"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597" t="s">
        <v>878</v>
      </c>
      <c r="V597" t="s">
        <v>258</v>
      </c>
      <c r="W597" t="s">
        <v>1348</v>
      </c>
      <c r="X597" t="str">
        <f t="shared" si="119"/>
        <v>DFFDD DFFDD</v>
      </c>
      <c r="Y597">
        <v>-1</v>
      </c>
      <c r="Z597" s="19"/>
    </row>
    <row r="598" spans="1:26" x14ac:dyDescent="0.2">
      <c r="B598" t="s">
        <v>659</v>
      </c>
      <c r="C598" t="s">
        <v>1325</v>
      </c>
      <c r="D598" t="s">
        <v>1335</v>
      </c>
      <c r="E598" t="s">
        <v>1325</v>
      </c>
      <c r="F598" s="17" t="s">
        <v>1225</v>
      </c>
      <c r="G598" s="17" t="s">
        <v>569</v>
      </c>
      <c r="H598" s="17" t="s">
        <v>572</v>
      </c>
      <c r="I598" s="17"/>
      <c r="J598" t="s">
        <v>618</v>
      </c>
      <c r="K598" t="str">
        <f t="shared" si="118"/>
        <v>C16:0/16:1 ES (PYES)</v>
      </c>
      <c r="L598" s="18" t="str">
        <f>"A general model "&amp;D598&amp;" ("&amp;E598&amp;") lipid corresponding to atomistic C16:0/16:1(9c) 1-palmitoyl-2-palmitoleoyl tails."</f>
        <v>A general model ether lipid phosphatidylserine (ES) lipid corresponding to atomistic C16:0/16:1(9c) 1-palmitoyl-2-palmitoleoyl tails.</v>
      </c>
      <c r="N598" t="s">
        <v>945</v>
      </c>
      <c r="O598"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598" t="s">
        <v>878</v>
      </c>
      <c r="V598" t="s">
        <v>258</v>
      </c>
      <c r="W598" t="s">
        <v>1348</v>
      </c>
      <c r="X598" t="str">
        <f t="shared" si="119"/>
        <v>cCDC cCCC</v>
      </c>
      <c r="Y598">
        <v>-1</v>
      </c>
    </row>
    <row r="599" spans="1:26" x14ac:dyDescent="0.2">
      <c r="B599" t="s">
        <v>659</v>
      </c>
      <c r="C599" t="s">
        <v>1325</v>
      </c>
      <c r="D599" t="s">
        <v>1335</v>
      </c>
      <c r="E599" t="s">
        <v>1325</v>
      </c>
      <c r="F599" s="17" t="s">
        <v>1226</v>
      </c>
      <c r="G599" s="17" t="s">
        <v>569</v>
      </c>
      <c r="H599" s="17" t="s">
        <v>57</v>
      </c>
      <c r="I599" s="17"/>
      <c r="J599" t="s">
        <v>620</v>
      </c>
      <c r="K599" t="str">
        <f t="shared" si="118"/>
        <v>C16:0/18:0 ES (PSES)</v>
      </c>
      <c r="L599" s="18" t="str">
        <f>"A general model "&amp;D599&amp;" ("&amp;E599&amp;") lipid corresponding to atomistic C16:0/18:0 1-palmitoyl-2-stearoyl tails."</f>
        <v>A general model ether lipid phosphatidylserine (ES) lipid corresponding to atomistic C16:0/18:0 1-palmitoyl-2-stearoyl tails.</v>
      </c>
      <c r="N599" t="s">
        <v>945</v>
      </c>
      <c r="O599"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599" t="s">
        <v>878</v>
      </c>
      <c r="V599" t="s">
        <v>258</v>
      </c>
      <c r="W599" t="s">
        <v>1348</v>
      </c>
      <c r="X599" t="str">
        <f t="shared" si="119"/>
        <v>CCCC cCCC</v>
      </c>
      <c r="Y599">
        <v>-1</v>
      </c>
    </row>
    <row r="600" spans="1:26" x14ac:dyDescent="0.2">
      <c r="B600" t="s">
        <v>659</v>
      </c>
      <c r="C600" t="s">
        <v>1325</v>
      </c>
      <c r="D600" t="s">
        <v>1335</v>
      </c>
      <c r="E600" t="s">
        <v>1325</v>
      </c>
      <c r="F600" s="17" t="s">
        <v>1227</v>
      </c>
      <c r="G600" s="17" t="s">
        <v>569</v>
      </c>
      <c r="H600" s="17" t="s">
        <v>73</v>
      </c>
      <c r="I600" s="17"/>
      <c r="J600" t="s">
        <v>197</v>
      </c>
      <c r="K600" t="str">
        <f t="shared" si="118"/>
        <v>C16:0/18:1 ES (POES)</v>
      </c>
      <c r="L600" s="18" t="str">
        <f>"A general model "&amp;D600&amp;" ("&amp;E600&amp;") lipid corresponding to atomistic C16:0/18:1(9c) 1-palmitoyl-2-oleoyl (PO"&amp;E600&amp;") tails."</f>
        <v>A general model ether lipid phosphatidylserine (ES) lipid corresponding to atomistic C16:0/18:1(9c) 1-palmitoyl-2-oleoyl (POES) tails.</v>
      </c>
      <c r="N600" t="s">
        <v>945</v>
      </c>
      <c r="O600"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600" t="s">
        <v>878</v>
      </c>
      <c r="V600" t="s">
        <v>258</v>
      </c>
      <c r="W600" t="s">
        <v>1348</v>
      </c>
      <c r="X600" t="str">
        <f t="shared" si="119"/>
        <v>CDCC cCCC</v>
      </c>
      <c r="Y600">
        <v>-1</v>
      </c>
    </row>
    <row r="601" spans="1:26" x14ac:dyDescent="0.2">
      <c r="A601" s="27"/>
      <c r="B601" t="s">
        <v>659</v>
      </c>
      <c r="C601" t="s">
        <v>1325</v>
      </c>
      <c r="D601" t="s">
        <v>1335</v>
      </c>
      <c r="E601" t="s">
        <v>1325</v>
      </c>
      <c r="F601" s="17" t="s">
        <v>1228</v>
      </c>
      <c r="G601" s="17" t="s">
        <v>569</v>
      </c>
      <c r="H601" s="17" t="s">
        <v>88</v>
      </c>
      <c r="I601" s="17"/>
      <c r="J601" t="s">
        <v>203</v>
      </c>
      <c r="K601" t="str">
        <f t="shared" si="118"/>
        <v>C16:0/18:2 ES (PLES)</v>
      </c>
      <c r="L601" s="18" t="str">
        <f>"A general model "&amp;D601&amp;" ("&amp;E601&amp;") lipid corresponding to atomistic C16:0/18:2(9c;12c) 1-palmitoyl-2-linoleoyl tails."</f>
        <v>A general model ether lipid phosphatidylserine (ES) lipid corresponding to atomistic C16:0/18:2(9c;12c) 1-palmitoyl-2-linoleoyl tails.</v>
      </c>
      <c r="N601" t="s">
        <v>945</v>
      </c>
      <c r="O601"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601" t="s">
        <v>878</v>
      </c>
      <c r="V601" t="s">
        <v>258</v>
      </c>
      <c r="W601" t="s">
        <v>1348</v>
      </c>
      <c r="X601" t="str">
        <f t="shared" si="119"/>
        <v>CDDC cCCC</v>
      </c>
      <c r="Y601">
        <v>-1</v>
      </c>
    </row>
    <row r="602" spans="1:26" x14ac:dyDescent="0.2">
      <c r="B602" t="s">
        <v>659</v>
      </c>
      <c r="C602" t="s">
        <v>1325</v>
      </c>
      <c r="D602" t="s">
        <v>1335</v>
      </c>
      <c r="E602" t="s">
        <v>1325</v>
      </c>
      <c r="F602" s="17" t="s">
        <v>1229</v>
      </c>
      <c r="G602" s="17" t="s">
        <v>569</v>
      </c>
      <c r="H602" s="17" t="s">
        <v>92</v>
      </c>
      <c r="I602" s="17"/>
      <c r="J602" t="s">
        <v>205</v>
      </c>
      <c r="K602" t="str">
        <f t="shared" si="118"/>
        <v>C16:0/18:3 ES (PFES)</v>
      </c>
      <c r="L602" s="18" t="str">
        <f>"A general model "&amp;D602&amp;" ("&amp;E602&amp;") lipid corresponding to atomistic C16:0/18:3(9c;12c;15c) 1-palmitoyl-2-alpha-linolenic acid tails."</f>
        <v>A general model ether lipid phosphatidylserine (ES) lipid corresponding to atomistic C16:0/18:3(9c;12c;15c) 1-palmitoyl-2-alpha-linolenic acid tails.</v>
      </c>
      <c r="N602" t="s">
        <v>945</v>
      </c>
      <c r="O602"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602" t="s">
        <v>878</v>
      </c>
      <c r="V602" t="s">
        <v>258</v>
      </c>
      <c r="W602" t="s">
        <v>1348</v>
      </c>
      <c r="X602" t="str">
        <f t="shared" si="119"/>
        <v>CDDD cCCC</v>
      </c>
      <c r="Y602">
        <v>-1</v>
      </c>
    </row>
    <row r="603" spans="1:26" x14ac:dyDescent="0.2">
      <c r="B603" t="s">
        <v>659</v>
      </c>
      <c r="C603" t="s">
        <v>1325</v>
      </c>
      <c r="D603" t="s">
        <v>1335</v>
      </c>
      <c r="E603" t="s">
        <v>1325</v>
      </c>
      <c r="F603" s="17" t="s">
        <v>1230</v>
      </c>
      <c r="G603" s="17" t="s">
        <v>569</v>
      </c>
      <c r="H603" s="17" t="s">
        <v>651</v>
      </c>
      <c r="I603" s="17"/>
      <c r="J603" t="s">
        <v>201</v>
      </c>
      <c r="K603" t="str">
        <f t="shared" si="118"/>
        <v>C16:0/20:2 ES (PIES)</v>
      </c>
      <c r="L603" s="18" t="str">
        <f>"A general model "&amp;D603&amp;" ("&amp;E603&amp;") lipid corresponding to atomistic C16:0/20:2(11c;14c) 1-palmitoyl-2-eicosadienoyl tails."</f>
        <v>A general model ether lipid phosphatidylserine (ES) lipid corresponding to atomistic C16:0/20:2(11c;14c) 1-palmitoyl-2-eicosadienoyl tails.</v>
      </c>
      <c r="N603" t="s">
        <v>945</v>
      </c>
      <c r="O603"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603" t="s">
        <v>878</v>
      </c>
      <c r="V603" t="s">
        <v>258</v>
      </c>
      <c r="W603" t="s">
        <v>1348</v>
      </c>
      <c r="X603" t="str">
        <f t="shared" si="119"/>
        <v>cCDDC cCCC</v>
      </c>
      <c r="Y603">
        <v>-1</v>
      </c>
    </row>
    <row r="604" spans="1:26" x14ac:dyDescent="0.2">
      <c r="A604" s="41"/>
      <c r="B604" t="s">
        <v>659</v>
      </c>
      <c r="C604" t="s">
        <v>1325</v>
      </c>
      <c r="D604" t="s">
        <v>1335</v>
      </c>
      <c r="E604" t="s">
        <v>1325</v>
      </c>
      <c r="F604" s="17" t="s">
        <v>1231</v>
      </c>
      <c r="G604" s="17" t="s">
        <v>569</v>
      </c>
      <c r="H604" s="17" t="s">
        <v>750</v>
      </c>
      <c r="I604" s="17"/>
      <c r="J604" t="s">
        <v>245</v>
      </c>
      <c r="K604" t="str">
        <f t="shared" si="118"/>
        <v>C16:0/20:3 ES (PQES)</v>
      </c>
      <c r="L604" s="18" t="str">
        <f>"A general model "&amp;D604&amp;" ("&amp;E604&amp;") lipid corresponding to atomistic C18:0/20:2(8c;11c;14c) 1-palmitoyl-2-eicosatrienoyl tails."</f>
        <v>A general model ether lipid phosphatidylserine (ES) lipid corresponding to atomistic C18:0/20:2(8c;11c;14c) 1-palmitoyl-2-eicosatrienoyl tails.</v>
      </c>
      <c r="N604" t="s">
        <v>945</v>
      </c>
      <c r="O604"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604" t="s">
        <v>878</v>
      </c>
      <c r="V604" t="s">
        <v>258</v>
      </c>
      <c r="W604" t="s">
        <v>1348</v>
      </c>
      <c r="X604" t="str">
        <f t="shared" si="119"/>
        <v>cDDDC cCCC</v>
      </c>
      <c r="Y604">
        <v>-1</v>
      </c>
    </row>
    <row r="605" spans="1:26" x14ac:dyDescent="0.2">
      <c r="B605" t="s">
        <v>659</v>
      </c>
      <c r="C605" t="s">
        <v>1325</v>
      </c>
      <c r="D605" t="s">
        <v>1335</v>
      </c>
      <c r="E605" t="s">
        <v>1325</v>
      </c>
      <c r="F605" s="17" t="s">
        <v>1232</v>
      </c>
      <c r="G605" s="17" t="s">
        <v>569</v>
      </c>
      <c r="H605" s="17" t="s">
        <v>614</v>
      </c>
      <c r="I605" s="17"/>
      <c r="J605" t="s">
        <v>208</v>
      </c>
      <c r="K605" t="str">
        <f t="shared" si="118"/>
        <v>C16:0/20:4 ES (PAES)</v>
      </c>
      <c r="L605" s="18" t="str">
        <f>"A general model "&amp;D605&amp;" ("&amp;E605&amp;") lipid corresponding to atomistic C16:0/20:4(5c;8c;11c;14c) 1-palmitoyl-2-arachidonoyl tails."</f>
        <v>A general model ether lipid phosphatidylserine (ES) lipid corresponding to atomistic C16:0/20:4(5c;8c;11c;14c) 1-palmitoyl-2-arachidonoyl tails.</v>
      </c>
      <c r="N605" t="s">
        <v>945</v>
      </c>
      <c r="O605"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605" t="s">
        <v>878</v>
      </c>
      <c r="V605" t="s">
        <v>258</v>
      </c>
      <c r="W605" t="s">
        <v>1348</v>
      </c>
      <c r="X605" t="str">
        <f t="shared" si="119"/>
        <v>cFFDC cCCC</v>
      </c>
      <c r="Y605">
        <v>-1</v>
      </c>
    </row>
    <row r="606" spans="1:26" x14ac:dyDescent="0.2">
      <c r="B606" t="s">
        <v>659</v>
      </c>
      <c r="C606" t="s">
        <v>1325</v>
      </c>
      <c r="D606" t="s">
        <v>1335</v>
      </c>
      <c r="E606" t="s">
        <v>1325</v>
      </c>
      <c r="F606" s="17" t="s">
        <v>1233</v>
      </c>
      <c r="G606" s="17" t="s">
        <v>569</v>
      </c>
      <c r="H606" s="17" t="s">
        <v>80</v>
      </c>
      <c r="I606" s="17"/>
      <c r="J606" t="s">
        <v>624</v>
      </c>
      <c r="K606" t="str">
        <f t="shared" si="118"/>
        <v>C16:0/22:1 ES (PEES)</v>
      </c>
      <c r="L606" s="18" t="str">
        <f>"A general model "&amp;D606&amp;" ("&amp;E606&amp;") lipid corresponding to atomistic C16:0/22:1 1-palmitoyl-2-erucoyl tails."</f>
        <v>A general model ether lipid phosphatidylserine (ES) lipid corresponding to atomistic C16:0/22:1 1-palmitoyl-2-erucoyl tails.</v>
      </c>
      <c r="N606" t="s">
        <v>945</v>
      </c>
      <c r="O606"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606" t="s">
        <v>878</v>
      </c>
      <c r="V606" t="s">
        <v>258</v>
      </c>
      <c r="W606" t="s">
        <v>1348</v>
      </c>
      <c r="X606" t="str">
        <f t="shared" si="119"/>
        <v>CCDCC cCCC</v>
      </c>
      <c r="Y606">
        <v>-1</v>
      </c>
    </row>
    <row r="607" spans="1:26" x14ac:dyDescent="0.2">
      <c r="B607" t="s">
        <v>659</v>
      </c>
      <c r="C607" t="s">
        <v>1325</v>
      </c>
      <c r="D607" t="s">
        <v>1335</v>
      </c>
      <c r="E607" t="s">
        <v>1325</v>
      </c>
      <c r="F607" s="17" t="s">
        <v>1234</v>
      </c>
      <c r="G607" s="17" t="s">
        <v>569</v>
      </c>
      <c r="H607" s="17" t="s">
        <v>615</v>
      </c>
      <c r="I607" s="17"/>
      <c r="J607" s="18" t="s">
        <v>210</v>
      </c>
      <c r="K607" t="str">
        <f t="shared" si="118"/>
        <v>C16:0/22:6 ES (PDES)</v>
      </c>
      <c r="L607" s="18" t="str">
        <f>"A general model "&amp;D607&amp;" ("&amp;E607&amp;") lipid corresponding to atomistic C16:0/22:6(4c;7c;10c;13c;16c;19c) 1-palmitoyl-2-docosahexaenoyl tails."</f>
        <v>A general model ether lipid phosphatidylserine (ES) lipid corresponding to atomistic C16:0/22:6(4c;7c;10c;13c;16c;19c) 1-palmitoyl-2-docosahexaenoyl tails.</v>
      </c>
      <c r="N607" t="s">
        <v>945</v>
      </c>
      <c r="O607"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607" t="s">
        <v>878</v>
      </c>
      <c r="V607" t="s">
        <v>258</v>
      </c>
      <c r="W607" t="s">
        <v>1348</v>
      </c>
      <c r="X607" t="str">
        <f t="shared" si="119"/>
        <v>DFFDD cCCC</v>
      </c>
      <c r="Y607">
        <v>-1</v>
      </c>
    </row>
    <row r="608" spans="1:26" x14ac:dyDescent="0.2">
      <c r="B608" t="s">
        <v>659</v>
      </c>
      <c r="C608" t="s">
        <v>1325</v>
      </c>
      <c r="D608" t="s">
        <v>1335</v>
      </c>
      <c r="E608" t="s">
        <v>1325</v>
      </c>
      <c r="F608" s="17" t="s">
        <v>1235</v>
      </c>
      <c r="G608" s="17" t="s">
        <v>572</v>
      </c>
      <c r="H608" s="17" t="s">
        <v>73</v>
      </c>
      <c r="I608" s="17"/>
      <c r="J608" t="s">
        <v>622</v>
      </c>
      <c r="K608" t="str">
        <f t="shared" si="118"/>
        <v>C16:1/18:1 ES (YOES)</v>
      </c>
      <c r="L608" s="18" t="str">
        <f>"A general model "&amp;D608&amp;" ("&amp;E608&amp;") lipid corresponding to atomistic C16:1(9c)/18:1(9c) 1-palmitoleoyl-2-oleoyl tails."</f>
        <v>A general model ether lipid phosphatidylserine (ES) lipid corresponding to atomistic C16:1(9c)/18:1(9c) 1-palmitoleoyl-2-oleoyl tails.</v>
      </c>
      <c r="N608" t="s">
        <v>945</v>
      </c>
      <c r="O608"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608" t="s">
        <v>878</v>
      </c>
      <c r="V608" t="s">
        <v>258</v>
      </c>
      <c r="W608" t="s">
        <v>1348</v>
      </c>
      <c r="X608" t="str">
        <f t="shared" si="119"/>
        <v>CDCC cCDC</v>
      </c>
      <c r="Y608">
        <v>-1</v>
      </c>
    </row>
    <row r="609" spans="2:25" x14ac:dyDescent="0.2">
      <c r="B609" t="s">
        <v>659</v>
      </c>
      <c r="C609" t="s">
        <v>1325</v>
      </c>
      <c r="D609" t="s">
        <v>1335</v>
      </c>
      <c r="E609" t="s">
        <v>1325</v>
      </c>
      <c r="F609" s="17" t="s">
        <v>1236</v>
      </c>
      <c r="G609" s="17" t="s">
        <v>57</v>
      </c>
      <c r="H609" s="17" t="s">
        <v>73</v>
      </c>
      <c r="I609" s="17"/>
      <c r="J609" t="s">
        <v>639</v>
      </c>
      <c r="K609" t="str">
        <f t="shared" si="118"/>
        <v>C18:0/18:1 ES (SOES)</v>
      </c>
      <c r="L609" s="18" t="str">
        <f>"A general model "&amp;D609&amp;" ("&amp;E609&amp;") lipid corresponding to atomistic C18:0/18:1(9c) 1-stearoyl-2-oleoyl (SO"&amp;E609&amp;") tails."</f>
        <v>A general model ether lipid phosphatidylserine (ES) lipid corresponding to atomistic C18:0/18:1(9c) 1-stearoyl-2-oleoyl (SOES) tails.</v>
      </c>
      <c r="N609" t="s">
        <v>945</v>
      </c>
      <c r="O609"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609" t="s">
        <v>878</v>
      </c>
      <c r="V609" t="s">
        <v>258</v>
      </c>
      <c r="W609" t="s">
        <v>1348</v>
      </c>
      <c r="X609" t="str">
        <f t="shared" si="119"/>
        <v>CDCC CCCC</v>
      </c>
      <c r="Y609">
        <v>-1</v>
      </c>
    </row>
    <row r="610" spans="2:25" x14ac:dyDescent="0.2">
      <c r="B610" t="s">
        <v>659</v>
      </c>
      <c r="C610" t="s">
        <v>1325</v>
      </c>
      <c r="D610" t="s">
        <v>1335</v>
      </c>
      <c r="E610" t="s">
        <v>1325</v>
      </c>
      <c r="F610" s="17" t="s">
        <v>1237</v>
      </c>
      <c r="G610" s="17" t="s">
        <v>57</v>
      </c>
      <c r="H610" s="17" t="s">
        <v>88</v>
      </c>
      <c r="I610" s="17"/>
      <c r="J610" t="s">
        <v>642</v>
      </c>
      <c r="K610" t="str">
        <f t="shared" si="118"/>
        <v>C18:0/18:2 ES (SLES)</v>
      </c>
      <c r="L610" s="18" t="str">
        <f>"A general model "&amp;D610&amp;" ("&amp;E610&amp;") lipid corresponding to atomistic C18:0/18:2(9c;12c) 1-stearoyl-2-linoleoyl tails."</f>
        <v>A general model ether lipid phosphatidylserine (ES) lipid corresponding to atomistic C18:0/18:2(9c;12c) 1-stearoyl-2-linoleoyl tails.</v>
      </c>
      <c r="N610" t="s">
        <v>945</v>
      </c>
      <c r="O610"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610" t="s">
        <v>878</v>
      </c>
      <c r="V610" t="s">
        <v>258</v>
      </c>
      <c r="W610" t="s">
        <v>1348</v>
      </c>
      <c r="X610" t="str">
        <f t="shared" si="119"/>
        <v>CDDC CCCC</v>
      </c>
      <c r="Y610">
        <v>-1</v>
      </c>
    </row>
    <row r="611" spans="2:25" x14ac:dyDescent="0.2">
      <c r="B611" t="s">
        <v>659</v>
      </c>
      <c r="C611" t="s">
        <v>1325</v>
      </c>
      <c r="D611" t="s">
        <v>1335</v>
      </c>
      <c r="E611" t="s">
        <v>1325</v>
      </c>
      <c r="F611" s="17" t="s">
        <v>1238</v>
      </c>
      <c r="G611" s="17" t="s">
        <v>57</v>
      </c>
      <c r="H611" s="17" t="s">
        <v>614</v>
      </c>
      <c r="I611" s="17"/>
      <c r="J611" t="s">
        <v>637</v>
      </c>
      <c r="K611" t="str">
        <f t="shared" si="118"/>
        <v>C18:0/20:4 ES (SAES)</v>
      </c>
      <c r="L611" s="18" t="str">
        <f>"A general model "&amp;D611&amp;" ("&amp;E611&amp;") lipid corresponding to atomistic C16:0/20:4(5c;8c;11c;14c) 1-stearoyl-2-arachidonoyl tails."</f>
        <v>A general model ether lipid phosphatidylserine (ES) lipid corresponding to atomistic C16:0/20:4(5c;8c;11c;14c) 1-stearoyl-2-arachidonoyl tails.</v>
      </c>
      <c r="N611" t="s">
        <v>945</v>
      </c>
      <c r="O611"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611" t="s">
        <v>878</v>
      </c>
      <c r="V611" t="s">
        <v>258</v>
      </c>
      <c r="W611" t="s">
        <v>1348</v>
      </c>
      <c r="X611" t="str">
        <f t="shared" si="119"/>
        <v>cFFDC CCCC</v>
      </c>
      <c r="Y611">
        <v>-1</v>
      </c>
    </row>
    <row r="612" spans="2:25" x14ac:dyDescent="0.2">
      <c r="B612" t="s">
        <v>659</v>
      </c>
      <c r="C612" t="s">
        <v>1325</v>
      </c>
      <c r="D612" t="s">
        <v>1335</v>
      </c>
      <c r="E612" t="s">
        <v>1325</v>
      </c>
      <c r="F612" s="17" t="s">
        <v>1239</v>
      </c>
      <c r="G612" s="17" t="s">
        <v>57</v>
      </c>
      <c r="H612" s="17" t="s">
        <v>615</v>
      </c>
      <c r="I612" s="17"/>
      <c r="J612" s="18" t="s">
        <v>635</v>
      </c>
      <c r="K612" t="str">
        <f t="shared" si="118"/>
        <v>C18:0/22:6 ES (SDES)</v>
      </c>
      <c r="L612" s="18" t="str">
        <f>"A general model "&amp;D612&amp;" ("&amp;E612&amp;") lipid corresponding to atomistic C18:0/22:6(4c;7c;10c;13c;16c;19c) 1-stearoyl-2-docosahexaenoyl tails."</f>
        <v>A general model ether lipid phosphatidylserine (ES) lipid corresponding to atomistic C18:0/22:6(4c;7c;10c;13c;16c;19c) 1-stearoyl-2-docosahexaenoyl tails.</v>
      </c>
      <c r="N612" t="s">
        <v>945</v>
      </c>
      <c r="O612"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612" t="s">
        <v>878</v>
      </c>
      <c r="V612" t="s">
        <v>258</v>
      </c>
      <c r="W612" t="s">
        <v>1348</v>
      </c>
      <c r="X612" t="str">
        <f t="shared" si="119"/>
        <v>DFFDD CCCC</v>
      </c>
      <c r="Y612">
        <v>-1</v>
      </c>
    </row>
    <row r="613" spans="2:25" x14ac:dyDescent="0.2">
      <c r="B613" t="s">
        <v>659</v>
      </c>
      <c r="C613" t="s">
        <v>1325</v>
      </c>
      <c r="D613" t="s">
        <v>1335</v>
      </c>
      <c r="E613" t="s">
        <v>1325</v>
      </c>
      <c r="F613" s="17" t="s">
        <v>1240</v>
      </c>
      <c r="G613" s="17" t="s">
        <v>73</v>
      </c>
      <c r="H613" s="17" t="s">
        <v>88</v>
      </c>
      <c r="I613" s="17"/>
      <c r="J613" t="s">
        <v>214</v>
      </c>
      <c r="K613" t="str">
        <f t="shared" si="118"/>
        <v>C18:1/18:2 ES (OLES)</v>
      </c>
      <c r="L613" s="18" t="str">
        <f>"A general model "&amp;D613&amp;" ("&amp;E613&amp;") lipid corresponding to atomistic C18:1(9c)/18:2(9c;12c) 1-oleoyl-2-linoleoyl  tails."</f>
        <v>A general model ether lipid phosphatidylserine (ES) lipid corresponding to atomistic C18:1(9c)/18:2(9c;12c) 1-oleoyl-2-linoleoyl  tails.</v>
      </c>
      <c r="N613" t="s">
        <v>945</v>
      </c>
      <c r="O613"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613" t="s">
        <v>878</v>
      </c>
      <c r="V613" t="s">
        <v>258</v>
      </c>
      <c r="W613" t="s">
        <v>1348</v>
      </c>
      <c r="X613" t="str">
        <f t="shared" si="119"/>
        <v>CDDC CDCC</v>
      </c>
      <c r="Y613">
        <v>-1</v>
      </c>
    </row>
    <row r="614" spans="2:25" x14ac:dyDescent="0.2">
      <c r="B614" t="s">
        <v>659</v>
      </c>
      <c r="C614" t="s">
        <v>1325</v>
      </c>
      <c r="D614" t="s">
        <v>1335</v>
      </c>
      <c r="E614" t="s">
        <v>1325</v>
      </c>
      <c r="F614" s="17" t="s">
        <v>1241</v>
      </c>
      <c r="G614" s="17" t="s">
        <v>73</v>
      </c>
      <c r="H614" s="17" t="s">
        <v>80</v>
      </c>
      <c r="I614" s="17"/>
      <c r="J614" t="s">
        <v>644</v>
      </c>
      <c r="K614" t="str">
        <f t="shared" si="118"/>
        <v>C18:1/22:1 ES (OEES)</v>
      </c>
      <c r="L614" s="18" t="str">
        <f>"A general model "&amp;D614&amp;" ("&amp;E614&amp;") lipid corresponding to atomistic C18:1(9c)/22:1(13c) 1-oleoyl-2-dierucoyl tails."</f>
        <v>A general model ether lipid phosphatidylserine (ES) lipid corresponding to atomistic C18:1(9c)/22:1(13c) 1-oleoyl-2-dierucoyl tails.</v>
      </c>
      <c r="N614" t="s">
        <v>945</v>
      </c>
      <c r="O614"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614" t="s">
        <v>878</v>
      </c>
      <c r="V614" t="s">
        <v>258</v>
      </c>
      <c r="W614" t="s">
        <v>1348</v>
      </c>
      <c r="X614" t="str">
        <f t="shared" si="119"/>
        <v>CCDCC CDCC</v>
      </c>
      <c r="Y614">
        <v>-1</v>
      </c>
    </row>
    <row r="615" spans="2:25" x14ac:dyDescent="0.2">
      <c r="B615" t="s">
        <v>659</v>
      </c>
      <c r="C615" t="s">
        <v>1325</v>
      </c>
      <c r="D615" t="s">
        <v>1335</v>
      </c>
      <c r="E615" t="s">
        <v>1325</v>
      </c>
      <c r="F615" s="17" t="s">
        <v>1242</v>
      </c>
      <c r="G615" s="17" t="s">
        <v>73</v>
      </c>
      <c r="H615" s="17" t="s">
        <v>615</v>
      </c>
      <c r="I615" s="17"/>
      <c r="J615" s="18" t="s">
        <v>216</v>
      </c>
      <c r="K615" t="str">
        <f>J615&amp;" "&amp;E615&amp;" ("&amp;F615&amp;")"</f>
        <v>C18:1/22:6 ES (ODES)</v>
      </c>
      <c r="L615" s="18" t="str">
        <f>"A general model "&amp;D615&amp;" ("&amp;E615&amp;") lipid corresponding to atomistic C18:1(9c)/22:6(4c;7c;10c;13c;16c;19c) 1-oleoyl-2-docosahexaenoic acid tails."</f>
        <v>A general model ether lipid phosphatidylserine (ES) lipid corresponding to atomistic C18:1(9c)/22:6(4c;7c;10c;13c;16c;19c) 1-oleoyl-2-docosahexaenoic acid tails.</v>
      </c>
      <c r="N615" t="s">
        <v>945</v>
      </c>
      <c r="O615"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615" t="s">
        <v>878</v>
      </c>
      <c r="V615" t="s">
        <v>258</v>
      </c>
      <c r="W615" t="s">
        <v>1348</v>
      </c>
      <c r="X615" t="str">
        <f>H615&amp;" "&amp;G615</f>
        <v>DFFDD CDCC</v>
      </c>
      <c r="Y615">
        <v>-1</v>
      </c>
    </row>
    <row r="616" spans="2:25" x14ac:dyDescent="0.2">
      <c r="B616" t="s">
        <v>659</v>
      </c>
      <c r="C616" t="s">
        <v>1325</v>
      </c>
      <c r="D616" t="s">
        <v>1335</v>
      </c>
      <c r="E616" t="s">
        <v>1325</v>
      </c>
      <c r="F616" s="17" t="s">
        <v>1243</v>
      </c>
      <c r="G616" s="17" t="s">
        <v>88</v>
      </c>
      <c r="H616" s="17" t="s">
        <v>92</v>
      </c>
      <c r="I616" s="17"/>
      <c r="J616" t="s">
        <v>645</v>
      </c>
      <c r="K616" t="str">
        <f t="shared" ref="K616" si="120">J616&amp;" "&amp;E616&amp;" ("&amp;F616&amp;")"</f>
        <v>C18:2/18:3 ES (LFES)</v>
      </c>
      <c r="L616" s="18" t="str">
        <f>"A general model "&amp;D616&amp;" ("&amp;E616&amp;") lipid corresponding to atomistic C18:2(9c;12c)/18:3(9c;12c;15c) 1-dilinoleoyl-2-alpha-linolenic acid  tails."</f>
        <v>A general model ether lipid phosphatidylserine (ES) lipid corresponding to atomistic C18:2(9c;12c)/18:3(9c;12c;15c) 1-dilinoleoyl-2-alpha-linolenic acid  tails.</v>
      </c>
      <c r="N616" t="s">
        <v>945</v>
      </c>
      <c r="O616"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616" t="s">
        <v>878</v>
      </c>
      <c r="V616" t="s">
        <v>258</v>
      </c>
      <c r="W616" t="s">
        <v>1348</v>
      </c>
      <c r="X616" t="str">
        <f t="shared" ref="X616" si="121">H616&amp;" "&amp;G616</f>
        <v>CDDD CDDC</v>
      </c>
      <c r="Y616">
        <v>-1</v>
      </c>
    </row>
    <row r="617" spans="2:25" x14ac:dyDescent="0.2">
      <c r="F617" s="17"/>
      <c r="G617" s="17"/>
      <c r="H617" s="17"/>
      <c r="I617" s="17"/>
      <c r="L617" s="18"/>
    </row>
    <row r="618" spans="2:25" ht="18" x14ac:dyDescent="0.2">
      <c r="C618" s="16" t="s">
        <v>1331</v>
      </c>
      <c r="D618" s="16"/>
      <c r="E618" s="16"/>
    </row>
    <row r="619" spans="2:25" x14ac:dyDescent="0.2">
      <c r="B619">
        <v>-1</v>
      </c>
      <c r="C619" t="s">
        <v>1121</v>
      </c>
      <c r="D619" t="s">
        <v>1331</v>
      </c>
      <c r="E619" t="s">
        <v>1341</v>
      </c>
      <c r="O619" t="str">
        <f>Refs!$B$13 &amp; " and \n " &amp; Refs!$B$12</f>
        <v>K.B. Pedersen et al., The Martini 3 Lipidome: Expanded and Refined Parameters Improve Lipid Phase Behavior, ACS Central Science, 2025. doi: 10.1021/acscentsci.5c00755 and \n P.C.T. Souza et al. Martini 3: a general purpose force field for coarse-grained molecular dynamics, \n Nat. Methods; 2021. doi: 10.1038/s41592-021-01098-3</v>
      </c>
      <c r="Q619" t="s">
        <v>660</v>
      </c>
      <c r="R619" t="s">
        <v>876</v>
      </c>
    </row>
    <row r="620" spans="2:25" x14ac:dyDescent="0.2">
      <c r="B620" t="s">
        <v>659</v>
      </c>
      <c r="C620" t="s">
        <v>1324</v>
      </c>
      <c r="D620" t="s">
        <v>1334</v>
      </c>
      <c r="E620" t="s">
        <v>1324</v>
      </c>
      <c r="F620" s="17" t="s">
        <v>1244</v>
      </c>
      <c r="G620" s="17" t="s">
        <v>571</v>
      </c>
      <c r="H620" s="17" t="s">
        <v>571</v>
      </c>
      <c r="I620" s="17"/>
      <c r="J620" t="s">
        <v>582</v>
      </c>
      <c r="K620" t="str">
        <f t="shared" ref="K620:K635" si="122">J620&amp;" "&amp;E620&amp;" ("&amp;F620&amp;")"</f>
        <v>di-C08:0 EG (DTEG)</v>
      </c>
      <c r="L620" t="str">
        <f>"A general model "&amp;D620&amp;" ("&amp;E620&amp;") lipid corresponding to atomistic C8:0 dioctanoyl tails."</f>
        <v>A general model ether lipid phosphatidylglycerol (EG) lipid corresponding to atomistic C8:0 dioctanoyl tails.</v>
      </c>
      <c r="N620" t="s">
        <v>945</v>
      </c>
      <c r="O620"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620" t="s">
        <v>878</v>
      </c>
      <c r="V620" t="s">
        <v>287</v>
      </c>
      <c r="W620" t="s">
        <v>1348</v>
      </c>
      <c r="X620" t="str">
        <f t="shared" ref="X620:X635" si="123">H620&amp;" "&amp;G620</f>
        <v>cC cC</v>
      </c>
      <c r="Y620">
        <v>-1</v>
      </c>
    </row>
    <row r="621" spans="2:25" x14ac:dyDescent="0.2">
      <c r="B621" t="s">
        <v>659</v>
      </c>
      <c r="C621" t="s">
        <v>1324</v>
      </c>
      <c r="D621" t="s">
        <v>1334</v>
      </c>
      <c r="E621" t="s">
        <v>1324</v>
      </c>
      <c r="F621" s="17" t="s">
        <v>1245</v>
      </c>
      <c r="G621" s="17" t="s">
        <v>50</v>
      </c>
      <c r="H621" s="17" t="s">
        <v>50</v>
      </c>
      <c r="I621" s="17"/>
      <c r="J621" t="s">
        <v>584</v>
      </c>
      <c r="K621" t="str">
        <f t="shared" si="122"/>
        <v>di-C10:0 EG (DJEG)</v>
      </c>
      <c r="L621" t="str">
        <f>"A general model "&amp;D621&amp;" ("&amp;E621&amp;") lipid corresponding to atomistic C10:0 didecanoyl tails."</f>
        <v>A general model ether lipid phosphatidylglycerol (EG) lipid corresponding to atomistic C10:0 didecanoyl tails.</v>
      </c>
      <c r="N621" t="s">
        <v>945</v>
      </c>
      <c r="O621"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621" t="s">
        <v>878</v>
      </c>
      <c r="V621" t="s">
        <v>287</v>
      </c>
      <c r="W621" t="s">
        <v>1348</v>
      </c>
      <c r="X621" t="str">
        <f t="shared" si="123"/>
        <v>CC CC</v>
      </c>
      <c r="Y621">
        <v>-1</v>
      </c>
    </row>
    <row r="622" spans="2:25" x14ac:dyDescent="0.2">
      <c r="B622" t="s">
        <v>659</v>
      </c>
      <c r="C622" t="s">
        <v>1324</v>
      </c>
      <c r="D622" t="s">
        <v>1334</v>
      </c>
      <c r="E622" t="s">
        <v>1324</v>
      </c>
      <c r="F622" s="17" t="s">
        <v>1246</v>
      </c>
      <c r="G622" s="17" t="s">
        <v>570</v>
      </c>
      <c r="H622" s="17" t="s">
        <v>570</v>
      </c>
      <c r="I622" s="17"/>
      <c r="J622" t="s">
        <v>585</v>
      </c>
      <c r="K622" t="str">
        <f t="shared" si="122"/>
        <v>di-C12:0 EG (DUEG)</v>
      </c>
      <c r="L622" t="str">
        <f>"A general model "&amp;D622&amp;" ("&amp;E622&amp;") lipid corresponding to atomistic C12:0 dilauroyl tails."</f>
        <v>A general model ether lipid phosphatidylglycerol (EG) lipid corresponding to atomistic C12:0 dilauroyl tails.</v>
      </c>
      <c r="N622" t="s">
        <v>945</v>
      </c>
      <c r="O622"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622" t="s">
        <v>878</v>
      </c>
      <c r="V622" t="s">
        <v>287</v>
      </c>
      <c r="W622" t="s">
        <v>1348</v>
      </c>
      <c r="X622" t="str">
        <f t="shared" si="123"/>
        <v>cCC cCC</v>
      </c>
      <c r="Y622">
        <v>-1</v>
      </c>
    </row>
    <row r="623" spans="2:25" x14ac:dyDescent="0.2">
      <c r="B623" t="s">
        <v>659</v>
      </c>
      <c r="C623" t="s">
        <v>1324</v>
      </c>
      <c r="D623" t="s">
        <v>1334</v>
      </c>
      <c r="E623" t="s">
        <v>1324</v>
      </c>
      <c r="F623" s="17" t="s">
        <v>1247</v>
      </c>
      <c r="G623" s="17" t="s">
        <v>54</v>
      </c>
      <c r="H623" s="17" t="s">
        <v>54</v>
      </c>
      <c r="I623" s="17"/>
      <c r="J623" t="s">
        <v>587</v>
      </c>
      <c r="K623" t="str">
        <f t="shared" si="122"/>
        <v>di-C14:0 EG (DMEG)</v>
      </c>
      <c r="L623" t="str">
        <f>"A general model "&amp;D623&amp;" ("&amp;E623&amp;") lipid corresponding to atomistic C14:0 dimyristoyl (DM"&amp;E623&amp;") tails."</f>
        <v>A general model ether lipid phosphatidylglycerol (EG) lipid corresponding to atomistic C14:0 dimyristoyl (DMEG) tails.</v>
      </c>
      <c r="N623" t="s">
        <v>945</v>
      </c>
      <c r="O623"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623" t="s">
        <v>878</v>
      </c>
      <c r="V623" t="s">
        <v>287</v>
      </c>
      <c r="W623" t="s">
        <v>1348</v>
      </c>
      <c r="X623" t="str">
        <f t="shared" si="123"/>
        <v>CCC CCC</v>
      </c>
      <c r="Y623">
        <v>-1</v>
      </c>
    </row>
    <row r="624" spans="2:25" x14ac:dyDescent="0.2">
      <c r="B624" t="s">
        <v>659</v>
      </c>
      <c r="C624" t="s">
        <v>1324</v>
      </c>
      <c r="D624" t="s">
        <v>1334</v>
      </c>
      <c r="E624" t="s">
        <v>1324</v>
      </c>
      <c r="F624" s="17" t="s">
        <v>1248</v>
      </c>
      <c r="G624" s="17" t="s">
        <v>569</v>
      </c>
      <c r="H624" s="17" t="s">
        <v>569</v>
      </c>
      <c r="I624" s="17"/>
      <c r="J624" t="s">
        <v>588</v>
      </c>
      <c r="K624" t="str">
        <f t="shared" si="122"/>
        <v>di-C16:0 EG (DPEG)</v>
      </c>
      <c r="L624" t="str">
        <f>"A general model "&amp;D624&amp;" ("&amp;E624&amp;") lipid corresponding to atomistic C16:0 dipalmitoyl (DP"&amp;E624&amp;") tails."</f>
        <v>A general model ether lipid phosphatidylglycerol (EG) lipid corresponding to atomistic C16:0 dipalmitoyl (DPEG) tails.</v>
      </c>
      <c r="N624" t="s">
        <v>945</v>
      </c>
      <c r="O624"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624" t="s">
        <v>878</v>
      </c>
      <c r="V624" t="s">
        <v>287</v>
      </c>
      <c r="W624" t="s">
        <v>1348</v>
      </c>
      <c r="X624" t="str">
        <f t="shared" si="123"/>
        <v>cCCC cCCC</v>
      </c>
      <c r="Y624">
        <v>-1</v>
      </c>
    </row>
    <row r="625" spans="2:26" x14ac:dyDescent="0.2">
      <c r="B625" t="s">
        <v>659</v>
      </c>
      <c r="C625" t="s">
        <v>1324</v>
      </c>
      <c r="D625" t="s">
        <v>1334</v>
      </c>
      <c r="E625" t="s">
        <v>1324</v>
      </c>
      <c r="F625" s="17" t="s">
        <v>1249</v>
      </c>
      <c r="G625" s="17" t="s">
        <v>57</v>
      </c>
      <c r="H625" s="17" t="s">
        <v>57</v>
      </c>
      <c r="I625" s="17"/>
      <c r="J625" t="s">
        <v>589</v>
      </c>
      <c r="K625" t="str">
        <f t="shared" si="122"/>
        <v>di-C18:0 EG (DSEG)</v>
      </c>
      <c r="L625" t="str">
        <f>"A general model "&amp;D625&amp;" ("&amp;E625&amp;") lipid corresponding to atomistic C18:0 distearoyl (DS"&amp;E624&amp;") tails."</f>
        <v>A general model ether lipid phosphatidylglycerol (EG) lipid corresponding to atomistic C18:0 distearoyl (DSEG) tails.</v>
      </c>
      <c r="N625" t="s">
        <v>945</v>
      </c>
      <c r="O625"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625" t="s">
        <v>878</v>
      </c>
      <c r="V625" t="s">
        <v>287</v>
      </c>
      <c r="W625" t="s">
        <v>1348</v>
      </c>
      <c r="X625" t="str">
        <f t="shared" si="123"/>
        <v>CCCC CCCC</v>
      </c>
      <c r="Y625">
        <v>-1</v>
      </c>
    </row>
    <row r="626" spans="2:26" x14ac:dyDescent="0.2">
      <c r="B626" t="s">
        <v>659</v>
      </c>
      <c r="C626" t="s">
        <v>1324</v>
      </c>
      <c r="D626" t="s">
        <v>1334</v>
      </c>
      <c r="E626" t="s">
        <v>1324</v>
      </c>
      <c r="F626" s="17" t="s">
        <v>1250</v>
      </c>
      <c r="G626" s="17" t="s">
        <v>568</v>
      </c>
      <c r="H626" s="17" t="s">
        <v>568</v>
      </c>
      <c r="I626" s="17"/>
      <c r="J626" t="s">
        <v>590</v>
      </c>
      <c r="K626" t="str">
        <f t="shared" si="122"/>
        <v>di-C20:0 EG (DKEG)</v>
      </c>
      <c r="L626" t="str">
        <f>"A general model "&amp;D626&amp;" ("&amp;E626&amp;") lipid corresponding to atomistic C20:0 diarachidoyl tails."</f>
        <v>A general model ether lipid phosphatidylglycerol (EG) lipid corresponding to atomistic C20:0 diarachidoyl tails.</v>
      </c>
      <c r="N626" t="s">
        <v>945</v>
      </c>
      <c r="O626"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626" t="s">
        <v>878</v>
      </c>
      <c r="V626" t="s">
        <v>287</v>
      </c>
      <c r="W626" t="s">
        <v>1348</v>
      </c>
      <c r="X626" t="str">
        <f t="shared" si="123"/>
        <v>cCCCC cCCCC</v>
      </c>
      <c r="Y626">
        <v>-1</v>
      </c>
    </row>
    <row r="627" spans="2:26" x14ac:dyDescent="0.2">
      <c r="B627" t="s">
        <v>659</v>
      </c>
      <c r="C627" t="s">
        <v>1324</v>
      </c>
      <c r="D627" t="s">
        <v>1334</v>
      </c>
      <c r="E627" t="s">
        <v>1324</v>
      </c>
      <c r="F627" s="17" t="s">
        <v>1251</v>
      </c>
      <c r="G627" s="17" t="s">
        <v>61</v>
      </c>
      <c r="H627" s="17" t="s">
        <v>61</v>
      </c>
      <c r="I627" s="17"/>
      <c r="J627" t="s">
        <v>591</v>
      </c>
      <c r="K627" t="str">
        <f t="shared" si="122"/>
        <v>di-C22:0 EG (DBEG)</v>
      </c>
      <c r="L627" t="str">
        <f>"A general model "&amp;D627&amp;" ("&amp;E627&amp;") lipid corresponding to atomistic C22:0 dibehenoyl tails."</f>
        <v>A general model ether lipid phosphatidylglycerol (EG) lipid corresponding to atomistic C22:0 dibehenoyl tails.</v>
      </c>
      <c r="N627" t="s">
        <v>945</v>
      </c>
      <c r="O627"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627" t="s">
        <v>878</v>
      </c>
      <c r="V627" t="s">
        <v>287</v>
      </c>
      <c r="W627" t="s">
        <v>1348</v>
      </c>
      <c r="X627" t="str">
        <f t="shared" si="123"/>
        <v>CCCCC CCCCC</v>
      </c>
      <c r="Y627">
        <v>-1</v>
      </c>
    </row>
    <row r="628" spans="2:26" x14ac:dyDescent="0.2">
      <c r="B628" t="s">
        <v>659</v>
      </c>
      <c r="C628" t="s">
        <v>1324</v>
      </c>
      <c r="D628" t="s">
        <v>1334</v>
      </c>
      <c r="E628" t="s">
        <v>1324</v>
      </c>
      <c r="F628" s="17" t="s">
        <v>1252</v>
      </c>
      <c r="G628" s="17" t="s">
        <v>599</v>
      </c>
      <c r="H628" s="17" t="s">
        <v>599</v>
      </c>
      <c r="I628" s="17"/>
      <c r="J628" t="s">
        <v>586</v>
      </c>
      <c r="K628" t="str">
        <f t="shared" si="122"/>
        <v>di-C24:0 EG (DXEG)</v>
      </c>
      <c r="L628" t="str">
        <f>"A general model "&amp;D628&amp;" ("&amp;E628&amp;") lipid corresponding to atomistic C24:0 dilignoceroyl tails."</f>
        <v>A general model ether lipid phosphatidylglycerol (EG) lipid corresponding to atomistic C24:0 dilignoceroyl tails.</v>
      </c>
      <c r="N628" t="s">
        <v>945</v>
      </c>
      <c r="O628"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628" t="s">
        <v>878</v>
      </c>
      <c r="V628" t="s">
        <v>287</v>
      </c>
      <c r="W628" t="s">
        <v>1348</v>
      </c>
      <c r="X628" t="str">
        <f t="shared" si="123"/>
        <v>cCCCCC cCCCCC</v>
      </c>
      <c r="Y628">
        <v>-1</v>
      </c>
    </row>
    <row r="629" spans="2:26" x14ac:dyDescent="0.2">
      <c r="B629" t="s">
        <v>659</v>
      </c>
      <c r="C629" t="s">
        <v>1324</v>
      </c>
      <c r="D629" t="s">
        <v>1334</v>
      </c>
      <c r="E629" t="s">
        <v>1324</v>
      </c>
      <c r="F629" s="17" t="s">
        <v>1253</v>
      </c>
      <c r="G629" s="17" t="s">
        <v>65</v>
      </c>
      <c r="H629" s="17" t="s">
        <v>65</v>
      </c>
      <c r="I629" s="17"/>
      <c r="J629" t="s">
        <v>592</v>
      </c>
      <c r="K629" t="str">
        <f t="shared" si="122"/>
        <v>di-C26:0 EG (DCEG)</v>
      </c>
      <c r="L629" t="str">
        <f>"A general model "&amp;D629&amp;" ("&amp;E629&amp;") lipid corresponding to atomistic C26:0 dihexacosanoyl tails."</f>
        <v>A general model ether lipid phosphatidylglycerol (EG) lipid corresponding to atomistic C26:0 dihexacosanoyl tails.</v>
      </c>
      <c r="N629" t="s">
        <v>945</v>
      </c>
      <c r="O629"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629" t="s">
        <v>878</v>
      </c>
      <c r="V629" t="s">
        <v>287</v>
      </c>
      <c r="W629" t="s">
        <v>1348</v>
      </c>
      <c r="X629" t="str">
        <f t="shared" si="123"/>
        <v>CCCCCC CCCCCC</v>
      </c>
      <c r="Y629">
        <v>-1</v>
      </c>
    </row>
    <row r="630" spans="2:26" x14ac:dyDescent="0.2">
      <c r="B630" t="s">
        <v>659</v>
      </c>
      <c r="C630" t="s">
        <v>1324</v>
      </c>
      <c r="D630" t="s">
        <v>1334</v>
      </c>
      <c r="E630" t="s">
        <v>1324</v>
      </c>
      <c r="F630" s="17" t="s">
        <v>1254</v>
      </c>
      <c r="G630" s="17" t="s">
        <v>69</v>
      </c>
      <c r="H630" s="17" t="s">
        <v>69</v>
      </c>
      <c r="I630" s="17"/>
      <c r="J630" t="s">
        <v>600</v>
      </c>
      <c r="K630" t="str">
        <f t="shared" si="122"/>
        <v>di-C14:1 EG (DREG)</v>
      </c>
      <c r="L630" t="str">
        <f>"A general model "&amp;D630&amp;" ("&amp;E630&amp;") lipid corresponding to atomistic C14:1(9c) dimyristoleoyl tails."</f>
        <v>A general model ether lipid phosphatidylglycerol (EG) lipid corresponding to atomistic C14:1(9c) dimyristoleoyl tails.</v>
      </c>
      <c r="N630" t="s">
        <v>945</v>
      </c>
      <c r="O630"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630" t="s">
        <v>878</v>
      </c>
      <c r="V630" t="s">
        <v>287</v>
      </c>
      <c r="W630" t="s">
        <v>1348</v>
      </c>
      <c r="X630" t="str">
        <f t="shared" si="123"/>
        <v>CDC CDC</v>
      </c>
      <c r="Y630">
        <v>-1</v>
      </c>
    </row>
    <row r="631" spans="2:26" x14ac:dyDescent="0.2">
      <c r="B631" t="s">
        <v>659</v>
      </c>
      <c r="C631" t="s">
        <v>1324</v>
      </c>
      <c r="D631" t="s">
        <v>1334</v>
      </c>
      <c r="E631" t="s">
        <v>1324</v>
      </c>
      <c r="F631" s="17" t="s">
        <v>1255</v>
      </c>
      <c r="G631" s="17" t="s">
        <v>572</v>
      </c>
      <c r="H631" s="17" t="s">
        <v>572</v>
      </c>
      <c r="I631" s="17"/>
      <c r="J631" t="s">
        <v>601</v>
      </c>
      <c r="K631" t="str">
        <f t="shared" si="122"/>
        <v>di-C16:1 EG (DYEG)</v>
      </c>
      <c r="L631" t="str">
        <f>"A general model "&amp;D631&amp;" ("&amp;E631&amp;") lipid corresponding to atomistic C16:1(9c) dipalmitoleoyl tails."</f>
        <v>A general model ether lipid phosphatidylglycerol (EG) lipid corresponding to atomistic C16:1(9c) dipalmitoleoyl tails.</v>
      </c>
      <c r="N631" t="s">
        <v>945</v>
      </c>
      <c r="O631"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631" t="s">
        <v>878</v>
      </c>
      <c r="V631" t="s">
        <v>287</v>
      </c>
      <c r="W631" t="s">
        <v>1348</v>
      </c>
      <c r="X631" t="str">
        <f t="shared" si="123"/>
        <v>cCDC cCDC</v>
      </c>
      <c r="Y631">
        <v>-1</v>
      </c>
    </row>
    <row r="632" spans="2:26" x14ac:dyDescent="0.2">
      <c r="B632" t="s">
        <v>659</v>
      </c>
      <c r="C632" t="s">
        <v>1324</v>
      </c>
      <c r="D632" t="s">
        <v>1334</v>
      </c>
      <c r="E632" t="s">
        <v>1324</v>
      </c>
      <c r="F632" s="17" t="s">
        <v>1256</v>
      </c>
      <c r="G632" s="17" t="s">
        <v>73</v>
      </c>
      <c r="H632" s="17" t="s">
        <v>73</v>
      </c>
      <c r="I632" s="17"/>
      <c r="J632" t="s">
        <v>602</v>
      </c>
      <c r="K632" t="str">
        <f t="shared" si="122"/>
        <v>di-C18:1 EG (DOEG)</v>
      </c>
      <c r="L632" t="str">
        <f>"A general model "&amp;D632&amp;" ("&amp;E632&amp;") lipid corresponding to atomistic C18:1(9c) dioleoyl (DO"&amp;E632&amp;") tails."</f>
        <v>A general model ether lipid phosphatidylglycerol (EG) lipid corresponding to atomistic C18:1(9c) dioleoyl (DOEG) tails.</v>
      </c>
      <c r="N632" t="s">
        <v>945</v>
      </c>
      <c r="O632"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632" t="s">
        <v>878</v>
      </c>
      <c r="V632" t="s">
        <v>287</v>
      </c>
      <c r="W632" t="s">
        <v>1348</v>
      </c>
      <c r="X632" t="str">
        <f t="shared" si="123"/>
        <v>CDCC CDCC</v>
      </c>
      <c r="Y632">
        <v>-1</v>
      </c>
    </row>
    <row r="633" spans="2:26" x14ac:dyDescent="0.2">
      <c r="B633" t="s">
        <v>659</v>
      </c>
      <c r="C633" t="s">
        <v>1324</v>
      </c>
      <c r="D633" t="s">
        <v>1334</v>
      </c>
      <c r="E633" t="s">
        <v>1324</v>
      </c>
      <c r="F633" s="17" t="s">
        <v>1257</v>
      </c>
      <c r="G633" s="17" t="s">
        <v>77</v>
      </c>
      <c r="H633" s="17" t="s">
        <v>77</v>
      </c>
      <c r="I633" s="17"/>
      <c r="J633" t="s">
        <v>602</v>
      </c>
      <c r="K633" t="str">
        <f t="shared" si="122"/>
        <v>di-C18:1 EG (DVEG)</v>
      </c>
      <c r="L633" t="str">
        <f>"A general model "&amp;D633&amp;" ("&amp;E633&amp;") lipid corresponding to atomistic C18:1(11c) cis-vaccenic acid tails."</f>
        <v>A general model ether lipid phosphatidylglycerol (EG) lipid corresponding to atomistic C18:1(11c) cis-vaccenic acid tails.</v>
      </c>
      <c r="N633" t="s">
        <v>945</v>
      </c>
      <c r="O633"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633" t="s">
        <v>878</v>
      </c>
      <c r="V633" t="s">
        <v>287</v>
      </c>
      <c r="W633" t="s">
        <v>1348</v>
      </c>
      <c r="X633" t="str">
        <f t="shared" si="123"/>
        <v>CCDC CCDC</v>
      </c>
      <c r="Y633">
        <v>-1</v>
      </c>
    </row>
    <row r="634" spans="2:26" x14ac:dyDescent="0.2">
      <c r="B634" t="s">
        <v>659</v>
      </c>
      <c r="C634" t="s">
        <v>1324</v>
      </c>
      <c r="D634" t="s">
        <v>1334</v>
      </c>
      <c r="E634" t="s">
        <v>1324</v>
      </c>
      <c r="F634" s="17" t="s">
        <v>1258</v>
      </c>
      <c r="G634" s="17" t="s">
        <v>573</v>
      </c>
      <c r="H634" s="17" t="s">
        <v>573</v>
      </c>
      <c r="I634" s="17"/>
      <c r="J634" t="s">
        <v>604</v>
      </c>
      <c r="K634" t="str">
        <f t="shared" si="122"/>
        <v>di-C20:1 EG (DGEG)</v>
      </c>
      <c r="L634" t="str">
        <f>"A general model "&amp;D634&amp;" ("&amp;E634&amp;") lipid corresponding to atomistic C20:1(11c) di-gondoic acid tails."</f>
        <v>A general model ether lipid phosphatidylglycerol (EG) lipid corresponding to atomistic C20:1(11c) di-gondoic acid tails.</v>
      </c>
      <c r="N634" t="s">
        <v>945</v>
      </c>
      <c r="O634"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634" t="s">
        <v>878</v>
      </c>
      <c r="V634" t="s">
        <v>287</v>
      </c>
      <c r="W634" t="s">
        <v>1348</v>
      </c>
      <c r="X634" t="str">
        <f t="shared" si="123"/>
        <v>cCDCC cCDCC</v>
      </c>
      <c r="Y634">
        <v>-1</v>
      </c>
    </row>
    <row r="635" spans="2:26" x14ac:dyDescent="0.2">
      <c r="B635" t="s">
        <v>659</v>
      </c>
      <c r="C635" t="s">
        <v>1324</v>
      </c>
      <c r="D635" t="s">
        <v>1334</v>
      </c>
      <c r="E635" t="s">
        <v>1324</v>
      </c>
      <c r="F635" s="17" t="s">
        <v>1259</v>
      </c>
      <c r="G635" s="17" t="s">
        <v>80</v>
      </c>
      <c r="H635" s="17" t="s">
        <v>80</v>
      </c>
      <c r="I635" s="17"/>
      <c r="J635" t="s">
        <v>603</v>
      </c>
      <c r="K635" t="str">
        <f t="shared" si="122"/>
        <v>di-C22:1 EG (DEEG)</v>
      </c>
      <c r="L635" t="str">
        <f>"A general model "&amp;D635&amp;" ("&amp;E635&amp;") lipid corresponding to atomistic C22:1(11c) or C22:1(13c) dierucoyl tails."</f>
        <v>A general model ether lipid phosphatidylglycerol (EG) lipid corresponding to atomistic C22:1(11c) or C22:1(13c) dierucoyl tails.</v>
      </c>
      <c r="N635" t="s">
        <v>945</v>
      </c>
      <c r="O635"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635" t="s">
        <v>878</v>
      </c>
      <c r="V635" t="s">
        <v>287</v>
      </c>
      <c r="W635" t="s">
        <v>1348</v>
      </c>
      <c r="X635" t="str">
        <f t="shared" si="123"/>
        <v>CCDCC CCDCC</v>
      </c>
      <c r="Y635">
        <v>-1</v>
      </c>
    </row>
    <row r="636" spans="2:26" x14ac:dyDescent="0.2">
      <c r="B636" t="s">
        <v>659</v>
      </c>
      <c r="C636" t="s">
        <v>1324</v>
      </c>
      <c r="D636" t="s">
        <v>1334</v>
      </c>
      <c r="E636" t="s">
        <v>1324</v>
      </c>
      <c r="F636" s="17" t="s">
        <v>1260</v>
      </c>
      <c r="G636" s="17" t="s">
        <v>574</v>
      </c>
      <c r="H636" s="17" t="s">
        <v>574</v>
      </c>
      <c r="I636" s="17"/>
      <c r="J636" t="s">
        <v>606</v>
      </c>
      <c r="K636" t="str">
        <f>J636&amp;" "&amp;E636&amp;" ("&amp;F636&amp;")"</f>
        <v>di-C24:1 EG (DNEG)</v>
      </c>
      <c r="L636" t="str">
        <f>"A general model "&amp;D636&amp;" ("&amp;E620&amp;") lipid corresponding to atomistic C24:1(15c) di-nervonic acid tails."</f>
        <v>A general model ether lipid phosphatidylglycerol (EG) lipid corresponding to atomistic C24:1(15c) di-nervonic acid tails.</v>
      </c>
      <c r="N636" t="s">
        <v>945</v>
      </c>
      <c r="O636"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636" t="s">
        <v>878</v>
      </c>
      <c r="V636" t="s">
        <v>287</v>
      </c>
      <c r="W636" t="s">
        <v>1348</v>
      </c>
      <c r="X636" t="str">
        <f>H636&amp;" "&amp;G636</f>
        <v>cCCDCC cCCDCC</v>
      </c>
      <c r="Y636">
        <v>-1</v>
      </c>
    </row>
    <row r="637" spans="2:26" x14ac:dyDescent="0.2">
      <c r="B637" t="s">
        <v>659</v>
      </c>
      <c r="C637" t="s">
        <v>1324</v>
      </c>
      <c r="D637" t="s">
        <v>1334</v>
      </c>
      <c r="E637" t="s">
        <v>1324</v>
      </c>
      <c r="F637" s="17" t="s">
        <v>1261</v>
      </c>
      <c r="G637" s="17" t="s">
        <v>88</v>
      </c>
      <c r="H637" s="17" t="s">
        <v>88</v>
      </c>
      <c r="I637" s="17"/>
      <c r="J637" t="s">
        <v>609</v>
      </c>
      <c r="K637" t="str">
        <f>J637&amp;" "&amp;E637&amp;" ("&amp;F637&amp;")"</f>
        <v>di-C18:2 EG (DLEG)</v>
      </c>
      <c r="L637" t="str">
        <f>"A general model "&amp;D637&amp;" ("&amp;E637&amp;") lipid corresponding to atomistic C18:2(9c;12c) dilinoleoyl (DL"&amp;E637&amp;" or DLi"&amp;E637&amp;") tails."</f>
        <v>A general model ether lipid phosphatidylglycerol (EG) lipid corresponding to atomistic C18:2(9c;12c) dilinoleoyl (DLEG or DLiEG) tails.</v>
      </c>
      <c r="N637" t="s">
        <v>945</v>
      </c>
      <c r="O637"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637" t="s">
        <v>878</v>
      </c>
      <c r="V637" t="s">
        <v>287</v>
      </c>
      <c r="W637" t="s">
        <v>1348</v>
      </c>
      <c r="X637" t="str">
        <f>H637&amp;" "&amp;G637</f>
        <v>CDDC CDDC</v>
      </c>
      <c r="Y637">
        <v>-1</v>
      </c>
    </row>
    <row r="638" spans="2:26" x14ac:dyDescent="0.2">
      <c r="B638" t="s">
        <v>659</v>
      </c>
      <c r="C638" t="s">
        <v>1324</v>
      </c>
      <c r="D638" t="s">
        <v>1334</v>
      </c>
      <c r="E638" t="s">
        <v>1324</v>
      </c>
      <c r="F638" s="17" t="s">
        <v>1262</v>
      </c>
      <c r="G638" s="17" t="s">
        <v>92</v>
      </c>
      <c r="H638" s="17" t="s">
        <v>92</v>
      </c>
      <c r="I638" s="17"/>
      <c r="J638" t="s">
        <v>507</v>
      </c>
      <c r="K638" t="str">
        <f>J638&amp;" "&amp;E638&amp;" ("&amp;F638&amp;")"</f>
        <v>di-C18:3 EG (DFEG)</v>
      </c>
      <c r="L638" t="str">
        <f>"A general model "&amp;D638&amp;" ("&amp;E638&amp;") lipid corresponding to atomistic C18:3(9c;12c;15c) di-alpha-linolenic acid tails."</f>
        <v>A general model ether lipid phosphatidylglycerol (EG) lipid corresponding to atomistic C18:3(9c;12c;15c) di-alpha-linolenic acid tails.</v>
      </c>
      <c r="N638" t="s">
        <v>945</v>
      </c>
      <c r="O638"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638" t="s">
        <v>878</v>
      </c>
      <c r="V638" t="s">
        <v>287</v>
      </c>
      <c r="W638" t="s">
        <v>1348</v>
      </c>
      <c r="X638" t="str">
        <f>H638&amp;" "&amp;G638</f>
        <v>CDDD CDDD</v>
      </c>
      <c r="Y638">
        <v>-1</v>
      </c>
    </row>
    <row r="639" spans="2:26" x14ac:dyDescent="0.2">
      <c r="B639" t="s">
        <v>659</v>
      </c>
      <c r="C639" t="s">
        <v>1324</v>
      </c>
      <c r="D639" t="s">
        <v>1334</v>
      </c>
      <c r="E639" t="s">
        <v>1324</v>
      </c>
      <c r="F639" s="17" t="s">
        <v>1263</v>
      </c>
      <c r="G639" s="17" t="s">
        <v>614</v>
      </c>
      <c r="H639" s="17" t="s">
        <v>614</v>
      </c>
      <c r="I639" s="17"/>
      <c r="J639" t="s">
        <v>611</v>
      </c>
      <c r="K639" t="str">
        <f t="shared" ref="K639:K657" si="124">J639&amp;" "&amp;E639&amp;" ("&amp;F639&amp;")"</f>
        <v>di-C20:4 EG (DAEG)</v>
      </c>
      <c r="L639" t="str">
        <f>"A general model "&amp;D639&amp;" ("&amp;E639&amp;") lipid corresponding to atomistic C20:4(5c;8c;11c;14c) di-arachidonic acid (AA) tails."</f>
        <v>A general model ether lipid phosphatidylglycerol (EG) lipid corresponding to atomistic C20:4(5c;8c;11c;14c) di-arachidonic acid (AA) tails.</v>
      </c>
      <c r="N639" t="s">
        <v>945</v>
      </c>
      <c r="O639"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639" t="s">
        <v>878</v>
      </c>
      <c r="V639" t="s">
        <v>287</v>
      </c>
      <c r="W639" t="s">
        <v>1348</v>
      </c>
      <c r="X639" t="str">
        <f t="shared" ref="X639:X657" si="125">H639&amp;" "&amp;G639</f>
        <v>cFFDC cFFDC</v>
      </c>
      <c r="Y639">
        <v>-1</v>
      </c>
    </row>
    <row r="640" spans="2:26" x14ac:dyDescent="0.2">
      <c r="B640" t="s">
        <v>659</v>
      </c>
      <c r="C640" t="s">
        <v>1324</v>
      </c>
      <c r="D640" t="s">
        <v>1334</v>
      </c>
      <c r="E640" t="s">
        <v>1324</v>
      </c>
      <c r="F640" s="17" t="s">
        <v>1264</v>
      </c>
      <c r="G640" s="17" t="s">
        <v>615</v>
      </c>
      <c r="H640" s="17" t="s">
        <v>615</v>
      </c>
      <c r="I640" s="17"/>
      <c r="J640" s="18" t="s">
        <v>612</v>
      </c>
      <c r="K640" t="str">
        <f t="shared" si="124"/>
        <v>di-C22:6 EG (DDEG)</v>
      </c>
      <c r="L640" s="18" t="str">
        <f>"A general model "&amp;D640&amp;" ("&amp;E640&amp;") lipid corresponding to atomistic C22:6(4c;7c;10c;13c;16c;19c) di-docosahexaenoic acid tails."</f>
        <v>A general model ether lipid phosphatidylglycerol (EG) lipid corresponding to atomistic C22:6(4c;7c;10c;13c;16c;19c) di-docosahexaenoic acid tails.</v>
      </c>
      <c r="N640" t="s">
        <v>945</v>
      </c>
      <c r="O640"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640" t="s">
        <v>878</v>
      </c>
      <c r="V640" t="s">
        <v>287</v>
      </c>
      <c r="W640" t="s">
        <v>1348</v>
      </c>
      <c r="X640" t="str">
        <f t="shared" si="125"/>
        <v>DFFDD DFFDD</v>
      </c>
      <c r="Y640">
        <v>-1</v>
      </c>
      <c r="Z640" s="19"/>
    </row>
    <row r="641" spans="1:25" x14ac:dyDescent="0.2">
      <c r="B641" t="s">
        <v>659</v>
      </c>
      <c r="C641" t="s">
        <v>1324</v>
      </c>
      <c r="D641" t="s">
        <v>1334</v>
      </c>
      <c r="E641" t="s">
        <v>1324</v>
      </c>
      <c r="F641" s="17" t="s">
        <v>1265</v>
      </c>
      <c r="G641" s="17" t="s">
        <v>569</v>
      </c>
      <c r="H641" s="17" t="s">
        <v>572</v>
      </c>
      <c r="I641" s="17"/>
      <c r="J641" t="s">
        <v>618</v>
      </c>
      <c r="K641" t="str">
        <f t="shared" si="124"/>
        <v>C16:0/16:1 EG (PYEG)</v>
      </c>
      <c r="L641" s="18" t="str">
        <f>"A general model "&amp;D641&amp;" ("&amp;E641&amp;") lipid corresponding to atomistic C16:0/16:1(9c) 1-palmitoyl-2-palmitoleoyl tails."</f>
        <v>A general model ether lipid phosphatidylglycerol (EG) lipid corresponding to atomistic C16:0/16:1(9c) 1-palmitoyl-2-palmitoleoyl tails.</v>
      </c>
      <c r="N641" t="s">
        <v>945</v>
      </c>
      <c r="O641"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641" t="s">
        <v>878</v>
      </c>
      <c r="V641" t="s">
        <v>287</v>
      </c>
      <c r="W641" t="s">
        <v>1348</v>
      </c>
      <c r="X641" t="str">
        <f t="shared" si="125"/>
        <v>cCDC cCCC</v>
      </c>
      <c r="Y641">
        <v>-1</v>
      </c>
    </row>
    <row r="642" spans="1:25" x14ac:dyDescent="0.2">
      <c r="B642" t="s">
        <v>659</v>
      </c>
      <c r="C642" t="s">
        <v>1324</v>
      </c>
      <c r="D642" t="s">
        <v>1334</v>
      </c>
      <c r="E642" t="s">
        <v>1324</v>
      </c>
      <c r="F642" s="17" t="s">
        <v>1266</v>
      </c>
      <c r="G642" s="17" t="s">
        <v>569</v>
      </c>
      <c r="H642" s="17" t="s">
        <v>57</v>
      </c>
      <c r="I642" s="17"/>
      <c r="J642" t="s">
        <v>620</v>
      </c>
      <c r="K642" t="str">
        <f t="shared" si="124"/>
        <v>C16:0/18:0 EG (PSEG)</v>
      </c>
      <c r="L642" s="18" t="str">
        <f>"A general model "&amp;D642&amp;" ("&amp;E642&amp;") lipid corresponding to atomistic C16:0/18:0 1-palmitoyl-2-stearoyl tails."</f>
        <v>A general model ether lipid phosphatidylglycerol (EG) lipid corresponding to atomistic C16:0/18:0 1-palmitoyl-2-stearoyl tails.</v>
      </c>
      <c r="N642" t="s">
        <v>945</v>
      </c>
      <c r="O642"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642" t="s">
        <v>878</v>
      </c>
      <c r="V642" t="s">
        <v>287</v>
      </c>
      <c r="W642" t="s">
        <v>1348</v>
      </c>
      <c r="X642" t="str">
        <f t="shared" si="125"/>
        <v>CCCC cCCC</v>
      </c>
      <c r="Y642">
        <v>-1</v>
      </c>
    </row>
    <row r="643" spans="1:25" x14ac:dyDescent="0.2">
      <c r="B643" t="s">
        <v>659</v>
      </c>
      <c r="C643" t="s">
        <v>1324</v>
      </c>
      <c r="D643" t="s">
        <v>1334</v>
      </c>
      <c r="E643" t="s">
        <v>1324</v>
      </c>
      <c r="F643" s="17" t="s">
        <v>1267</v>
      </c>
      <c r="G643" s="17" t="s">
        <v>569</v>
      </c>
      <c r="H643" s="17" t="s">
        <v>73</v>
      </c>
      <c r="I643" s="17"/>
      <c r="J643" t="s">
        <v>197</v>
      </c>
      <c r="K643" t="str">
        <f t="shared" si="124"/>
        <v>C16:0/18:1 EG (POEG)</v>
      </c>
      <c r="L643" s="18" t="str">
        <f>"A general model "&amp;D643&amp;" ("&amp;E643&amp;") lipid corresponding to atomistic C16:0/18:1(9c) 1-palmitoyl-2-oleoyl (PO"&amp;E643&amp;") tails."</f>
        <v>A general model ether lipid phosphatidylglycerol (EG) lipid corresponding to atomistic C16:0/18:1(9c) 1-palmitoyl-2-oleoyl (POEG) tails.</v>
      </c>
      <c r="N643" t="s">
        <v>945</v>
      </c>
      <c r="O643"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643" t="s">
        <v>878</v>
      </c>
      <c r="V643" t="s">
        <v>287</v>
      </c>
      <c r="W643" t="s">
        <v>1348</v>
      </c>
      <c r="X643" t="str">
        <f t="shared" si="125"/>
        <v>CDCC cCCC</v>
      </c>
      <c r="Y643">
        <v>-1</v>
      </c>
    </row>
    <row r="644" spans="1:25" x14ac:dyDescent="0.2">
      <c r="A644" s="27"/>
      <c r="B644" t="s">
        <v>659</v>
      </c>
      <c r="C644" t="s">
        <v>1324</v>
      </c>
      <c r="D644" t="s">
        <v>1334</v>
      </c>
      <c r="E644" t="s">
        <v>1324</v>
      </c>
      <c r="F644" s="17" t="s">
        <v>1268</v>
      </c>
      <c r="G644" s="17" t="s">
        <v>569</v>
      </c>
      <c r="H644" s="17" t="s">
        <v>88</v>
      </c>
      <c r="I644" s="17"/>
      <c r="J644" t="s">
        <v>203</v>
      </c>
      <c r="K644" t="str">
        <f t="shared" si="124"/>
        <v>C16:0/18:2 EG (PLEG)</v>
      </c>
      <c r="L644" s="18" t="str">
        <f>"A general model "&amp;D644&amp;" ("&amp;E644&amp;") lipid corresponding to atomistic C16:0/18:2(9c;12c) 1-palmitoyl-2-linoleoyl tails."</f>
        <v>A general model ether lipid phosphatidylglycerol (EG) lipid corresponding to atomistic C16:0/18:2(9c;12c) 1-palmitoyl-2-linoleoyl tails.</v>
      </c>
      <c r="N644" t="s">
        <v>945</v>
      </c>
      <c r="O644"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644" t="s">
        <v>878</v>
      </c>
      <c r="V644" t="s">
        <v>287</v>
      </c>
      <c r="W644" t="s">
        <v>1348</v>
      </c>
      <c r="X644" t="str">
        <f t="shared" si="125"/>
        <v>CDDC cCCC</v>
      </c>
      <c r="Y644">
        <v>-1</v>
      </c>
    </row>
    <row r="645" spans="1:25" x14ac:dyDescent="0.2">
      <c r="B645" t="s">
        <v>659</v>
      </c>
      <c r="C645" t="s">
        <v>1324</v>
      </c>
      <c r="D645" t="s">
        <v>1334</v>
      </c>
      <c r="E645" t="s">
        <v>1324</v>
      </c>
      <c r="F645" s="17" t="s">
        <v>1269</v>
      </c>
      <c r="G645" s="17" t="s">
        <v>569</v>
      </c>
      <c r="H645" s="17" t="s">
        <v>92</v>
      </c>
      <c r="I645" s="17"/>
      <c r="J645" t="s">
        <v>205</v>
      </c>
      <c r="K645" t="str">
        <f t="shared" si="124"/>
        <v>C16:0/18:3 EG (PFEG)</v>
      </c>
      <c r="L645" s="18" t="str">
        <f>"A general model "&amp;D645&amp;" ("&amp;E645&amp;") lipid corresponding to atomistic C16:0/18:3(9c;12c;15c) 1-palmitoyl-2-alpha-linolenic acid tails."</f>
        <v>A general model ether lipid phosphatidylglycerol (EG) lipid corresponding to atomistic C16:0/18:3(9c;12c;15c) 1-palmitoyl-2-alpha-linolenic acid tails.</v>
      </c>
      <c r="N645" t="s">
        <v>945</v>
      </c>
      <c r="O645"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645" t="s">
        <v>878</v>
      </c>
      <c r="V645" t="s">
        <v>287</v>
      </c>
      <c r="W645" t="s">
        <v>1348</v>
      </c>
      <c r="X645" t="str">
        <f t="shared" si="125"/>
        <v>CDDD cCCC</v>
      </c>
      <c r="Y645">
        <v>-1</v>
      </c>
    </row>
    <row r="646" spans="1:25" x14ac:dyDescent="0.2">
      <c r="B646" t="s">
        <v>659</v>
      </c>
      <c r="C646" t="s">
        <v>1324</v>
      </c>
      <c r="D646" t="s">
        <v>1334</v>
      </c>
      <c r="E646" t="s">
        <v>1324</v>
      </c>
      <c r="F646" s="17" t="s">
        <v>1270</v>
      </c>
      <c r="G646" s="17" t="s">
        <v>569</v>
      </c>
      <c r="H646" s="17" t="s">
        <v>651</v>
      </c>
      <c r="I646" s="17"/>
      <c r="J646" t="s">
        <v>201</v>
      </c>
      <c r="K646" t="str">
        <f t="shared" si="124"/>
        <v>C16:0/20:2 EG (PIEG)</v>
      </c>
      <c r="L646" s="18" t="str">
        <f>"A general model "&amp;D646&amp;" ("&amp;E646&amp;") lipid corresponding to atomistic C16:0/20:2(11c;14c) 1-palmitoyl-2-eicosadienoyl tails."</f>
        <v>A general model ether lipid phosphatidylglycerol (EG) lipid corresponding to atomistic C16:0/20:2(11c;14c) 1-palmitoyl-2-eicosadienoyl tails.</v>
      </c>
      <c r="N646" t="s">
        <v>945</v>
      </c>
      <c r="O646"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646" t="s">
        <v>878</v>
      </c>
      <c r="V646" t="s">
        <v>287</v>
      </c>
      <c r="W646" t="s">
        <v>1348</v>
      </c>
      <c r="X646" t="str">
        <f t="shared" si="125"/>
        <v>cCDDC cCCC</v>
      </c>
      <c r="Y646">
        <v>-1</v>
      </c>
    </row>
    <row r="647" spans="1:25" x14ac:dyDescent="0.2">
      <c r="A647" s="41"/>
      <c r="B647" t="s">
        <v>659</v>
      </c>
      <c r="C647" t="s">
        <v>1324</v>
      </c>
      <c r="D647" t="s">
        <v>1334</v>
      </c>
      <c r="E647" t="s">
        <v>1324</v>
      </c>
      <c r="F647" s="17" t="s">
        <v>1271</v>
      </c>
      <c r="G647" s="17" t="s">
        <v>569</v>
      </c>
      <c r="H647" s="17" t="s">
        <v>750</v>
      </c>
      <c r="I647" s="17"/>
      <c r="J647" t="s">
        <v>245</v>
      </c>
      <c r="K647" t="str">
        <f t="shared" si="124"/>
        <v>C16:0/20:3 EG (PQEG)</v>
      </c>
      <c r="L647" s="18" t="str">
        <f>"A general model "&amp;D647&amp;" ("&amp;E647&amp;") lipid corresponding to atomistic C18:0/20:2(8c;11c;14c) 1-palmitoyl-2-eicosatrienoyl tails."</f>
        <v>A general model ether lipid phosphatidylglycerol (EG) lipid corresponding to atomistic C18:0/20:2(8c;11c;14c) 1-palmitoyl-2-eicosatrienoyl tails.</v>
      </c>
      <c r="N647" t="s">
        <v>945</v>
      </c>
      <c r="O647"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647" t="s">
        <v>878</v>
      </c>
      <c r="V647" t="s">
        <v>287</v>
      </c>
      <c r="W647" t="s">
        <v>1348</v>
      </c>
      <c r="X647" t="str">
        <f t="shared" si="125"/>
        <v>cDDDC cCCC</v>
      </c>
      <c r="Y647">
        <v>-1</v>
      </c>
    </row>
    <row r="648" spans="1:25" x14ac:dyDescent="0.2">
      <c r="B648" t="s">
        <v>659</v>
      </c>
      <c r="C648" t="s">
        <v>1324</v>
      </c>
      <c r="D648" t="s">
        <v>1334</v>
      </c>
      <c r="E648" t="s">
        <v>1324</v>
      </c>
      <c r="F648" s="17" t="s">
        <v>1272</v>
      </c>
      <c r="G648" s="17" t="s">
        <v>569</v>
      </c>
      <c r="H648" s="17" t="s">
        <v>614</v>
      </c>
      <c r="I648" s="17"/>
      <c r="J648" t="s">
        <v>208</v>
      </c>
      <c r="K648" t="str">
        <f t="shared" si="124"/>
        <v>C16:0/20:4 EG (PAEG)</v>
      </c>
      <c r="L648" s="18" t="str">
        <f>"A general model "&amp;D648&amp;" ("&amp;E648&amp;") lipid corresponding to atomistic C16:0/20:4(5c;8c;11c;14c) 1-palmitoyl-2-arachidonoyl tails."</f>
        <v>A general model ether lipid phosphatidylglycerol (EG) lipid corresponding to atomistic C16:0/20:4(5c;8c;11c;14c) 1-palmitoyl-2-arachidonoyl tails.</v>
      </c>
      <c r="N648" t="s">
        <v>945</v>
      </c>
      <c r="O648"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648" t="s">
        <v>878</v>
      </c>
      <c r="V648" t="s">
        <v>287</v>
      </c>
      <c r="W648" t="s">
        <v>1348</v>
      </c>
      <c r="X648" t="str">
        <f t="shared" si="125"/>
        <v>cFFDC cCCC</v>
      </c>
      <c r="Y648">
        <v>-1</v>
      </c>
    </row>
    <row r="649" spans="1:25" x14ac:dyDescent="0.2">
      <c r="B649" t="s">
        <v>659</v>
      </c>
      <c r="C649" t="s">
        <v>1324</v>
      </c>
      <c r="D649" t="s">
        <v>1334</v>
      </c>
      <c r="E649" t="s">
        <v>1324</v>
      </c>
      <c r="F649" s="17" t="s">
        <v>1273</v>
      </c>
      <c r="G649" s="17" t="s">
        <v>569</v>
      </c>
      <c r="H649" s="17" t="s">
        <v>80</v>
      </c>
      <c r="I649" s="17"/>
      <c r="J649" t="s">
        <v>624</v>
      </c>
      <c r="K649" t="str">
        <f t="shared" si="124"/>
        <v>C16:0/22:1 EG (PEEG)</v>
      </c>
      <c r="L649" s="18" t="str">
        <f>"A general model "&amp;D649&amp;" ("&amp;E649&amp;") lipid corresponding to atomistic C16:0/22:1 1-palmitoyl-2-erucoyl tails."</f>
        <v>A general model ether lipid phosphatidylglycerol (EG) lipid corresponding to atomistic C16:0/22:1 1-palmitoyl-2-erucoyl tails.</v>
      </c>
      <c r="N649" t="s">
        <v>945</v>
      </c>
      <c r="O649"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649" t="s">
        <v>878</v>
      </c>
      <c r="V649" t="s">
        <v>287</v>
      </c>
      <c r="W649" t="s">
        <v>1348</v>
      </c>
      <c r="X649" t="str">
        <f t="shared" si="125"/>
        <v>CCDCC cCCC</v>
      </c>
      <c r="Y649">
        <v>-1</v>
      </c>
    </row>
    <row r="650" spans="1:25" x14ac:dyDescent="0.2">
      <c r="B650" t="s">
        <v>659</v>
      </c>
      <c r="C650" t="s">
        <v>1324</v>
      </c>
      <c r="D650" t="s">
        <v>1334</v>
      </c>
      <c r="E650" t="s">
        <v>1324</v>
      </c>
      <c r="F650" s="17" t="s">
        <v>1274</v>
      </c>
      <c r="G650" s="17" t="s">
        <v>569</v>
      </c>
      <c r="H650" s="17" t="s">
        <v>615</v>
      </c>
      <c r="I650" s="17"/>
      <c r="J650" s="18" t="s">
        <v>210</v>
      </c>
      <c r="K650" t="str">
        <f t="shared" si="124"/>
        <v>C16:0/22:6 EG (PDEG)</v>
      </c>
      <c r="L650" s="18" t="str">
        <f>"A general model "&amp;D650&amp;" ("&amp;E650&amp;") lipid corresponding to atomistic C16:0/22:6(4c;7c;10c;13c;16c;19c) 1-palmitoyl-2-docosahexaenoyl tails."</f>
        <v>A general model ether lipid phosphatidylglycerol (EG) lipid corresponding to atomistic C16:0/22:6(4c;7c;10c;13c;16c;19c) 1-palmitoyl-2-docosahexaenoyl tails.</v>
      </c>
      <c r="N650" t="s">
        <v>945</v>
      </c>
      <c r="O650"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650" t="s">
        <v>878</v>
      </c>
      <c r="V650" t="s">
        <v>287</v>
      </c>
      <c r="W650" t="s">
        <v>1348</v>
      </c>
      <c r="X650" t="str">
        <f t="shared" si="125"/>
        <v>DFFDD cCCC</v>
      </c>
      <c r="Y650">
        <v>-1</v>
      </c>
    </row>
    <row r="651" spans="1:25" x14ac:dyDescent="0.2">
      <c r="B651" t="s">
        <v>659</v>
      </c>
      <c r="C651" t="s">
        <v>1324</v>
      </c>
      <c r="D651" t="s">
        <v>1334</v>
      </c>
      <c r="E651" t="s">
        <v>1324</v>
      </c>
      <c r="F651" s="17" t="s">
        <v>1275</v>
      </c>
      <c r="G651" s="17" t="s">
        <v>572</v>
      </c>
      <c r="H651" s="17" t="s">
        <v>73</v>
      </c>
      <c r="I651" s="17"/>
      <c r="J651" t="s">
        <v>622</v>
      </c>
      <c r="K651" t="str">
        <f t="shared" si="124"/>
        <v>C16:1/18:1 EG (YOEG)</v>
      </c>
      <c r="L651" s="18" t="str">
        <f>"A general model "&amp;D651&amp;" ("&amp;E651&amp;") lipid corresponding to atomistic C16:1(9c)/18:1(9c) 1-palmitoleoyl-2-oleoyl tails."</f>
        <v>A general model ether lipid phosphatidylglycerol (EG) lipid corresponding to atomistic C16:1(9c)/18:1(9c) 1-palmitoleoyl-2-oleoyl tails.</v>
      </c>
      <c r="N651" t="s">
        <v>945</v>
      </c>
      <c r="O651"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651" t="s">
        <v>878</v>
      </c>
      <c r="V651" t="s">
        <v>287</v>
      </c>
      <c r="W651" t="s">
        <v>1348</v>
      </c>
      <c r="X651" t="str">
        <f t="shared" si="125"/>
        <v>CDCC cCDC</v>
      </c>
      <c r="Y651">
        <v>-1</v>
      </c>
    </row>
    <row r="652" spans="1:25" x14ac:dyDescent="0.2">
      <c r="B652" t="s">
        <v>659</v>
      </c>
      <c r="C652" t="s">
        <v>1324</v>
      </c>
      <c r="D652" t="s">
        <v>1334</v>
      </c>
      <c r="E652" t="s">
        <v>1324</v>
      </c>
      <c r="F652" s="17" t="s">
        <v>1276</v>
      </c>
      <c r="G652" s="17" t="s">
        <v>57</v>
      </c>
      <c r="H652" s="17" t="s">
        <v>73</v>
      </c>
      <c r="I652" s="17"/>
      <c r="J652" t="s">
        <v>639</v>
      </c>
      <c r="K652" t="str">
        <f t="shared" si="124"/>
        <v>C18:0/18:1 EG (SOEG)</v>
      </c>
      <c r="L652" s="18" t="str">
        <f>"A general model "&amp;D652&amp;" ("&amp;E652&amp;") lipid corresponding to atomistic C18:0/18:1(9c) 1-stearoyl-2-oleoyl (SO"&amp;E652&amp;") tails."</f>
        <v>A general model ether lipid phosphatidylglycerol (EG) lipid corresponding to atomistic C18:0/18:1(9c) 1-stearoyl-2-oleoyl (SOEG) tails.</v>
      </c>
      <c r="N652" t="s">
        <v>945</v>
      </c>
      <c r="O652"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652" t="s">
        <v>878</v>
      </c>
      <c r="V652" t="s">
        <v>287</v>
      </c>
      <c r="W652" t="s">
        <v>1348</v>
      </c>
      <c r="X652" t="str">
        <f t="shared" si="125"/>
        <v>CDCC CCCC</v>
      </c>
      <c r="Y652">
        <v>-1</v>
      </c>
    </row>
    <row r="653" spans="1:25" x14ac:dyDescent="0.2">
      <c r="B653" t="s">
        <v>659</v>
      </c>
      <c r="C653" t="s">
        <v>1324</v>
      </c>
      <c r="D653" t="s">
        <v>1334</v>
      </c>
      <c r="E653" t="s">
        <v>1324</v>
      </c>
      <c r="F653" s="17" t="s">
        <v>1277</v>
      </c>
      <c r="G653" s="17" t="s">
        <v>57</v>
      </c>
      <c r="H653" s="17" t="s">
        <v>88</v>
      </c>
      <c r="I653" s="17"/>
      <c r="J653" t="s">
        <v>642</v>
      </c>
      <c r="K653" t="str">
        <f t="shared" si="124"/>
        <v>C18:0/18:2 EG (SLEG)</v>
      </c>
      <c r="L653" s="18" t="str">
        <f>"A general model "&amp;D653&amp;" ("&amp;E653&amp;") lipid corresponding to atomistic C18:0/18:2(9c;12c) 1-stearoyl-2-linoleoyl tails."</f>
        <v>A general model ether lipid phosphatidylglycerol (EG) lipid corresponding to atomistic C18:0/18:2(9c;12c) 1-stearoyl-2-linoleoyl tails.</v>
      </c>
      <c r="N653" t="s">
        <v>945</v>
      </c>
      <c r="O653"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653" t="s">
        <v>878</v>
      </c>
      <c r="V653" t="s">
        <v>287</v>
      </c>
      <c r="W653" t="s">
        <v>1348</v>
      </c>
      <c r="X653" t="str">
        <f t="shared" si="125"/>
        <v>CDDC CCCC</v>
      </c>
      <c r="Y653">
        <v>-1</v>
      </c>
    </row>
    <row r="654" spans="1:25" x14ac:dyDescent="0.2">
      <c r="B654" t="s">
        <v>659</v>
      </c>
      <c r="C654" t="s">
        <v>1324</v>
      </c>
      <c r="D654" t="s">
        <v>1334</v>
      </c>
      <c r="E654" t="s">
        <v>1324</v>
      </c>
      <c r="F654" s="17" t="s">
        <v>1278</v>
      </c>
      <c r="G654" s="17" t="s">
        <v>57</v>
      </c>
      <c r="H654" s="17" t="s">
        <v>614</v>
      </c>
      <c r="I654" s="17"/>
      <c r="J654" t="s">
        <v>637</v>
      </c>
      <c r="K654" t="str">
        <f t="shared" si="124"/>
        <v>C18:0/20:4 EG (SAEG)</v>
      </c>
      <c r="L654" s="18" t="str">
        <f>"A general model "&amp;D654&amp;" ("&amp;E654&amp;") lipid corresponding to atomistic C16:0/20:4(5c;8c;11c;14c) 1-stearoyl-2-arachidonoyl tails."</f>
        <v>A general model ether lipid phosphatidylglycerol (EG) lipid corresponding to atomistic C16:0/20:4(5c;8c;11c;14c) 1-stearoyl-2-arachidonoyl tails.</v>
      </c>
      <c r="N654" t="s">
        <v>945</v>
      </c>
      <c r="O654"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654" t="s">
        <v>878</v>
      </c>
      <c r="V654" t="s">
        <v>287</v>
      </c>
      <c r="W654" t="s">
        <v>1348</v>
      </c>
      <c r="X654" t="str">
        <f t="shared" si="125"/>
        <v>cFFDC CCCC</v>
      </c>
      <c r="Y654">
        <v>-1</v>
      </c>
    </row>
    <row r="655" spans="1:25" x14ac:dyDescent="0.2">
      <c r="B655" t="s">
        <v>659</v>
      </c>
      <c r="C655" t="s">
        <v>1324</v>
      </c>
      <c r="D655" t="s">
        <v>1334</v>
      </c>
      <c r="E655" t="s">
        <v>1324</v>
      </c>
      <c r="F655" s="17" t="s">
        <v>1279</v>
      </c>
      <c r="G655" s="17" t="s">
        <v>57</v>
      </c>
      <c r="H655" s="17" t="s">
        <v>615</v>
      </c>
      <c r="I655" s="17"/>
      <c r="J655" s="18" t="s">
        <v>635</v>
      </c>
      <c r="K655" t="str">
        <f t="shared" si="124"/>
        <v>C18:0/22:6 EG (SDEG)</v>
      </c>
      <c r="L655" s="18" t="str">
        <f>"A general model "&amp;D655&amp;" ("&amp;E655&amp;") lipid corresponding to atomistic C18:0/22:6(4c;7c;10c;13c;16c;19c) 1-stearoyl-2-docosahexaenoyl tails."</f>
        <v>A general model ether lipid phosphatidylglycerol (EG) lipid corresponding to atomistic C18:0/22:6(4c;7c;10c;13c;16c;19c) 1-stearoyl-2-docosahexaenoyl tails.</v>
      </c>
      <c r="N655" t="s">
        <v>945</v>
      </c>
      <c r="O655"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655" t="s">
        <v>878</v>
      </c>
      <c r="V655" t="s">
        <v>287</v>
      </c>
      <c r="W655" t="s">
        <v>1348</v>
      </c>
      <c r="X655" t="str">
        <f t="shared" si="125"/>
        <v>DFFDD CCCC</v>
      </c>
      <c r="Y655">
        <v>-1</v>
      </c>
    </row>
    <row r="656" spans="1:25" x14ac:dyDescent="0.2">
      <c r="B656" t="s">
        <v>659</v>
      </c>
      <c r="C656" t="s">
        <v>1324</v>
      </c>
      <c r="D656" t="s">
        <v>1334</v>
      </c>
      <c r="E656" t="s">
        <v>1324</v>
      </c>
      <c r="F656" s="17" t="s">
        <v>1280</v>
      </c>
      <c r="G656" s="17" t="s">
        <v>73</v>
      </c>
      <c r="H656" s="17" t="s">
        <v>88</v>
      </c>
      <c r="I656" s="17"/>
      <c r="J656" t="s">
        <v>214</v>
      </c>
      <c r="K656" t="str">
        <f t="shared" si="124"/>
        <v>C18:1/18:2 EG (OLEG)</v>
      </c>
      <c r="L656" s="18" t="str">
        <f>"A general model "&amp;D656&amp;" ("&amp;E656&amp;") lipid corresponding to atomistic C18:1(9c)/18:2(9c;12c) 1-oleoyl-2-linoleoyl  tails."</f>
        <v>A general model ether lipid phosphatidylglycerol (EG) lipid corresponding to atomistic C18:1(9c)/18:2(9c;12c) 1-oleoyl-2-linoleoyl  tails.</v>
      </c>
      <c r="N656" t="s">
        <v>945</v>
      </c>
      <c r="O656"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656" t="s">
        <v>878</v>
      </c>
      <c r="V656" t="s">
        <v>287</v>
      </c>
      <c r="W656" t="s">
        <v>1348</v>
      </c>
      <c r="X656" t="str">
        <f t="shared" si="125"/>
        <v>CDDC CDCC</v>
      </c>
      <c r="Y656">
        <v>-1</v>
      </c>
    </row>
    <row r="657" spans="2:25" x14ac:dyDescent="0.2">
      <c r="B657" t="s">
        <v>659</v>
      </c>
      <c r="C657" t="s">
        <v>1324</v>
      </c>
      <c r="D657" t="s">
        <v>1334</v>
      </c>
      <c r="E657" t="s">
        <v>1324</v>
      </c>
      <c r="F657" s="17" t="s">
        <v>1281</v>
      </c>
      <c r="G657" s="17" t="s">
        <v>73</v>
      </c>
      <c r="H657" s="17" t="s">
        <v>80</v>
      </c>
      <c r="I657" s="17"/>
      <c r="J657" t="s">
        <v>644</v>
      </c>
      <c r="K657" t="str">
        <f t="shared" si="124"/>
        <v>C18:1/22:1 EG (OEEG)</v>
      </c>
      <c r="L657" s="18" t="str">
        <f>"A general model "&amp;D657&amp;" ("&amp;E657&amp;") lipid corresponding to atomistic C18:1(9c)/22:1(13c) 1-oleoyl-2-dierucoyl tails."</f>
        <v>A general model ether lipid phosphatidylglycerol (EG) lipid corresponding to atomistic C18:1(9c)/22:1(13c) 1-oleoyl-2-dierucoyl tails.</v>
      </c>
      <c r="N657" t="s">
        <v>945</v>
      </c>
      <c r="O657"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657" t="s">
        <v>878</v>
      </c>
      <c r="V657" t="s">
        <v>287</v>
      </c>
      <c r="W657" t="s">
        <v>1348</v>
      </c>
      <c r="X657" t="str">
        <f t="shared" si="125"/>
        <v>CCDCC CDCC</v>
      </c>
      <c r="Y657">
        <v>-1</v>
      </c>
    </row>
    <row r="658" spans="2:25" x14ac:dyDescent="0.2">
      <c r="B658" t="s">
        <v>659</v>
      </c>
      <c r="C658" t="s">
        <v>1324</v>
      </c>
      <c r="D658" t="s">
        <v>1334</v>
      </c>
      <c r="E658" t="s">
        <v>1324</v>
      </c>
      <c r="F658" s="17" t="s">
        <v>1282</v>
      </c>
      <c r="G658" s="17" t="s">
        <v>73</v>
      </c>
      <c r="H658" s="17" t="s">
        <v>615</v>
      </c>
      <c r="I658" s="17"/>
      <c r="J658" s="18" t="s">
        <v>216</v>
      </c>
      <c r="K658" t="str">
        <f>J658&amp;" "&amp;E658&amp;" ("&amp;F658&amp;")"</f>
        <v>C18:1/22:6 EG (ODEG)</v>
      </c>
      <c r="L658" s="18" t="str">
        <f>"A general model "&amp;D658&amp;" ("&amp;E658&amp;") lipid corresponding to atomistic C18:1(9c)/22:6(4c;7c;10c;13c;16c;19c) 1-oleoyl-2-docosahexaenoic acid tails."</f>
        <v>A general model ether lipid phosphatidylglycerol (EG) lipid corresponding to atomistic C18:1(9c)/22:6(4c;7c;10c;13c;16c;19c) 1-oleoyl-2-docosahexaenoic acid tails.</v>
      </c>
      <c r="N658" t="s">
        <v>945</v>
      </c>
      <c r="O658"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658" t="s">
        <v>878</v>
      </c>
      <c r="V658" t="s">
        <v>287</v>
      </c>
      <c r="W658" t="s">
        <v>1348</v>
      </c>
      <c r="X658" t="str">
        <f>H658&amp;" "&amp;G658</f>
        <v>DFFDD CDCC</v>
      </c>
      <c r="Y658">
        <v>-1</v>
      </c>
    </row>
    <row r="659" spans="2:25" x14ac:dyDescent="0.2">
      <c r="B659" t="s">
        <v>659</v>
      </c>
      <c r="C659" t="s">
        <v>1324</v>
      </c>
      <c r="D659" t="s">
        <v>1334</v>
      </c>
      <c r="E659" t="s">
        <v>1324</v>
      </c>
      <c r="F659" s="17" t="s">
        <v>1283</v>
      </c>
      <c r="G659" s="17" t="s">
        <v>88</v>
      </c>
      <c r="H659" s="17" t="s">
        <v>92</v>
      </c>
      <c r="I659" s="17"/>
      <c r="J659" t="s">
        <v>645</v>
      </c>
      <c r="K659" t="str">
        <f t="shared" ref="K659" si="126">J659&amp;" "&amp;E659&amp;" ("&amp;F659&amp;")"</f>
        <v>C18:2/18:3 EG (LFEG)</v>
      </c>
      <c r="L659" s="18" t="str">
        <f>"A general model "&amp;D659&amp;" ("&amp;E659&amp;") lipid corresponding to atomistic C18:2(9c;12c)/18:3(9c;12c;15c) 1-dilinoleoyl-2-alpha-linolenic acid  tails."</f>
        <v>A general model ether lipid phosphatidylglycerol (EG) lipid corresponding to atomistic C18:2(9c;12c)/18:3(9c;12c;15c) 1-dilinoleoyl-2-alpha-linolenic acid  tails.</v>
      </c>
      <c r="N659" t="s">
        <v>945</v>
      </c>
      <c r="O659"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659" t="s">
        <v>878</v>
      </c>
      <c r="V659" t="s">
        <v>287</v>
      </c>
      <c r="W659" t="s">
        <v>1348</v>
      </c>
      <c r="X659" t="str">
        <f t="shared" ref="X659" si="127">H659&amp;" "&amp;G659</f>
        <v>CDDD CDDC</v>
      </c>
      <c r="Y659">
        <v>-1</v>
      </c>
    </row>
    <row r="660" spans="2:25" x14ac:dyDescent="0.2">
      <c r="F660" s="17"/>
      <c r="G660" s="17"/>
      <c r="H660" s="17"/>
      <c r="I660" s="17"/>
      <c r="L660" s="18"/>
    </row>
    <row r="661" spans="2:25" ht="18" x14ac:dyDescent="0.2">
      <c r="C661" s="16" t="s">
        <v>1332</v>
      </c>
      <c r="D661" s="16"/>
      <c r="E661" s="16"/>
      <c r="L661" s="19"/>
    </row>
    <row r="662" spans="2:25" x14ac:dyDescent="0.2">
      <c r="B662">
        <v>-1</v>
      </c>
      <c r="C662" t="s">
        <v>1122</v>
      </c>
      <c r="D662" t="s">
        <v>1332</v>
      </c>
      <c r="E662" t="s">
        <v>1342</v>
      </c>
      <c r="O662" t="str">
        <f>Refs!$B$13 &amp; " and \n " &amp; Refs!$B$12</f>
        <v>K.B. Pedersen et al., The Martini 3 Lipidome: Expanded and Refined Parameters Improve Lipid Phase Behavior, ACS Central Science, 2025. doi: 10.1021/acscentsci.5c00755 and \n P.C.T. Souza et al. Martini 3: a general purpose force field for coarse-grained molecular dynamics, \n Nat. Methods; 2021. doi: 10.1038/s41592-021-01098-3</v>
      </c>
      <c r="Q662" t="s">
        <v>660</v>
      </c>
      <c r="R662" t="s">
        <v>876</v>
      </c>
    </row>
    <row r="663" spans="2:25" x14ac:dyDescent="0.2">
      <c r="B663" t="s">
        <v>659</v>
      </c>
      <c r="C663" t="s">
        <v>1123</v>
      </c>
      <c r="D663" t="s">
        <v>1333</v>
      </c>
      <c r="E663" t="s">
        <v>1123</v>
      </c>
      <c r="F663" s="17" t="s">
        <v>1284</v>
      </c>
      <c r="G663" s="17" t="s">
        <v>571</v>
      </c>
      <c r="H663" s="17" t="s">
        <v>571</v>
      </c>
      <c r="I663" s="17"/>
      <c r="J663" t="s">
        <v>582</v>
      </c>
      <c r="K663" t="str">
        <f t="shared" ref="K663:K678" si="128">J663&amp;" "&amp;E663&amp;" ("&amp;F663&amp;")"</f>
        <v>di-C08:0 EA (DTEA)</v>
      </c>
      <c r="L663" t="str">
        <f>"A general model "&amp;D663&amp;" ("&amp;E663&amp;") lipid corresponding to atomistic C8:0 dioctanoyl tails."</f>
        <v>A general model ether lipid phosphatidic acid (EA) lipid corresponding to atomistic C8:0 dioctanoyl tails.</v>
      </c>
      <c r="N663" t="s">
        <v>945</v>
      </c>
      <c r="O663"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663" t="s">
        <v>878</v>
      </c>
      <c r="V663" t="s">
        <v>26</v>
      </c>
      <c r="W663" t="s">
        <v>1348</v>
      </c>
      <c r="X663" t="str">
        <f t="shared" ref="X663:X678" si="129">H663&amp;" "&amp;G663</f>
        <v>cC cC</v>
      </c>
      <c r="Y663">
        <v>-1</v>
      </c>
    </row>
    <row r="664" spans="2:25" x14ac:dyDescent="0.2">
      <c r="B664" t="s">
        <v>659</v>
      </c>
      <c r="C664" t="s">
        <v>1123</v>
      </c>
      <c r="D664" t="s">
        <v>1333</v>
      </c>
      <c r="E664" t="s">
        <v>1123</v>
      </c>
      <c r="F664" s="17" t="s">
        <v>1285</v>
      </c>
      <c r="G664" s="17" t="s">
        <v>50</v>
      </c>
      <c r="H664" s="17" t="s">
        <v>50</v>
      </c>
      <c r="I664" s="17"/>
      <c r="J664" t="s">
        <v>584</v>
      </c>
      <c r="K664" t="str">
        <f t="shared" si="128"/>
        <v>di-C10:0 EA (DJEA)</v>
      </c>
      <c r="L664" t="str">
        <f>"A general model "&amp;D664&amp;" ("&amp;E664&amp;") lipid corresponding to atomistic C10:0 didecanoyl tails."</f>
        <v>A general model ether lipid phosphatidic acid (EA) lipid corresponding to atomistic C10:0 didecanoyl tails.</v>
      </c>
      <c r="N664" t="s">
        <v>945</v>
      </c>
      <c r="O664"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664" t="s">
        <v>878</v>
      </c>
      <c r="V664" t="s">
        <v>26</v>
      </c>
      <c r="W664" t="s">
        <v>1348</v>
      </c>
      <c r="X664" t="str">
        <f t="shared" si="129"/>
        <v>CC CC</v>
      </c>
      <c r="Y664">
        <v>-1</v>
      </c>
    </row>
    <row r="665" spans="2:25" x14ac:dyDescent="0.2">
      <c r="B665" t="s">
        <v>659</v>
      </c>
      <c r="C665" t="s">
        <v>1123</v>
      </c>
      <c r="D665" t="s">
        <v>1333</v>
      </c>
      <c r="E665" t="s">
        <v>1123</v>
      </c>
      <c r="F665" s="17" t="s">
        <v>1286</v>
      </c>
      <c r="G665" s="17" t="s">
        <v>570</v>
      </c>
      <c r="H665" s="17" t="s">
        <v>570</v>
      </c>
      <c r="I665" s="17"/>
      <c r="J665" t="s">
        <v>585</v>
      </c>
      <c r="K665" t="str">
        <f t="shared" si="128"/>
        <v>di-C12:0 EA (DUEA)</v>
      </c>
      <c r="L665" t="str">
        <f>"A general model "&amp;D665&amp;" ("&amp;E665&amp;") lipid corresponding to atomistic C12:0 dilauroyl tails."</f>
        <v>A general model ether lipid phosphatidic acid (EA) lipid corresponding to atomistic C12:0 dilauroyl tails.</v>
      </c>
      <c r="N665" t="s">
        <v>945</v>
      </c>
      <c r="O665"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665" t="s">
        <v>878</v>
      </c>
      <c r="V665" t="s">
        <v>26</v>
      </c>
      <c r="W665" t="s">
        <v>1348</v>
      </c>
      <c r="X665" t="str">
        <f t="shared" si="129"/>
        <v>cCC cCC</v>
      </c>
      <c r="Y665">
        <v>-1</v>
      </c>
    </row>
    <row r="666" spans="2:25" x14ac:dyDescent="0.2">
      <c r="B666" t="s">
        <v>659</v>
      </c>
      <c r="C666" t="s">
        <v>1123</v>
      </c>
      <c r="D666" t="s">
        <v>1333</v>
      </c>
      <c r="E666" t="s">
        <v>1123</v>
      </c>
      <c r="F666" s="17" t="s">
        <v>1287</v>
      </c>
      <c r="G666" s="17" t="s">
        <v>54</v>
      </c>
      <c r="H666" s="17" t="s">
        <v>54</v>
      </c>
      <c r="I666" s="17"/>
      <c r="J666" t="s">
        <v>587</v>
      </c>
      <c r="K666" t="str">
        <f t="shared" si="128"/>
        <v>di-C14:0 EA (DMEA)</v>
      </c>
      <c r="L666" t="str">
        <f>"A general model "&amp;D666&amp;" ("&amp;E666&amp;") lipid corresponding to atomistic C14:0 dimyristoyl (DM"&amp;E666&amp;") tails."</f>
        <v>A general model ether lipid phosphatidic acid (EA) lipid corresponding to atomistic C14:0 dimyristoyl (DMEA) tails.</v>
      </c>
      <c r="N666" t="s">
        <v>945</v>
      </c>
      <c r="O666"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666" t="s">
        <v>878</v>
      </c>
      <c r="V666" t="s">
        <v>26</v>
      </c>
      <c r="W666" t="s">
        <v>1348</v>
      </c>
      <c r="X666" t="str">
        <f t="shared" si="129"/>
        <v>CCC CCC</v>
      </c>
      <c r="Y666">
        <v>-1</v>
      </c>
    </row>
    <row r="667" spans="2:25" x14ac:dyDescent="0.2">
      <c r="B667" t="s">
        <v>659</v>
      </c>
      <c r="C667" t="s">
        <v>1123</v>
      </c>
      <c r="D667" t="s">
        <v>1333</v>
      </c>
      <c r="E667" t="s">
        <v>1123</v>
      </c>
      <c r="F667" s="17" t="s">
        <v>1288</v>
      </c>
      <c r="G667" s="17" t="s">
        <v>569</v>
      </c>
      <c r="H667" s="17" t="s">
        <v>569</v>
      </c>
      <c r="I667" s="17"/>
      <c r="J667" t="s">
        <v>588</v>
      </c>
      <c r="K667" t="str">
        <f t="shared" si="128"/>
        <v>di-C16:0 EA (DPEA)</v>
      </c>
      <c r="L667" t="str">
        <f>"A general model "&amp;D667&amp;" ("&amp;E667&amp;") lipid corresponding to atomistic C16:0 dipalmitoyl (DP"&amp;E667&amp;") tails."</f>
        <v>A general model ether lipid phosphatidic acid (EA) lipid corresponding to atomistic C16:0 dipalmitoyl (DPEA) tails.</v>
      </c>
      <c r="N667" t="s">
        <v>945</v>
      </c>
      <c r="O667"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667" t="s">
        <v>878</v>
      </c>
      <c r="V667" t="s">
        <v>26</v>
      </c>
      <c r="W667" t="s">
        <v>1348</v>
      </c>
      <c r="X667" t="str">
        <f t="shared" si="129"/>
        <v>cCCC cCCC</v>
      </c>
      <c r="Y667">
        <v>-1</v>
      </c>
    </row>
    <row r="668" spans="2:25" x14ac:dyDescent="0.2">
      <c r="B668" t="s">
        <v>659</v>
      </c>
      <c r="C668" t="s">
        <v>1123</v>
      </c>
      <c r="D668" t="s">
        <v>1333</v>
      </c>
      <c r="E668" t="s">
        <v>1123</v>
      </c>
      <c r="F668" s="17" t="s">
        <v>1289</v>
      </c>
      <c r="G668" s="17" t="s">
        <v>57</v>
      </c>
      <c r="H668" s="17" t="s">
        <v>57</v>
      </c>
      <c r="I668" s="17"/>
      <c r="J668" t="s">
        <v>589</v>
      </c>
      <c r="K668" t="str">
        <f t="shared" si="128"/>
        <v>di-C18:0 EA (DSEA)</v>
      </c>
      <c r="L668" t="str">
        <f>"A general model "&amp;D668&amp;" ("&amp;E668&amp;") lipid corresponding to atomistic C18:0 distearoyl (DS"&amp;E667&amp;") tails."</f>
        <v>A general model ether lipid phosphatidic acid (EA) lipid corresponding to atomistic C18:0 distearoyl (DSEA) tails.</v>
      </c>
      <c r="N668" t="s">
        <v>945</v>
      </c>
      <c r="O668"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668" t="s">
        <v>878</v>
      </c>
      <c r="V668" t="s">
        <v>26</v>
      </c>
      <c r="W668" t="s">
        <v>1348</v>
      </c>
      <c r="X668" t="str">
        <f t="shared" si="129"/>
        <v>CCCC CCCC</v>
      </c>
      <c r="Y668">
        <v>-1</v>
      </c>
    </row>
    <row r="669" spans="2:25" x14ac:dyDescent="0.2">
      <c r="B669" t="s">
        <v>659</v>
      </c>
      <c r="C669" t="s">
        <v>1123</v>
      </c>
      <c r="D669" t="s">
        <v>1333</v>
      </c>
      <c r="E669" t="s">
        <v>1123</v>
      </c>
      <c r="F669" s="17" t="s">
        <v>1290</v>
      </c>
      <c r="G669" s="17" t="s">
        <v>568</v>
      </c>
      <c r="H669" s="17" t="s">
        <v>568</v>
      </c>
      <c r="I669" s="17"/>
      <c r="J669" t="s">
        <v>590</v>
      </c>
      <c r="K669" t="str">
        <f t="shared" si="128"/>
        <v>di-C20:0 EA (DKEA)</v>
      </c>
      <c r="L669" t="str">
        <f>"A general model "&amp;D669&amp;" ("&amp;E669&amp;") lipid corresponding to atomistic C20:0 diarachidoyl tails."</f>
        <v>A general model ether lipid phosphatidic acid (EA) lipid corresponding to atomistic C20:0 diarachidoyl tails.</v>
      </c>
      <c r="N669" t="s">
        <v>945</v>
      </c>
      <c r="O669"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669" t="s">
        <v>878</v>
      </c>
      <c r="V669" t="s">
        <v>26</v>
      </c>
      <c r="W669" t="s">
        <v>1348</v>
      </c>
      <c r="X669" t="str">
        <f t="shared" si="129"/>
        <v>cCCCC cCCCC</v>
      </c>
      <c r="Y669">
        <v>-1</v>
      </c>
    </row>
    <row r="670" spans="2:25" x14ac:dyDescent="0.2">
      <c r="B670" t="s">
        <v>659</v>
      </c>
      <c r="C670" t="s">
        <v>1123</v>
      </c>
      <c r="D670" t="s">
        <v>1333</v>
      </c>
      <c r="E670" t="s">
        <v>1123</v>
      </c>
      <c r="F670" s="17" t="s">
        <v>1291</v>
      </c>
      <c r="G670" s="17" t="s">
        <v>61</v>
      </c>
      <c r="H670" s="17" t="s">
        <v>61</v>
      </c>
      <c r="I670" s="17"/>
      <c r="J670" t="s">
        <v>591</v>
      </c>
      <c r="K670" t="str">
        <f t="shared" si="128"/>
        <v>di-C22:0 EA (DBEA)</v>
      </c>
      <c r="L670" t="str">
        <f>"A general model "&amp;D670&amp;" ("&amp;E670&amp;") lipid corresponding to atomistic C22:0 dibehenoyl tails."</f>
        <v>A general model ether lipid phosphatidic acid (EA) lipid corresponding to atomistic C22:0 dibehenoyl tails.</v>
      </c>
      <c r="N670" t="s">
        <v>945</v>
      </c>
      <c r="O670"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670" t="s">
        <v>878</v>
      </c>
      <c r="V670" t="s">
        <v>26</v>
      </c>
      <c r="W670" t="s">
        <v>1348</v>
      </c>
      <c r="X670" t="str">
        <f t="shared" si="129"/>
        <v>CCCCC CCCCC</v>
      </c>
      <c r="Y670">
        <v>-1</v>
      </c>
    </row>
    <row r="671" spans="2:25" x14ac:dyDescent="0.2">
      <c r="B671" t="s">
        <v>659</v>
      </c>
      <c r="C671" t="s">
        <v>1123</v>
      </c>
      <c r="D671" t="s">
        <v>1333</v>
      </c>
      <c r="E671" t="s">
        <v>1123</v>
      </c>
      <c r="F671" s="17" t="s">
        <v>1292</v>
      </c>
      <c r="G671" s="17" t="s">
        <v>599</v>
      </c>
      <c r="H671" s="17" t="s">
        <v>599</v>
      </c>
      <c r="I671" s="17"/>
      <c r="J671" t="s">
        <v>586</v>
      </c>
      <c r="K671" t="str">
        <f t="shared" si="128"/>
        <v>di-C24:0 EA (DXEA)</v>
      </c>
      <c r="L671" t="str">
        <f>"A general model "&amp;D671&amp;" ("&amp;E671&amp;") lipid corresponding to atomistic C24:0 dilignoceroyl tails."</f>
        <v>A general model ether lipid phosphatidic acid (EA) lipid corresponding to atomistic C24:0 dilignoceroyl tails.</v>
      </c>
      <c r="N671" t="s">
        <v>945</v>
      </c>
      <c r="O671"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671" t="s">
        <v>878</v>
      </c>
      <c r="V671" t="s">
        <v>26</v>
      </c>
      <c r="W671" t="s">
        <v>1348</v>
      </c>
      <c r="X671" t="str">
        <f t="shared" si="129"/>
        <v>cCCCCC cCCCCC</v>
      </c>
      <c r="Y671">
        <v>-1</v>
      </c>
    </row>
    <row r="672" spans="2:25" x14ac:dyDescent="0.2">
      <c r="B672" t="s">
        <v>659</v>
      </c>
      <c r="C672" t="s">
        <v>1123</v>
      </c>
      <c r="D672" t="s">
        <v>1333</v>
      </c>
      <c r="E672" t="s">
        <v>1123</v>
      </c>
      <c r="F672" s="17" t="s">
        <v>1293</v>
      </c>
      <c r="G672" s="17" t="s">
        <v>65</v>
      </c>
      <c r="H672" s="17" t="s">
        <v>65</v>
      </c>
      <c r="I672" s="17"/>
      <c r="J672" t="s">
        <v>592</v>
      </c>
      <c r="K672" t="str">
        <f t="shared" si="128"/>
        <v>di-C26:0 EA (DCEA)</v>
      </c>
      <c r="L672" t="str">
        <f>"A general model "&amp;D672&amp;" ("&amp;E672&amp;") lipid corresponding to atomistic C26:0 dihexacosanoyl tails."</f>
        <v>A general model ether lipid phosphatidic acid (EA) lipid corresponding to atomistic C26:0 dihexacosanoyl tails.</v>
      </c>
      <c r="N672" t="s">
        <v>945</v>
      </c>
      <c r="O672"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672" t="s">
        <v>878</v>
      </c>
      <c r="V672" t="s">
        <v>26</v>
      </c>
      <c r="W672" t="s">
        <v>1348</v>
      </c>
      <c r="X672" t="str">
        <f t="shared" si="129"/>
        <v>CCCCCC CCCCCC</v>
      </c>
      <c r="Y672">
        <v>-1</v>
      </c>
    </row>
    <row r="673" spans="1:26" x14ac:dyDescent="0.2">
      <c r="B673" t="s">
        <v>659</v>
      </c>
      <c r="C673" t="s">
        <v>1123</v>
      </c>
      <c r="D673" t="s">
        <v>1333</v>
      </c>
      <c r="E673" t="s">
        <v>1123</v>
      </c>
      <c r="F673" s="17" t="s">
        <v>1294</v>
      </c>
      <c r="G673" s="17" t="s">
        <v>69</v>
      </c>
      <c r="H673" s="17" t="s">
        <v>69</v>
      </c>
      <c r="I673" s="17"/>
      <c r="J673" t="s">
        <v>600</v>
      </c>
      <c r="K673" t="str">
        <f t="shared" si="128"/>
        <v>di-C14:1 EA (DREA)</v>
      </c>
      <c r="L673" t="str">
        <f>"A general model "&amp;D673&amp;" ("&amp;E673&amp;") lipid corresponding to atomistic C14:1(9c) dimyristoleoyl tails."</f>
        <v>A general model ether lipid phosphatidic acid (EA) lipid corresponding to atomistic C14:1(9c) dimyristoleoyl tails.</v>
      </c>
      <c r="N673" t="s">
        <v>945</v>
      </c>
      <c r="O673"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673" t="s">
        <v>878</v>
      </c>
      <c r="V673" t="s">
        <v>26</v>
      </c>
      <c r="W673" t="s">
        <v>1348</v>
      </c>
      <c r="X673" t="str">
        <f t="shared" si="129"/>
        <v>CDC CDC</v>
      </c>
      <c r="Y673">
        <v>-1</v>
      </c>
    </row>
    <row r="674" spans="1:26" x14ac:dyDescent="0.2">
      <c r="B674" t="s">
        <v>659</v>
      </c>
      <c r="C674" t="s">
        <v>1123</v>
      </c>
      <c r="D674" t="s">
        <v>1333</v>
      </c>
      <c r="E674" t="s">
        <v>1123</v>
      </c>
      <c r="F674" s="17" t="s">
        <v>1295</v>
      </c>
      <c r="G674" s="17" t="s">
        <v>572</v>
      </c>
      <c r="H674" s="17" t="s">
        <v>572</v>
      </c>
      <c r="I674" s="17"/>
      <c r="J674" t="s">
        <v>601</v>
      </c>
      <c r="K674" t="str">
        <f t="shared" si="128"/>
        <v>di-C16:1 EA (DYEA)</v>
      </c>
      <c r="L674" t="str">
        <f>"A general model "&amp;D674&amp;" ("&amp;E674&amp;") lipid corresponding to atomistic C16:1(9c) dipalmitoleoyl tails."</f>
        <v>A general model ether lipid phosphatidic acid (EA) lipid corresponding to atomistic C16:1(9c) dipalmitoleoyl tails.</v>
      </c>
      <c r="N674" t="s">
        <v>945</v>
      </c>
      <c r="O674"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674" t="s">
        <v>878</v>
      </c>
      <c r="V674" t="s">
        <v>26</v>
      </c>
      <c r="W674" t="s">
        <v>1348</v>
      </c>
      <c r="X674" t="str">
        <f t="shared" si="129"/>
        <v>cCDC cCDC</v>
      </c>
      <c r="Y674">
        <v>-1</v>
      </c>
    </row>
    <row r="675" spans="1:26" x14ac:dyDescent="0.2">
      <c r="B675" t="s">
        <v>659</v>
      </c>
      <c r="C675" t="s">
        <v>1123</v>
      </c>
      <c r="D675" t="s">
        <v>1333</v>
      </c>
      <c r="E675" t="s">
        <v>1123</v>
      </c>
      <c r="F675" s="17" t="s">
        <v>1296</v>
      </c>
      <c r="G675" s="17" t="s">
        <v>73</v>
      </c>
      <c r="H675" s="17" t="s">
        <v>73</v>
      </c>
      <c r="I675" s="17"/>
      <c r="J675" t="s">
        <v>602</v>
      </c>
      <c r="K675" t="str">
        <f t="shared" si="128"/>
        <v>di-C18:1 EA (DOEA)</v>
      </c>
      <c r="L675" t="str">
        <f>"A general model "&amp;D675&amp;" ("&amp;E675&amp;") lipid corresponding to atomistic C18:1(9c) dioleoyl (DO"&amp;E675&amp;") tails."</f>
        <v>A general model ether lipid phosphatidic acid (EA) lipid corresponding to atomistic C18:1(9c) dioleoyl (DOEA) tails.</v>
      </c>
      <c r="N675" t="s">
        <v>945</v>
      </c>
      <c r="O675"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675" t="s">
        <v>878</v>
      </c>
      <c r="V675" t="s">
        <v>26</v>
      </c>
      <c r="W675" t="s">
        <v>1348</v>
      </c>
      <c r="X675" t="str">
        <f t="shared" si="129"/>
        <v>CDCC CDCC</v>
      </c>
      <c r="Y675">
        <v>-1</v>
      </c>
    </row>
    <row r="676" spans="1:26" x14ac:dyDescent="0.2">
      <c r="B676" t="s">
        <v>659</v>
      </c>
      <c r="C676" t="s">
        <v>1123</v>
      </c>
      <c r="D676" t="s">
        <v>1333</v>
      </c>
      <c r="E676" t="s">
        <v>1123</v>
      </c>
      <c r="F676" s="17" t="s">
        <v>1297</v>
      </c>
      <c r="G676" s="17" t="s">
        <v>77</v>
      </c>
      <c r="H676" s="17" t="s">
        <v>77</v>
      </c>
      <c r="I676" s="17"/>
      <c r="J676" t="s">
        <v>602</v>
      </c>
      <c r="K676" t="str">
        <f t="shared" si="128"/>
        <v>di-C18:1 EA (DVEA)</v>
      </c>
      <c r="L676" t="str">
        <f>"A general model "&amp;D676&amp;" ("&amp;E676&amp;") lipid corresponding to atomistic C18:1(11c) cis-vaccenic acid tails."</f>
        <v>A general model ether lipid phosphatidic acid (EA) lipid corresponding to atomistic C18:1(11c) cis-vaccenic acid tails.</v>
      </c>
      <c r="N676" t="s">
        <v>945</v>
      </c>
      <c r="O676"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676" t="s">
        <v>878</v>
      </c>
      <c r="V676" t="s">
        <v>26</v>
      </c>
      <c r="W676" t="s">
        <v>1348</v>
      </c>
      <c r="X676" t="str">
        <f t="shared" si="129"/>
        <v>CCDC CCDC</v>
      </c>
      <c r="Y676">
        <v>-1</v>
      </c>
    </row>
    <row r="677" spans="1:26" x14ac:dyDescent="0.2">
      <c r="B677" t="s">
        <v>659</v>
      </c>
      <c r="C677" t="s">
        <v>1123</v>
      </c>
      <c r="D677" t="s">
        <v>1333</v>
      </c>
      <c r="E677" t="s">
        <v>1123</v>
      </c>
      <c r="F677" s="17" t="s">
        <v>1298</v>
      </c>
      <c r="G677" s="17" t="s">
        <v>573</v>
      </c>
      <c r="H677" s="17" t="s">
        <v>573</v>
      </c>
      <c r="I677" s="17"/>
      <c r="J677" t="s">
        <v>604</v>
      </c>
      <c r="K677" t="str">
        <f t="shared" si="128"/>
        <v>di-C20:1 EA (DGEA)</v>
      </c>
      <c r="L677" t="str">
        <f>"A general model "&amp;D677&amp;" ("&amp;E677&amp;") lipid corresponding to atomistic C20:1(11c) di-gondoic acid tails."</f>
        <v>A general model ether lipid phosphatidic acid (EA) lipid corresponding to atomistic C20:1(11c) di-gondoic acid tails.</v>
      </c>
      <c r="N677" t="s">
        <v>945</v>
      </c>
      <c r="O677"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677" t="s">
        <v>878</v>
      </c>
      <c r="V677" t="s">
        <v>26</v>
      </c>
      <c r="W677" t="s">
        <v>1348</v>
      </c>
      <c r="X677" t="str">
        <f t="shared" si="129"/>
        <v>cCDCC cCDCC</v>
      </c>
      <c r="Y677">
        <v>-1</v>
      </c>
    </row>
    <row r="678" spans="1:26" x14ac:dyDescent="0.2">
      <c r="B678" t="s">
        <v>659</v>
      </c>
      <c r="C678" t="s">
        <v>1123</v>
      </c>
      <c r="D678" t="s">
        <v>1333</v>
      </c>
      <c r="E678" t="s">
        <v>1123</v>
      </c>
      <c r="F678" s="17" t="s">
        <v>1299</v>
      </c>
      <c r="G678" s="17" t="s">
        <v>80</v>
      </c>
      <c r="H678" s="17" t="s">
        <v>80</v>
      </c>
      <c r="I678" s="17"/>
      <c r="J678" t="s">
        <v>603</v>
      </c>
      <c r="K678" t="str">
        <f t="shared" si="128"/>
        <v>di-C22:1 EA (DEEA)</v>
      </c>
      <c r="L678" t="str">
        <f>"A general model "&amp;D678&amp;" ("&amp;E678&amp;") lipid corresponding to atomistic C22:1(11c) or C22:1(13c) dierucoyl tails."</f>
        <v>A general model ether lipid phosphatidic acid (EA) lipid corresponding to atomistic C22:1(11c) or C22:1(13c) dierucoyl tails.</v>
      </c>
      <c r="N678" t="s">
        <v>945</v>
      </c>
      <c r="O678"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678" t="s">
        <v>878</v>
      </c>
      <c r="V678" t="s">
        <v>26</v>
      </c>
      <c r="W678" t="s">
        <v>1348</v>
      </c>
      <c r="X678" t="str">
        <f t="shared" si="129"/>
        <v>CCDCC CCDCC</v>
      </c>
      <c r="Y678">
        <v>-1</v>
      </c>
    </row>
    <row r="679" spans="1:26" x14ac:dyDescent="0.2">
      <c r="B679" t="s">
        <v>659</v>
      </c>
      <c r="C679" t="s">
        <v>1123</v>
      </c>
      <c r="D679" t="s">
        <v>1333</v>
      </c>
      <c r="E679" t="s">
        <v>1123</v>
      </c>
      <c r="F679" s="17" t="s">
        <v>1300</v>
      </c>
      <c r="G679" s="17" t="s">
        <v>574</v>
      </c>
      <c r="H679" s="17" t="s">
        <v>574</v>
      </c>
      <c r="I679" s="17"/>
      <c r="J679" t="s">
        <v>606</v>
      </c>
      <c r="K679" t="str">
        <f>J679&amp;" "&amp;E679&amp;" ("&amp;F679&amp;")"</f>
        <v>di-C24:1 EA (DNEA)</v>
      </c>
      <c r="L679" t="str">
        <f>"A general model "&amp;D679&amp;" ("&amp;E663&amp;") lipid corresponding to atomistic C24:1(15c) di-nervonic acid tails."</f>
        <v>A general model ether lipid phosphatidic acid (EA) lipid corresponding to atomistic C24:1(15c) di-nervonic acid tails.</v>
      </c>
      <c r="N679" t="s">
        <v>945</v>
      </c>
      <c r="O679"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679" t="s">
        <v>878</v>
      </c>
      <c r="V679" t="s">
        <v>26</v>
      </c>
      <c r="W679" t="s">
        <v>1348</v>
      </c>
      <c r="X679" t="str">
        <f>H679&amp;" "&amp;G679</f>
        <v>cCCDCC cCCDCC</v>
      </c>
      <c r="Y679">
        <v>-1</v>
      </c>
    </row>
    <row r="680" spans="1:26" x14ac:dyDescent="0.2">
      <c r="B680" t="s">
        <v>659</v>
      </c>
      <c r="C680" t="s">
        <v>1123</v>
      </c>
      <c r="D680" t="s">
        <v>1333</v>
      </c>
      <c r="E680" t="s">
        <v>1123</v>
      </c>
      <c r="F680" s="17" t="s">
        <v>1301</v>
      </c>
      <c r="G680" s="17" t="s">
        <v>88</v>
      </c>
      <c r="H680" s="17" t="s">
        <v>88</v>
      </c>
      <c r="I680" s="17"/>
      <c r="J680" t="s">
        <v>609</v>
      </c>
      <c r="K680" t="str">
        <f>J680&amp;" "&amp;E680&amp;" ("&amp;F680&amp;")"</f>
        <v>di-C18:2 EA (DLEA)</v>
      </c>
      <c r="L680" t="str">
        <f>"A general model "&amp;D680&amp;" ("&amp;E680&amp;") lipid corresponding to atomistic C18:2(9c;12c) dilinoleoyl (DL"&amp;E680&amp;" or DLi"&amp;E680&amp;") tails."</f>
        <v>A general model ether lipid phosphatidic acid (EA) lipid corresponding to atomistic C18:2(9c;12c) dilinoleoyl (DLEA or DLiEA) tails.</v>
      </c>
      <c r="N680" t="s">
        <v>945</v>
      </c>
      <c r="O680"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680" t="s">
        <v>878</v>
      </c>
      <c r="V680" t="s">
        <v>26</v>
      </c>
      <c r="W680" t="s">
        <v>1348</v>
      </c>
      <c r="X680" t="str">
        <f>H680&amp;" "&amp;G680</f>
        <v>CDDC CDDC</v>
      </c>
      <c r="Y680">
        <v>-1</v>
      </c>
    </row>
    <row r="681" spans="1:26" x14ac:dyDescent="0.2">
      <c r="B681" t="s">
        <v>659</v>
      </c>
      <c r="C681" t="s">
        <v>1123</v>
      </c>
      <c r="D681" t="s">
        <v>1333</v>
      </c>
      <c r="E681" t="s">
        <v>1123</v>
      </c>
      <c r="F681" s="17" t="s">
        <v>1302</v>
      </c>
      <c r="G681" s="17" t="s">
        <v>92</v>
      </c>
      <c r="H681" s="17" t="s">
        <v>92</v>
      </c>
      <c r="I681" s="17"/>
      <c r="J681" t="s">
        <v>507</v>
      </c>
      <c r="K681" t="str">
        <f>J681&amp;" "&amp;E681&amp;" ("&amp;F681&amp;")"</f>
        <v>di-C18:3 EA (DFEA)</v>
      </c>
      <c r="L681" t="str">
        <f>"A general model "&amp;D681&amp;" ("&amp;E681&amp;") lipid corresponding to atomistic C18:3(9c;12c;15c) di-alpha-linolenic acid tails."</f>
        <v>A general model ether lipid phosphatidic acid (EA) lipid corresponding to atomistic C18:3(9c;12c;15c) di-alpha-linolenic acid tails.</v>
      </c>
      <c r="N681" t="s">
        <v>945</v>
      </c>
      <c r="O681"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681" t="s">
        <v>878</v>
      </c>
      <c r="V681" t="s">
        <v>26</v>
      </c>
      <c r="W681" t="s">
        <v>1348</v>
      </c>
      <c r="X681" t="str">
        <f>H681&amp;" "&amp;G681</f>
        <v>CDDD CDDD</v>
      </c>
      <c r="Y681">
        <v>-1</v>
      </c>
    </row>
    <row r="682" spans="1:26" x14ac:dyDescent="0.2">
      <c r="B682" t="s">
        <v>659</v>
      </c>
      <c r="C682" t="s">
        <v>1123</v>
      </c>
      <c r="D682" t="s">
        <v>1333</v>
      </c>
      <c r="E682" t="s">
        <v>1123</v>
      </c>
      <c r="F682" s="17" t="s">
        <v>1303</v>
      </c>
      <c r="G682" s="17" t="s">
        <v>614</v>
      </c>
      <c r="H682" s="17" t="s">
        <v>614</v>
      </c>
      <c r="I682" s="17"/>
      <c r="J682" t="s">
        <v>611</v>
      </c>
      <c r="K682" t="str">
        <f t="shared" ref="K682:K700" si="130">J682&amp;" "&amp;E682&amp;" ("&amp;F682&amp;")"</f>
        <v>di-C20:4 EA (DAEA)</v>
      </c>
      <c r="L682" t="str">
        <f>"A general model "&amp;D682&amp;" ("&amp;E682&amp;") lipid corresponding to atomistic C20:4(5c;8c;11c;14c) di-arachidonic acid (AA) tails."</f>
        <v>A general model ether lipid phosphatidic acid (EA) lipid corresponding to atomistic C20:4(5c;8c;11c;14c) di-arachidonic acid (AA) tails.</v>
      </c>
      <c r="N682" t="s">
        <v>945</v>
      </c>
      <c r="O682"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682" t="s">
        <v>878</v>
      </c>
      <c r="V682" t="s">
        <v>26</v>
      </c>
      <c r="W682" t="s">
        <v>1348</v>
      </c>
      <c r="X682" t="str">
        <f t="shared" ref="X682:X700" si="131">H682&amp;" "&amp;G682</f>
        <v>cFFDC cFFDC</v>
      </c>
      <c r="Y682">
        <v>-1</v>
      </c>
    </row>
    <row r="683" spans="1:26" x14ac:dyDescent="0.2">
      <c r="B683" t="s">
        <v>659</v>
      </c>
      <c r="C683" t="s">
        <v>1123</v>
      </c>
      <c r="D683" t="s">
        <v>1333</v>
      </c>
      <c r="E683" t="s">
        <v>1123</v>
      </c>
      <c r="F683" s="17" t="s">
        <v>1304</v>
      </c>
      <c r="G683" s="17" t="s">
        <v>615</v>
      </c>
      <c r="H683" s="17" t="s">
        <v>615</v>
      </c>
      <c r="I683" s="17"/>
      <c r="J683" s="18" t="s">
        <v>612</v>
      </c>
      <c r="K683" t="str">
        <f t="shared" si="130"/>
        <v>di-C22:6 EA (DDEA)</v>
      </c>
      <c r="L683" s="18" t="str">
        <f>"A general model "&amp;D683&amp;" ("&amp;E683&amp;") lipid corresponding to atomistic C22:6(4c;7c;10c;13c;16c;19c) di-docosahexaenoic acid tails."</f>
        <v>A general model ether lipid phosphatidic acid (EA) lipid corresponding to atomistic C22:6(4c;7c;10c;13c;16c;19c) di-docosahexaenoic acid tails.</v>
      </c>
      <c r="N683" t="s">
        <v>945</v>
      </c>
      <c r="O683"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683" t="s">
        <v>878</v>
      </c>
      <c r="V683" t="s">
        <v>26</v>
      </c>
      <c r="W683" t="s">
        <v>1348</v>
      </c>
      <c r="X683" t="str">
        <f t="shared" si="131"/>
        <v>DFFDD DFFDD</v>
      </c>
      <c r="Y683">
        <v>-1</v>
      </c>
      <c r="Z683" s="19"/>
    </row>
    <row r="684" spans="1:26" x14ac:dyDescent="0.2">
      <c r="B684" t="s">
        <v>659</v>
      </c>
      <c r="C684" t="s">
        <v>1123</v>
      </c>
      <c r="D684" t="s">
        <v>1333</v>
      </c>
      <c r="E684" t="s">
        <v>1123</v>
      </c>
      <c r="F684" s="17" t="s">
        <v>1305</v>
      </c>
      <c r="G684" s="17" t="s">
        <v>569</v>
      </c>
      <c r="H684" s="17" t="s">
        <v>572</v>
      </c>
      <c r="I684" s="17"/>
      <c r="J684" t="s">
        <v>618</v>
      </c>
      <c r="K684" t="str">
        <f t="shared" si="130"/>
        <v>C16:0/16:1 EA (PYEA)</v>
      </c>
      <c r="L684" s="18" t="str">
        <f>"A general model "&amp;D684&amp;" ("&amp;E684&amp;") lipid corresponding to atomistic C16:0/16:1(9c) 1-palmitoyl-2-palmitoleoyl tails."</f>
        <v>A general model ether lipid phosphatidic acid (EA) lipid corresponding to atomistic C16:0/16:1(9c) 1-palmitoyl-2-palmitoleoyl tails.</v>
      </c>
      <c r="N684" t="s">
        <v>945</v>
      </c>
      <c r="O684"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684" t="s">
        <v>878</v>
      </c>
      <c r="V684" t="s">
        <v>26</v>
      </c>
      <c r="W684" t="s">
        <v>1348</v>
      </c>
      <c r="X684" t="str">
        <f t="shared" si="131"/>
        <v>cCDC cCCC</v>
      </c>
      <c r="Y684">
        <v>-1</v>
      </c>
    </row>
    <row r="685" spans="1:26" x14ac:dyDescent="0.2">
      <c r="B685" t="s">
        <v>659</v>
      </c>
      <c r="C685" t="s">
        <v>1123</v>
      </c>
      <c r="D685" t="s">
        <v>1333</v>
      </c>
      <c r="E685" t="s">
        <v>1123</v>
      </c>
      <c r="F685" s="17" t="s">
        <v>1306</v>
      </c>
      <c r="G685" s="17" t="s">
        <v>569</v>
      </c>
      <c r="H685" s="17" t="s">
        <v>57</v>
      </c>
      <c r="I685" s="17"/>
      <c r="J685" t="s">
        <v>620</v>
      </c>
      <c r="K685" t="str">
        <f t="shared" si="130"/>
        <v>C16:0/18:0 EA (PSEA)</v>
      </c>
      <c r="L685" s="18" t="str">
        <f>"A general model "&amp;D685&amp;" ("&amp;E685&amp;") lipid corresponding to atomistic C16:0/18:0 1-palmitoyl-2-stearoyl tails."</f>
        <v>A general model ether lipid phosphatidic acid (EA) lipid corresponding to atomistic C16:0/18:0 1-palmitoyl-2-stearoyl tails.</v>
      </c>
      <c r="N685" t="s">
        <v>945</v>
      </c>
      <c r="O685"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685" t="s">
        <v>878</v>
      </c>
      <c r="V685" t="s">
        <v>26</v>
      </c>
      <c r="W685" t="s">
        <v>1348</v>
      </c>
      <c r="X685" t="str">
        <f t="shared" si="131"/>
        <v>CCCC cCCC</v>
      </c>
      <c r="Y685">
        <v>-1</v>
      </c>
    </row>
    <row r="686" spans="1:26" x14ac:dyDescent="0.2">
      <c r="B686" t="s">
        <v>659</v>
      </c>
      <c r="C686" t="s">
        <v>1123</v>
      </c>
      <c r="D686" t="s">
        <v>1333</v>
      </c>
      <c r="E686" t="s">
        <v>1123</v>
      </c>
      <c r="F686" s="17" t="s">
        <v>1307</v>
      </c>
      <c r="G686" s="17" t="s">
        <v>569</v>
      </c>
      <c r="H686" s="17" t="s">
        <v>73</v>
      </c>
      <c r="I686" s="17"/>
      <c r="J686" t="s">
        <v>197</v>
      </c>
      <c r="K686" t="str">
        <f t="shared" si="130"/>
        <v>C16:0/18:1 EA (POEA)</v>
      </c>
      <c r="L686" s="18" t="str">
        <f>"A general model "&amp;D686&amp;" ("&amp;E686&amp;") lipid corresponding to atomistic C16:0/18:1(9c) 1-palmitoyl-2-oleoyl (PO"&amp;E686&amp;") tails."</f>
        <v>A general model ether lipid phosphatidic acid (EA) lipid corresponding to atomistic C16:0/18:1(9c) 1-palmitoyl-2-oleoyl (POEA) tails.</v>
      </c>
      <c r="N686" t="s">
        <v>945</v>
      </c>
      <c r="O686"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686" t="s">
        <v>878</v>
      </c>
      <c r="V686" t="s">
        <v>26</v>
      </c>
      <c r="W686" t="s">
        <v>1348</v>
      </c>
      <c r="X686" t="str">
        <f t="shared" si="131"/>
        <v>CDCC cCCC</v>
      </c>
      <c r="Y686">
        <v>-1</v>
      </c>
    </row>
    <row r="687" spans="1:26" x14ac:dyDescent="0.2">
      <c r="A687" s="27"/>
      <c r="B687" t="s">
        <v>659</v>
      </c>
      <c r="C687" t="s">
        <v>1123</v>
      </c>
      <c r="D687" t="s">
        <v>1333</v>
      </c>
      <c r="E687" t="s">
        <v>1123</v>
      </c>
      <c r="F687" s="17" t="s">
        <v>1308</v>
      </c>
      <c r="G687" s="17" t="s">
        <v>569</v>
      </c>
      <c r="H687" s="17" t="s">
        <v>88</v>
      </c>
      <c r="I687" s="17"/>
      <c r="J687" t="s">
        <v>203</v>
      </c>
      <c r="K687" t="str">
        <f t="shared" si="130"/>
        <v>C16:0/18:2 EA (PLEA)</v>
      </c>
      <c r="L687" s="18" t="str">
        <f>"A general model "&amp;D687&amp;" ("&amp;E687&amp;") lipid corresponding to atomistic C16:0/18:2(9c;12c) 1-palmitoyl-2-linoleoyl tails."</f>
        <v>A general model ether lipid phosphatidic acid (EA) lipid corresponding to atomistic C16:0/18:2(9c;12c) 1-palmitoyl-2-linoleoyl tails.</v>
      </c>
      <c r="N687" t="s">
        <v>945</v>
      </c>
      <c r="O687"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687" t="s">
        <v>878</v>
      </c>
      <c r="V687" t="s">
        <v>26</v>
      </c>
      <c r="W687" t="s">
        <v>1348</v>
      </c>
      <c r="X687" t="str">
        <f t="shared" si="131"/>
        <v>CDDC cCCC</v>
      </c>
      <c r="Y687">
        <v>-1</v>
      </c>
    </row>
    <row r="688" spans="1:26" x14ac:dyDescent="0.2">
      <c r="B688" t="s">
        <v>659</v>
      </c>
      <c r="C688" t="s">
        <v>1123</v>
      </c>
      <c r="D688" t="s">
        <v>1333</v>
      </c>
      <c r="E688" t="s">
        <v>1123</v>
      </c>
      <c r="F688" s="17" t="s">
        <v>1309</v>
      </c>
      <c r="G688" s="17" t="s">
        <v>569</v>
      </c>
      <c r="H688" s="17" t="s">
        <v>92</v>
      </c>
      <c r="I688" s="17"/>
      <c r="J688" t="s">
        <v>205</v>
      </c>
      <c r="K688" t="str">
        <f t="shared" si="130"/>
        <v>C16:0/18:3 EA (PFEA)</v>
      </c>
      <c r="L688" s="18" t="str">
        <f>"A general model "&amp;D688&amp;" ("&amp;E688&amp;") lipid corresponding to atomistic C16:0/18:3(9c;12c;15c) 1-palmitoyl-2-alpha-linolenic acid tails."</f>
        <v>A general model ether lipid phosphatidic acid (EA) lipid corresponding to atomistic C16:0/18:3(9c;12c;15c) 1-palmitoyl-2-alpha-linolenic acid tails.</v>
      </c>
      <c r="N688" t="s">
        <v>945</v>
      </c>
      <c r="O688"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688" t="s">
        <v>878</v>
      </c>
      <c r="V688" t="s">
        <v>26</v>
      </c>
      <c r="W688" t="s">
        <v>1348</v>
      </c>
      <c r="X688" t="str">
        <f t="shared" si="131"/>
        <v>CDDD cCCC</v>
      </c>
      <c r="Y688">
        <v>-1</v>
      </c>
    </row>
    <row r="689" spans="1:25" x14ac:dyDescent="0.2">
      <c r="B689" t="s">
        <v>659</v>
      </c>
      <c r="C689" t="s">
        <v>1123</v>
      </c>
      <c r="D689" t="s">
        <v>1333</v>
      </c>
      <c r="E689" t="s">
        <v>1123</v>
      </c>
      <c r="F689" s="17" t="s">
        <v>1310</v>
      </c>
      <c r="G689" s="17" t="s">
        <v>569</v>
      </c>
      <c r="H689" s="17" t="s">
        <v>651</v>
      </c>
      <c r="I689" s="17"/>
      <c r="J689" t="s">
        <v>201</v>
      </c>
      <c r="K689" t="str">
        <f t="shared" si="130"/>
        <v>C16:0/20:2 EA (PIEA)</v>
      </c>
      <c r="L689" s="18" t="str">
        <f>"A general model "&amp;D689&amp;" ("&amp;E689&amp;") lipid corresponding to atomistic C16:0/20:2(11c;14c) 1-palmitoyl-2-eicosadienoyl tails."</f>
        <v>A general model ether lipid phosphatidic acid (EA) lipid corresponding to atomistic C16:0/20:2(11c;14c) 1-palmitoyl-2-eicosadienoyl tails.</v>
      </c>
      <c r="N689" t="s">
        <v>945</v>
      </c>
      <c r="O689"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689" t="s">
        <v>878</v>
      </c>
      <c r="V689" t="s">
        <v>26</v>
      </c>
      <c r="W689" t="s">
        <v>1348</v>
      </c>
      <c r="X689" t="str">
        <f t="shared" si="131"/>
        <v>cCDDC cCCC</v>
      </c>
      <c r="Y689">
        <v>-1</v>
      </c>
    </row>
    <row r="690" spans="1:25" x14ac:dyDescent="0.2">
      <c r="A690" s="41"/>
      <c r="B690" t="s">
        <v>659</v>
      </c>
      <c r="C690" t="s">
        <v>1123</v>
      </c>
      <c r="D690" t="s">
        <v>1333</v>
      </c>
      <c r="E690" t="s">
        <v>1123</v>
      </c>
      <c r="F690" s="17" t="s">
        <v>1311</v>
      </c>
      <c r="G690" s="17" t="s">
        <v>569</v>
      </c>
      <c r="H690" s="17" t="s">
        <v>750</v>
      </c>
      <c r="I690" s="17"/>
      <c r="J690" t="s">
        <v>245</v>
      </c>
      <c r="K690" t="str">
        <f t="shared" si="130"/>
        <v>C16:0/20:3 EA (PQEA)</v>
      </c>
      <c r="L690" s="18" t="str">
        <f>"A general model "&amp;D690&amp;" ("&amp;E690&amp;") lipid corresponding to atomistic C18:0/20:2(8c;11c;14c) 1-palmitoyl-2-eicosatrienoyl tails."</f>
        <v>A general model ether lipid phosphatidic acid (EA) lipid corresponding to atomistic C18:0/20:2(8c;11c;14c) 1-palmitoyl-2-eicosatrienoyl tails.</v>
      </c>
      <c r="N690" t="s">
        <v>945</v>
      </c>
      <c r="O690"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690" t="s">
        <v>878</v>
      </c>
      <c r="V690" t="s">
        <v>26</v>
      </c>
      <c r="W690" t="s">
        <v>1348</v>
      </c>
      <c r="X690" t="str">
        <f t="shared" si="131"/>
        <v>cDDDC cCCC</v>
      </c>
      <c r="Y690">
        <v>-1</v>
      </c>
    </row>
    <row r="691" spans="1:25" x14ac:dyDescent="0.2">
      <c r="B691" t="s">
        <v>659</v>
      </c>
      <c r="C691" t="s">
        <v>1123</v>
      </c>
      <c r="D691" t="s">
        <v>1333</v>
      </c>
      <c r="E691" t="s">
        <v>1123</v>
      </c>
      <c r="F691" s="17" t="s">
        <v>1312</v>
      </c>
      <c r="G691" s="17" t="s">
        <v>569</v>
      </c>
      <c r="H691" s="17" t="s">
        <v>614</v>
      </c>
      <c r="I691" s="17"/>
      <c r="J691" t="s">
        <v>208</v>
      </c>
      <c r="K691" t="str">
        <f t="shared" si="130"/>
        <v>C16:0/20:4 EA (PAEA)</v>
      </c>
      <c r="L691" s="18" t="str">
        <f>"A general model "&amp;D691&amp;" ("&amp;E691&amp;") lipid corresponding to atomistic C16:0/20:4(5c;8c;11c;14c) 1-palmitoyl-2-arachidonoyl tails."</f>
        <v>A general model ether lipid phosphatidic acid (EA) lipid corresponding to atomistic C16:0/20:4(5c;8c;11c;14c) 1-palmitoyl-2-arachidonoyl tails.</v>
      </c>
      <c r="N691" t="s">
        <v>945</v>
      </c>
      <c r="O691"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691" t="s">
        <v>878</v>
      </c>
      <c r="V691" t="s">
        <v>26</v>
      </c>
      <c r="W691" t="s">
        <v>1348</v>
      </c>
      <c r="X691" t="str">
        <f t="shared" si="131"/>
        <v>cFFDC cCCC</v>
      </c>
      <c r="Y691">
        <v>-1</v>
      </c>
    </row>
    <row r="692" spans="1:25" x14ac:dyDescent="0.2">
      <c r="B692" t="s">
        <v>659</v>
      </c>
      <c r="C692" t="s">
        <v>1123</v>
      </c>
      <c r="D692" t="s">
        <v>1333</v>
      </c>
      <c r="E692" t="s">
        <v>1123</v>
      </c>
      <c r="F692" s="17" t="s">
        <v>1313</v>
      </c>
      <c r="G692" s="17" t="s">
        <v>569</v>
      </c>
      <c r="H692" s="17" t="s">
        <v>80</v>
      </c>
      <c r="I692" s="17"/>
      <c r="J692" t="s">
        <v>624</v>
      </c>
      <c r="K692" t="str">
        <f t="shared" si="130"/>
        <v>C16:0/22:1 EA (PEEA)</v>
      </c>
      <c r="L692" s="18" t="str">
        <f>"A general model "&amp;D692&amp;" ("&amp;E692&amp;") lipid corresponding to atomistic C16:0/22:1 1-palmitoyl-2-erucoyl tails."</f>
        <v>A general model ether lipid phosphatidic acid (EA) lipid corresponding to atomistic C16:0/22:1 1-palmitoyl-2-erucoyl tails.</v>
      </c>
      <c r="N692" t="s">
        <v>945</v>
      </c>
      <c r="O692"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692" t="s">
        <v>878</v>
      </c>
      <c r="V692" t="s">
        <v>26</v>
      </c>
      <c r="W692" t="s">
        <v>1348</v>
      </c>
      <c r="X692" t="str">
        <f t="shared" si="131"/>
        <v>CCDCC cCCC</v>
      </c>
      <c r="Y692">
        <v>-1</v>
      </c>
    </row>
    <row r="693" spans="1:25" x14ac:dyDescent="0.2">
      <c r="B693" t="s">
        <v>659</v>
      </c>
      <c r="C693" t="s">
        <v>1123</v>
      </c>
      <c r="D693" t="s">
        <v>1333</v>
      </c>
      <c r="E693" t="s">
        <v>1123</v>
      </c>
      <c r="F693" s="17" t="s">
        <v>1314</v>
      </c>
      <c r="G693" s="17" t="s">
        <v>569</v>
      </c>
      <c r="H693" s="17" t="s">
        <v>615</v>
      </c>
      <c r="I693" s="17"/>
      <c r="J693" s="18" t="s">
        <v>210</v>
      </c>
      <c r="K693" t="str">
        <f t="shared" si="130"/>
        <v>C16:0/22:6 EA (PDEA)</v>
      </c>
      <c r="L693" s="18" t="str">
        <f>"A general model "&amp;D693&amp;" ("&amp;E693&amp;") lipid corresponding to atomistic C16:0/22:6(4c;7c;10c;13c;16c;19c) 1-palmitoyl-2-docosahexaenoyl tails."</f>
        <v>A general model ether lipid phosphatidic acid (EA) lipid corresponding to atomistic C16:0/22:6(4c;7c;10c;13c;16c;19c) 1-palmitoyl-2-docosahexaenoyl tails.</v>
      </c>
      <c r="N693" t="s">
        <v>945</v>
      </c>
      <c r="O693"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693" t="s">
        <v>878</v>
      </c>
      <c r="V693" t="s">
        <v>26</v>
      </c>
      <c r="W693" t="s">
        <v>1348</v>
      </c>
      <c r="X693" t="str">
        <f t="shared" si="131"/>
        <v>DFFDD cCCC</v>
      </c>
      <c r="Y693">
        <v>-1</v>
      </c>
    </row>
    <row r="694" spans="1:25" x14ac:dyDescent="0.2">
      <c r="B694" t="s">
        <v>659</v>
      </c>
      <c r="C694" t="s">
        <v>1123</v>
      </c>
      <c r="D694" t="s">
        <v>1333</v>
      </c>
      <c r="E694" t="s">
        <v>1123</v>
      </c>
      <c r="F694" s="17" t="s">
        <v>1315</v>
      </c>
      <c r="G694" s="17" t="s">
        <v>572</v>
      </c>
      <c r="H694" s="17" t="s">
        <v>73</v>
      </c>
      <c r="I694" s="17"/>
      <c r="J694" t="s">
        <v>622</v>
      </c>
      <c r="K694" t="str">
        <f t="shared" si="130"/>
        <v>C16:1/18:1 EA (YOEA)</v>
      </c>
      <c r="L694" s="18" t="str">
        <f>"A general model "&amp;D694&amp;" ("&amp;E694&amp;") lipid corresponding to atomistic C16:1(9c)/18:1(9c) 1-palmitoleoyl-2-oleoyl tails."</f>
        <v>A general model ether lipid phosphatidic acid (EA) lipid corresponding to atomistic C16:1(9c)/18:1(9c) 1-palmitoleoyl-2-oleoyl tails.</v>
      </c>
      <c r="N694" t="s">
        <v>945</v>
      </c>
      <c r="O694"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694" t="s">
        <v>878</v>
      </c>
      <c r="V694" t="s">
        <v>26</v>
      </c>
      <c r="W694" t="s">
        <v>1348</v>
      </c>
      <c r="X694" t="str">
        <f t="shared" si="131"/>
        <v>CDCC cCDC</v>
      </c>
      <c r="Y694">
        <v>-1</v>
      </c>
    </row>
    <row r="695" spans="1:25" x14ac:dyDescent="0.2">
      <c r="B695" t="s">
        <v>659</v>
      </c>
      <c r="C695" t="s">
        <v>1123</v>
      </c>
      <c r="D695" t="s">
        <v>1333</v>
      </c>
      <c r="E695" t="s">
        <v>1123</v>
      </c>
      <c r="F695" s="17" t="s">
        <v>1316</v>
      </c>
      <c r="G695" s="17" t="s">
        <v>57</v>
      </c>
      <c r="H695" s="17" t="s">
        <v>73</v>
      </c>
      <c r="I695" s="17"/>
      <c r="J695" t="s">
        <v>639</v>
      </c>
      <c r="K695" t="str">
        <f t="shared" si="130"/>
        <v>C18:0/18:1 EA (SOEA)</v>
      </c>
      <c r="L695" s="18" t="str">
        <f>"A general model "&amp;D695&amp;" ("&amp;E695&amp;") lipid corresponding to atomistic C18:0/18:1(9c) 1-stearoyl-2-oleoyl (SO"&amp;E695&amp;") tails."</f>
        <v>A general model ether lipid phosphatidic acid (EA) lipid corresponding to atomistic C18:0/18:1(9c) 1-stearoyl-2-oleoyl (SOEA) tails.</v>
      </c>
      <c r="N695" t="s">
        <v>945</v>
      </c>
      <c r="O695"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695" t="s">
        <v>878</v>
      </c>
      <c r="V695" t="s">
        <v>26</v>
      </c>
      <c r="W695" t="s">
        <v>1348</v>
      </c>
      <c r="X695" t="str">
        <f t="shared" si="131"/>
        <v>CDCC CCCC</v>
      </c>
      <c r="Y695">
        <v>-1</v>
      </c>
    </row>
    <row r="696" spans="1:25" x14ac:dyDescent="0.2">
      <c r="B696" t="s">
        <v>659</v>
      </c>
      <c r="C696" t="s">
        <v>1123</v>
      </c>
      <c r="D696" t="s">
        <v>1333</v>
      </c>
      <c r="E696" t="s">
        <v>1123</v>
      </c>
      <c r="F696" s="17" t="s">
        <v>1317</v>
      </c>
      <c r="G696" s="17" t="s">
        <v>57</v>
      </c>
      <c r="H696" s="17" t="s">
        <v>88</v>
      </c>
      <c r="I696" s="17"/>
      <c r="J696" t="s">
        <v>642</v>
      </c>
      <c r="K696" t="str">
        <f t="shared" si="130"/>
        <v>C18:0/18:2 EA (SLEA)</v>
      </c>
      <c r="L696" s="18" t="str">
        <f>"A general model "&amp;D696&amp;" ("&amp;E696&amp;") lipid corresponding to atomistic C18:0/18:2(9c;12c) 1-stearoyl-2-linoleoyl tails."</f>
        <v>A general model ether lipid phosphatidic acid (EA) lipid corresponding to atomistic C18:0/18:2(9c;12c) 1-stearoyl-2-linoleoyl tails.</v>
      </c>
      <c r="N696" t="s">
        <v>945</v>
      </c>
      <c r="O696"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696" t="s">
        <v>878</v>
      </c>
      <c r="V696" t="s">
        <v>26</v>
      </c>
      <c r="W696" t="s">
        <v>1348</v>
      </c>
      <c r="X696" t="str">
        <f t="shared" si="131"/>
        <v>CDDC CCCC</v>
      </c>
      <c r="Y696">
        <v>-1</v>
      </c>
    </row>
    <row r="697" spans="1:25" x14ac:dyDescent="0.2">
      <c r="B697" t="s">
        <v>659</v>
      </c>
      <c r="C697" t="s">
        <v>1123</v>
      </c>
      <c r="D697" t="s">
        <v>1333</v>
      </c>
      <c r="E697" t="s">
        <v>1123</v>
      </c>
      <c r="F697" s="17" t="s">
        <v>1318</v>
      </c>
      <c r="G697" s="17" t="s">
        <v>57</v>
      </c>
      <c r="H697" s="17" t="s">
        <v>614</v>
      </c>
      <c r="I697" s="17"/>
      <c r="J697" t="s">
        <v>637</v>
      </c>
      <c r="K697" t="str">
        <f t="shared" si="130"/>
        <v>C18:0/20:4 EA (SAEA)</v>
      </c>
      <c r="L697" s="18" t="str">
        <f>"A general model "&amp;D697&amp;" ("&amp;E697&amp;") lipid corresponding to atomistic C16:0/20:4(5c;8c;11c;14c) 1-stearoyl-2-arachidonoyl tails."</f>
        <v>A general model ether lipid phosphatidic acid (EA) lipid corresponding to atomistic C16:0/20:4(5c;8c;11c;14c) 1-stearoyl-2-arachidonoyl tails.</v>
      </c>
      <c r="N697" t="s">
        <v>945</v>
      </c>
      <c r="O697"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697" t="s">
        <v>878</v>
      </c>
      <c r="V697" t="s">
        <v>26</v>
      </c>
      <c r="W697" t="s">
        <v>1348</v>
      </c>
      <c r="X697" t="str">
        <f t="shared" si="131"/>
        <v>cFFDC CCCC</v>
      </c>
      <c r="Y697">
        <v>-1</v>
      </c>
    </row>
    <row r="698" spans="1:25" x14ac:dyDescent="0.2">
      <c r="B698" t="s">
        <v>659</v>
      </c>
      <c r="C698" t="s">
        <v>1123</v>
      </c>
      <c r="D698" t="s">
        <v>1333</v>
      </c>
      <c r="E698" t="s">
        <v>1123</v>
      </c>
      <c r="F698" s="17" t="s">
        <v>1319</v>
      </c>
      <c r="G698" s="17" t="s">
        <v>57</v>
      </c>
      <c r="H698" s="17" t="s">
        <v>615</v>
      </c>
      <c r="I698" s="17"/>
      <c r="J698" s="18" t="s">
        <v>635</v>
      </c>
      <c r="K698" t="str">
        <f t="shared" si="130"/>
        <v>C18:0/22:6 EA (SDEA)</v>
      </c>
      <c r="L698" s="18" t="str">
        <f>"A general model "&amp;D698&amp;" ("&amp;E698&amp;") lipid corresponding to atomistic C18:0/22:6(4c;7c;10c;13c;16c;19c) 1-stearoyl-2-docosahexaenoyl tails."</f>
        <v>A general model ether lipid phosphatidic acid (EA) lipid corresponding to atomistic C18:0/22:6(4c;7c;10c;13c;16c;19c) 1-stearoyl-2-docosahexaenoyl tails.</v>
      </c>
      <c r="N698" t="s">
        <v>945</v>
      </c>
      <c r="O698"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698" t="s">
        <v>878</v>
      </c>
      <c r="V698" t="s">
        <v>26</v>
      </c>
      <c r="W698" t="s">
        <v>1348</v>
      </c>
      <c r="X698" t="str">
        <f t="shared" si="131"/>
        <v>DFFDD CCCC</v>
      </c>
      <c r="Y698">
        <v>-1</v>
      </c>
    </row>
    <row r="699" spans="1:25" x14ac:dyDescent="0.2">
      <c r="B699" t="s">
        <v>659</v>
      </c>
      <c r="C699" t="s">
        <v>1123</v>
      </c>
      <c r="D699" t="s">
        <v>1333</v>
      </c>
      <c r="E699" t="s">
        <v>1123</v>
      </c>
      <c r="F699" s="17" t="s">
        <v>1320</v>
      </c>
      <c r="G699" s="17" t="s">
        <v>73</v>
      </c>
      <c r="H699" s="17" t="s">
        <v>88</v>
      </c>
      <c r="I699" s="17"/>
      <c r="J699" t="s">
        <v>214</v>
      </c>
      <c r="K699" t="str">
        <f t="shared" si="130"/>
        <v>C18:1/18:2 EA (OLEA)</v>
      </c>
      <c r="L699" s="18" t="str">
        <f>"A general model "&amp;D699&amp;" ("&amp;E699&amp;") lipid corresponding to atomistic C18:1(9c)/18:2(9c;12c) 1-oleoyl-2-linoleoyl  tails."</f>
        <v>A general model ether lipid phosphatidic acid (EA) lipid corresponding to atomistic C18:1(9c)/18:2(9c;12c) 1-oleoyl-2-linoleoyl  tails.</v>
      </c>
      <c r="N699" t="s">
        <v>945</v>
      </c>
      <c r="O699"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699" t="s">
        <v>878</v>
      </c>
      <c r="V699" t="s">
        <v>26</v>
      </c>
      <c r="W699" t="s">
        <v>1348</v>
      </c>
      <c r="X699" t="str">
        <f t="shared" si="131"/>
        <v>CDDC CDCC</v>
      </c>
      <c r="Y699">
        <v>-1</v>
      </c>
    </row>
    <row r="700" spans="1:25" x14ac:dyDescent="0.2">
      <c r="B700" t="s">
        <v>659</v>
      </c>
      <c r="C700" t="s">
        <v>1123</v>
      </c>
      <c r="D700" t="s">
        <v>1333</v>
      </c>
      <c r="E700" t="s">
        <v>1123</v>
      </c>
      <c r="F700" s="17" t="s">
        <v>1321</v>
      </c>
      <c r="G700" s="17" t="s">
        <v>73</v>
      </c>
      <c r="H700" s="17" t="s">
        <v>80</v>
      </c>
      <c r="I700" s="17"/>
      <c r="J700" t="s">
        <v>644</v>
      </c>
      <c r="K700" t="str">
        <f t="shared" si="130"/>
        <v>C18:1/22:1 EA (OEEA)</v>
      </c>
      <c r="L700" s="18" t="str">
        <f>"A general model "&amp;D700&amp;" ("&amp;E700&amp;") lipid corresponding to atomistic C18:1(9c)/22:1(13c) 1-oleoyl-2-dierucoyl tails."</f>
        <v>A general model ether lipid phosphatidic acid (EA) lipid corresponding to atomistic C18:1(9c)/22:1(13c) 1-oleoyl-2-dierucoyl tails.</v>
      </c>
      <c r="N700" t="s">
        <v>945</v>
      </c>
      <c r="O700"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700" t="s">
        <v>878</v>
      </c>
      <c r="V700" t="s">
        <v>26</v>
      </c>
      <c r="W700" t="s">
        <v>1348</v>
      </c>
      <c r="X700" t="str">
        <f t="shared" si="131"/>
        <v>CCDCC CDCC</v>
      </c>
      <c r="Y700">
        <v>-1</v>
      </c>
    </row>
    <row r="701" spans="1:25" x14ac:dyDescent="0.2">
      <c r="B701" t="s">
        <v>659</v>
      </c>
      <c r="C701" t="s">
        <v>1123</v>
      </c>
      <c r="D701" t="s">
        <v>1333</v>
      </c>
      <c r="E701" t="s">
        <v>1123</v>
      </c>
      <c r="F701" s="17" t="s">
        <v>1322</v>
      </c>
      <c r="G701" s="17" t="s">
        <v>73</v>
      </c>
      <c r="H701" s="17" t="s">
        <v>615</v>
      </c>
      <c r="I701" s="17"/>
      <c r="J701" s="18" t="s">
        <v>216</v>
      </c>
      <c r="K701" t="str">
        <f>J701&amp;" "&amp;E701&amp;" ("&amp;F701&amp;")"</f>
        <v>C18:1/22:6 EA (ODEA)</v>
      </c>
      <c r="L701" s="18" t="str">
        <f>"A general model "&amp;D701&amp;" ("&amp;E701&amp;") lipid corresponding to atomistic C18:1(9c)/22:6(4c;7c;10c;13c;16c;19c) 1-oleoyl-2-docosahexaenoic acid tails."</f>
        <v>A general model ether lipid phosphatidic acid (EA) lipid corresponding to atomistic C18:1(9c)/22:6(4c;7c;10c;13c;16c;19c) 1-oleoyl-2-docosahexaenoic acid tails.</v>
      </c>
      <c r="N701" t="s">
        <v>945</v>
      </c>
      <c r="O701"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701" t="s">
        <v>878</v>
      </c>
      <c r="V701" t="s">
        <v>26</v>
      </c>
      <c r="W701" t="s">
        <v>1348</v>
      </c>
      <c r="X701" t="str">
        <f>H701&amp;" "&amp;G701</f>
        <v>DFFDD CDCC</v>
      </c>
      <c r="Y701">
        <v>-1</v>
      </c>
    </row>
    <row r="702" spans="1:25" x14ac:dyDescent="0.2">
      <c r="B702" t="s">
        <v>659</v>
      </c>
      <c r="C702" t="s">
        <v>1123</v>
      </c>
      <c r="D702" t="s">
        <v>1333</v>
      </c>
      <c r="E702" t="s">
        <v>1123</v>
      </c>
      <c r="F702" s="17" t="s">
        <v>1323</v>
      </c>
      <c r="G702" s="17" t="s">
        <v>88</v>
      </c>
      <c r="H702" s="17" t="s">
        <v>92</v>
      </c>
      <c r="I702" s="17"/>
      <c r="J702" t="s">
        <v>645</v>
      </c>
      <c r="K702" t="str">
        <f t="shared" ref="K702" si="132">J702&amp;" "&amp;E702&amp;" ("&amp;F702&amp;")"</f>
        <v>C18:2/18:3 EA (LFEA)</v>
      </c>
      <c r="L702" s="18" t="str">
        <f>"A general model "&amp;D702&amp;" ("&amp;E702&amp;") lipid corresponding to atomistic C18:2(9c;12c)/18:3(9c;12c;15c) 1-dilinoleoyl-2-alpha-linolenic acid  tails."</f>
        <v>A general model ether lipid phosphatidic acid (EA) lipid corresponding to atomistic C18:2(9c;12c)/18:3(9c;12c;15c) 1-dilinoleoyl-2-alpha-linolenic acid  tails.</v>
      </c>
      <c r="N702" t="s">
        <v>945</v>
      </c>
      <c r="O702" t="str">
        <f>Refs!$B$13 &amp; " \n " &amp; Refs!$B$12</f>
        <v>K.B. Pedersen et al., The Martini 3 Lipidome: Expanded and Refined Parameters Improve Lipid Phase Behavior, ACS Central Science, 2025. doi: 10.1021/acscentsci.5c00755 \n P.C.T. Souza et al. Martini 3: a general purpose force field for coarse-grained molecular dynamics, \n Nat. Methods; 2021. doi: 10.1038/s41592-021-01098-3</v>
      </c>
      <c r="P702" t="s">
        <v>878</v>
      </c>
      <c r="V702" t="s">
        <v>26</v>
      </c>
      <c r="W702" t="s">
        <v>1348</v>
      </c>
      <c r="X702" t="str">
        <f t="shared" ref="X702" si="133">H702&amp;" "&amp;G702</f>
        <v>CDDD CDDC</v>
      </c>
      <c r="Y702">
        <v>-1</v>
      </c>
    </row>
    <row r="703" spans="1:25" x14ac:dyDescent="0.2">
      <c r="F703" s="17"/>
      <c r="G703" s="17"/>
      <c r="H703" s="17"/>
      <c r="I703" s="17"/>
      <c r="L703" s="18"/>
    </row>
    <row r="705" spans="1:12" x14ac:dyDescent="0.2">
      <c r="F705" s="17"/>
      <c r="G705" s="17"/>
      <c r="H705" s="17"/>
      <c r="I705" s="17"/>
    </row>
    <row r="706" spans="1:12" x14ac:dyDescent="0.2">
      <c r="A706" s="32"/>
    </row>
    <row r="708" spans="1:12" ht="18" x14ac:dyDescent="0.2">
      <c r="C708" s="16"/>
      <c r="D708" s="16"/>
      <c r="E708" s="16"/>
    </row>
    <row r="709" spans="1:12" ht="18" x14ac:dyDescent="0.2">
      <c r="C709" s="20"/>
      <c r="D709" s="16"/>
      <c r="E709" s="16"/>
    </row>
    <row r="710" spans="1:12" x14ac:dyDescent="0.2">
      <c r="F710" s="17"/>
      <c r="G710" s="17"/>
      <c r="H710" s="17"/>
      <c r="I710" s="17"/>
    </row>
    <row r="711" spans="1:12" x14ac:dyDescent="0.2">
      <c r="F711" s="17"/>
      <c r="G711" s="17"/>
      <c r="H711" s="17"/>
      <c r="I711" s="17"/>
    </row>
    <row r="712" spans="1:12" x14ac:dyDescent="0.2">
      <c r="F712" s="17"/>
      <c r="G712" s="17"/>
      <c r="H712" s="17"/>
      <c r="I712" s="17"/>
    </row>
    <row r="713" spans="1:12" x14ac:dyDescent="0.2">
      <c r="F713" s="17"/>
      <c r="G713" s="17"/>
      <c r="H713" s="17"/>
      <c r="I713" s="17"/>
    </row>
    <row r="714" spans="1:12" x14ac:dyDescent="0.2">
      <c r="F714" s="17"/>
      <c r="G714" s="17"/>
      <c r="H714" s="17"/>
      <c r="I714" s="17"/>
    </row>
    <row r="715" spans="1:12" x14ac:dyDescent="0.2">
      <c r="F715" s="17"/>
      <c r="G715" s="17"/>
      <c r="H715" s="17"/>
      <c r="I715" s="17"/>
      <c r="L715" s="18"/>
    </row>
    <row r="716" spans="1:12" x14ac:dyDescent="0.2">
      <c r="F716" s="17"/>
      <c r="G716" s="17"/>
      <c r="H716" s="17"/>
      <c r="I716" s="17"/>
      <c r="L716" s="18"/>
    </row>
    <row r="717" spans="1:12" x14ac:dyDescent="0.2">
      <c r="F717" s="17"/>
      <c r="G717" s="17"/>
      <c r="H717" s="17"/>
      <c r="I717" s="17"/>
      <c r="J717" s="18"/>
      <c r="L717" s="18"/>
    </row>
    <row r="718" spans="1:12" x14ac:dyDescent="0.2">
      <c r="C718" s="20"/>
      <c r="G718" s="17"/>
      <c r="H718" s="17"/>
      <c r="I718" s="17"/>
      <c r="J718" s="18"/>
      <c r="L718" s="18"/>
    </row>
    <row r="719" spans="1:12" x14ac:dyDescent="0.2">
      <c r="A719" s="19"/>
      <c r="B719" s="19"/>
      <c r="F719" s="17"/>
      <c r="G719" s="17"/>
      <c r="H719" s="17"/>
      <c r="I719" s="17"/>
    </row>
    <row r="720" spans="1:12" x14ac:dyDescent="0.2">
      <c r="A720" s="19"/>
      <c r="B720" s="19"/>
      <c r="F720" s="17"/>
      <c r="G720" s="17"/>
      <c r="H720" s="17"/>
      <c r="I720" s="17"/>
    </row>
    <row r="721" spans="1:26" x14ac:dyDescent="0.2">
      <c r="A721" s="19"/>
      <c r="B721" s="19"/>
      <c r="F721" s="17"/>
      <c r="G721" s="17"/>
      <c r="H721" s="17"/>
      <c r="I721" s="17"/>
    </row>
    <row r="722" spans="1:26" x14ac:dyDescent="0.2">
      <c r="A722" s="19"/>
      <c r="B722" s="19"/>
      <c r="F722" s="17"/>
      <c r="G722" s="17"/>
      <c r="H722" s="17"/>
      <c r="I722" s="17"/>
    </row>
    <row r="723" spans="1:26" x14ac:dyDescent="0.2">
      <c r="A723" s="19"/>
      <c r="B723" s="19"/>
      <c r="F723" s="17"/>
      <c r="G723" s="17"/>
      <c r="H723" s="17"/>
      <c r="I723" s="17"/>
    </row>
    <row r="724" spans="1:26" x14ac:dyDescent="0.2">
      <c r="A724" s="19"/>
      <c r="B724" s="19"/>
      <c r="F724" s="17"/>
      <c r="G724" s="17"/>
      <c r="H724" s="17"/>
      <c r="I724" s="17"/>
    </row>
    <row r="725" spans="1:26" x14ac:dyDescent="0.2">
      <c r="A725" s="19"/>
      <c r="B725" s="19"/>
      <c r="F725" s="17"/>
      <c r="G725" s="17"/>
      <c r="H725" s="17"/>
      <c r="I725" s="17"/>
    </row>
    <row r="726" spans="1:26" x14ac:dyDescent="0.2">
      <c r="A726" s="19"/>
      <c r="B726" s="19"/>
      <c r="F726" s="17"/>
      <c r="G726" s="17"/>
      <c r="H726" s="17"/>
      <c r="I726" s="17"/>
      <c r="L726" s="18"/>
    </row>
    <row r="727" spans="1:26" x14ac:dyDescent="0.2">
      <c r="F727" s="17"/>
      <c r="L727" s="19"/>
    </row>
    <row r="728" spans="1:26" ht="18" x14ac:dyDescent="0.2">
      <c r="A728" s="19"/>
      <c r="B728" s="19"/>
      <c r="C728" s="16"/>
      <c r="D728" s="16"/>
      <c r="E728" s="16"/>
      <c r="G728" s="21"/>
      <c r="L728" s="19"/>
      <c r="Z728" s="18"/>
    </row>
    <row r="729" spans="1:26" ht="18" x14ac:dyDescent="0.2">
      <c r="A729" s="19"/>
      <c r="B729" s="19"/>
      <c r="C729" s="20"/>
      <c r="D729" s="16"/>
      <c r="E729" s="16"/>
      <c r="L729" s="19"/>
      <c r="Z729" s="18"/>
    </row>
    <row r="730" spans="1:26" x14ac:dyDescent="0.2">
      <c r="F730" s="17"/>
      <c r="G730" s="17"/>
      <c r="H730" s="17"/>
      <c r="I730" s="17"/>
    </row>
    <row r="731" spans="1:26" x14ac:dyDescent="0.2">
      <c r="F731" s="17"/>
      <c r="G731" s="17"/>
      <c r="H731" s="17"/>
      <c r="I731" s="17"/>
    </row>
    <row r="732" spans="1:26" x14ac:dyDescent="0.2">
      <c r="F732" s="17"/>
      <c r="G732" s="17"/>
      <c r="H732" s="17"/>
      <c r="I732" s="17"/>
    </row>
    <row r="733" spans="1:26" x14ac:dyDescent="0.2">
      <c r="F733" s="17"/>
      <c r="G733" s="17"/>
      <c r="H733" s="17"/>
      <c r="I733" s="17"/>
    </row>
    <row r="734" spans="1:26" x14ac:dyDescent="0.2">
      <c r="F734" s="17"/>
      <c r="G734" s="17"/>
      <c r="H734" s="17"/>
      <c r="I734" s="17"/>
    </row>
    <row r="735" spans="1:26" x14ac:dyDescent="0.2">
      <c r="F735" s="17"/>
      <c r="G735" s="17"/>
      <c r="H735" s="17"/>
      <c r="I735" s="17"/>
    </row>
    <row r="736" spans="1:26" x14ac:dyDescent="0.2">
      <c r="F736" s="17"/>
      <c r="G736" s="17"/>
      <c r="H736" s="17"/>
      <c r="I736" s="17"/>
    </row>
    <row r="737" spans="1:11" x14ac:dyDescent="0.2">
      <c r="F737" s="17"/>
      <c r="G737" s="17"/>
      <c r="H737" s="17"/>
      <c r="I737" s="17"/>
      <c r="J737" s="18"/>
    </row>
    <row r="738" spans="1:11" x14ac:dyDescent="0.2">
      <c r="C738" s="20"/>
      <c r="F738" s="17"/>
      <c r="G738" s="17"/>
      <c r="H738" s="17"/>
      <c r="I738" s="17"/>
      <c r="J738" s="18"/>
    </row>
    <row r="739" spans="1:11" x14ac:dyDescent="0.2">
      <c r="F739" s="17"/>
      <c r="G739" s="17"/>
      <c r="H739" s="17"/>
      <c r="I739" s="17"/>
    </row>
    <row r="740" spans="1:11" x14ac:dyDescent="0.2">
      <c r="F740" s="17"/>
      <c r="G740" s="17"/>
      <c r="H740" s="17"/>
      <c r="I740" s="17"/>
    </row>
    <row r="741" spans="1:11" x14ac:dyDescent="0.2">
      <c r="F741" s="17"/>
      <c r="G741" s="17"/>
      <c r="H741" s="17"/>
      <c r="I741" s="17"/>
    </row>
    <row r="742" spans="1:11" x14ac:dyDescent="0.2">
      <c r="C742" s="20"/>
      <c r="F742" s="17"/>
      <c r="G742" s="17"/>
      <c r="H742" s="17"/>
      <c r="I742" s="17"/>
      <c r="J742" s="18"/>
    </row>
    <row r="743" spans="1:11" x14ac:dyDescent="0.2">
      <c r="F743" s="17"/>
      <c r="G743" s="17"/>
      <c r="H743" s="17"/>
      <c r="I743" s="17"/>
    </row>
    <row r="744" spans="1:11" x14ac:dyDescent="0.2">
      <c r="C744" s="20"/>
      <c r="F744" s="17"/>
      <c r="G744" s="17"/>
      <c r="H744" s="17"/>
      <c r="I744" s="17"/>
      <c r="J744" s="18"/>
    </row>
    <row r="745" spans="1:11" x14ac:dyDescent="0.2">
      <c r="F745" s="17"/>
      <c r="G745" s="17"/>
      <c r="H745" s="17"/>
      <c r="I745" s="17"/>
    </row>
    <row r="746" spans="1:11" x14ac:dyDescent="0.2">
      <c r="F746" s="17"/>
      <c r="G746" s="17"/>
      <c r="H746" s="17"/>
      <c r="I746" s="17"/>
    </row>
    <row r="747" spans="1:11" x14ac:dyDescent="0.2">
      <c r="F747" s="17"/>
      <c r="G747" s="17"/>
      <c r="H747" s="17"/>
      <c r="I747" s="17"/>
    </row>
    <row r="749" spans="1:11" ht="18" x14ac:dyDescent="0.2">
      <c r="C749" s="16"/>
      <c r="D749" s="16"/>
      <c r="E749" s="16"/>
    </row>
    <row r="750" spans="1:11" x14ac:dyDescent="0.2">
      <c r="C750" s="20"/>
      <c r="D750" s="20"/>
      <c r="E750" s="20"/>
      <c r="G750" s="20"/>
      <c r="H750" s="20"/>
      <c r="I750" s="20"/>
    </row>
    <row r="751" spans="1:11" x14ac:dyDescent="0.2">
      <c r="A751" s="19"/>
      <c r="B751" s="19"/>
      <c r="F751" s="17"/>
      <c r="G751" s="17"/>
      <c r="H751" s="17"/>
      <c r="I751" s="17"/>
      <c r="K751" s="18"/>
    </row>
    <row r="752" spans="1:11" x14ac:dyDescent="0.2">
      <c r="F752" s="17"/>
      <c r="G752" s="17"/>
      <c r="H752" s="17"/>
      <c r="I752" s="17"/>
      <c r="K752" s="18"/>
    </row>
    <row r="753" spans="1:11" x14ac:dyDescent="0.2">
      <c r="F753" s="17"/>
      <c r="G753" s="17"/>
      <c r="H753" s="17"/>
      <c r="I753" s="17"/>
      <c r="K753" s="18"/>
    </row>
    <row r="754" spans="1:11" x14ac:dyDescent="0.2">
      <c r="F754" s="17"/>
      <c r="G754" s="17"/>
      <c r="H754" s="17"/>
      <c r="I754" s="17"/>
      <c r="K754" s="18"/>
    </row>
    <row r="755" spans="1:11" x14ac:dyDescent="0.2">
      <c r="C755" s="20"/>
      <c r="D755" s="20"/>
      <c r="E755" s="20"/>
    </row>
    <row r="756" spans="1:11" x14ac:dyDescent="0.2">
      <c r="A756" s="19"/>
      <c r="B756" s="19"/>
      <c r="F756" s="17"/>
      <c r="G756" s="17"/>
      <c r="H756" s="17"/>
      <c r="I756" s="17"/>
      <c r="K756" s="18"/>
    </row>
    <row r="757" spans="1:11" x14ac:dyDescent="0.2">
      <c r="A757" s="19"/>
      <c r="B757" s="19"/>
      <c r="F757" s="17"/>
      <c r="G757" s="17"/>
      <c r="H757" s="17"/>
      <c r="I757" s="17"/>
      <c r="K757" s="18"/>
    </row>
    <row r="758" spans="1:11" x14ac:dyDescent="0.2">
      <c r="A758" s="19"/>
      <c r="B758" s="19"/>
      <c r="F758" s="17"/>
      <c r="G758" s="17"/>
      <c r="H758" s="17"/>
      <c r="I758" s="17"/>
      <c r="K758" s="18"/>
    </row>
    <row r="759" spans="1:11" x14ac:dyDescent="0.2">
      <c r="A759" s="19"/>
      <c r="B759" s="19"/>
      <c r="F759" s="17"/>
      <c r="G759" s="17"/>
      <c r="H759" s="17"/>
      <c r="I759" s="17"/>
      <c r="K759" s="18"/>
    </row>
    <row r="760" spans="1:11" x14ac:dyDescent="0.2">
      <c r="A760" s="19"/>
      <c r="B760" s="19"/>
      <c r="F760" s="17"/>
      <c r="G760" s="17"/>
      <c r="H760" s="17"/>
      <c r="I760" s="17"/>
      <c r="K760" s="18"/>
    </row>
    <row r="761" spans="1:11" x14ac:dyDescent="0.2">
      <c r="C761" s="20"/>
      <c r="D761" s="20"/>
      <c r="E761" s="20"/>
    </row>
    <row r="762" spans="1:11" x14ac:dyDescent="0.2">
      <c r="A762" s="19"/>
      <c r="B762" s="19"/>
      <c r="F762" s="17"/>
      <c r="G762" s="17"/>
      <c r="H762" s="17"/>
      <c r="I762" s="17"/>
      <c r="K762" s="18"/>
    </row>
    <row r="763" spans="1:11" x14ac:dyDescent="0.2">
      <c r="A763" s="19"/>
      <c r="B763" s="19"/>
      <c r="F763" s="17"/>
      <c r="G763" s="17"/>
      <c r="H763" s="17"/>
      <c r="I763" s="17"/>
      <c r="K763" s="18"/>
    </row>
    <row r="764" spans="1:11" x14ac:dyDescent="0.2">
      <c r="A764" s="19"/>
      <c r="B764" s="19"/>
      <c r="F764" s="17"/>
      <c r="G764" s="17"/>
      <c r="H764" s="17"/>
      <c r="I764" s="17"/>
      <c r="K764" s="18"/>
    </row>
    <row r="765" spans="1:11" x14ac:dyDescent="0.2">
      <c r="A765" s="19"/>
      <c r="B765" s="19"/>
      <c r="F765" s="17"/>
      <c r="G765" s="17"/>
      <c r="H765" s="17"/>
      <c r="I765" s="17"/>
      <c r="K765" s="18"/>
    </row>
    <row r="766" spans="1:11" x14ac:dyDescent="0.2">
      <c r="A766" s="19"/>
      <c r="B766" s="19"/>
      <c r="F766" s="17"/>
      <c r="G766" s="17"/>
      <c r="H766" s="17"/>
      <c r="I766" s="17"/>
      <c r="K766" s="18"/>
    </row>
    <row r="767" spans="1:11" x14ac:dyDescent="0.2">
      <c r="F767" s="2"/>
      <c r="G767" s="17"/>
      <c r="H767" s="17"/>
      <c r="I767" s="17"/>
      <c r="J767" s="17"/>
    </row>
    <row r="769" spans="1:15" ht="18" x14ac:dyDescent="0.2">
      <c r="C769" s="16"/>
      <c r="D769" s="16"/>
      <c r="E769" s="16"/>
    </row>
    <row r="770" spans="1:15" x14ac:dyDescent="0.2">
      <c r="C770" s="20"/>
      <c r="D770" s="20"/>
      <c r="E770" s="20"/>
    </row>
    <row r="771" spans="1:15" x14ac:dyDescent="0.2">
      <c r="A771" s="19"/>
      <c r="B771" s="19"/>
      <c r="F771" s="17"/>
      <c r="G771" s="17"/>
      <c r="H771" s="17"/>
      <c r="I771" s="17"/>
      <c r="K771" s="18"/>
    </row>
    <row r="772" spans="1:15" x14ac:dyDescent="0.2">
      <c r="A772" s="19"/>
      <c r="B772" s="19"/>
      <c r="F772" s="17"/>
      <c r="G772" s="17"/>
      <c r="H772" s="17"/>
      <c r="I772" s="17"/>
      <c r="K772" s="18"/>
      <c r="L772" s="19"/>
    </row>
    <row r="773" spans="1:15" x14ac:dyDescent="0.2">
      <c r="A773" s="19"/>
      <c r="B773" s="19"/>
      <c r="F773" s="17"/>
      <c r="G773" s="17"/>
      <c r="H773" s="17"/>
      <c r="I773" s="17"/>
      <c r="K773" s="18"/>
      <c r="L773" s="19"/>
    </row>
    <row r="774" spans="1:15" x14ac:dyDescent="0.2">
      <c r="A774" s="19"/>
      <c r="B774" s="19"/>
      <c r="F774" s="17"/>
      <c r="G774" s="17"/>
      <c r="H774" s="17"/>
      <c r="I774" s="17"/>
      <c r="K774" s="18"/>
      <c r="L774" s="19"/>
    </row>
    <row r="775" spans="1:15" x14ac:dyDescent="0.2">
      <c r="C775" s="20"/>
      <c r="D775" s="20"/>
    </row>
    <row r="776" spans="1:15" x14ac:dyDescent="0.2">
      <c r="A776" s="19"/>
      <c r="B776" s="19"/>
      <c r="F776" s="23"/>
      <c r="G776" s="17"/>
      <c r="H776" s="17"/>
      <c r="I776" s="17"/>
      <c r="K776" s="18"/>
      <c r="O776" s="22"/>
    </row>
    <row r="777" spans="1:15" x14ac:dyDescent="0.2">
      <c r="A777" s="19"/>
      <c r="B777" s="19"/>
      <c r="F777" s="17"/>
      <c r="G777" s="17"/>
      <c r="H777" s="17"/>
      <c r="I777" s="17"/>
      <c r="K777" s="18"/>
      <c r="L777" s="19"/>
    </row>
    <row r="778" spans="1:15" x14ac:dyDescent="0.2">
      <c r="A778" s="19"/>
      <c r="B778" s="19"/>
      <c r="F778" s="17"/>
      <c r="G778" s="17"/>
      <c r="H778" s="17"/>
      <c r="I778" s="17"/>
      <c r="K778" s="18"/>
      <c r="L778" s="19"/>
      <c r="N778" s="24"/>
      <c r="O778" s="24"/>
    </row>
    <row r="779" spans="1:15" x14ac:dyDescent="0.2">
      <c r="C779" s="20"/>
      <c r="D779" s="20"/>
    </row>
    <row r="780" spans="1:15" x14ac:dyDescent="0.2">
      <c r="A780" s="19"/>
      <c r="B780" s="19"/>
      <c r="F780" s="17"/>
      <c r="G780" s="17"/>
      <c r="H780" s="17"/>
      <c r="I780" s="17"/>
      <c r="K780" s="18"/>
    </row>
    <row r="781" spans="1:15" x14ac:dyDescent="0.2">
      <c r="A781" s="19"/>
      <c r="B781" s="19"/>
      <c r="F781" s="17"/>
      <c r="G781" s="17"/>
      <c r="H781" s="17"/>
      <c r="I781" s="17"/>
      <c r="K781" s="18"/>
      <c r="L781" s="19"/>
    </row>
    <row r="782" spans="1:15" x14ac:dyDescent="0.2">
      <c r="A782" s="19"/>
      <c r="B782" s="19"/>
      <c r="F782" s="17"/>
      <c r="G782" s="17"/>
      <c r="H782" s="17"/>
      <c r="I782" s="17"/>
      <c r="K782" s="18"/>
      <c r="L782" s="19"/>
    </row>
    <row r="783" spans="1:15" x14ac:dyDescent="0.2">
      <c r="A783" s="19"/>
      <c r="B783" s="19"/>
      <c r="F783" s="17"/>
      <c r="G783" s="17"/>
      <c r="H783" s="17"/>
      <c r="I783" s="17"/>
      <c r="K783" s="18"/>
      <c r="L783" s="19"/>
    </row>
    <row r="785" spans="1:7" ht="18" x14ac:dyDescent="0.2">
      <c r="C785" s="16"/>
      <c r="D785" s="16"/>
      <c r="E785" s="16"/>
    </row>
    <row r="786" spans="1:7" x14ac:dyDescent="0.2">
      <c r="A786" s="19"/>
      <c r="B786" s="19"/>
      <c r="F786" s="17"/>
    </row>
    <row r="787" spans="1:7" x14ac:dyDescent="0.2">
      <c r="A787" s="19"/>
      <c r="B787" s="19"/>
      <c r="F787" s="17"/>
    </row>
    <row r="788" spans="1:7" x14ac:dyDescent="0.2">
      <c r="A788" s="19"/>
      <c r="B788" s="19"/>
      <c r="F788" s="17"/>
    </row>
    <row r="789" spans="1:7" x14ac:dyDescent="0.2">
      <c r="A789" s="19"/>
      <c r="B789" s="19"/>
      <c r="F789" s="17"/>
    </row>
    <row r="790" spans="1:7" x14ac:dyDescent="0.2">
      <c r="A790" s="19"/>
      <c r="B790" s="19"/>
      <c r="F790" s="17"/>
    </row>
    <row r="791" spans="1:7" x14ac:dyDescent="0.2">
      <c r="A791" s="19"/>
      <c r="B791" s="19"/>
      <c r="F791" s="17"/>
    </row>
    <row r="792" spans="1:7" x14ac:dyDescent="0.2">
      <c r="A792" s="19"/>
      <c r="B792" s="19"/>
      <c r="F792" s="17"/>
    </row>
    <row r="793" spans="1:7" x14ac:dyDescent="0.2">
      <c r="A793" s="19"/>
      <c r="B793" s="19"/>
      <c r="F793" s="17"/>
    </row>
    <row r="794" spans="1:7" x14ac:dyDescent="0.2">
      <c r="F794" s="2"/>
    </row>
    <row r="795" spans="1:7" ht="18" x14ac:dyDescent="0.2">
      <c r="A795" s="19"/>
      <c r="B795" s="19"/>
      <c r="C795" s="16"/>
      <c r="D795" s="16"/>
      <c r="E795" s="16"/>
      <c r="F795" s="2"/>
    </row>
    <row r="796" spans="1:7" x14ac:dyDescent="0.2">
      <c r="A796" s="19"/>
      <c r="B796" s="19"/>
      <c r="F796" s="23"/>
      <c r="G796" s="17"/>
    </row>
    <row r="797" spans="1:7" x14ac:dyDescent="0.2">
      <c r="A797" s="19"/>
      <c r="B797" s="19"/>
      <c r="F797" s="17"/>
    </row>
    <row r="798" spans="1:7" x14ac:dyDescent="0.2">
      <c r="A798" s="19"/>
      <c r="B798" s="19"/>
      <c r="F798" s="17"/>
    </row>
    <row r="799" spans="1:7" x14ac:dyDescent="0.2">
      <c r="A799" s="19"/>
      <c r="B799" s="19"/>
      <c r="F799" s="17"/>
    </row>
    <row r="800" spans="1:7" x14ac:dyDescent="0.2">
      <c r="A800" s="19"/>
      <c r="B800" s="19"/>
      <c r="F800" s="17"/>
    </row>
    <row r="801" spans="1:11" x14ac:dyDescent="0.2">
      <c r="A801" s="19"/>
      <c r="B801" s="19"/>
      <c r="F801" s="17"/>
    </row>
    <row r="802" spans="1:11" ht="18" x14ac:dyDescent="0.2">
      <c r="A802" s="19"/>
      <c r="B802" s="19"/>
      <c r="C802" s="16"/>
      <c r="F802" s="17"/>
    </row>
    <row r="803" spans="1:11" x14ac:dyDescent="0.2">
      <c r="A803" s="19"/>
      <c r="B803" s="19"/>
      <c r="F803" s="17"/>
      <c r="K803" s="19"/>
    </row>
    <row r="804" spans="1:11" x14ac:dyDescent="0.2">
      <c r="A804" s="19"/>
      <c r="B804" s="19"/>
      <c r="F804" s="17"/>
    </row>
    <row r="805" spans="1:11" x14ac:dyDescent="0.2">
      <c r="A805" s="19"/>
      <c r="B805" s="19"/>
      <c r="F805" s="17"/>
    </row>
    <row r="806" spans="1:11" x14ac:dyDescent="0.2">
      <c r="A806" s="19"/>
      <c r="B806" s="19"/>
      <c r="F806" s="17"/>
    </row>
    <row r="807" spans="1:11" x14ac:dyDescent="0.2">
      <c r="A807" s="19"/>
      <c r="B807" s="19"/>
      <c r="F807" s="17"/>
    </row>
    <row r="808" spans="1:11" x14ac:dyDescent="0.2">
      <c r="A808" s="19"/>
      <c r="B808" s="19"/>
      <c r="F808" s="17"/>
    </row>
    <row r="809" spans="1:11" ht="18" x14ac:dyDescent="0.2">
      <c r="C809" s="16"/>
      <c r="D809" s="16"/>
      <c r="E809" s="16"/>
      <c r="F809" s="2"/>
    </row>
    <row r="810" spans="1:11" ht="18" x14ac:dyDescent="0.2">
      <c r="A810" s="19"/>
      <c r="B810" s="19"/>
      <c r="C810" s="16"/>
      <c r="D810" s="16"/>
      <c r="E810" s="16"/>
    </row>
    <row r="811" spans="1:11" ht="18" x14ac:dyDescent="0.2">
      <c r="A811" s="19"/>
      <c r="B811" s="19"/>
      <c r="D811" s="16"/>
      <c r="E811" s="16"/>
      <c r="F811" s="17"/>
    </row>
    <row r="812" spans="1:11" ht="18" x14ac:dyDescent="0.2">
      <c r="A812" s="19"/>
      <c r="B812" s="19"/>
      <c r="D812" s="16"/>
      <c r="E812" s="16"/>
      <c r="F812" s="17"/>
    </row>
    <row r="813" spans="1:11" x14ac:dyDescent="0.2">
      <c r="A813" s="19"/>
      <c r="B813" s="19"/>
      <c r="F813" s="17"/>
    </row>
    <row r="814" spans="1:11" x14ac:dyDescent="0.2">
      <c r="A814" s="19"/>
      <c r="B814" s="19"/>
      <c r="F814" s="17"/>
    </row>
    <row r="815" spans="1:11" x14ac:dyDescent="0.2">
      <c r="A815" s="19"/>
      <c r="B815" s="19"/>
      <c r="F815" s="17"/>
    </row>
    <row r="816" spans="1:11" x14ac:dyDescent="0.2">
      <c r="A816" s="19"/>
      <c r="B816" s="19"/>
      <c r="F816" s="25"/>
    </row>
    <row r="817" spans="1:10" x14ac:dyDescent="0.2">
      <c r="A817" s="19"/>
      <c r="B817" s="19"/>
      <c r="F817" s="25"/>
      <c r="G817" s="17"/>
      <c r="H817" s="17"/>
      <c r="I817" s="17"/>
    </row>
    <row r="818" spans="1:10" x14ac:dyDescent="0.2">
      <c r="A818" s="19"/>
      <c r="B818" s="19"/>
      <c r="F818" s="25"/>
      <c r="G818" s="17"/>
      <c r="H818" s="17"/>
      <c r="I818" s="17"/>
    </row>
    <row r="819" spans="1:10" x14ac:dyDescent="0.2">
      <c r="A819" s="19"/>
      <c r="B819" s="19"/>
      <c r="F819" s="25"/>
      <c r="G819" s="17"/>
      <c r="H819" s="17"/>
      <c r="I819" s="17"/>
    </row>
    <row r="820" spans="1:10" x14ac:dyDescent="0.2">
      <c r="A820" s="19"/>
      <c r="B820" s="19"/>
      <c r="F820" s="25"/>
      <c r="G820" s="17"/>
      <c r="H820" s="17"/>
      <c r="I820" s="17"/>
    </row>
    <row r="821" spans="1:10" x14ac:dyDescent="0.2">
      <c r="F821" s="25"/>
      <c r="G821" s="17"/>
      <c r="H821" s="17"/>
      <c r="I821" s="17"/>
      <c r="J821" s="17"/>
    </row>
    <row r="822" spans="1:10" x14ac:dyDescent="0.2">
      <c r="F822" s="25"/>
      <c r="G822" s="17"/>
      <c r="H822" s="17"/>
      <c r="I822" s="17"/>
      <c r="J822" s="17"/>
    </row>
    <row r="824" spans="1:10" ht="18" x14ac:dyDescent="0.2">
      <c r="C824" s="16"/>
      <c r="D824" s="16"/>
      <c r="E824" s="16"/>
    </row>
  </sheetData>
  <phoneticPr fontId="22" type="noConversion"/>
  <pageMargins left="0.75" right="0.75" top="1" bottom="1" header="0.51180555555555496" footer="0.51180555555555496"/>
  <pageSetup firstPageNumber="0"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K62"/>
  <sheetViews>
    <sheetView zoomScale="125" zoomScaleNormal="125" zoomScalePageLayoutView="125" workbookViewId="0">
      <selection activeCell="H46" sqref="H46"/>
    </sheetView>
  </sheetViews>
  <sheetFormatPr baseColWidth="10" defaultColWidth="8.83203125" defaultRowHeight="16" x14ac:dyDescent="0.2"/>
  <cols>
    <col min="1" max="3" width="8.83203125" style="2"/>
    <col min="4" max="4" width="10.5" style="2" customWidth="1"/>
    <col min="5" max="6" width="8.83203125" style="2"/>
    <col min="7" max="7" width="43.6640625" style="2" customWidth="1"/>
    <col min="8" max="8" width="79" style="2" customWidth="1"/>
    <col min="9" max="9" width="8.83203125" style="2"/>
    <col min="10" max="10" width="8.83203125" style="3"/>
    <col min="11" max="1025" width="8.83203125" style="2"/>
  </cols>
  <sheetData>
    <row r="1" spans="1:1025" x14ac:dyDescent="0.2">
      <c r="A1"/>
      <c r="B1"/>
      <c r="C1"/>
      <c r="D1"/>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c r="AMK1"/>
    </row>
    <row r="2" spans="1:1025" x14ac:dyDescent="0.2">
      <c r="A2" s="4" t="s">
        <v>520</v>
      </c>
      <c r="B2" s="4"/>
      <c r="D2"/>
      <c r="E2"/>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c r="AMK2"/>
    </row>
    <row r="4" spans="1:1025" s="5" customFormat="1" ht="12" customHeight="1" x14ac:dyDescent="0.15">
      <c r="A4" s="44" t="s">
        <v>1</v>
      </c>
      <c r="B4" s="44"/>
      <c r="C4" s="44"/>
      <c r="D4" s="44"/>
      <c r="E4" s="44"/>
      <c r="F4" s="44"/>
      <c r="G4" s="44"/>
      <c r="J4" s="6"/>
    </row>
    <row r="5" spans="1:1025" ht="42" x14ac:dyDescent="0.2">
      <c r="A5" s="5"/>
      <c r="B5" s="7" t="s">
        <v>2</v>
      </c>
      <c r="C5" s="7" t="s">
        <v>528</v>
      </c>
      <c r="D5" s="7" t="s">
        <v>3</v>
      </c>
      <c r="E5" s="7" t="s">
        <v>4</v>
      </c>
      <c r="F5" s="7" t="s">
        <v>5</v>
      </c>
      <c r="G5" s="7" t="s">
        <v>6</v>
      </c>
      <c r="H5" s="7" t="s">
        <v>7</v>
      </c>
      <c r="I5"/>
      <c r="J5" s="6"/>
      <c r="K5"/>
      <c r="L5"/>
      <c r="M5"/>
      <c r="N5"/>
      <c r="O5"/>
      <c r="P5"/>
      <c r="Q5"/>
      <c r="R5"/>
      <c r="S5"/>
      <c r="T5"/>
      <c r="U5"/>
      <c r="V5"/>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c r="AMK5"/>
    </row>
    <row r="6" spans="1:1025" x14ac:dyDescent="0.2">
      <c r="A6"/>
      <c r="B6" s="2" t="s">
        <v>8</v>
      </c>
      <c r="C6" s="2" t="s">
        <v>8</v>
      </c>
      <c r="D6" s="2" t="s">
        <v>524</v>
      </c>
      <c r="E6" s="2" t="s">
        <v>10</v>
      </c>
      <c r="F6" s="8" t="s">
        <v>11</v>
      </c>
      <c r="G6" s="2" t="s">
        <v>12</v>
      </c>
      <c r="H6"/>
      <c r="I6"/>
      <c r="J6"/>
      <c r="K6"/>
      <c r="L6"/>
      <c r="M6"/>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c r="AMK6"/>
    </row>
    <row r="7" spans="1:1025" x14ac:dyDescent="0.2">
      <c r="A7"/>
      <c r="B7" s="2" t="s">
        <v>13</v>
      </c>
      <c r="C7" s="2" t="s">
        <v>13</v>
      </c>
      <c r="D7" s="2" t="s">
        <v>523</v>
      </c>
      <c r="E7" s="2" t="s">
        <v>15</v>
      </c>
      <c r="F7" s="8" t="s">
        <v>11</v>
      </c>
      <c r="G7" s="2" t="s">
        <v>16</v>
      </c>
      <c r="H7"/>
      <c r="I7"/>
      <c r="J7"/>
      <c r="K7"/>
      <c r="L7"/>
      <c r="M7"/>
      <c r="N7"/>
      <c r="O7"/>
      <c r="P7"/>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c r="AMK7"/>
    </row>
    <row r="8" spans="1:1025" x14ac:dyDescent="0.2">
      <c r="A8"/>
      <c r="B8" s="2" t="s">
        <v>17</v>
      </c>
      <c r="C8" s="2" t="s">
        <v>17</v>
      </c>
      <c r="D8" s="2" t="s">
        <v>18</v>
      </c>
      <c r="E8" s="2" t="s">
        <v>19</v>
      </c>
      <c r="F8" s="8" t="s">
        <v>20</v>
      </c>
      <c r="G8" s="2" t="s">
        <v>21</v>
      </c>
      <c r="H8"/>
      <c r="I8"/>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c r="IF8"/>
      <c r="IG8"/>
      <c r="IH8"/>
      <c r="II8"/>
      <c r="IJ8"/>
      <c r="IK8"/>
      <c r="IL8"/>
      <c r="IM8"/>
      <c r="IN8"/>
      <c r="IO8"/>
      <c r="IP8"/>
      <c r="IQ8"/>
      <c r="IR8"/>
      <c r="IS8"/>
      <c r="IT8"/>
      <c r="IU8"/>
      <c r="IV8"/>
      <c r="IW8"/>
      <c r="IX8"/>
      <c r="IY8"/>
      <c r="IZ8"/>
      <c r="JA8"/>
      <c r="JB8"/>
      <c r="JC8"/>
      <c r="JD8"/>
      <c r="JE8"/>
      <c r="JF8"/>
      <c r="JG8"/>
      <c r="JH8"/>
      <c r="JI8"/>
      <c r="JJ8"/>
      <c r="JK8"/>
      <c r="JL8"/>
      <c r="JM8"/>
      <c r="JN8"/>
      <c r="JO8"/>
      <c r="JP8"/>
      <c r="JQ8"/>
      <c r="JR8"/>
      <c r="JS8"/>
      <c r="JT8"/>
      <c r="JU8"/>
      <c r="JV8"/>
      <c r="JW8"/>
      <c r="JX8"/>
      <c r="JY8"/>
      <c r="JZ8"/>
      <c r="KA8"/>
      <c r="KB8"/>
      <c r="KC8"/>
      <c r="KD8"/>
      <c r="KE8"/>
      <c r="KF8"/>
      <c r="KG8"/>
      <c r="KH8"/>
      <c r="KI8"/>
      <c r="KJ8"/>
      <c r="KK8"/>
      <c r="KL8"/>
      <c r="KM8"/>
      <c r="KN8"/>
      <c r="KO8"/>
      <c r="KP8"/>
      <c r="KQ8"/>
      <c r="KR8"/>
      <c r="KS8"/>
      <c r="KT8"/>
      <c r="KU8"/>
      <c r="KV8"/>
      <c r="KW8"/>
      <c r="KX8"/>
      <c r="KY8"/>
      <c r="KZ8"/>
      <c r="LA8"/>
      <c r="LB8"/>
      <c r="LC8"/>
      <c r="LD8"/>
      <c r="LE8"/>
      <c r="LF8"/>
      <c r="LG8"/>
      <c r="LH8"/>
      <c r="LI8"/>
      <c r="LJ8"/>
      <c r="LK8"/>
      <c r="LL8"/>
      <c r="LM8"/>
      <c r="LN8"/>
      <c r="LO8"/>
      <c r="LP8"/>
      <c r="LQ8"/>
      <c r="LR8"/>
      <c r="LS8"/>
      <c r="LT8"/>
      <c r="LU8"/>
      <c r="LV8"/>
      <c r="LW8"/>
      <c r="LX8"/>
      <c r="LY8"/>
      <c r="LZ8"/>
      <c r="MA8"/>
      <c r="MB8"/>
      <c r="MC8"/>
      <c r="MD8"/>
      <c r="ME8"/>
      <c r="MF8"/>
      <c r="MG8"/>
      <c r="MH8"/>
      <c r="MI8"/>
      <c r="MJ8"/>
      <c r="MK8"/>
      <c r="ML8"/>
      <c r="MM8"/>
      <c r="MN8"/>
      <c r="MO8"/>
      <c r="MP8"/>
      <c r="MQ8"/>
      <c r="MR8"/>
      <c r="MS8"/>
      <c r="MT8"/>
      <c r="MU8"/>
      <c r="MV8"/>
      <c r="MW8"/>
      <c r="MX8"/>
      <c r="MY8"/>
      <c r="MZ8"/>
      <c r="NA8"/>
      <c r="NB8"/>
      <c r="NC8"/>
      <c r="ND8"/>
      <c r="NE8"/>
      <c r="NF8"/>
      <c r="NG8"/>
      <c r="NH8"/>
      <c r="NI8"/>
      <c r="NJ8"/>
      <c r="NK8"/>
      <c r="NL8"/>
      <c r="NM8"/>
      <c r="NN8"/>
      <c r="NO8"/>
      <c r="NP8"/>
      <c r="NQ8"/>
      <c r="NR8"/>
      <c r="NS8"/>
      <c r="NT8"/>
      <c r="NU8"/>
      <c r="NV8"/>
      <c r="NW8"/>
      <c r="NX8"/>
      <c r="NY8"/>
      <c r="NZ8"/>
      <c r="OA8"/>
      <c r="OB8"/>
      <c r="OC8"/>
      <c r="OD8"/>
      <c r="OE8"/>
      <c r="OF8"/>
      <c r="OG8"/>
      <c r="OH8"/>
      <c r="OI8"/>
      <c r="OJ8"/>
      <c r="OK8"/>
      <c r="OL8"/>
      <c r="OM8"/>
      <c r="ON8"/>
      <c r="OO8"/>
      <c r="OP8"/>
      <c r="OQ8"/>
      <c r="OR8"/>
      <c r="OS8"/>
      <c r="OT8"/>
      <c r="OU8"/>
      <c r="OV8"/>
      <c r="OW8"/>
      <c r="OX8"/>
      <c r="OY8"/>
      <c r="OZ8"/>
      <c r="PA8"/>
      <c r="PB8"/>
      <c r="PC8"/>
      <c r="PD8"/>
      <c r="PE8"/>
      <c r="PF8"/>
      <c r="PG8"/>
      <c r="PH8"/>
      <c r="PI8"/>
      <c r="PJ8"/>
      <c r="PK8"/>
      <c r="PL8"/>
      <c r="PM8"/>
      <c r="PN8"/>
      <c r="PO8"/>
      <c r="PP8"/>
      <c r="PQ8"/>
      <c r="PR8"/>
      <c r="PS8"/>
      <c r="PT8"/>
      <c r="PU8"/>
      <c r="PV8"/>
      <c r="PW8"/>
      <c r="PX8"/>
      <c r="PY8"/>
      <c r="PZ8"/>
      <c r="QA8"/>
      <c r="QB8"/>
      <c r="QC8"/>
      <c r="QD8"/>
      <c r="QE8"/>
      <c r="QF8"/>
      <c r="QG8"/>
      <c r="QH8"/>
      <c r="QI8"/>
      <c r="QJ8"/>
      <c r="QK8"/>
      <c r="QL8"/>
      <c r="QM8"/>
      <c r="QN8"/>
      <c r="QO8"/>
      <c r="QP8"/>
      <c r="QQ8"/>
      <c r="QR8"/>
      <c r="QS8"/>
      <c r="QT8"/>
      <c r="QU8"/>
      <c r="QV8"/>
      <c r="QW8"/>
      <c r="QX8"/>
      <c r="QY8"/>
      <c r="QZ8"/>
      <c r="RA8"/>
      <c r="RB8"/>
      <c r="RC8"/>
      <c r="RD8"/>
      <c r="RE8"/>
      <c r="RF8"/>
      <c r="RG8"/>
      <c r="RH8"/>
      <c r="RI8"/>
      <c r="RJ8"/>
      <c r="RK8"/>
      <c r="RL8"/>
      <c r="RM8"/>
      <c r="RN8"/>
      <c r="RO8"/>
      <c r="RP8"/>
      <c r="RQ8"/>
      <c r="RR8"/>
      <c r="RS8"/>
      <c r="RT8"/>
      <c r="RU8"/>
      <c r="RV8"/>
      <c r="RW8"/>
      <c r="RX8"/>
      <c r="RY8"/>
      <c r="RZ8"/>
      <c r="SA8"/>
      <c r="SB8"/>
      <c r="SC8"/>
      <c r="SD8"/>
      <c r="SE8"/>
      <c r="SF8"/>
      <c r="SG8"/>
      <c r="SH8"/>
      <c r="SI8"/>
      <c r="SJ8"/>
      <c r="SK8"/>
      <c r="SL8"/>
      <c r="SM8"/>
      <c r="SN8"/>
      <c r="SO8"/>
      <c r="SP8"/>
      <c r="SQ8"/>
      <c r="SR8"/>
      <c r="SS8"/>
      <c r="ST8"/>
      <c r="SU8"/>
      <c r="SV8"/>
      <c r="SW8"/>
      <c r="SX8"/>
      <c r="SY8"/>
      <c r="SZ8"/>
      <c r="TA8"/>
      <c r="TB8"/>
      <c r="TC8"/>
      <c r="TD8"/>
      <c r="TE8"/>
      <c r="TF8"/>
      <c r="TG8"/>
      <c r="TH8"/>
      <c r="TI8"/>
      <c r="TJ8"/>
      <c r="TK8"/>
      <c r="TL8"/>
      <c r="TM8"/>
      <c r="TN8"/>
      <c r="TO8"/>
      <c r="TP8"/>
      <c r="TQ8"/>
      <c r="TR8"/>
      <c r="TS8"/>
      <c r="TT8"/>
      <c r="TU8"/>
      <c r="TV8"/>
      <c r="TW8"/>
      <c r="TX8"/>
      <c r="TY8"/>
      <c r="TZ8"/>
      <c r="UA8"/>
      <c r="UB8"/>
      <c r="UC8"/>
      <c r="UD8"/>
      <c r="UE8"/>
      <c r="UF8"/>
      <c r="UG8"/>
      <c r="UH8"/>
      <c r="UI8"/>
      <c r="UJ8"/>
      <c r="UK8"/>
      <c r="UL8"/>
      <c r="UM8"/>
      <c r="UN8"/>
      <c r="UO8"/>
      <c r="UP8"/>
      <c r="UQ8"/>
      <c r="UR8"/>
      <c r="US8"/>
      <c r="UT8"/>
      <c r="UU8"/>
      <c r="UV8"/>
      <c r="UW8"/>
      <c r="UX8"/>
      <c r="UY8"/>
      <c r="UZ8"/>
      <c r="VA8"/>
      <c r="VB8"/>
      <c r="VC8"/>
      <c r="VD8"/>
      <c r="VE8"/>
      <c r="VF8"/>
      <c r="VG8"/>
      <c r="VH8"/>
      <c r="VI8"/>
      <c r="VJ8"/>
      <c r="VK8"/>
      <c r="VL8"/>
      <c r="VM8"/>
      <c r="VN8"/>
      <c r="VO8"/>
      <c r="VP8"/>
      <c r="VQ8"/>
      <c r="VR8"/>
      <c r="VS8"/>
      <c r="VT8"/>
      <c r="VU8"/>
      <c r="VV8"/>
      <c r="VW8"/>
      <c r="VX8"/>
      <c r="VY8"/>
      <c r="VZ8"/>
      <c r="WA8"/>
      <c r="WB8"/>
      <c r="WC8"/>
      <c r="WD8"/>
      <c r="WE8"/>
      <c r="WF8"/>
      <c r="WG8"/>
      <c r="WH8"/>
      <c r="WI8"/>
      <c r="WJ8"/>
      <c r="WK8"/>
      <c r="WL8"/>
      <c r="WM8"/>
      <c r="WN8"/>
      <c r="WO8"/>
      <c r="WP8"/>
      <c r="WQ8"/>
      <c r="WR8"/>
      <c r="WS8"/>
      <c r="WT8"/>
      <c r="WU8"/>
      <c r="WV8"/>
      <c r="WW8"/>
      <c r="WX8"/>
      <c r="WY8"/>
      <c r="WZ8"/>
      <c r="XA8"/>
      <c r="XB8"/>
      <c r="XC8"/>
      <c r="XD8"/>
      <c r="XE8"/>
      <c r="XF8"/>
      <c r="XG8"/>
      <c r="XH8"/>
      <c r="XI8"/>
      <c r="XJ8"/>
      <c r="XK8"/>
      <c r="XL8"/>
      <c r="XM8"/>
      <c r="XN8"/>
      <c r="XO8"/>
      <c r="XP8"/>
      <c r="XQ8"/>
      <c r="XR8"/>
      <c r="XS8"/>
      <c r="XT8"/>
      <c r="XU8"/>
      <c r="XV8"/>
      <c r="XW8"/>
      <c r="XX8"/>
      <c r="XY8"/>
      <c r="XZ8"/>
      <c r="YA8"/>
      <c r="YB8"/>
      <c r="YC8"/>
      <c r="YD8"/>
      <c r="YE8"/>
      <c r="YF8"/>
      <c r="YG8"/>
      <c r="YH8"/>
      <c r="YI8"/>
      <c r="YJ8"/>
      <c r="YK8"/>
      <c r="YL8"/>
      <c r="YM8"/>
      <c r="YN8"/>
      <c r="YO8"/>
      <c r="YP8"/>
      <c r="YQ8"/>
      <c r="YR8"/>
      <c r="YS8"/>
      <c r="YT8"/>
      <c r="YU8"/>
      <c r="YV8"/>
      <c r="YW8"/>
      <c r="YX8"/>
      <c r="YY8"/>
      <c r="YZ8"/>
      <c r="ZA8"/>
      <c r="ZB8"/>
      <c r="ZC8"/>
      <c r="ZD8"/>
      <c r="ZE8"/>
      <c r="ZF8"/>
      <c r="ZG8"/>
      <c r="ZH8"/>
      <c r="ZI8"/>
      <c r="ZJ8"/>
      <c r="ZK8"/>
      <c r="ZL8"/>
      <c r="ZM8"/>
      <c r="ZN8"/>
      <c r="ZO8"/>
      <c r="ZP8"/>
      <c r="ZQ8"/>
      <c r="ZR8"/>
      <c r="ZS8"/>
      <c r="ZT8"/>
      <c r="ZU8"/>
      <c r="ZV8"/>
      <c r="ZW8"/>
      <c r="ZX8"/>
      <c r="ZY8"/>
      <c r="ZZ8"/>
      <c r="AAA8"/>
      <c r="AAB8"/>
      <c r="AAC8"/>
      <c r="AAD8"/>
      <c r="AAE8"/>
      <c r="AAF8"/>
      <c r="AAG8"/>
      <c r="AAH8"/>
      <c r="AAI8"/>
      <c r="AAJ8"/>
      <c r="AAK8"/>
      <c r="AAL8"/>
      <c r="AAM8"/>
      <c r="AAN8"/>
      <c r="AAO8"/>
      <c r="AAP8"/>
      <c r="AAQ8"/>
      <c r="AAR8"/>
      <c r="AAS8"/>
      <c r="AAT8"/>
      <c r="AAU8"/>
      <c r="AAV8"/>
      <c r="AAW8"/>
      <c r="AAX8"/>
      <c r="AAY8"/>
      <c r="AAZ8"/>
      <c r="ABA8"/>
      <c r="ABB8"/>
      <c r="ABC8"/>
      <c r="ABD8"/>
      <c r="ABE8"/>
      <c r="ABF8"/>
      <c r="ABG8"/>
      <c r="ABH8"/>
      <c r="ABI8"/>
      <c r="ABJ8"/>
      <c r="ABK8"/>
      <c r="ABL8"/>
      <c r="ABM8"/>
      <c r="ABN8"/>
      <c r="ABO8"/>
      <c r="ABP8"/>
      <c r="ABQ8"/>
      <c r="ABR8"/>
      <c r="ABS8"/>
      <c r="ABT8"/>
      <c r="ABU8"/>
      <c r="ABV8"/>
      <c r="ABW8"/>
      <c r="ABX8"/>
      <c r="ABY8"/>
      <c r="ABZ8"/>
      <c r="ACA8"/>
      <c r="ACB8"/>
      <c r="ACC8"/>
      <c r="ACD8"/>
      <c r="ACE8"/>
      <c r="ACF8"/>
      <c r="ACG8"/>
      <c r="ACH8"/>
      <c r="ACI8"/>
      <c r="ACJ8"/>
      <c r="ACK8"/>
      <c r="ACL8"/>
      <c r="ACM8"/>
      <c r="ACN8"/>
      <c r="ACO8"/>
      <c r="ACP8"/>
      <c r="ACQ8"/>
      <c r="ACR8"/>
      <c r="ACS8"/>
      <c r="ACT8"/>
      <c r="ACU8"/>
      <c r="ACV8"/>
      <c r="ACW8"/>
      <c r="ACX8"/>
      <c r="ACY8"/>
      <c r="ACZ8"/>
      <c r="ADA8"/>
      <c r="ADB8"/>
      <c r="ADC8"/>
      <c r="ADD8"/>
      <c r="ADE8"/>
      <c r="ADF8"/>
      <c r="ADG8"/>
      <c r="ADH8"/>
      <c r="ADI8"/>
      <c r="ADJ8"/>
      <c r="ADK8"/>
      <c r="ADL8"/>
      <c r="ADM8"/>
      <c r="ADN8"/>
      <c r="ADO8"/>
      <c r="ADP8"/>
      <c r="ADQ8"/>
      <c r="ADR8"/>
      <c r="ADS8"/>
      <c r="ADT8"/>
      <c r="ADU8"/>
      <c r="ADV8"/>
      <c r="ADW8"/>
      <c r="ADX8"/>
      <c r="ADY8"/>
      <c r="ADZ8"/>
      <c r="AEA8"/>
      <c r="AEB8"/>
      <c r="AEC8"/>
      <c r="AED8"/>
      <c r="AEE8"/>
      <c r="AEF8"/>
      <c r="AEG8"/>
      <c r="AEH8"/>
      <c r="AEI8"/>
      <c r="AEJ8"/>
      <c r="AEK8"/>
      <c r="AEL8"/>
      <c r="AEM8"/>
      <c r="AEN8"/>
      <c r="AEO8"/>
      <c r="AEP8"/>
      <c r="AEQ8"/>
      <c r="AER8"/>
      <c r="AES8"/>
      <c r="AET8"/>
      <c r="AEU8"/>
      <c r="AEV8"/>
      <c r="AEW8"/>
      <c r="AEX8"/>
      <c r="AEY8"/>
      <c r="AEZ8"/>
      <c r="AFA8"/>
      <c r="AFB8"/>
      <c r="AFC8"/>
      <c r="AFD8"/>
      <c r="AFE8"/>
      <c r="AFF8"/>
      <c r="AFG8"/>
      <c r="AFH8"/>
      <c r="AFI8"/>
      <c r="AFJ8"/>
      <c r="AFK8"/>
      <c r="AFL8"/>
      <c r="AFM8"/>
      <c r="AFN8"/>
      <c r="AFO8"/>
      <c r="AFP8"/>
      <c r="AFQ8"/>
      <c r="AFR8"/>
      <c r="AFS8"/>
      <c r="AFT8"/>
      <c r="AFU8"/>
      <c r="AFV8"/>
      <c r="AFW8"/>
      <c r="AFX8"/>
      <c r="AFY8"/>
      <c r="AFZ8"/>
      <c r="AGA8"/>
      <c r="AGB8"/>
      <c r="AGC8"/>
      <c r="AGD8"/>
      <c r="AGE8"/>
      <c r="AGF8"/>
      <c r="AGG8"/>
      <c r="AGH8"/>
      <c r="AGI8"/>
      <c r="AGJ8"/>
      <c r="AGK8"/>
      <c r="AGL8"/>
      <c r="AGM8"/>
      <c r="AGN8"/>
      <c r="AGO8"/>
      <c r="AGP8"/>
      <c r="AGQ8"/>
      <c r="AGR8"/>
      <c r="AGS8"/>
      <c r="AGT8"/>
      <c r="AGU8"/>
      <c r="AGV8"/>
      <c r="AGW8"/>
      <c r="AGX8"/>
      <c r="AGY8"/>
      <c r="AGZ8"/>
      <c r="AHA8"/>
      <c r="AHB8"/>
      <c r="AHC8"/>
      <c r="AHD8"/>
      <c r="AHE8"/>
      <c r="AHF8"/>
      <c r="AHG8"/>
      <c r="AHH8"/>
      <c r="AHI8"/>
      <c r="AHJ8"/>
      <c r="AHK8"/>
      <c r="AHL8"/>
      <c r="AHM8"/>
      <c r="AHN8"/>
      <c r="AHO8"/>
      <c r="AHP8"/>
      <c r="AHQ8"/>
      <c r="AHR8"/>
      <c r="AHS8"/>
      <c r="AHT8"/>
      <c r="AHU8"/>
      <c r="AHV8"/>
      <c r="AHW8"/>
      <c r="AHX8"/>
      <c r="AHY8"/>
      <c r="AHZ8"/>
      <c r="AIA8"/>
      <c r="AIB8"/>
      <c r="AIC8"/>
      <c r="AID8"/>
      <c r="AIE8"/>
      <c r="AIF8"/>
      <c r="AIG8"/>
      <c r="AIH8"/>
      <c r="AII8"/>
      <c r="AIJ8"/>
      <c r="AIK8"/>
      <c r="AIL8"/>
      <c r="AIM8"/>
      <c r="AIN8"/>
      <c r="AIO8"/>
      <c r="AIP8"/>
      <c r="AIQ8"/>
      <c r="AIR8"/>
      <c r="AIS8"/>
      <c r="AIT8"/>
      <c r="AIU8"/>
      <c r="AIV8"/>
      <c r="AIW8"/>
      <c r="AIX8"/>
      <c r="AIY8"/>
      <c r="AIZ8"/>
      <c r="AJA8"/>
      <c r="AJB8"/>
      <c r="AJC8"/>
      <c r="AJD8"/>
      <c r="AJE8"/>
      <c r="AJF8"/>
      <c r="AJG8"/>
      <c r="AJH8"/>
      <c r="AJI8"/>
      <c r="AJJ8"/>
      <c r="AJK8"/>
      <c r="AJL8"/>
      <c r="AJM8"/>
      <c r="AJN8"/>
      <c r="AJO8"/>
      <c r="AJP8"/>
      <c r="AJQ8"/>
      <c r="AJR8"/>
      <c r="AJS8"/>
      <c r="AJT8"/>
      <c r="AJU8"/>
      <c r="AJV8"/>
      <c r="AJW8"/>
      <c r="AJX8"/>
      <c r="AJY8"/>
      <c r="AJZ8"/>
      <c r="AKA8"/>
      <c r="AKB8"/>
      <c r="AKC8"/>
      <c r="AKD8"/>
      <c r="AKE8"/>
      <c r="AKF8"/>
      <c r="AKG8"/>
      <c r="AKH8"/>
      <c r="AKI8"/>
      <c r="AKJ8"/>
      <c r="AKK8"/>
      <c r="AKL8"/>
      <c r="AKM8"/>
      <c r="AKN8"/>
      <c r="AKO8"/>
      <c r="AKP8"/>
      <c r="AKQ8"/>
      <c r="AKR8"/>
      <c r="AKS8"/>
      <c r="AKT8"/>
      <c r="AKU8"/>
      <c r="AKV8"/>
      <c r="AKW8"/>
      <c r="AKX8"/>
      <c r="AKY8"/>
      <c r="AKZ8"/>
      <c r="ALA8"/>
      <c r="ALB8"/>
      <c r="ALC8"/>
      <c r="ALD8"/>
      <c r="ALE8"/>
      <c r="ALF8"/>
      <c r="ALG8"/>
      <c r="ALH8"/>
      <c r="ALI8"/>
      <c r="ALJ8"/>
      <c r="ALK8"/>
      <c r="ALL8"/>
      <c r="ALM8"/>
      <c r="ALN8"/>
      <c r="ALO8"/>
      <c r="ALP8"/>
      <c r="ALQ8"/>
      <c r="ALR8"/>
      <c r="ALS8"/>
      <c r="ALT8"/>
      <c r="ALU8"/>
      <c r="ALV8"/>
      <c r="ALW8"/>
      <c r="ALX8"/>
      <c r="ALY8"/>
      <c r="ALZ8"/>
      <c r="AMA8"/>
      <c r="AMB8"/>
      <c r="AMC8"/>
      <c r="AMD8"/>
      <c r="AME8"/>
      <c r="AMF8"/>
      <c r="AMG8"/>
      <c r="AMH8"/>
      <c r="AMI8"/>
      <c r="AMJ8"/>
      <c r="AMK8"/>
    </row>
    <row r="9" spans="1:1025" x14ac:dyDescent="0.2">
      <c r="A9"/>
      <c r="B9" s="2" t="s">
        <v>22</v>
      </c>
      <c r="C9" s="2" t="s">
        <v>22</v>
      </c>
      <c r="D9" s="2" t="s">
        <v>527</v>
      </c>
      <c r="E9" s="2" t="s">
        <v>525</v>
      </c>
      <c r="F9" s="8" t="s">
        <v>526</v>
      </c>
      <c r="G9" s="2" t="s">
        <v>25</v>
      </c>
      <c r="H9"/>
      <c r="I9"/>
      <c r="J9"/>
      <c r="K9"/>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c r="IF9"/>
      <c r="IG9"/>
      <c r="IH9"/>
      <c r="II9"/>
      <c r="IJ9"/>
      <c r="IK9"/>
      <c r="IL9"/>
      <c r="IM9"/>
      <c r="IN9"/>
      <c r="IO9"/>
      <c r="IP9"/>
      <c r="IQ9"/>
      <c r="IR9"/>
      <c r="IS9"/>
      <c r="IT9"/>
      <c r="IU9"/>
      <c r="IV9"/>
      <c r="IW9"/>
      <c r="IX9"/>
      <c r="IY9"/>
      <c r="IZ9"/>
      <c r="JA9"/>
      <c r="JB9"/>
      <c r="JC9"/>
      <c r="JD9"/>
      <c r="JE9"/>
      <c r="JF9"/>
      <c r="JG9"/>
      <c r="JH9"/>
      <c r="JI9"/>
      <c r="JJ9"/>
      <c r="JK9"/>
      <c r="JL9"/>
      <c r="JM9"/>
      <c r="JN9"/>
      <c r="JO9"/>
      <c r="JP9"/>
      <c r="JQ9"/>
      <c r="JR9"/>
      <c r="JS9"/>
      <c r="JT9"/>
      <c r="JU9"/>
      <c r="JV9"/>
      <c r="JW9"/>
      <c r="JX9"/>
      <c r="JY9"/>
      <c r="JZ9"/>
      <c r="KA9"/>
      <c r="KB9"/>
      <c r="KC9"/>
      <c r="KD9"/>
      <c r="KE9"/>
      <c r="KF9"/>
      <c r="KG9"/>
      <c r="KH9"/>
      <c r="KI9"/>
      <c r="KJ9"/>
      <c r="KK9"/>
      <c r="KL9"/>
      <c r="KM9"/>
      <c r="KN9"/>
      <c r="KO9"/>
      <c r="KP9"/>
      <c r="KQ9"/>
      <c r="KR9"/>
      <c r="KS9"/>
      <c r="KT9"/>
      <c r="KU9"/>
      <c r="KV9"/>
      <c r="KW9"/>
      <c r="KX9"/>
      <c r="KY9"/>
      <c r="KZ9"/>
      <c r="LA9"/>
      <c r="LB9"/>
      <c r="LC9"/>
      <c r="LD9"/>
      <c r="LE9"/>
      <c r="LF9"/>
      <c r="LG9"/>
      <c r="LH9"/>
      <c r="LI9"/>
      <c r="LJ9"/>
      <c r="LK9"/>
      <c r="LL9"/>
      <c r="LM9"/>
      <c r="LN9"/>
      <c r="LO9"/>
      <c r="LP9"/>
      <c r="LQ9"/>
      <c r="LR9"/>
      <c r="LS9"/>
      <c r="LT9"/>
      <c r="LU9"/>
      <c r="LV9"/>
      <c r="LW9"/>
      <c r="LX9"/>
      <c r="LY9"/>
      <c r="LZ9"/>
      <c r="MA9"/>
      <c r="MB9"/>
      <c r="MC9"/>
      <c r="MD9"/>
      <c r="ME9"/>
      <c r="MF9"/>
      <c r="MG9"/>
      <c r="MH9"/>
      <c r="MI9"/>
      <c r="MJ9"/>
      <c r="MK9"/>
      <c r="ML9"/>
      <c r="MM9"/>
      <c r="MN9"/>
      <c r="MO9"/>
      <c r="MP9"/>
      <c r="MQ9"/>
      <c r="MR9"/>
      <c r="MS9"/>
      <c r="MT9"/>
      <c r="MU9"/>
      <c r="MV9"/>
      <c r="MW9"/>
      <c r="MX9"/>
      <c r="MY9"/>
      <c r="MZ9"/>
      <c r="NA9"/>
      <c r="NB9"/>
      <c r="NC9"/>
      <c r="ND9"/>
      <c r="NE9"/>
      <c r="NF9"/>
      <c r="NG9"/>
      <c r="NH9"/>
      <c r="NI9"/>
      <c r="NJ9"/>
      <c r="NK9"/>
      <c r="NL9"/>
      <c r="NM9"/>
      <c r="NN9"/>
      <c r="NO9"/>
      <c r="NP9"/>
      <c r="NQ9"/>
      <c r="NR9"/>
      <c r="NS9"/>
      <c r="NT9"/>
      <c r="NU9"/>
      <c r="NV9"/>
      <c r="NW9"/>
      <c r="NX9"/>
      <c r="NY9"/>
      <c r="NZ9"/>
      <c r="OA9"/>
      <c r="OB9"/>
      <c r="OC9"/>
      <c r="OD9"/>
      <c r="OE9"/>
      <c r="OF9"/>
      <c r="OG9"/>
      <c r="OH9"/>
      <c r="OI9"/>
      <c r="OJ9"/>
      <c r="OK9"/>
      <c r="OL9"/>
      <c r="OM9"/>
      <c r="ON9"/>
      <c r="OO9"/>
      <c r="OP9"/>
      <c r="OQ9"/>
      <c r="OR9"/>
      <c r="OS9"/>
      <c r="OT9"/>
      <c r="OU9"/>
      <c r="OV9"/>
      <c r="OW9"/>
      <c r="OX9"/>
      <c r="OY9"/>
      <c r="OZ9"/>
      <c r="PA9"/>
      <c r="PB9"/>
      <c r="PC9"/>
      <c r="PD9"/>
      <c r="PE9"/>
      <c r="PF9"/>
      <c r="PG9"/>
      <c r="PH9"/>
      <c r="PI9"/>
      <c r="PJ9"/>
      <c r="PK9"/>
      <c r="PL9"/>
      <c r="PM9"/>
      <c r="PN9"/>
      <c r="PO9"/>
      <c r="PP9"/>
      <c r="PQ9"/>
      <c r="PR9"/>
      <c r="PS9"/>
      <c r="PT9"/>
      <c r="PU9"/>
      <c r="PV9"/>
      <c r="PW9"/>
      <c r="PX9"/>
      <c r="PY9"/>
      <c r="PZ9"/>
      <c r="QA9"/>
      <c r="QB9"/>
      <c r="QC9"/>
      <c r="QD9"/>
      <c r="QE9"/>
      <c r="QF9"/>
      <c r="QG9"/>
      <c r="QH9"/>
      <c r="QI9"/>
      <c r="QJ9"/>
      <c r="QK9"/>
      <c r="QL9"/>
      <c r="QM9"/>
      <c r="QN9"/>
      <c r="QO9"/>
      <c r="QP9"/>
      <c r="QQ9"/>
      <c r="QR9"/>
      <c r="QS9"/>
      <c r="QT9"/>
      <c r="QU9"/>
      <c r="QV9"/>
      <c r="QW9"/>
      <c r="QX9"/>
      <c r="QY9"/>
      <c r="QZ9"/>
      <c r="RA9"/>
      <c r="RB9"/>
      <c r="RC9"/>
      <c r="RD9"/>
      <c r="RE9"/>
      <c r="RF9"/>
      <c r="RG9"/>
      <c r="RH9"/>
      <c r="RI9"/>
      <c r="RJ9"/>
      <c r="RK9"/>
      <c r="RL9"/>
      <c r="RM9"/>
      <c r="RN9"/>
      <c r="RO9"/>
      <c r="RP9"/>
      <c r="RQ9"/>
      <c r="RR9"/>
      <c r="RS9"/>
      <c r="RT9"/>
      <c r="RU9"/>
      <c r="RV9"/>
      <c r="RW9"/>
      <c r="RX9"/>
      <c r="RY9"/>
      <c r="RZ9"/>
      <c r="SA9"/>
      <c r="SB9"/>
      <c r="SC9"/>
      <c r="SD9"/>
      <c r="SE9"/>
      <c r="SF9"/>
      <c r="SG9"/>
      <c r="SH9"/>
      <c r="SI9"/>
      <c r="SJ9"/>
      <c r="SK9"/>
      <c r="SL9"/>
      <c r="SM9"/>
      <c r="SN9"/>
      <c r="SO9"/>
      <c r="SP9"/>
      <c r="SQ9"/>
      <c r="SR9"/>
      <c r="SS9"/>
      <c r="ST9"/>
      <c r="SU9"/>
      <c r="SV9"/>
      <c r="SW9"/>
      <c r="SX9"/>
      <c r="SY9"/>
      <c r="SZ9"/>
      <c r="TA9"/>
      <c r="TB9"/>
      <c r="TC9"/>
      <c r="TD9"/>
      <c r="TE9"/>
      <c r="TF9"/>
      <c r="TG9"/>
      <c r="TH9"/>
      <c r="TI9"/>
      <c r="TJ9"/>
      <c r="TK9"/>
      <c r="TL9"/>
      <c r="TM9"/>
      <c r="TN9"/>
      <c r="TO9"/>
      <c r="TP9"/>
      <c r="TQ9"/>
      <c r="TR9"/>
      <c r="TS9"/>
      <c r="TT9"/>
      <c r="TU9"/>
      <c r="TV9"/>
      <c r="TW9"/>
      <c r="TX9"/>
      <c r="TY9"/>
      <c r="TZ9"/>
      <c r="UA9"/>
      <c r="UB9"/>
      <c r="UC9"/>
      <c r="UD9"/>
      <c r="UE9"/>
      <c r="UF9"/>
      <c r="UG9"/>
      <c r="UH9"/>
      <c r="UI9"/>
      <c r="UJ9"/>
      <c r="UK9"/>
      <c r="UL9"/>
      <c r="UM9"/>
      <c r="UN9"/>
      <c r="UO9"/>
      <c r="UP9"/>
      <c r="UQ9"/>
      <c r="UR9"/>
      <c r="US9"/>
      <c r="UT9"/>
      <c r="UU9"/>
      <c r="UV9"/>
      <c r="UW9"/>
      <c r="UX9"/>
      <c r="UY9"/>
      <c r="UZ9"/>
      <c r="VA9"/>
      <c r="VB9"/>
      <c r="VC9"/>
      <c r="VD9"/>
      <c r="VE9"/>
      <c r="VF9"/>
      <c r="VG9"/>
      <c r="VH9"/>
      <c r="VI9"/>
      <c r="VJ9"/>
      <c r="VK9"/>
      <c r="VL9"/>
      <c r="VM9"/>
      <c r="VN9"/>
      <c r="VO9"/>
      <c r="VP9"/>
      <c r="VQ9"/>
      <c r="VR9"/>
      <c r="VS9"/>
      <c r="VT9"/>
      <c r="VU9"/>
      <c r="VV9"/>
      <c r="VW9"/>
      <c r="VX9"/>
      <c r="VY9"/>
      <c r="VZ9"/>
      <c r="WA9"/>
      <c r="WB9"/>
      <c r="WC9"/>
      <c r="WD9"/>
      <c r="WE9"/>
      <c r="WF9"/>
      <c r="WG9"/>
      <c r="WH9"/>
      <c r="WI9"/>
      <c r="WJ9"/>
      <c r="WK9"/>
      <c r="WL9"/>
      <c r="WM9"/>
      <c r="WN9"/>
      <c r="WO9"/>
      <c r="WP9"/>
      <c r="WQ9"/>
      <c r="WR9"/>
      <c r="WS9"/>
      <c r="WT9"/>
      <c r="WU9"/>
      <c r="WV9"/>
      <c r="WW9"/>
      <c r="WX9"/>
      <c r="WY9"/>
      <c r="WZ9"/>
      <c r="XA9"/>
      <c r="XB9"/>
      <c r="XC9"/>
      <c r="XD9"/>
      <c r="XE9"/>
      <c r="XF9"/>
      <c r="XG9"/>
      <c r="XH9"/>
      <c r="XI9"/>
      <c r="XJ9"/>
      <c r="XK9"/>
      <c r="XL9"/>
      <c r="XM9"/>
      <c r="XN9"/>
      <c r="XO9"/>
      <c r="XP9"/>
      <c r="XQ9"/>
      <c r="XR9"/>
      <c r="XS9"/>
      <c r="XT9"/>
      <c r="XU9"/>
      <c r="XV9"/>
      <c r="XW9"/>
      <c r="XX9"/>
      <c r="XY9"/>
      <c r="XZ9"/>
      <c r="YA9"/>
      <c r="YB9"/>
      <c r="YC9"/>
      <c r="YD9"/>
      <c r="YE9"/>
      <c r="YF9"/>
      <c r="YG9"/>
      <c r="YH9"/>
      <c r="YI9"/>
      <c r="YJ9"/>
      <c r="YK9"/>
      <c r="YL9"/>
      <c r="YM9"/>
      <c r="YN9"/>
      <c r="YO9"/>
      <c r="YP9"/>
      <c r="YQ9"/>
      <c r="YR9"/>
      <c r="YS9"/>
      <c r="YT9"/>
      <c r="YU9"/>
      <c r="YV9"/>
      <c r="YW9"/>
      <c r="YX9"/>
      <c r="YY9"/>
      <c r="YZ9"/>
      <c r="ZA9"/>
      <c r="ZB9"/>
      <c r="ZC9"/>
      <c r="ZD9"/>
      <c r="ZE9"/>
      <c r="ZF9"/>
      <c r="ZG9"/>
      <c r="ZH9"/>
      <c r="ZI9"/>
      <c r="ZJ9"/>
      <c r="ZK9"/>
      <c r="ZL9"/>
      <c r="ZM9"/>
      <c r="ZN9"/>
      <c r="ZO9"/>
      <c r="ZP9"/>
      <c r="ZQ9"/>
      <c r="ZR9"/>
      <c r="ZS9"/>
      <c r="ZT9"/>
      <c r="ZU9"/>
      <c r="ZV9"/>
      <c r="ZW9"/>
      <c r="ZX9"/>
      <c r="ZY9"/>
      <c r="ZZ9"/>
      <c r="AAA9"/>
      <c r="AAB9"/>
      <c r="AAC9"/>
      <c r="AAD9"/>
      <c r="AAE9"/>
      <c r="AAF9"/>
      <c r="AAG9"/>
      <c r="AAH9"/>
      <c r="AAI9"/>
      <c r="AAJ9"/>
      <c r="AAK9"/>
      <c r="AAL9"/>
      <c r="AAM9"/>
      <c r="AAN9"/>
      <c r="AAO9"/>
      <c r="AAP9"/>
      <c r="AAQ9"/>
      <c r="AAR9"/>
      <c r="AAS9"/>
      <c r="AAT9"/>
      <c r="AAU9"/>
      <c r="AAV9"/>
      <c r="AAW9"/>
      <c r="AAX9"/>
      <c r="AAY9"/>
      <c r="AAZ9"/>
      <c r="ABA9"/>
      <c r="ABB9"/>
      <c r="ABC9"/>
      <c r="ABD9"/>
      <c r="ABE9"/>
      <c r="ABF9"/>
      <c r="ABG9"/>
      <c r="ABH9"/>
      <c r="ABI9"/>
      <c r="ABJ9"/>
      <c r="ABK9"/>
      <c r="ABL9"/>
      <c r="ABM9"/>
      <c r="ABN9"/>
      <c r="ABO9"/>
      <c r="ABP9"/>
      <c r="ABQ9"/>
      <c r="ABR9"/>
      <c r="ABS9"/>
      <c r="ABT9"/>
      <c r="ABU9"/>
      <c r="ABV9"/>
      <c r="ABW9"/>
      <c r="ABX9"/>
      <c r="ABY9"/>
      <c r="ABZ9"/>
      <c r="ACA9"/>
      <c r="ACB9"/>
      <c r="ACC9"/>
      <c r="ACD9"/>
      <c r="ACE9"/>
      <c r="ACF9"/>
      <c r="ACG9"/>
      <c r="ACH9"/>
      <c r="ACI9"/>
      <c r="ACJ9"/>
      <c r="ACK9"/>
      <c r="ACL9"/>
      <c r="ACM9"/>
      <c r="ACN9"/>
      <c r="ACO9"/>
      <c r="ACP9"/>
      <c r="ACQ9"/>
      <c r="ACR9"/>
      <c r="ACS9"/>
      <c r="ACT9"/>
      <c r="ACU9"/>
      <c r="ACV9"/>
      <c r="ACW9"/>
      <c r="ACX9"/>
      <c r="ACY9"/>
      <c r="ACZ9"/>
      <c r="ADA9"/>
      <c r="ADB9"/>
      <c r="ADC9"/>
      <c r="ADD9"/>
      <c r="ADE9"/>
      <c r="ADF9"/>
      <c r="ADG9"/>
      <c r="ADH9"/>
      <c r="ADI9"/>
      <c r="ADJ9"/>
      <c r="ADK9"/>
      <c r="ADL9"/>
      <c r="ADM9"/>
      <c r="ADN9"/>
      <c r="ADO9"/>
      <c r="ADP9"/>
      <c r="ADQ9"/>
      <c r="ADR9"/>
      <c r="ADS9"/>
      <c r="ADT9"/>
      <c r="ADU9"/>
      <c r="ADV9"/>
      <c r="ADW9"/>
      <c r="ADX9"/>
      <c r="ADY9"/>
      <c r="ADZ9"/>
      <c r="AEA9"/>
      <c r="AEB9"/>
      <c r="AEC9"/>
      <c r="AED9"/>
      <c r="AEE9"/>
      <c r="AEF9"/>
      <c r="AEG9"/>
      <c r="AEH9"/>
      <c r="AEI9"/>
      <c r="AEJ9"/>
      <c r="AEK9"/>
      <c r="AEL9"/>
      <c r="AEM9"/>
      <c r="AEN9"/>
      <c r="AEO9"/>
      <c r="AEP9"/>
      <c r="AEQ9"/>
      <c r="AER9"/>
      <c r="AES9"/>
      <c r="AET9"/>
      <c r="AEU9"/>
      <c r="AEV9"/>
      <c r="AEW9"/>
      <c r="AEX9"/>
      <c r="AEY9"/>
      <c r="AEZ9"/>
      <c r="AFA9"/>
      <c r="AFB9"/>
      <c r="AFC9"/>
      <c r="AFD9"/>
      <c r="AFE9"/>
      <c r="AFF9"/>
      <c r="AFG9"/>
      <c r="AFH9"/>
      <c r="AFI9"/>
      <c r="AFJ9"/>
      <c r="AFK9"/>
      <c r="AFL9"/>
      <c r="AFM9"/>
      <c r="AFN9"/>
      <c r="AFO9"/>
      <c r="AFP9"/>
      <c r="AFQ9"/>
      <c r="AFR9"/>
      <c r="AFS9"/>
      <c r="AFT9"/>
      <c r="AFU9"/>
      <c r="AFV9"/>
      <c r="AFW9"/>
      <c r="AFX9"/>
      <c r="AFY9"/>
      <c r="AFZ9"/>
      <c r="AGA9"/>
      <c r="AGB9"/>
      <c r="AGC9"/>
      <c r="AGD9"/>
      <c r="AGE9"/>
      <c r="AGF9"/>
      <c r="AGG9"/>
      <c r="AGH9"/>
      <c r="AGI9"/>
      <c r="AGJ9"/>
      <c r="AGK9"/>
      <c r="AGL9"/>
      <c r="AGM9"/>
      <c r="AGN9"/>
      <c r="AGO9"/>
      <c r="AGP9"/>
      <c r="AGQ9"/>
      <c r="AGR9"/>
      <c r="AGS9"/>
      <c r="AGT9"/>
      <c r="AGU9"/>
      <c r="AGV9"/>
      <c r="AGW9"/>
      <c r="AGX9"/>
      <c r="AGY9"/>
      <c r="AGZ9"/>
      <c r="AHA9"/>
      <c r="AHB9"/>
      <c r="AHC9"/>
      <c r="AHD9"/>
      <c r="AHE9"/>
      <c r="AHF9"/>
      <c r="AHG9"/>
      <c r="AHH9"/>
      <c r="AHI9"/>
      <c r="AHJ9"/>
      <c r="AHK9"/>
      <c r="AHL9"/>
      <c r="AHM9"/>
      <c r="AHN9"/>
      <c r="AHO9"/>
      <c r="AHP9"/>
      <c r="AHQ9"/>
      <c r="AHR9"/>
      <c r="AHS9"/>
      <c r="AHT9"/>
      <c r="AHU9"/>
      <c r="AHV9"/>
      <c r="AHW9"/>
      <c r="AHX9"/>
      <c r="AHY9"/>
      <c r="AHZ9"/>
      <c r="AIA9"/>
      <c r="AIB9"/>
      <c r="AIC9"/>
      <c r="AID9"/>
      <c r="AIE9"/>
      <c r="AIF9"/>
      <c r="AIG9"/>
      <c r="AIH9"/>
      <c r="AII9"/>
      <c r="AIJ9"/>
      <c r="AIK9"/>
      <c r="AIL9"/>
      <c r="AIM9"/>
      <c r="AIN9"/>
      <c r="AIO9"/>
      <c r="AIP9"/>
      <c r="AIQ9"/>
      <c r="AIR9"/>
      <c r="AIS9"/>
      <c r="AIT9"/>
      <c r="AIU9"/>
      <c r="AIV9"/>
      <c r="AIW9"/>
      <c r="AIX9"/>
      <c r="AIY9"/>
      <c r="AIZ9"/>
      <c r="AJA9"/>
      <c r="AJB9"/>
      <c r="AJC9"/>
      <c r="AJD9"/>
      <c r="AJE9"/>
      <c r="AJF9"/>
      <c r="AJG9"/>
      <c r="AJH9"/>
      <c r="AJI9"/>
      <c r="AJJ9"/>
      <c r="AJK9"/>
      <c r="AJL9"/>
      <c r="AJM9"/>
      <c r="AJN9"/>
      <c r="AJO9"/>
      <c r="AJP9"/>
      <c r="AJQ9"/>
      <c r="AJR9"/>
      <c r="AJS9"/>
      <c r="AJT9"/>
      <c r="AJU9"/>
      <c r="AJV9"/>
      <c r="AJW9"/>
      <c r="AJX9"/>
      <c r="AJY9"/>
      <c r="AJZ9"/>
      <c r="AKA9"/>
      <c r="AKB9"/>
      <c r="AKC9"/>
      <c r="AKD9"/>
      <c r="AKE9"/>
      <c r="AKF9"/>
      <c r="AKG9"/>
      <c r="AKH9"/>
      <c r="AKI9"/>
      <c r="AKJ9"/>
      <c r="AKK9"/>
      <c r="AKL9"/>
      <c r="AKM9"/>
      <c r="AKN9"/>
      <c r="AKO9"/>
      <c r="AKP9"/>
      <c r="AKQ9"/>
      <c r="AKR9"/>
      <c r="AKS9"/>
      <c r="AKT9"/>
      <c r="AKU9"/>
      <c r="AKV9"/>
      <c r="AKW9"/>
      <c r="AKX9"/>
      <c r="AKY9"/>
      <c r="AKZ9"/>
      <c r="ALA9"/>
      <c r="ALB9"/>
      <c r="ALC9"/>
      <c r="ALD9"/>
      <c r="ALE9"/>
      <c r="ALF9"/>
      <c r="ALG9"/>
      <c r="ALH9"/>
      <c r="ALI9"/>
      <c r="ALJ9"/>
      <c r="ALK9"/>
      <c r="ALL9"/>
      <c r="ALM9"/>
      <c r="ALN9"/>
      <c r="ALO9"/>
      <c r="ALP9"/>
      <c r="ALQ9"/>
      <c r="ALR9"/>
      <c r="ALS9"/>
      <c r="ALT9"/>
      <c r="ALU9"/>
      <c r="ALV9"/>
      <c r="ALW9"/>
      <c r="ALX9"/>
      <c r="ALY9"/>
      <c r="ALZ9"/>
      <c r="AMA9"/>
      <c r="AMB9"/>
      <c r="AMC9"/>
      <c r="AMD9"/>
      <c r="AME9"/>
      <c r="AMF9"/>
      <c r="AMG9"/>
      <c r="AMH9"/>
      <c r="AMI9"/>
      <c r="AMJ9"/>
      <c r="AMK9"/>
    </row>
    <row r="10" spans="1:1025" x14ac:dyDescent="0.2">
      <c r="A10"/>
      <c r="B10" s="2" t="s">
        <v>26</v>
      </c>
      <c r="C10" s="2" t="s">
        <v>26</v>
      </c>
      <c r="D10" s="2" t="s">
        <v>521</v>
      </c>
      <c r="E10" s="2" t="s">
        <v>28</v>
      </c>
      <c r="F10" s="8" t="s">
        <v>29</v>
      </c>
      <c r="G10" s="2" t="s">
        <v>30</v>
      </c>
      <c r="H10"/>
      <c r="I10"/>
      <c r="J10"/>
      <c r="K10"/>
      <c r="L10"/>
      <c r="M10"/>
      <c r="N10"/>
      <c r="O10"/>
      <c r="P10"/>
      <c r="Q10"/>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c r="AMJ10"/>
      <c r="AMK10"/>
    </row>
    <row r="11" spans="1:1025" x14ac:dyDescent="0.2">
      <c r="A11"/>
      <c r="B11" s="2" t="s">
        <v>26</v>
      </c>
      <c r="C11" s="2" t="s">
        <v>31</v>
      </c>
      <c r="D11" s="2" t="s">
        <v>521</v>
      </c>
      <c r="E11" s="2" t="s">
        <v>28</v>
      </c>
      <c r="F11" s="8" t="s">
        <v>32</v>
      </c>
      <c r="G11" s="2" t="s">
        <v>33</v>
      </c>
      <c r="H11"/>
      <c r="I11"/>
      <c r="J11"/>
      <c r="K11"/>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c r="EU11"/>
      <c r="EV11"/>
      <c r="EW11"/>
      <c r="EX11"/>
      <c r="EY11"/>
      <c r="EZ11"/>
      <c r="FA11"/>
      <c r="FB11"/>
      <c r="FC11"/>
      <c r="FD11"/>
      <c r="FE11"/>
      <c r="FF11"/>
      <c r="FG11"/>
      <c r="FH11"/>
      <c r="FI11"/>
      <c r="FJ11"/>
      <c r="FK11"/>
      <c r="FL11"/>
      <c r="FM11"/>
      <c r="FN11"/>
      <c r="FO11"/>
      <c r="FP11"/>
      <c r="FQ11"/>
      <c r="FR11"/>
      <c r="FS11"/>
      <c r="FT11"/>
      <c r="FU11"/>
      <c r="FV11"/>
      <c r="FW11"/>
      <c r="FX11"/>
      <c r="FY11"/>
      <c r="FZ11"/>
      <c r="GA11"/>
      <c r="GB11"/>
      <c r="GC11"/>
      <c r="GD11"/>
      <c r="GE11"/>
      <c r="GF11"/>
      <c r="GG11"/>
      <c r="GH11"/>
      <c r="GI11"/>
      <c r="GJ11"/>
      <c r="GK11"/>
      <c r="GL11"/>
      <c r="GM11"/>
      <c r="GN11"/>
      <c r="GO11"/>
      <c r="GP11"/>
      <c r="GQ11"/>
      <c r="GR11"/>
      <c r="GS11"/>
      <c r="GT11"/>
      <c r="GU11"/>
      <c r="GV11"/>
      <c r="GW11"/>
      <c r="GX11"/>
      <c r="GY11"/>
      <c r="GZ11"/>
      <c r="HA11"/>
      <c r="HB11"/>
      <c r="HC11"/>
      <c r="HD11"/>
      <c r="HE11"/>
      <c r="HF11"/>
      <c r="HG11"/>
      <c r="HH11"/>
      <c r="HI11"/>
      <c r="HJ11"/>
      <c r="HK11"/>
      <c r="HL11"/>
      <c r="HM11"/>
      <c r="HN11"/>
      <c r="HO11"/>
      <c r="HP11"/>
      <c r="HQ11"/>
      <c r="HR11"/>
      <c r="HS11"/>
      <c r="HT11"/>
      <c r="HU11"/>
      <c r="HV11"/>
      <c r="HW11"/>
      <c r="HX11"/>
      <c r="HY11"/>
      <c r="HZ11"/>
      <c r="IA11"/>
      <c r="IB11"/>
      <c r="IC11"/>
      <c r="ID11"/>
      <c r="IE11"/>
      <c r="IF11"/>
      <c r="IG11"/>
      <c r="IH11"/>
      <c r="II11"/>
      <c r="IJ11"/>
      <c r="IK11"/>
      <c r="IL11"/>
      <c r="IM11"/>
      <c r="IN11"/>
      <c r="IO11"/>
      <c r="IP11"/>
      <c r="IQ11"/>
      <c r="IR11"/>
      <c r="IS11"/>
      <c r="IT11"/>
      <c r="IU11"/>
      <c r="IV11"/>
      <c r="IW11"/>
      <c r="IX11"/>
      <c r="IY11"/>
      <c r="IZ11"/>
      <c r="JA11"/>
      <c r="JB11"/>
      <c r="JC11"/>
      <c r="JD11"/>
      <c r="JE11"/>
      <c r="JF11"/>
      <c r="JG11"/>
      <c r="JH11"/>
      <c r="JI11"/>
      <c r="JJ11"/>
      <c r="JK11"/>
      <c r="JL11"/>
      <c r="JM11"/>
      <c r="JN11"/>
      <c r="JO11"/>
      <c r="JP11"/>
      <c r="JQ11"/>
      <c r="JR11"/>
      <c r="JS11"/>
      <c r="JT11"/>
      <c r="JU11"/>
      <c r="JV11"/>
      <c r="JW11"/>
      <c r="JX11"/>
      <c r="JY11"/>
      <c r="JZ11"/>
      <c r="KA11"/>
      <c r="KB11"/>
      <c r="KC11"/>
      <c r="KD11"/>
      <c r="KE11"/>
      <c r="KF11"/>
      <c r="KG11"/>
      <c r="KH11"/>
      <c r="KI11"/>
      <c r="KJ11"/>
      <c r="KK11"/>
      <c r="KL11"/>
      <c r="KM11"/>
      <c r="KN11"/>
      <c r="KO11"/>
      <c r="KP11"/>
      <c r="KQ11"/>
      <c r="KR11"/>
      <c r="KS11"/>
      <c r="KT11"/>
      <c r="KU11"/>
      <c r="KV11"/>
      <c r="KW11"/>
      <c r="KX11"/>
      <c r="KY11"/>
      <c r="KZ11"/>
      <c r="LA11"/>
      <c r="LB11"/>
      <c r="LC11"/>
      <c r="LD11"/>
      <c r="LE11"/>
      <c r="LF11"/>
      <c r="LG11"/>
      <c r="LH11"/>
      <c r="LI11"/>
      <c r="LJ11"/>
      <c r="LK11"/>
      <c r="LL11"/>
      <c r="LM11"/>
      <c r="LN11"/>
      <c r="LO11"/>
      <c r="LP11"/>
      <c r="LQ11"/>
      <c r="LR11"/>
      <c r="LS11"/>
      <c r="LT11"/>
      <c r="LU11"/>
      <c r="LV11"/>
      <c r="LW11"/>
      <c r="LX11"/>
      <c r="LY11"/>
      <c r="LZ11"/>
      <c r="MA11"/>
      <c r="MB11"/>
      <c r="MC11"/>
      <c r="MD11"/>
      <c r="ME11"/>
      <c r="MF11"/>
      <c r="MG11"/>
      <c r="MH11"/>
      <c r="MI11"/>
      <c r="MJ11"/>
      <c r="MK11"/>
      <c r="ML11"/>
      <c r="MM11"/>
      <c r="MN11"/>
      <c r="MO11"/>
      <c r="MP11"/>
      <c r="MQ11"/>
      <c r="MR11"/>
      <c r="MS11"/>
      <c r="MT11"/>
      <c r="MU11"/>
      <c r="MV11"/>
      <c r="MW11"/>
      <c r="MX11"/>
      <c r="MY11"/>
      <c r="MZ11"/>
      <c r="NA11"/>
      <c r="NB11"/>
      <c r="NC11"/>
      <c r="ND11"/>
      <c r="NE11"/>
      <c r="NF11"/>
      <c r="NG11"/>
      <c r="NH11"/>
      <c r="NI11"/>
      <c r="NJ11"/>
      <c r="NK11"/>
      <c r="NL11"/>
      <c r="NM11"/>
      <c r="NN11"/>
      <c r="NO11"/>
      <c r="NP11"/>
      <c r="NQ11"/>
      <c r="NR11"/>
      <c r="NS11"/>
      <c r="NT11"/>
      <c r="NU11"/>
      <c r="NV11"/>
      <c r="NW11"/>
      <c r="NX11"/>
      <c r="NY11"/>
      <c r="NZ11"/>
      <c r="OA11"/>
      <c r="OB11"/>
      <c r="OC11"/>
      <c r="OD11"/>
      <c r="OE11"/>
      <c r="OF11"/>
      <c r="OG11"/>
      <c r="OH11"/>
      <c r="OI11"/>
      <c r="OJ11"/>
      <c r="OK11"/>
      <c r="OL11"/>
      <c r="OM11"/>
      <c r="ON11"/>
      <c r="OO11"/>
      <c r="OP11"/>
      <c r="OQ11"/>
      <c r="OR11"/>
      <c r="OS11"/>
      <c r="OT11"/>
      <c r="OU11"/>
      <c r="OV11"/>
      <c r="OW11"/>
      <c r="OX11"/>
      <c r="OY11"/>
      <c r="OZ11"/>
      <c r="PA11"/>
      <c r="PB11"/>
      <c r="PC11"/>
      <c r="PD11"/>
      <c r="PE11"/>
      <c r="PF11"/>
      <c r="PG11"/>
      <c r="PH11"/>
      <c r="PI11"/>
      <c r="PJ11"/>
      <c r="PK11"/>
      <c r="PL11"/>
      <c r="PM11"/>
      <c r="PN11"/>
      <c r="PO11"/>
      <c r="PP11"/>
      <c r="PQ11"/>
      <c r="PR11"/>
      <c r="PS11"/>
      <c r="PT11"/>
      <c r="PU11"/>
      <c r="PV11"/>
      <c r="PW11"/>
      <c r="PX11"/>
      <c r="PY11"/>
      <c r="PZ11"/>
      <c r="QA11"/>
      <c r="QB11"/>
      <c r="QC11"/>
      <c r="QD11"/>
      <c r="QE11"/>
      <c r="QF11"/>
      <c r="QG11"/>
      <c r="QH11"/>
      <c r="QI11"/>
      <c r="QJ11"/>
      <c r="QK11"/>
      <c r="QL11"/>
      <c r="QM11"/>
      <c r="QN11"/>
      <c r="QO11"/>
      <c r="QP11"/>
      <c r="QQ11"/>
      <c r="QR11"/>
      <c r="QS11"/>
      <c r="QT11"/>
      <c r="QU11"/>
      <c r="QV11"/>
      <c r="QW11"/>
      <c r="QX11"/>
      <c r="QY11"/>
      <c r="QZ11"/>
      <c r="RA11"/>
      <c r="RB11"/>
      <c r="RC11"/>
      <c r="RD11"/>
      <c r="RE11"/>
      <c r="RF11"/>
      <c r="RG11"/>
      <c r="RH11"/>
      <c r="RI11"/>
      <c r="RJ11"/>
      <c r="RK11"/>
      <c r="RL11"/>
      <c r="RM11"/>
      <c r="RN11"/>
      <c r="RO11"/>
      <c r="RP11"/>
      <c r="RQ11"/>
      <c r="RR11"/>
      <c r="RS11"/>
      <c r="RT11"/>
      <c r="RU11"/>
      <c r="RV11"/>
      <c r="RW11"/>
      <c r="RX11"/>
      <c r="RY11"/>
      <c r="RZ11"/>
      <c r="SA11"/>
      <c r="SB11"/>
      <c r="SC11"/>
      <c r="SD11"/>
      <c r="SE11"/>
      <c r="SF11"/>
      <c r="SG11"/>
      <c r="SH11"/>
      <c r="SI11"/>
      <c r="SJ11"/>
      <c r="SK11"/>
      <c r="SL11"/>
      <c r="SM11"/>
      <c r="SN11"/>
      <c r="SO11"/>
      <c r="SP11"/>
      <c r="SQ11"/>
      <c r="SR11"/>
      <c r="SS11"/>
      <c r="ST11"/>
      <c r="SU11"/>
      <c r="SV11"/>
      <c r="SW11"/>
      <c r="SX11"/>
      <c r="SY11"/>
      <c r="SZ11"/>
      <c r="TA11"/>
      <c r="TB11"/>
      <c r="TC11"/>
      <c r="TD11"/>
      <c r="TE11"/>
      <c r="TF11"/>
      <c r="TG11"/>
      <c r="TH11"/>
      <c r="TI11"/>
      <c r="TJ11"/>
      <c r="TK11"/>
      <c r="TL11"/>
      <c r="TM11"/>
      <c r="TN11"/>
      <c r="TO11"/>
      <c r="TP11"/>
      <c r="TQ11"/>
      <c r="TR11"/>
      <c r="TS11"/>
      <c r="TT11"/>
      <c r="TU11"/>
      <c r="TV11"/>
      <c r="TW11"/>
      <c r="TX11"/>
      <c r="TY11"/>
      <c r="TZ11"/>
      <c r="UA11"/>
      <c r="UB11"/>
      <c r="UC11"/>
      <c r="UD11"/>
      <c r="UE11"/>
      <c r="UF11"/>
      <c r="UG11"/>
      <c r="UH11"/>
      <c r="UI11"/>
      <c r="UJ11"/>
      <c r="UK11"/>
      <c r="UL11"/>
      <c r="UM11"/>
      <c r="UN11"/>
      <c r="UO11"/>
      <c r="UP11"/>
      <c r="UQ11"/>
      <c r="UR11"/>
      <c r="US11"/>
      <c r="UT11"/>
      <c r="UU11"/>
      <c r="UV11"/>
      <c r="UW11"/>
      <c r="UX11"/>
      <c r="UY11"/>
      <c r="UZ11"/>
      <c r="VA11"/>
      <c r="VB11"/>
      <c r="VC11"/>
      <c r="VD11"/>
      <c r="VE11"/>
      <c r="VF11"/>
      <c r="VG11"/>
      <c r="VH11"/>
      <c r="VI11"/>
      <c r="VJ11"/>
      <c r="VK11"/>
      <c r="VL11"/>
      <c r="VM11"/>
      <c r="VN11"/>
      <c r="VO11"/>
      <c r="VP11"/>
      <c r="VQ11"/>
      <c r="VR11"/>
      <c r="VS11"/>
      <c r="VT11"/>
      <c r="VU11"/>
      <c r="VV11"/>
      <c r="VW11"/>
      <c r="VX11"/>
      <c r="VY11"/>
      <c r="VZ11"/>
      <c r="WA11"/>
      <c r="WB11"/>
      <c r="WC11"/>
      <c r="WD11"/>
      <c r="WE11"/>
      <c r="WF11"/>
      <c r="WG11"/>
      <c r="WH11"/>
      <c r="WI11"/>
      <c r="WJ11"/>
      <c r="WK11"/>
      <c r="WL11"/>
      <c r="WM11"/>
      <c r="WN11"/>
      <c r="WO11"/>
      <c r="WP11"/>
      <c r="WQ11"/>
      <c r="WR11"/>
      <c r="WS11"/>
      <c r="WT11"/>
      <c r="WU11"/>
      <c r="WV11"/>
      <c r="WW11"/>
      <c r="WX11"/>
      <c r="WY11"/>
      <c r="WZ11"/>
      <c r="XA11"/>
      <c r="XB11"/>
      <c r="XC11"/>
      <c r="XD11"/>
      <c r="XE11"/>
      <c r="XF11"/>
      <c r="XG11"/>
      <c r="XH11"/>
      <c r="XI11"/>
      <c r="XJ11"/>
      <c r="XK11"/>
      <c r="XL11"/>
      <c r="XM11"/>
      <c r="XN11"/>
      <c r="XO11"/>
      <c r="XP11"/>
      <c r="XQ11"/>
      <c r="XR11"/>
      <c r="XS11"/>
      <c r="XT11"/>
      <c r="XU11"/>
      <c r="XV11"/>
      <c r="XW11"/>
      <c r="XX11"/>
      <c r="XY11"/>
      <c r="XZ11"/>
      <c r="YA11"/>
      <c r="YB11"/>
      <c r="YC11"/>
      <c r="YD11"/>
      <c r="YE11"/>
      <c r="YF11"/>
      <c r="YG11"/>
      <c r="YH11"/>
      <c r="YI11"/>
      <c r="YJ11"/>
      <c r="YK11"/>
      <c r="YL11"/>
      <c r="YM11"/>
      <c r="YN11"/>
      <c r="YO11"/>
      <c r="YP11"/>
      <c r="YQ11"/>
      <c r="YR11"/>
      <c r="YS11"/>
      <c r="YT11"/>
      <c r="YU11"/>
      <c r="YV11"/>
      <c r="YW11"/>
      <c r="YX11"/>
      <c r="YY11"/>
      <c r="YZ11"/>
      <c r="ZA11"/>
      <c r="ZB11"/>
      <c r="ZC11"/>
      <c r="ZD11"/>
      <c r="ZE11"/>
      <c r="ZF11"/>
      <c r="ZG11"/>
      <c r="ZH11"/>
      <c r="ZI11"/>
      <c r="ZJ11"/>
      <c r="ZK11"/>
      <c r="ZL11"/>
      <c r="ZM11"/>
      <c r="ZN11"/>
      <c r="ZO11"/>
      <c r="ZP11"/>
      <c r="ZQ11"/>
      <c r="ZR11"/>
      <c r="ZS11"/>
      <c r="ZT11"/>
      <c r="ZU11"/>
      <c r="ZV11"/>
      <c r="ZW11"/>
      <c r="ZX11"/>
      <c r="ZY11"/>
      <c r="ZZ11"/>
      <c r="AAA11"/>
      <c r="AAB11"/>
      <c r="AAC11"/>
      <c r="AAD11"/>
      <c r="AAE11"/>
      <c r="AAF11"/>
      <c r="AAG11"/>
      <c r="AAH11"/>
      <c r="AAI11"/>
      <c r="AAJ11"/>
      <c r="AAK11"/>
      <c r="AAL11"/>
      <c r="AAM11"/>
      <c r="AAN11"/>
      <c r="AAO11"/>
      <c r="AAP11"/>
      <c r="AAQ11"/>
      <c r="AAR11"/>
      <c r="AAS11"/>
      <c r="AAT11"/>
      <c r="AAU11"/>
      <c r="AAV11"/>
      <c r="AAW11"/>
      <c r="AAX11"/>
      <c r="AAY11"/>
      <c r="AAZ11"/>
      <c r="ABA11"/>
      <c r="ABB11"/>
      <c r="ABC11"/>
      <c r="ABD11"/>
      <c r="ABE11"/>
      <c r="ABF11"/>
      <c r="ABG11"/>
      <c r="ABH11"/>
      <c r="ABI11"/>
      <c r="ABJ11"/>
      <c r="ABK11"/>
      <c r="ABL11"/>
      <c r="ABM11"/>
      <c r="ABN11"/>
      <c r="ABO11"/>
      <c r="ABP11"/>
      <c r="ABQ11"/>
      <c r="ABR11"/>
      <c r="ABS11"/>
      <c r="ABT11"/>
      <c r="ABU11"/>
      <c r="ABV11"/>
      <c r="ABW11"/>
      <c r="ABX11"/>
      <c r="ABY11"/>
      <c r="ABZ11"/>
      <c r="ACA11"/>
      <c r="ACB11"/>
      <c r="ACC11"/>
      <c r="ACD11"/>
      <c r="ACE11"/>
      <c r="ACF11"/>
      <c r="ACG11"/>
      <c r="ACH11"/>
      <c r="ACI11"/>
      <c r="ACJ11"/>
      <c r="ACK11"/>
      <c r="ACL11"/>
      <c r="ACM11"/>
      <c r="ACN11"/>
      <c r="ACO11"/>
      <c r="ACP11"/>
      <c r="ACQ11"/>
      <c r="ACR11"/>
      <c r="ACS11"/>
      <c r="ACT11"/>
      <c r="ACU11"/>
      <c r="ACV11"/>
      <c r="ACW11"/>
      <c r="ACX11"/>
      <c r="ACY11"/>
      <c r="ACZ11"/>
      <c r="ADA11"/>
      <c r="ADB11"/>
      <c r="ADC11"/>
      <c r="ADD11"/>
      <c r="ADE11"/>
      <c r="ADF11"/>
      <c r="ADG11"/>
      <c r="ADH11"/>
      <c r="ADI11"/>
      <c r="ADJ11"/>
      <c r="ADK11"/>
      <c r="ADL11"/>
      <c r="ADM11"/>
      <c r="ADN11"/>
      <c r="ADO11"/>
      <c r="ADP11"/>
      <c r="ADQ11"/>
      <c r="ADR11"/>
      <c r="ADS11"/>
      <c r="ADT11"/>
      <c r="ADU11"/>
      <c r="ADV11"/>
      <c r="ADW11"/>
      <c r="ADX11"/>
      <c r="ADY11"/>
      <c r="ADZ11"/>
      <c r="AEA11"/>
      <c r="AEB11"/>
      <c r="AEC11"/>
      <c r="AED11"/>
      <c r="AEE11"/>
      <c r="AEF11"/>
      <c r="AEG11"/>
      <c r="AEH11"/>
      <c r="AEI11"/>
      <c r="AEJ11"/>
      <c r="AEK11"/>
      <c r="AEL11"/>
      <c r="AEM11"/>
      <c r="AEN11"/>
      <c r="AEO11"/>
      <c r="AEP11"/>
      <c r="AEQ11"/>
      <c r="AER11"/>
      <c r="AES11"/>
      <c r="AET11"/>
      <c r="AEU11"/>
      <c r="AEV11"/>
      <c r="AEW11"/>
      <c r="AEX11"/>
      <c r="AEY11"/>
      <c r="AEZ11"/>
      <c r="AFA11"/>
      <c r="AFB11"/>
      <c r="AFC11"/>
      <c r="AFD11"/>
      <c r="AFE11"/>
      <c r="AFF11"/>
      <c r="AFG11"/>
      <c r="AFH11"/>
      <c r="AFI11"/>
      <c r="AFJ11"/>
      <c r="AFK11"/>
      <c r="AFL11"/>
      <c r="AFM11"/>
      <c r="AFN11"/>
      <c r="AFO11"/>
      <c r="AFP11"/>
      <c r="AFQ11"/>
      <c r="AFR11"/>
      <c r="AFS11"/>
      <c r="AFT11"/>
      <c r="AFU11"/>
      <c r="AFV11"/>
      <c r="AFW11"/>
      <c r="AFX11"/>
      <c r="AFY11"/>
      <c r="AFZ11"/>
      <c r="AGA11"/>
      <c r="AGB11"/>
      <c r="AGC11"/>
      <c r="AGD11"/>
      <c r="AGE11"/>
      <c r="AGF11"/>
      <c r="AGG11"/>
      <c r="AGH11"/>
      <c r="AGI11"/>
      <c r="AGJ11"/>
      <c r="AGK11"/>
      <c r="AGL11"/>
      <c r="AGM11"/>
      <c r="AGN11"/>
      <c r="AGO11"/>
      <c r="AGP11"/>
      <c r="AGQ11"/>
      <c r="AGR11"/>
      <c r="AGS11"/>
      <c r="AGT11"/>
      <c r="AGU11"/>
      <c r="AGV11"/>
      <c r="AGW11"/>
      <c r="AGX11"/>
      <c r="AGY11"/>
      <c r="AGZ11"/>
      <c r="AHA11"/>
      <c r="AHB11"/>
      <c r="AHC11"/>
      <c r="AHD11"/>
      <c r="AHE11"/>
      <c r="AHF11"/>
      <c r="AHG11"/>
      <c r="AHH11"/>
      <c r="AHI11"/>
      <c r="AHJ11"/>
      <c r="AHK11"/>
      <c r="AHL11"/>
      <c r="AHM11"/>
      <c r="AHN11"/>
      <c r="AHO11"/>
      <c r="AHP11"/>
      <c r="AHQ11"/>
      <c r="AHR11"/>
      <c r="AHS11"/>
      <c r="AHT11"/>
      <c r="AHU11"/>
      <c r="AHV11"/>
      <c r="AHW11"/>
      <c r="AHX11"/>
      <c r="AHY11"/>
      <c r="AHZ11"/>
      <c r="AIA11"/>
      <c r="AIB11"/>
      <c r="AIC11"/>
      <c r="AID11"/>
      <c r="AIE11"/>
      <c r="AIF11"/>
      <c r="AIG11"/>
      <c r="AIH11"/>
      <c r="AII11"/>
      <c r="AIJ11"/>
      <c r="AIK11"/>
      <c r="AIL11"/>
      <c r="AIM11"/>
      <c r="AIN11"/>
      <c r="AIO11"/>
      <c r="AIP11"/>
      <c r="AIQ11"/>
      <c r="AIR11"/>
      <c r="AIS11"/>
      <c r="AIT11"/>
      <c r="AIU11"/>
      <c r="AIV11"/>
      <c r="AIW11"/>
      <c r="AIX11"/>
      <c r="AIY11"/>
      <c r="AIZ11"/>
      <c r="AJA11"/>
      <c r="AJB11"/>
      <c r="AJC11"/>
      <c r="AJD11"/>
      <c r="AJE11"/>
      <c r="AJF11"/>
      <c r="AJG11"/>
      <c r="AJH11"/>
      <c r="AJI11"/>
      <c r="AJJ11"/>
      <c r="AJK11"/>
      <c r="AJL11"/>
      <c r="AJM11"/>
      <c r="AJN11"/>
      <c r="AJO11"/>
      <c r="AJP11"/>
      <c r="AJQ11"/>
      <c r="AJR11"/>
      <c r="AJS11"/>
      <c r="AJT11"/>
      <c r="AJU11"/>
      <c r="AJV11"/>
      <c r="AJW11"/>
      <c r="AJX11"/>
      <c r="AJY11"/>
      <c r="AJZ11"/>
      <c r="AKA11"/>
      <c r="AKB11"/>
      <c r="AKC11"/>
      <c r="AKD11"/>
      <c r="AKE11"/>
      <c r="AKF11"/>
      <c r="AKG11"/>
      <c r="AKH11"/>
      <c r="AKI11"/>
      <c r="AKJ11"/>
      <c r="AKK11"/>
      <c r="AKL11"/>
      <c r="AKM11"/>
      <c r="AKN11"/>
      <c r="AKO11"/>
      <c r="AKP11"/>
      <c r="AKQ11"/>
      <c r="AKR11"/>
      <c r="AKS11"/>
      <c r="AKT11"/>
      <c r="AKU11"/>
      <c r="AKV11"/>
      <c r="AKW11"/>
      <c r="AKX11"/>
      <c r="AKY11"/>
      <c r="AKZ11"/>
      <c r="ALA11"/>
      <c r="ALB11"/>
      <c r="ALC11"/>
      <c r="ALD11"/>
      <c r="ALE11"/>
      <c r="ALF11"/>
      <c r="ALG11"/>
      <c r="ALH11"/>
      <c r="ALI11"/>
      <c r="ALJ11"/>
      <c r="ALK11"/>
      <c r="ALL11"/>
      <c r="ALM11"/>
      <c r="ALN11"/>
      <c r="ALO11"/>
      <c r="ALP11"/>
      <c r="ALQ11"/>
      <c r="ALR11"/>
      <c r="ALS11"/>
      <c r="ALT11"/>
      <c r="ALU11"/>
      <c r="ALV11"/>
      <c r="ALW11"/>
      <c r="ALX11"/>
      <c r="ALY11"/>
      <c r="ALZ11"/>
      <c r="AMA11"/>
      <c r="AMB11"/>
      <c r="AMC11"/>
      <c r="AMD11"/>
      <c r="AME11"/>
      <c r="AMF11"/>
      <c r="AMG11"/>
      <c r="AMH11"/>
      <c r="AMI11"/>
      <c r="AMJ11"/>
      <c r="AMK11"/>
    </row>
    <row r="12" spans="1:1025" x14ac:dyDescent="0.2">
      <c r="A12"/>
      <c r="B12"/>
      <c r="C12"/>
      <c r="D12"/>
      <c r="E12"/>
      <c r="F12" s="8"/>
      <c r="G12"/>
      <c r="H12"/>
      <c r="I12"/>
      <c r="J12"/>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c r="FZ12"/>
      <c r="GA12"/>
      <c r="GB12"/>
      <c r="GC12"/>
      <c r="GD12"/>
      <c r="GE12"/>
      <c r="GF12"/>
      <c r="GG12"/>
      <c r="GH12"/>
      <c r="GI12"/>
      <c r="GJ12"/>
      <c r="GK12"/>
      <c r="GL12"/>
      <c r="GM12"/>
      <c r="GN12"/>
      <c r="GO12"/>
      <c r="GP12"/>
      <c r="GQ12"/>
      <c r="GR12"/>
      <c r="GS12"/>
      <c r="GT12"/>
      <c r="GU12"/>
      <c r="GV12"/>
      <c r="GW12"/>
      <c r="GX12"/>
      <c r="GY12"/>
      <c r="GZ12"/>
      <c r="HA12"/>
      <c r="HB12"/>
      <c r="HC12"/>
      <c r="HD12"/>
      <c r="HE12"/>
      <c r="HF12"/>
      <c r="HG12"/>
      <c r="HH12"/>
      <c r="HI12"/>
      <c r="HJ12"/>
      <c r="HK12"/>
      <c r="HL12"/>
      <c r="HM12"/>
      <c r="HN12"/>
      <c r="HO12"/>
      <c r="HP12"/>
      <c r="HQ12"/>
      <c r="HR12"/>
      <c r="HS12"/>
      <c r="HT12"/>
      <c r="HU12"/>
      <c r="HV12"/>
      <c r="HW12"/>
      <c r="HX12"/>
      <c r="HY12"/>
      <c r="HZ12"/>
      <c r="IA12"/>
      <c r="IB12"/>
      <c r="IC12"/>
      <c r="ID12"/>
      <c r="IE12"/>
      <c r="IF12"/>
      <c r="IG12"/>
      <c r="IH12"/>
      <c r="II12"/>
      <c r="IJ12"/>
      <c r="IK12"/>
      <c r="IL12"/>
      <c r="IM12"/>
      <c r="IN12"/>
      <c r="IO12"/>
      <c r="IP12"/>
      <c r="IQ12"/>
      <c r="IR12"/>
      <c r="IS12"/>
      <c r="IT12"/>
      <c r="IU12"/>
      <c r="IV12"/>
      <c r="IW12"/>
      <c r="IX12"/>
      <c r="IY12"/>
      <c r="IZ12"/>
      <c r="JA12"/>
      <c r="JB12"/>
      <c r="JC12"/>
      <c r="JD12"/>
      <c r="JE12"/>
      <c r="JF12"/>
      <c r="JG12"/>
      <c r="JH12"/>
      <c r="JI12"/>
      <c r="JJ12"/>
      <c r="JK12"/>
      <c r="JL12"/>
      <c r="JM12"/>
      <c r="JN12"/>
      <c r="JO12"/>
      <c r="JP12"/>
      <c r="JQ12"/>
      <c r="JR12"/>
      <c r="JS12"/>
      <c r="JT12"/>
      <c r="JU12"/>
      <c r="JV12"/>
      <c r="JW12"/>
      <c r="JX12"/>
      <c r="JY12"/>
      <c r="JZ12"/>
      <c r="KA12"/>
      <c r="KB12"/>
      <c r="KC12"/>
      <c r="KD12"/>
      <c r="KE12"/>
      <c r="KF12"/>
      <c r="KG12"/>
      <c r="KH12"/>
      <c r="KI12"/>
      <c r="KJ12"/>
      <c r="KK12"/>
      <c r="KL12"/>
      <c r="KM12"/>
      <c r="KN12"/>
      <c r="KO12"/>
      <c r="KP12"/>
      <c r="KQ12"/>
      <c r="KR12"/>
      <c r="KS12"/>
      <c r="KT12"/>
      <c r="KU12"/>
      <c r="KV12"/>
      <c r="KW12"/>
      <c r="KX12"/>
      <c r="KY12"/>
      <c r="KZ12"/>
      <c r="LA12"/>
      <c r="LB12"/>
      <c r="LC12"/>
      <c r="LD12"/>
      <c r="LE12"/>
      <c r="LF12"/>
      <c r="LG12"/>
      <c r="LH12"/>
      <c r="LI12"/>
      <c r="LJ12"/>
      <c r="LK12"/>
      <c r="LL12"/>
      <c r="LM12"/>
      <c r="LN12"/>
      <c r="LO12"/>
      <c r="LP12"/>
      <c r="LQ12"/>
      <c r="LR12"/>
      <c r="LS12"/>
      <c r="LT12"/>
      <c r="LU12"/>
      <c r="LV12"/>
      <c r="LW12"/>
      <c r="LX12"/>
      <c r="LY12"/>
      <c r="LZ12"/>
      <c r="MA12"/>
      <c r="MB12"/>
      <c r="MC12"/>
      <c r="MD12"/>
      <c r="ME12"/>
      <c r="MF12"/>
      <c r="MG12"/>
      <c r="MH12"/>
      <c r="MI12"/>
      <c r="MJ12"/>
      <c r="MK12"/>
      <c r="ML12"/>
      <c r="MM12"/>
      <c r="MN12"/>
      <c r="MO12"/>
      <c r="MP12"/>
      <c r="MQ12"/>
      <c r="MR12"/>
      <c r="MS12"/>
      <c r="MT12"/>
      <c r="MU12"/>
      <c r="MV12"/>
      <c r="MW12"/>
      <c r="MX12"/>
      <c r="MY12"/>
      <c r="MZ12"/>
      <c r="NA12"/>
      <c r="NB12"/>
      <c r="NC12"/>
      <c r="ND12"/>
      <c r="NE12"/>
      <c r="NF12"/>
      <c r="NG12"/>
      <c r="NH12"/>
      <c r="NI12"/>
      <c r="NJ12"/>
      <c r="NK12"/>
      <c r="NL12"/>
      <c r="NM12"/>
      <c r="NN12"/>
      <c r="NO12"/>
      <c r="NP12"/>
      <c r="NQ12"/>
      <c r="NR12"/>
      <c r="NS12"/>
      <c r="NT12"/>
      <c r="NU12"/>
      <c r="NV12"/>
      <c r="NW12"/>
      <c r="NX12"/>
      <c r="NY12"/>
      <c r="NZ12"/>
      <c r="OA12"/>
      <c r="OB12"/>
      <c r="OC12"/>
      <c r="OD12"/>
      <c r="OE12"/>
      <c r="OF12"/>
      <c r="OG12"/>
      <c r="OH12"/>
      <c r="OI12"/>
      <c r="OJ12"/>
      <c r="OK12"/>
      <c r="OL12"/>
      <c r="OM12"/>
      <c r="ON12"/>
      <c r="OO12"/>
      <c r="OP12"/>
      <c r="OQ12"/>
      <c r="OR12"/>
      <c r="OS12"/>
      <c r="OT12"/>
      <c r="OU12"/>
      <c r="OV12"/>
      <c r="OW12"/>
      <c r="OX12"/>
      <c r="OY12"/>
      <c r="OZ12"/>
      <c r="PA12"/>
      <c r="PB12"/>
      <c r="PC12"/>
      <c r="PD12"/>
      <c r="PE12"/>
      <c r="PF12"/>
      <c r="PG12"/>
      <c r="PH12"/>
      <c r="PI12"/>
      <c r="PJ12"/>
      <c r="PK12"/>
      <c r="PL12"/>
      <c r="PM12"/>
      <c r="PN12"/>
      <c r="PO12"/>
      <c r="PP12"/>
      <c r="PQ12"/>
      <c r="PR12"/>
      <c r="PS12"/>
      <c r="PT12"/>
      <c r="PU12"/>
      <c r="PV12"/>
      <c r="PW12"/>
      <c r="PX12"/>
      <c r="PY12"/>
      <c r="PZ12"/>
      <c r="QA12"/>
      <c r="QB12"/>
      <c r="QC12"/>
      <c r="QD12"/>
      <c r="QE12"/>
      <c r="QF12"/>
      <c r="QG12"/>
      <c r="QH12"/>
      <c r="QI12"/>
      <c r="QJ12"/>
      <c r="QK12"/>
      <c r="QL12"/>
      <c r="QM12"/>
      <c r="QN12"/>
      <c r="QO12"/>
      <c r="QP12"/>
      <c r="QQ12"/>
      <c r="QR12"/>
      <c r="QS12"/>
      <c r="QT12"/>
      <c r="QU12"/>
      <c r="QV12"/>
      <c r="QW12"/>
      <c r="QX12"/>
      <c r="QY12"/>
      <c r="QZ12"/>
      <c r="RA12"/>
      <c r="RB12"/>
      <c r="RC12"/>
      <c r="RD12"/>
      <c r="RE12"/>
      <c r="RF12"/>
      <c r="RG12"/>
      <c r="RH12"/>
      <c r="RI12"/>
      <c r="RJ12"/>
      <c r="RK12"/>
      <c r="RL12"/>
      <c r="RM12"/>
      <c r="RN12"/>
      <c r="RO12"/>
      <c r="RP12"/>
      <c r="RQ12"/>
      <c r="RR12"/>
      <c r="RS12"/>
      <c r="RT12"/>
      <c r="RU12"/>
      <c r="RV12"/>
      <c r="RW12"/>
      <c r="RX12"/>
      <c r="RY12"/>
      <c r="RZ12"/>
      <c r="SA12"/>
      <c r="SB12"/>
      <c r="SC12"/>
      <c r="SD12"/>
      <c r="SE12"/>
      <c r="SF12"/>
      <c r="SG12"/>
      <c r="SH12"/>
      <c r="SI12"/>
      <c r="SJ12"/>
      <c r="SK12"/>
      <c r="SL12"/>
      <c r="SM12"/>
      <c r="SN12"/>
      <c r="SO12"/>
      <c r="SP12"/>
      <c r="SQ12"/>
      <c r="SR12"/>
      <c r="SS12"/>
      <c r="ST12"/>
      <c r="SU12"/>
      <c r="SV12"/>
      <c r="SW12"/>
      <c r="SX12"/>
      <c r="SY12"/>
      <c r="SZ12"/>
      <c r="TA12"/>
      <c r="TB12"/>
      <c r="TC12"/>
      <c r="TD12"/>
      <c r="TE12"/>
      <c r="TF12"/>
      <c r="TG12"/>
      <c r="TH12"/>
      <c r="TI12"/>
      <c r="TJ12"/>
      <c r="TK12"/>
      <c r="TL12"/>
      <c r="TM12"/>
      <c r="TN12"/>
      <c r="TO12"/>
      <c r="TP12"/>
      <c r="TQ12"/>
      <c r="TR12"/>
      <c r="TS12"/>
      <c r="TT12"/>
      <c r="TU12"/>
      <c r="TV12"/>
      <c r="TW12"/>
      <c r="TX12"/>
      <c r="TY12"/>
      <c r="TZ12"/>
      <c r="UA12"/>
      <c r="UB12"/>
      <c r="UC12"/>
      <c r="UD12"/>
      <c r="UE12"/>
      <c r="UF12"/>
      <c r="UG12"/>
      <c r="UH12"/>
      <c r="UI12"/>
      <c r="UJ12"/>
      <c r="UK12"/>
      <c r="UL12"/>
      <c r="UM12"/>
      <c r="UN12"/>
      <c r="UO12"/>
      <c r="UP12"/>
      <c r="UQ12"/>
      <c r="UR12"/>
      <c r="US12"/>
      <c r="UT12"/>
      <c r="UU12"/>
      <c r="UV12"/>
      <c r="UW12"/>
      <c r="UX12"/>
      <c r="UY12"/>
      <c r="UZ12"/>
      <c r="VA12"/>
      <c r="VB12"/>
      <c r="VC12"/>
      <c r="VD12"/>
      <c r="VE12"/>
      <c r="VF12"/>
      <c r="VG12"/>
      <c r="VH12"/>
      <c r="VI12"/>
      <c r="VJ12"/>
      <c r="VK12"/>
      <c r="VL12"/>
      <c r="VM12"/>
      <c r="VN12"/>
      <c r="VO12"/>
      <c r="VP12"/>
      <c r="VQ12"/>
      <c r="VR12"/>
      <c r="VS12"/>
      <c r="VT12"/>
      <c r="VU12"/>
      <c r="VV12"/>
      <c r="VW12"/>
      <c r="VX12"/>
      <c r="VY12"/>
      <c r="VZ12"/>
      <c r="WA12"/>
      <c r="WB12"/>
      <c r="WC12"/>
      <c r="WD12"/>
      <c r="WE12"/>
      <c r="WF12"/>
      <c r="WG12"/>
      <c r="WH12"/>
      <c r="WI12"/>
      <c r="WJ12"/>
      <c r="WK12"/>
      <c r="WL12"/>
      <c r="WM12"/>
      <c r="WN12"/>
      <c r="WO12"/>
      <c r="WP12"/>
      <c r="WQ12"/>
      <c r="WR12"/>
      <c r="WS12"/>
      <c r="WT12"/>
      <c r="WU12"/>
      <c r="WV12"/>
      <c r="WW12"/>
      <c r="WX12"/>
      <c r="WY12"/>
      <c r="WZ12"/>
      <c r="XA12"/>
      <c r="XB12"/>
      <c r="XC12"/>
      <c r="XD12"/>
      <c r="XE12"/>
      <c r="XF12"/>
      <c r="XG12"/>
      <c r="XH12"/>
      <c r="XI12"/>
      <c r="XJ12"/>
      <c r="XK12"/>
      <c r="XL12"/>
      <c r="XM12"/>
      <c r="XN12"/>
      <c r="XO12"/>
      <c r="XP12"/>
      <c r="XQ12"/>
      <c r="XR12"/>
      <c r="XS12"/>
      <c r="XT12"/>
      <c r="XU12"/>
      <c r="XV12"/>
      <c r="XW12"/>
      <c r="XX12"/>
      <c r="XY12"/>
      <c r="XZ12"/>
      <c r="YA12"/>
      <c r="YB12"/>
      <c r="YC12"/>
      <c r="YD12"/>
      <c r="YE12"/>
      <c r="YF12"/>
      <c r="YG12"/>
      <c r="YH12"/>
      <c r="YI12"/>
      <c r="YJ12"/>
      <c r="YK12"/>
      <c r="YL12"/>
      <c r="YM12"/>
      <c r="YN12"/>
      <c r="YO12"/>
      <c r="YP12"/>
      <c r="YQ12"/>
      <c r="YR12"/>
      <c r="YS12"/>
      <c r="YT12"/>
      <c r="YU12"/>
      <c r="YV12"/>
      <c r="YW12"/>
      <c r="YX12"/>
      <c r="YY12"/>
      <c r="YZ12"/>
      <c r="ZA12"/>
      <c r="ZB12"/>
      <c r="ZC12"/>
      <c r="ZD12"/>
      <c r="ZE12"/>
      <c r="ZF12"/>
      <c r="ZG12"/>
      <c r="ZH12"/>
      <c r="ZI12"/>
      <c r="ZJ12"/>
      <c r="ZK12"/>
      <c r="ZL12"/>
      <c r="ZM12"/>
      <c r="ZN12"/>
      <c r="ZO12"/>
      <c r="ZP12"/>
      <c r="ZQ12"/>
      <c r="ZR12"/>
      <c r="ZS12"/>
      <c r="ZT12"/>
      <c r="ZU12"/>
      <c r="ZV12"/>
      <c r="ZW12"/>
      <c r="ZX12"/>
      <c r="ZY12"/>
      <c r="ZZ12"/>
      <c r="AAA12"/>
      <c r="AAB12"/>
      <c r="AAC12"/>
      <c r="AAD12"/>
      <c r="AAE12"/>
      <c r="AAF12"/>
      <c r="AAG12"/>
      <c r="AAH12"/>
      <c r="AAI12"/>
      <c r="AAJ12"/>
      <c r="AAK12"/>
      <c r="AAL12"/>
      <c r="AAM12"/>
      <c r="AAN12"/>
      <c r="AAO12"/>
      <c r="AAP12"/>
      <c r="AAQ12"/>
      <c r="AAR12"/>
      <c r="AAS12"/>
      <c r="AAT12"/>
      <c r="AAU12"/>
      <c r="AAV12"/>
      <c r="AAW12"/>
      <c r="AAX12"/>
      <c r="AAY12"/>
      <c r="AAZ12"/>
      <c r="ABA12"/>
      <c r="ABB12"/>
      <c r="ABC12"/>
      <c r="ABD12"/>
      <c r="ABE12"/>
      <c r="ABF12"/>
      <c r="ABG12"/>
      <c r="ABH12"/>
      <c r="ABI12"/>
      <c r="ABJ12"/>
      <c r="ABK12"/>
      <c r="ABL12"/>
      <c r="ABM12"/>
      <c r="ABN12"/>
      <c r="ABO12"/>
      <c r="ABP12"/>
      <c r="ABQ12"/>
      <c r="ABR12"/>
      <c r="ABS12"/>
      <c r="ABT12"/>
      <c r="ABU12"/>
      <c r="ABV12"/>
      <c r="ABW12"/>
      <c r="ABX12"/>
      <c r="ABY12"/>
      <c r="ABZ12"/>
      <c r="ACA12"/>
      <c r="ACB12"/>
      <c r="ACC12"/>
      <c r="ACD12"/>
      <c r="ACE12"/>
      <c r="ACF12"/>
      <c r="ACG12"/>
      <c r="ACH12"/>
      <c r="ACI12"/>
      <c r="ACJ12"/>
      <c r="ACK12"/>
      <c r="ACL12"/>
      <c r="ACM12"/>
      <c r="ACN12"/>
      <c r="ACO12"/>
      <c r="ACP12"/>
      <c r="ACQ12"/>
      <c r="ACR12"/>
      <c r="ACS12"/>
      <c r="ACT12"/>
      <c r="ACU12"/>
      <c r="ACV12"/>
      <c r="ACW12"/>
      <c r="ACX12"/>
      <c r="ACY12"/>
      <c r="ACZ12"/>
      <c r="ADA12"/>
      <c r="ADB12"/>
      <c r="ADC12"/>
      <c r="ADD12"/>
      <c r="ADE12"/>
      <c r="ADF12"/>
      <c r="ADG12"/>
      <c r="ADH12"/>
      <c r="ADI12"/>
      <c r="ADJ12"/>
      <c r="ADK12"/>
      <c r="ADL12"/>
      <c r="ADM12"/>
      <c r="ADN12"/>
      <c r="ADO12"/>
      <c r="ADP12"/>
      <c r="ADQ12"/>
      <c r="ADR12"/>
      <c r="ADS12"/>
      <c r="ADT12"/>
      <c r="ADU12"/>
      <c r="ADV12"/>
      <c r="ADW12"/>
      <c r="ADX12"/>
      <c r="ADY12"/>
      <c r="ADZ12"/>
      <c r="AEA12"/>
      <c r="AEB12"/>
      <c r="AEC12"/>
      <c r="AED12"/>
      <c r="AEE12"/>
      <c r="AEF12"/>
      <c r="AEG12"/>
      <c r="AEH12"/>
      <c r="AEI12"/>
      <c r="AEJ12"/>
      <c r="AEK12"/>
      <c r="AEL12"/>
      <c r="AEM12"/>
      <c r="AEN12"/>
      <c r="AEO12"/>
      <c r="AEP12"/>
      <c r="AEQ12"/>
      <c r="AER12"/>
      <c r="AES12"/>
      <c r="AET12"/>
      <c r="AEU12"/>
      <c r="AEV12"/>
      <c r="AEW12"/>
      <c r="AEX12"/>
      <c r="AEY12"/>
      <c r="AEZ12"/>
      <c r="AFA12"/>
      <c r="AFB12"/>
      <c r="AFC12"/>
      <c r="AFD12"/>
      <c r="AFE12"/>
      <c r="AFF12"/>
      <c r="AFG12"/>
      <c r="AFH12"/>
      <c r="AFI12"/>
      <c r="AFJ12"/>
      <c r="AFK12"/>
      <c r="AFL12"/>
      <c r="AFM12"/>
      <c r="AFN12"/>
      <c r="AFO12"/>
      <c r="AFP12"/>
      <c r="AFQ12"/>
      <c r="AFR12"/>
      <c r="AFS12"/>
      <c r="AFT12"/>
      <c r="AFU12"/>
      <c r="AFV12"/>
      <c r="AFW12"/>
      <c r="AFX12"/>
      <c r="AFY12"/>
      <c r="AFZ12"/>
      <c r="AGA12"/>
      <c r="AGB12"/>
      <c r="AGC12"/>
      <c r="AGD12"/>
      <c r="AGE12"/>
      <c r="AGF12"/>
      <c r="AGG12"/>
      <c r="AGH12"/>
      <c r="AGI12"/>
      <c r="AGJ12"/>
      <c r="AGK12"/>
      <c r="AGL12"/>
      <c r="AGM12"/>
      <c r="AGN12"/>
      <c r="AGO12"/>
      <c r="AGP12"/>
      <c r="AGQ12"/>
      <c r="AGR12"/>
      <c r="AGS12"/>
      <c r="AGT12"/>
      <c r="AGU12"/>
      <c r="AGV12"/>
      <c r="AGW12"/>
      <c r="AGX12"/>
      <c r="AGY12"/>
      <c r="AGZ12"/>
      <c r="AHA12"/>
      <c r="AHB12"/>
      <c r="AHC12"/>
      <c r="AHD12"/>
      <c r="AHE12"/>
      <c r="AHF12"/>
      <c r="AHG12"/>
      <c r="AHH12"/>
      <c r="AHI12"/>
      <c r="AHJ12"/>
      <c r="AHK12"/>
      <c r="AHL12"/>
      <c r="AHM12"/>
      <c r="AHN12"/>
      <c r="AHO12"/>
      <c r="AHP12"/>
      <c r="AHQ12"/>
      <c r="AHR12"/>
      <c r="AHS12"/>
      <c r="AHT12"/>
      <c r="AHU12"/>
      <c r="AHV12"/>
      <c r="AHW12"/>
      <c r="AHX12"/>
      <c r="AHY12"/>
      <c r="AHZ12"/>
      <c r="AIA12"/>
      <c r="AIB12"/>
      <c r="AIC12"/>
      <c r="AID12"/>
      <c r="AIE12"/>
      <c r="AIF12"/>
      <c r="AIG12"/>
      <c r="AIH12"/>
      <c r="AII12"/>
      <c r="AIJ12"/>
      <c r="AIK12"/>
      <c r="AIL12"/>
      <c r="AIM12"/>
      <c r="AIN12"/>
      <c r="AIO12"/>
      <c r="AIP12"/>
      <c r="AIQ12"/>
      <c r="AIR12"/>
      <c r="AIS12"/>
      <c r="AIT12"/>
      <c r="AIU12"/>
      <c r="AIV12"/>
      <c r="AIW12"/>
      <c r="AIX12"/>
      <c r="AIY12"/>
      <c r="AIZ12"/>
      <c r="AJA12"/>
      <c r="AJB12"/>
      <c r="AJC12"/>
      <c r="AJD12"/>
      <c r="AJE12"/>
      <c r="AJF12"/>
      <c r="AJG12"/>
      <c r="AJH12"/>
      <c r="AJI12"/>
      <c r="AJJ12"/>
      <c r="AJK12"/>
      <c r="AJL12"/>
      <c r="AJM12"/>
      <c r="AJN12"/>
      <c r="AJO12"/>
      <c r="AJP12"/>
      <c r="AJQ12"/>
      <c r="AJR12"/>
      <c r="AJS12"/>
      <c r="AJT12"/>
      <c r="AJU12"/>
      <c r="AJV12"/>
      <c r="AJW12"/>
      <c r="AJX12"/>
      <c r="AJY12"/>
      <c r="AJZ12"/>
      <c r="AKA12"/>
      <c r="AKB12"/>
      <c r="AKC12"/>
      <c r="AKD12"/>
      <c r="AKE12"/>
      <c r="AKF12"/>
      <c r="AKG12"/>
      <c r="AKH12"/>
      <c r="AKI12"/>
      <c r="AKJ12"/>
      <c r="AKK12"/>
      <c r="AKL12"/>
      <c r="AKM12"/>
      <c r="AKN12"/>
      <c r="AKO12"/>
      <c r="AKP12"/>
      <c r="AKQ12"/>
      <c r="AKR12"/>
      <c r="AKS12"/>
      <c r="AKT12"/>
      <c r="AKU12"/>
      <c r="AKV12"/>
      <c r="AKW12"/>
      <c r="AKX12"/>
      <c r="AKY12"/>
      <c r="AKZ12"/>
      <c r="ALA12"/>
      <c r="ALB12"/>
      <c r="ALC12"/>
      <c r="ALD12"/>
      <c r="ALE12"/>
      <c r="ALF12"/>
      <c r="ALG12"/>
      <c r="ALH12"/>
      <c r="ALI12"/>
      <c r="ALJ12"/>
      <c r="ALK12"/>
      <c r="ALL12"/>
      <c r="ALM12"/>
      <c r="ALN12"/>
      <c r="ALO12"/>
      <c r="ALP12"/>
      <c r="ALQ12"/>
      <c r="ALR12"/>
      <c r="ALS12"/>
      <c r="ALT12"/>
      <c r="ALU12"/>
      <c r="ALV12"/>
      <c r="ALW12"/>
      <c r="ALX12"/>
      <c r="ALY12"/>
      <c r="ALZ12"/>
      <c r="AMA12"/>
      <c r="AMB12"/>
      <c r="AMC12"/>
      <c r="AMD12"/>
      <c r="AME12"/>
      <c r="AMF12"/>
      <c r="AMG12"/>
      <c r="AMH12"/>
      <c r="AMI12"/>
      <c r="AMJ12"/>
      <c r="AMK12"/>
    </row>
    <row r="13" spans="1:1025" s="5" customFormat="1" ht="12" customHeight="1" x14ac:dyDescent="0.15">
      <c r="A13" s="44" t="s">
        <v>34</v>
      </c>
      <c r="B13" s="44"/>
      <c r="C13" s="44"/>
      <c r="D13" s="44"/>
      <c r="E13" s="44"/>
      <c r="F13" s="44"/>
      <c r="G13" s="44"/>
      <c r="J13" s="6"/>
    </row>
    <row r="14" spans="1:1025" ht="42" x14ac:dyDescent="0.2">
      <c r="A14" s="5"/>
      <c r="B14" s="7" t="s">
        <v>2</v>
      </c>
      <c r="C14" s="7" t="s">
        <v>528</v>
      </c>
      <c r="D14" s="7" t="s">
        <v>3</v>
      </c>
      <c r="E14" s="7" t="s">
        <v>4</v>
      </c>
      <c r="F14" s="7"/>
      <c r="G14" s="7" t="s">
        <v>6</v>
      </c>
      <c r="H14"/>
      <c r="J14" s="6"/>
    </row>
    <row r="15" spans="1:1025" ht="28" x14ac:dyDescent="0.2">
      <c r="A15" s="5"/>
      <c r="B15" s="9" t="s">
        <v>17</v>
      </c>
      <c r="C15" s="9" t="s">
        <v>17</v>
      </c>
      <c r="D15" s="9" t="s">
        <v>522</v>
      </c>
      <c r="E15" s="9" t="s">
        <v>36</v>
      </c>
      <c r="F15" s="8" t="s">
        <v>20</v>
      </c>
      <c r="G15" s="9" t="s">
        <v>37</v>
      </c>
      <c r="H15" s="5"/>
      <c r="J15" s="6"/>
    </row>
    <row r="16" spans="1:1025" ht="28" x14ac:dyDescent="0.2">
      <c r="A16" s="5"/>
      <c r="B16" s="9" t="s">
        <v>892</v>
      </c>
      <c r="C16" s="9" t="s">
        <v>893</v>
      </c>
      <c r="D16" s="9" t="s">
        <v>895</v>
      </c>
      <c r="E16" s="9" t="s">
        <v>894</v>
      </c>
      <c r="F16" s="8" t="s">
        <v>20</v>
      </c>
      <c r="G16" s="9" t="s">
        <v>42</v>
      </c>
      <c r="H16"/>
      <c r="J16" s="6"/>
    </row>
    <row r="17" spans="1:22" ht="28" x14ac:dyDescent="0.2">
      <c r="A17" s="5"/>
      <c r="B17" s="9" t="s">
        <v>17</v>
      </c>
      <c r="C17" s="9" t="s">
        <v>53</v>
      </c>
      <c r="D17" s="9" t="s">
        <v>896</v>
      </c>
      <c r="E17" s="9" t="s">
        <v>897</v>
      </c>
      <c r="F17" s="8" t="s">
        <v>20</v>
      </c>
      <c r="G17" s="9" t="s">
        <v>898</v>
      </c>
      <c r="H17"/>
      <c r="J17" s="6"/>
    </row>
    <row r="18" spans="1:22" ht="28" x14ac:dyDescent="0.2">
      <c r="A18" s="5"/>
      <c r="B18" s="9" t="s">
        <v>13</v>
      </c>
      <c r="C18" s="9" t="s">
        <v>13</v>
      </c>
      <c r="D18" s="9" t="s">
        <v>891</v>
      </c>
      <c r="E18" s="9" t="s">
        <v>890</v>
      </c>
      <c r="F18" s="8" t="s">
        <v>20</v>
      </c>
      <c r="G18" s="9" t="s">
        <v>1107</v>
      </c>
      <c r="H18"/>
      <c r="J18" s="6"/>
    </row>
    <row r="19" spans="1:22" ht="12" customHeight="1" x14ac:dyDescent="0.2">
      <c r="A19" s="44" t="s">
        <v>43</v>
      </c>
      <c r="B19" s="44"/>
      <c r="C19" s="44"/>
      <c r="D19" s="44"/>
      <c r="E19" s="44"/>
      <c r="F19" s="44"/>
      <c r="G19" s="44"/>
      <c r="H19"/>
      <c r="J19" s="6"/>
    </row>
    <row r="20" spans="1:22" ht="12" customHeight="1" x14ac:dyDescent="0.2">
      <c r="A20" s="1"/>
      <c r="B20" s="38" t="s">
        <v>536</v>
      </c>
      <c r="C20" s="37"/>
      <c r="D20" s="37"/>
      <c r="E20" s="37"/>
      <c r="F20" s="37"/>
      <c r="G20" s="37"/>
      <c r="H20" s="37"/>
      <c r="I20" s="37"/>
      <c r="J20" s="6"/>
    </row>
    <row r="21" spans="1:22" ht="12" customHeight="1" x14ac:dyDescent="0.2">
      <c r="A21" s="1"/>
      <c r="B21" s="38" t="s">
        <v>7</v>
      </c>
      <c r="C21" s="37" t="s">
        <v>575</v>
      </c>
      <c r="D21" s="37"/>
      <c r="E21" s="37" t="s">
        <v>576</v>
      </c>
      <c r="F21" s="37"/>
      <c r="G21" s="37"/>
      <c r="H21" s="37"/>
      <c r="I21" s="37"/>
      <c r="J21" s="6"/>
    </row>
    <row r="22" spans="1:22" ht="12" customHeight="1" x14ac:dyDescent="0.2">
      <c r="A22" s="1"/>
      <c r="B22" s="38"/>
      <c r="C22" s="37"/>
      <c r="D22" s="37"/>
      <c r="E22" s="37" t="s">
        <v>579</v>
      </c>
      <c r="F22" s="37"/>
      <c r="G22" s="37"/>
      <c r="H22" s="37"/>
      <c r="I22" s="37"/>
      <c r="J22" s="6"/>
    </row>
    <row r="23" spans="1:22" ht="12" customHeight="1" x14ac:dyDescent="0.2">
      <c r="A23" s="1"/>
      <c r="B23" s="38"/>
      <c r="C23" s="37"/>
      <c r="D23" s="37"/>
      <c r="E23" s="37" t="s">
        <v>577</v>
      </c>
      <c r="F23" s="37"/>
      <c r="G23" s="37"/>
      <c r="H23" s="37"/>
      <c r="I23" s="37"/>
      <c r="J23" s="6"/>
    </row>
    <row r="24" spans="1:22" ht="12" customHeight="1" x14ac:dyDescent="0.2">
      <c r="A24" s="1"/>
      <c r="B24" s="38"/>
      <c r="C24" s="37"/>
      <c r="D24" s="37"/>
      <c r="E24" s="37" t="s">
        <v>578</v>
      </c>
      <c r="F24" s="37"/>
      <c r="G24" s="37"/>
      <c r="H24" s="37"/>
      <c r="I24" s="37"/>
      <c r="J24" s="6"/>
    </row>
    <row r="25" spans="1:22" ht="12" customHeight="1" x14ac:dyDescent="0.2">
      <c r="A25" s="1"/>
      <c r="B25" s="38"/>
      <c r="C25" s="37"/>
      <c r="D25" s="37"/>
      <c r="E25" s="37" t="s">
        <v>580</v>
      </c>
      <c r="F25" s="37"/>
      <c r="G25" s="37"/>
      <c r="H25" s="37"/>
      <c r="I25" s="37"/>
      <c r="J25" s="6"/>
    </row>
    <row r="26" spans="1:22" ht="12" customHeight="1" x14ac:dyDescent="0.2">
      <c r="A26" s="1"/>
      <c r="B26" s="38"/>
      <c r="C26" s="37"/>
      <c r="D26" s="37"/>
      <c r="E26" s="37" t="s">
        <v>581</v>
      </c>
      <c r="F26" s="37"/>
      <c r="G26" s="37"/>
      <c r="H26" s="37"/>
      <c r="I26" s="37"/>
      <c r="J26" s="6"/>
    </row>
    <row r="27" spans="1:22" ht="12" customHeight="1" x14ac:dyDescent="0.2">
      <c r="A27" s="1"/>
      <c r="B27" s="38"/>
      <c r="C27" s="37"/>
      <c r="D27" s="37"/>
      <c r="E27" s="37"/>
      <c r="F27" s="37"/>
      <c r="G27" s="37"/>
      <c r="H27" s="37"/>
      <c r="I27" s="37"/>
      <c r="J27" s="6"/>
    </row>
    <row r="28" spans="1:22" ht="40" customHeight="1" x14ac:dyDescent="0.2">
      <c r="A28" s="5"/>
      <c r="B28" s="7" t="s">
        <v>2</v>
      </c>
      <c r="C28" s="7" t="s">
        <v>528</v>
      </c>
      <c r="D28" s="7" t="s">
        <v>44</v>
      </c>
      <c r="E28" s="45" t="s">
        <v>45</v>
      </c>
      <c r="F28" s="45"/>
      <c r="G28" s="7" t="s">
        <v>46</v>
      </c>
      <c r="H28"/>
      <c r="J28" s="6"/>
    </row>
    <row r="29" spans="1:22" x14ac:dyDescent="0.2">
      <c r="M29"/>
      <c r="N29"/>
      <c r="O29"/>
      <c r="P29"/>
      <c r="Q29"/>
      <c r="R29"/>
      <c r="S29"/>
      <c r="T29"/>
      <c r="V29" s="3"/>
    </row>
    <row r="30" spans="1:22" ht="16" customHeight="1" x14ac:dyDescent="0.2">
      <c r="A30" s="34"/>
      <c r="B30" s="37"/>
      <c r="C30" s="37"/>
      <c r="D30" s="37"/>
      <c r="E30" s="37"/>
      <c r="F30" s="37"/>
      <c r="G30" s="37"/>
      <c r="H30" s="37"/>
      <c r="I30" s="37"/>
      <c r="M30"/>
      <c r="N30"/>
      <c r="O30"/>
      <c r="P30"/>
      <c r="Q30"/>
      <c r="R30"/>
      <c r="S30"/>
      <c r="T30"/>
      <c r="V30" s="3"/>
    </row>
    <row r="31" spans="1:22" x14ac:dyDescent="0.2">
      <c r="B31" s="39" t="s">
        <v>49</v>
      </c>
      <c r="C31" s="37"/>
      <c r="D31" s="37" t="s">
        <v>571</v>
      </c>
      <c r="E31" s="37" t="s">
        <v>537</v>
      </c>
      <c r="F31" s="37"/>
      <c r="G31" s="37" t="s">
        <v>538</v>
      </c>
      <c r="H31" s="37"/>
      <c r="I31" s="37"/>
      <c r="M31"/>
      <c r="N31"/>
      <c r="O31"/>
      <c r="P31"/>
      <c r="Q31"/>
      <c r="R31"/>
      <c r="S31"/>
      <c r="T31"/>
      <c r="V31" s="3"/>
    </row>
    <row r="32" spans="1:22" x14ac:dyDescent="0.2">
      <c r="B32" s="39" t="s">
        <v>115</v>
      </c>
      <c r="C32" s="37"/>
      <c r="D32" s="37" t="s">
        <v>50</v>
      </c>
      <c r="E32" s="37" t="s">
        <v>539</v>
      </c>
      <c r="F32" s="37"/>
      <c r="G32" s="37" t="s">
        <v>540</v>
      </c>
      <c r="H32" s="37"/>
      <c r="I32" s="37"/>
      <c r="M32" s="35"/>
      <c r="N32"/>
      <c r="O32"/>
      <c r="P32"/>
      <c r="Q32"/>
      <c r="R32"/>
      <c r="S32"/>
      <c r="T32"/>
      <c r="V32" s="3"/>
    </row>
    <row r="33" spans="2:22" x14ac:dyDescent="0.2">
      <c r="B33" s="37" t="s">
        <v>106</v>
      </c>
      <c r="C33" s="37"/>
      <c r="D33" s="37" t="s">
        <v>570</v>
      </c>
      <c r="E33" s="37" t="s">
        <v>541</v>
      </c>
      <c r="F33" s="37"/>
      <c r="G33" s="37" t="s">
        <v>794</v>
      </c>
      <c r="H33" s="37" t="s">
        <v>656</v>
      </c>
      <c r="I33" s="37"/>
      <c r="M33" s="35"/>
      <c r="N33"/>
      <c r="O33"/>
      <c r="P33"/>
      <c r="Q33"/>
      <c r="R33"/>
      <c r="S33"/>
      <c r="T33"/>
      <c r="V33" s="3"/>
    </row>
    <row r="34" spans="2:22" x14ac:dyDescent="0.2">
      <c r="B34" s="37" t="s">
        <v>307</v>
      </c>
      <c r="C34" s="37"/>
      <c r="D34" s="37" t="s">
        <v>54</v>
      </c>
      <c r="E34" s="37" t="s">
        <v>542</v>
      </c>
      <c r="F34" s="37"/>
      <c r="G34" s="37" t="s">
        <v>543</v>
      </c>
      <c r="H34" s="37"/>
      <c r="I34" s="37"/>
      <c r="M34"/>
      <c r="N34"/>
      <c r="O34"/>
      <c r="P34"/>
      <c r="Q34"/>
      <c r="R34"/>
      <c r="S34"/>
      <c r="T34"/>
      <c r="V34" s="3"/>
    </row>
    <row r="35" spans="2:22" x14ac:dyDescent="0.2">
      <c r="B35" s="37" t="s">
        <v>26</v>
      </c>
      <c r="C35" s="37"/>
      <c r="D35" s="37" t="s">
        <v>569</v>
      </c>
      <c r="E35" s="37" t="s">
        <v>544</v>
      </c>
      <c r="F35" s="37"/>
      <c r="G35" s="37" t="s">
        <v>626</v>
      </c>
      <c r="H35" s="37"/>
      <c r="I35" s="37"/>
      <c r="M35"/>
      <c r="N35"/>
      <c r="O35"/>
      <c r="P35"/>
      <c r="Q35"/>
      <c r="R35"/>
      <c r="S35"/>
      <c r="T35"/>
      <c r="V35" s="3"/>
    </row>
    <row r="36" spans="2:22" x14ac:dyDescent="0.2">
      <c r="B36" s="37" t="s">
        <v>22</v>
      </c>
      <c r="C36" s="37"/>
      <c r="D36" s="37" t="s">
        <v>57</v>
      </c>
      <c r="E36" s="37" t="s">
        <v>545</v>
      </c>
      <c r="F36" s="37"/>
      <c r="G36" s="37" t="s">
        <v>546</v>
      </c>
      <c r="H36" s="37"/>
      <c r="I36" s="37"/>
      <c r="M36"/>
      <c r="N36"/>
      <c r="O36"/>
      <c r="P36"/>
      <c r="Q36"/>
      <c r="R36"/>
      <c r="S36"/>
      <c r="T36"/>
      <c r="V36" s="3"/>
    </row>
    <row r="37" spans="2:22" x14ac:dyDescent="0.2">
      <c r="B37" s="37" t="s">
        <v>547</v>
      </c>
      <c r="C37" s="37"/>
      <c r="D37" s="37" t="s">
        <v>568</v>
      </c>
      <c r="E37" s="37" t="s">
        <v>548</v>
      </c>
      <c r="F37" s="37"/>
      <c r="G37" s="37" t="s">
        <v>549</v>
      </c>
      <c r="H37" s="37"/>
      <c r="I37" s="37"/>
      <c r="M37"/>
      <c r="N37"/>
      <c r="O37"/>
      <c r="P37"/>
      <c r="Q37"/>
      <c r="R37"/>
      <c r="S37"/>
      <c r="T37"/>
      <c r="V37" s="3"/>
    </row>
    <row r="38" spans="2:22" x14ac:dyDescent="0.2">
      <c r="B38" s="37" t="s">
        <v>60</v>
      </c>
      <c r="C38" s="37"/>
      <c r="D38" s="37" t="s">
        <v>61</v>
      </c>
      <c r="E38" s="37" t="s">
        <v>550</v>
      </c>
      <c r="F38" s="37"/>
      <c r="G38" s="37" t="s">
        <v>551</v>
      </c>
      <c r="H38" s="37"/>
      <c r="I38" s="37"/>
      <c r="M38"/>
      <c r="N38"/>
      <c r="O38"/>
      <c r="P38"/>
      <c r="Q38"/>
      <c r="R38"/>
      <c r="S38"/>
      <c r="T38"/>
      <c r="V38" s="3"/>
    </row>
    <row r="39" spans="2:22" x14ac:dyDescent="0.2">
      <c r="B39" s="39" t="s">
        <v>64</v>
      </c>
      <c r="C39" s="37"/>
      <c r="D39" s="37" t="s">
        <v>599</v>
      </c>
      <c r="E39" s="37" t="s">
        <v>552</v>
      </c>
      <c r="F39" s="37"/>
      <c r="G39" s="37" t="s">
        <v>553</v>
      </c>
      <c r="H39" s="37"/>
      <c r="I39" s="37"/>
      <c r="M39"/>
      <c r="N39"/>
      <c r="O39"/>
      <c r="P39"/>
      <c r="Q39"/>
      <c r="R39"/>
      <c r="S39"/>
      <c r="T39"/>
      <c r="V39" s="3"/>
    </row>
    <row r="40" spans="2:22" x14ac:dyDescent="0.2">
      <c r="B40" s="37" t="s">
        <v>8</v>
      </c>
      <c r="C40" s="37"/>
      <c r="D40" s="37" t="s">
        <v>65</v>
      </c>
      <c r="E40" s="37" t="s">
        <v>554</v>
      </c>
      <c r="F40" s="37"/>
      <c r="G40" s="37" t="s">
        <v>555</v>
      </c>
      <c r="H40" s="37"/>
      <c r="I40" s="37"/>
      <c r="M40" s="35"/>
      <c r="N40"/>
      <c r="O40"/>
      <c r="P40"/>
      <c r="Q40"/>
      <c r="R40"/>
      <c r="S40"/>
      <c r="T40"/>
      <c r="V40" s="3"/>
    </row>
    <row r="41" spans="2:22" x14ac:dyDescent="0.2">
      <c r="B41" s="37" t="s">
        <v>111</v>
      </c>
      <c r="C41" s="37"/>
      <c r="D41" s="37" t="s">
        <v>69</v>
      </c>
      <c r="E41" s="37" t="s">
        <v>556</v>
      </c>
      <c r="F41" s="37"/>
      <c r="G41" s="37" t="s">
        <v>71</v>
      </c>
      <c r="H41" s="37"/>
      <c r="I41" s="37"/>
      <c r="M41"/>
      <c r="N41"/>
      <c r="O41"/>
      <c r="P41"/>
      <c r="Q41"/>
      <c r="R41"/>
      <c r="S41"/>
      <c r="T41"/>
      <c r="V41" s="3"/>
    </row>
    <row r="42" spans="2:22" x14ac:dyDescent="0.2">
      <c r="B42" s="37" t="s">
        <v>68</v>
      </c>
      <c r="C42" s="37"/>
      <c r="D42" s="37" t="s">
        <v>572</v>
      </c>
      <c r="E42" s="37" t="s">
        <v>557</v>
      </c>
      <c r="F42" s="37"/>
      <c r="G42" s="37" t="s">
        <v>623</v>
      </c>
      <c r="H42" s="37"/>
      <c r="I42" s="37"/>
      <c r="M42"/>
      <c r="N42"/>
      <c r="O42"/>
      <c r="P42"/>
      <c r="Q42"/>
      <c r="R42"/>
      <c r="S42"/>
      <c r="T42"/>
      <c r="V42" s="3"/>
    </row>
    <row r="43" spans="2:22" x14ac:dyDescent="0.2">
      <c r="B43" s="37" t="s">
        <v>31</v>
      </c>
      <c r="C43" s="37"/>
      <c r="D43" s="37" t="s">
        <v>73</v>
      </c>
      <c r="E43" s="37" t="s">
        <v>558</v>
      </c>
      <c r="F43" s="37"/>
      <c r="G43" s="37" t="s">
        <v>628</v>
      </c>
      <c r="H43" s="37"/>
      <c r="I43" s="37"/>
      <c r="M43"/>
      <c r="N43"/>
      <c r="O43"/>
      <c r="P43"/>
      <c r="Q43"/>
      <c r="R43"/>
      <c r="S43"/>
      <c r="T43"/>
      <c r="V43" s="3"/>
    </row>
    <row r="44" spans="2:22" x14ac:dyDescent="0.2">
      <c r="B44" s="37" t="s">
        <v>17</v>
      </c>
      <c r="C44" s="37"/>
      <c r="D44" s="37" t="s">
        <v>573</v>
      </c>
      <c r="E44" s="37" t="s">
        <v>559</v>
      </c>
      <c r="F44" s="37"/>
      <c r="G44" s="37" t="s">
        <v>629</v>
      </c>
      <c r="H44" s="37"/>
      <c r="I44" s="37"/>
      <c r="M44"/>
      <c r="N44"/>
      <c r="O44"/>
      <c r="P44"/>
      <c r="Q44"/>
      <c r="R44"/>
      <c r="S44"/>
      <c r="T44"/>
      <c r="V44" s="3"/>
    </row>
    <row r="45" spans="2:22" x14ac:dyDescent="0.2">
      <c r="B45" s="37" t="s">
        <v>13</v>
      </c>
      <c r="C45" s="37"/>
      <c r="D45" s="37" t="s">
        <v>80</v>
      </c>
      <c r="E45" s="37" t="s">
        <v>560</v>
      </c>
      <c r="F45" s="37"/>
      <c r="G45" s="37" t="s">
        <v>561</v>
      </c>
      <c r="H45" s="37"/>
      <c r="I45" s="37"/>
      <c r="M45"/>
      <c r="N45"/>
      <c r="O45"/>
      <c r="P45"/>
      <c r="Q45"/>
      <c r="R45"/>
      <c r="S45"/>
      <c r="T45"/>
      <c r="V45" s="3"/>
    </row>
    <row r="46" spans="2:22" x14ac:dyDescent="0.2">
      <c r="B46" s="37" t="s">
        <v>83</v>
      </c>
      <c r="C46" s="37"/>
      <c r="D46" s="37" t="s">
        <v>574</v>
      </c>
      <c r="E46" s="37" t="s">
        <v>562</v>
      </c>
      <c r="F46" s="37"/>
      <c r="G46" s="37" t="s">
        <v>607</v>
      </c>
      <c r="H46" s="37"/>
      <c r="I46" s="37"/>
      <c r="M46"/>
      <c r="N46"/>
      <c r="O46"/>
      <c r="P46"/>
      <c r="Q46"/>
      <c r="R46"/>
      <c r="S46"/>
      <c r="T46"/>
      <c r="V46" s="3"/>
    </row>
    <row r="47" spans="2:22" x14ac:dyDescent="0.2">
      <c r="B47" s="37" t="s">
        <v>76</v>
      </c>
      <c r="C47" s="37"/>
      <c r="D47" s="37" t="s">
        <v>77</v>
      </c>
      <c r="E47" s="37" t="s">
        <v>558</v>
      </c>
      <c r="F47" s="37"/>
      <c r="G47" s="37" t="s">
        <v>563</v>
      </c>
      <c r="H47" s="37"/>
      <c r="I47" s="37"/>
      <c r="M47"/>
      <c r="N47"/>
      <c r="O47"/>
      <c r="P47"/>
      <c r="Q47"/>
      <c r="R47"/>
      <c r="S47"/>
      <c r="T47"/>
      <c r="V47" s="3"/>
    </row>
    <row r="48" spans="2:22" x14ac:dyDescent="0.2">
      <c r="B48" s="37" t="s">
        <v>53</v>
      </c>
      <c r="C48" s="37"/>
      <c r="D48" s="37" t="s">
        <v>88</v>
      </c>
      <c r="E48" s="37" t="s">
        <v>564</v>
      </c>
      <c r="F48" s="37"/>
      <c r="G48" s="37" t="s">
        <v>630</v>
      </c>
      <c r="H48" s="37" t="s">
        <v>654</v>
      </c>
      <c r="I48" s="37"/>
      <c r="M48"/>
      <c r="N48"/>
      <c r="O48"/>
      <c r="P48"/>
      <c r="Q48"/>
      <c r="R48"/>
      <c r="S48"/>
      <c r="T48"/>
      <c r="V48" s="3"/>
    </row>
    <row r="49" spans="1:22" x14ac:dyDescent="0.2">
      <c r="B49" s="37" t="s">
        <v>91</v>
      </c>
      <c r="C49" s="37"/>
      <c r="D49" s="37" t="s">
        <v>92</v>
      </c>
      <c r="E49" s="37" t="s">
        <v>565</v>
      </c>
      <c r="F49" s="37"/>
      <c r="G49" s="37" t="s">
        <v>610</v>
      </c>
      <c r="H49" s="37" t="s">
        <v>653</v>
      </c>
      <c r="I49" s="37"/>
      <c r="M49"/>
      <c r="N49"/>
      <c r="O49"/>
      <c r="P49"/>
      <c r="Q49"/>
      <c r="R49"/>
      <c r="S49"/>
      <c r="T49"/>
      <c r="V49" s="3"/>
    </row>
    <row r="50" spans="1:22" x14ac:dyDescent="0.2">
      <c r="B50" s="39" t="s">
        <v>87</v>
      </c>
      <c r="C50" s="37"/>
      <c r="D50" s="37" t="s">
        <v>651</v>
      </c>
      <c r="E50" s="37" t="s">
        <v>650</v>
      </c>
      <c r="F50" s="37"/>
      <c r="G50" s="37" t="s">
        <v>657</v>
      </c>
      <c r="H50" s="37"/>
      <c r="I50" s="37"/>
      <c r="M50"/>
      <c r="N50"/>
      <c r="O50"/>
      <c r="P50" s="35"/>
      <c r="Q50"/>
      <c r="R50"/>
      <c r="S50"/>
      <c r="T50"/>
      <c r="V50" s="3"/>
    </row>
    <row r="51" spans="1:22" x14ac:dyDescent="0.2">
      <c r="B51" s="39" t="s">
        <v>99</v>
      </c>
      <c r="C51" s="37"/>
      <c r="D51" s="37" t="s">
        <v>750</v>
      </c>
      <c r="E51" s="37" t="s">
        <v>749</v>
      </c>
      <c r="F51" s="37"/>
      <c r="G51" s="37" t="s">
        <v>751</v>
      </c>
      <c r="H51" s="37"/>
      <c r="I51" s="37"/>
      <c r="M51"/>
      <c r="N51"/>
      <c r="O51"/>
      <c r="P51" s="35"/>
      <c r="Q51"/>
      <c r="R51"/>
      <c r="S51"/>
      <c r="T51"/>
      <c r="V51" s="3"/>
    </row>
    <row r="52" spans="1:22" x14ac:dyDescent="0.2">
      <c r="B52" s="37" t="s">
        <v>39</v>
      </c>
      <c r="C52" s="37"/>
      <c r="D52" s="37" t="s">
        <v>614</v>
      </c>
      <c r="E52" s="37" t="s">
        <v>566</v>
      </c>
      <c r="F52" s="37"/>
      <c r="G52" s="37" t="s">
        <v>627</v>
      </c>
      <c r="H52" s="37"/>
      <c r="I52" s="37"/>
      <c r="M52"/>
      <c r="N52"/>
      <c r="O52"/>
      <c r="P52" s="35"/>
      <c r="Q52"/>
      <c r="R52"/>
      <c r="S52"/>
      <c r="T52"/>
      <c r="V52" s="3"/>
    </row>
    <row r="53" spans="1:22" x14ac:dyDescent="0.2">
      <c r="B53" s="37" t="s">
        <v>120</v>
      </c>
      <c r="C53" s="37"/>
      <c r="D53" s="37" t="s">
        <v>615</v>
      </c>
      <c r="E53" s="37" t="s">
        <v>567</v>
      </c>
      <c r="F53" s="37"/>
      <c r="G53" s="37" t="s">
        <v>109</v>
      </c>
      <c r="H53" s="37" t="s">
        <v>652</v>
      </c>
      <c r="I53" s="37"/>
      <c r="M53"/>
      <c r="N53"/>
      <c r="O53"/>
      <c r="P53"/>
      <c r="Q53"/>
      <c r="R53"/>
      <c r="S53"/>
      <c r="T53"/>
      <c r="V53" s="3"/>
    </row>
    <row r="54" spans="1:22" x14ac:dyDescent="0.2">
      <c r="B54" s="37"/>
      <c r="C54" s="37"/>
      <c r="D54" s="37"/>
      <c r="E54" s="37"/>
      <c r="F54" s="37"/>
      <c r="G54" s="37"/>
      <c r="H54" s="37"/>
      <c r="I54" s="37"/>
      <c r="M54"/>
      <c r="N54"/>
      <c r="O54"/>
      <c r="P54"/>
      <c r="Q54"/>
      <c r="R54"/>
      <c r="S54"/>
      <c r="T54"/>
      <c r="V54" s="3"/>
    </row>
    <row r="55" spans="1:22" x14ac:dyDescent="0.2">
      <c r="B55" s="39" t="s">
        <v>120</v>
      </c>
      <c r="C55" s="39" t="s">
        <v>120</v>
      </c>
      <c r="D55" s="37" t="s">
        <v>121</v>
      </c>
      <c r="E55" s="37"/>
      <c r="F55" s="37"/>
      <c r="G55" s="37"/>
      <c r="H55" s="37" t="s">
        <v>752</v>
      </c>
      <c r="I55" s="37"/>
      <c r="M55"/>
      <c r="N55"/>
      <c r="O55"/>
      <c r="P55"/>
      <c r="Q55"/>
      <c r="R55"/>
      <c r="S55"/>
      <c r="T55"/>
      <c r="V55" s="3"/>
    </row>
    <row r="56" spans="1:22" x14ac:dyDescent="0.2">
      <c r="B56" s="37"/>
      <c r="C56" s="37"/>
      <c r="D56" s="37"/>
      <c r="E56" s="37"/>
      <c r="F56" s="37"/>
      <c r="G56" s="37"/>
      <c r="H56" s="37"/>
      <c r="I56" s="37"/>
      <c r="M56" s="19"/>
      <c r="N56"/>
      <c r="O56"/>
      <c r="P56"/>
      <c r="Q56"/>
      <c r="R56"/>
      <c r="S56"/>
      <c r="T56"/>
      <c r="V56" s="3"/>
    </row>
    <row r="57" spans="1:22" x14ac:dyDescent="0.2">
      <c r="A57" s="36" t="s">
        <v>1351</v>
      </c>
    </row>
    <row r="58" spans="1:22" x14ac:dyDescent="0.2">
      <c r="D58" s="43"/>
      <c r="E58" s="43"/>
      <c r="G58"/>
    </row>
    <row r="59" spans="1:22" x14ac:dyDescent="0.2">
      <c r="D59" s="43"/>
      <c r="E59" s="43"/>
      <c r="G59"/>
    </row>
    <row r="60" spans="1:22" x14ac:dyDescent="0.2">
      <c r="B60" s="10"/>
      <c r="D60" s="43"/>
      <c r="E60" s="43"/>
      <c r="G60"/>
    </row>
    <row r="61" spans="1:22" x14ac:dyDescent="0.2">
      <c r="B61" s="10"/>
      <c r="D61" s="43"/>
      <c r="E61" s="43"/>
      <c r="G61"/>
    </row>
    <row r="62" spans="1:22" x14ac:dyDescent="0.2">
      <c r="B62" s="10"/>
      <c r="D62" s="43"/>
      <c r="E62" s="43"/>
      <c r="G62"/>
    </row>
  </sheetData>
  <mergeCells count="9">
    <mergeCell ref="A4:G4"/>
    <mergeCell ref="A13:G13"/>
    <mergeCell ref="A19:G19"/>
    <mergeCell ref="E28:F28"/>
    <mergeCell ref="D62:E62"/>
    <mergeCell ref="D58:E58"/>
    <mergeCell ref="D59:E59"/>
    <mergeCell ref="D60:E60"/>
    <mergeCell ref="D61:E61"/>
  </mergeCells>
  <pageMargins left="0.35625000000000001" right="0.35625000000000001" top="0.80347222222222203" bottom="0.80347222222222203" header="0.51180555555555496" footer="0.51180555555555496"/>
  <pageSetup firstPageNumber="0"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73192F-B83C-3F42-BB42-6F534DB84F9E}">
  <dimension ref="A2:AD227"/>
  <sheetViews>
    <sheetView workbookViewId="0">
      <selection activeCell="Y191" sqref="Y191"/>
    </sheetView>
  </sheetViews>
  <sheetFormatPr baseColWidth="10" defaultColWidth="8.83203125" defaultRowHeight="16" x14ac:dyDescent="0.2"/>
  <sheetData>
    <row r="2" spans="1:30" x14ac:dyDescent="0.2">
      <c r="A2" s="30"/>
      <c r="B2" s="31" t="s">
        <v>530</v>
      </c>
      <c r="C2" s="28"/>
      <c r="D2" s="28"/>
      <c r="E2" s="28"/>
      <c r="F2" s="28"/>
      <c r="G2" s="28"/>
      <c r="H2" s="28"/>
      <c r="I2" s="28"/>
      <c r="J2" s="28"/>
      <c r="K2" s="28"/>
      <c r="L2" s="28"/>
      <c r="M2" s="28"/>
      <c r="N2" s="28"/>
      <c r="O2" s="28"/>
      <c r="P2" s="28"/>
      <c r="Q2" s="28"/>
      <c r="R2" s="28"/>
      <c r="S2" s="28"/>
      <c r="T2" s="28"/>
      <c r="U2" s="28"/>
      <c r="V2" s="28"/>
      <c r="W2" s="28"/>
      <c r="X2" s="29" t="s">
        <v>531</v>
      </c>
      <c r="Y2" s="30"/>
      <c r="Z2" s="30"/>
      <c r="AA2" s="30"/>
      <c r="AB2" s="30"/>
      <c r="AC2" s="30"/>
      <c r="AD2" s="30"/>
    </row>
    <row r="3" spans="1:30" s="13" customFormat="1" ht="77.5" customHeight="1" x14ac:dyDescent="0.2">
      <c r="A3" s="12" t="s">
        <v>131</v>
      </c>
      <c r="B3" s="12" t="s">
        <v>132</v>
      </c>
      <c r="C3" s="12" t="s">
        <v>133</v>
      </c>
      <c r="D3" s="12" t="s">
        <v>134</v>
      </c>
      <c r="E3" s="12" t="s">
        <v>135</v>
      </c>
      <c r="F3" s="12" t="s">
        <v>136</v>
      </c>
      <c r="G3" s="12" t="s">
        <v>137</v>
      </c>
      <c r="H3" s="12" t="s">
        <v>138</v>
      </c>
      <c r="I3" s="12" t="s">
        <v>139</v>
      </c>
      <c r="J3" s="12" t="s">
        <v>140</v>
      </c>
      <c r="K3" s="12" t="s">
        <v>141</v>
      </c>
      <c r="L3" s="12" t="s">
        <v>142</v>
      </c>
      <c r="M3" s="12" t="s">
        <v>143</v>
      </c>
      <c r="N3" s="12" t="s">
        <v>144</v>
      </c>
      <c r="O3" s="12" t="s">
        <v>145</v>
      </c>
      <c r="P3" s="12" t="s">
        <v>146</v>
      </c>
      <c r="Q3" s="12" t="s">
        <v>147</v>
      </c>
      <c r="R3" s="12" t="s">
        <v>148</v>
      </c>
      <c r="S3" s="12" t="s">
        <v>149</v>
      </c>
      <c r="T3" s="12"/>
      <c r="U3" s="12" t="s">
        <v>150</v>
      </c>
      <c r="V3" s="12" t="s">
        <v>151</v>
      </c>
      <c r="W3" s="12" t="s">
        <v>152</v>
      </c>
      <c r="X3" s="12"/>
      <c r="Y3" s="26" t="s">
        <v>529</v>
      </c>
    </row>
    <row r="4" spans="1:30" ht="6" customHeight="1" x14ac:dyDescent="0.2"/>
    <row r="5" spans="1:30" ht="17" customHeight="1" x14ac:dyDescent="0.2">
      <c r="A5" s="14">
        <v>0</v>
      </c>
      <c r="B5" s="15">
        <v>1</v>
      </c>
      <c r="C5" s="14">
        <v>2</v>
      </c>
      <c r="D5" s="15">
        <v>3</v>
      </c>
      <c r="E5" s="14">
        <v>4</v>
      </c>
      <c r="F5" s="15">
        <v>5</v>
      </c>
      <c r="G5" s="14">
        <v>6</v>
      </c>
      <c r="H5" s="14"/>
      <c r="I5" s="15">
        <v>7</v>
      </c>
      <c r="J5" s="14">
        <v>8</v>
      </c>
      <c r="K5" s="15">
        <v>9</v>
      </c>
      <c r="L5" s="14">
        <v>10</v>
      </c>
      <c r="M5" s="15">
        <v>11</v>
      </c>
      <c r="N5" s="14">
        <v>12</v>
      </c>
      <c r="O5" s="15">
        <v>13</v>
      </c>
      <c r="P5" s="14">
        <v>14</v>
      </c>
      <c r="Q5" s="15">
        <v>15</v>
      </c>
      <c r="R5" s="14">
        <v>16</v>
      </c>
      <c r="S5" s="15">
        <v>17</v>
      </c>
      <c r="T5" s="14">
        <v>18</v>
      </c>
      <c r="U5" s="15">
        <v>19</v>
      </c>
      <c r="V5" s="14">
        <v>20</v>
      </c>
      <c r="W5" s="15">
        <v>21</v>
      </c>
      <c r="X5" s="14">
        <v>22</v>
      </c>
      <c r="Y5" s="15">
        <v>23</v>
      </c>
      <c r="Z5" s="14">
        <v>24</v>
      </c>
      <c r="AA5" s="15">
        <v>25</v>
      </c>
      <c r="AB5" s="14">
        <v>26</v>
      </c>
      <c r="AC5" s="15">
        <v>27</v>
      </c>
    </row>
    <row r="6" spans="1:30" ht="18" x14ac:dyDescent="0.2">
      <c r="B6" s="16" t="s">
        <v>153</v>
      </c>
      <c r="C6" s="16"/>
      <c r="D6" s="16"/>
    </row>
    <row r="7" spans="1:30" x14ac:dyDescent="0.2">
      <c r="B7" t="s">
        <v>154</v>
      </c>
      <c r="C7" t="s">
        <v>155</v>
      </c>
      <c r="D7" t="s">
        <v>154</v>
      </c>
      <c r="E7" s="17" t="s">
        <v>156</v>
      </c>
      <c r="F7" s="17" t="s">
        <v>50</v>
      </c>
      <c r="G7" s="17" t="s">
        <v>50</v>
      </c>
      <c r="H7" s="17"/>
      <c r="I7" t="s">
        <v>157</v>
      </c>
      <c r="J7" t="str">
        <f t="shared" ref="J7:J34" si="0">I7&amp;" "&amp;D7&amp;" ("&amp;E7&amp;")"</f>
        <v>di-C08:0-C10:0 PC (DTPC)</v>
      </c>
      <c r="K7" t="str">
        <f>"A general model "&amp;C7&amp;" ("&amp;D7&amp;") lipid corresponding to atomistic C8:0 dioctanoyl - C10:0 didecanoyl tails."</f>
        <v>A general model phosphatidylcholine (PC) lipid corresponding to atomistic C8:0 dioctanoyl - C10:0 didecanoyl tails.</v>
      </c>
      <c r="M7" t="s">
        <v>158</v>
      </c>
      <c r="N7" t="str">
        <f>Refs!$B$1 &amp; " \n " &amp; Refs!$B$2 &amp; " \n " &amp; Refs!$B$7</f>
        <v>S.J. Marrink, A.H. de Vries, A.E. Mark. Coarse grained model for semi-quantitative lipid simulations. JPC-B, 108:750-760, \n 2004. doi:10.1021/jp036508g \n S.J. Marrink, H.J. Risselada, S. Yefimov, D.P. Tieleman, A.H. de Vries. The MARTINI force field: coarse grained model for \n biomolecular simulations. JPC-B, 111:7812-7824, 2007. doi:10.1021/jp071097f \n T.A. Wassenaar, H.I. Ingolfsson, R.A. Bockmann, D.P. Tieleman, S.J. Marrink. Computational lipidomics with insane: a versatile \n tool for generating custom membranes for molecular simulations. JCTC, 150410125128004, 2015. doi:10.1021/acs.jctc.5b00209</v>
      </c>
      <c r="O7" t="s">
        <v>159</v>
      </c>
      <c r="U7" t="s">
        <v>160</v>
      </c>
      <c r="V7" t="s">
        <v>161</v>
      </c>
      <c r="W7" t="str">
        <f t="shared" ref="W7:W34" si="1">G7&amp;" "&amp;F7</f>
        <v>CC CC</v>
      </c>
    </row>
    <row r="8" spans="1:30" x14ac:dyDescent="0.2">
      <c r="B8" t="s">
        <v>154</v>
      </c>
      <c r="C8" t="s">
        <v>155</v>
      </c>
      <c r="D8" t="s">
        <v>154</v>
      </c>
      <c r="E8" s="17" t="s">
        <v>162</v>
      </c>
      <c r="F8" s="17" t="s">
        <v>54</v>
      </c>
      <c r="G8" s="17" t="s">
        <v>54</v>
      </c>
      <c r="H8" s="17"/>
      <c r="I8" t="s">
        <v>163</v>
      </c>
      <c r="J8" t="str">
        <f t="shared" si="0"/>
        <v>di-C12:0-C14:0 PC (DLPC)</v>
      </c>
      <c r="K8" t="str">
        <f>"A general model "&amp;C8&amp;" ("&amp;D8&amp;") lipid corresponding to atomistic C12:0 dilauroyl (DL"&amp;D8&amp;") - \n C14:0 dimyristoyl (DM"&amp;D8&amp;") tails."</f>
        <v>A general model phosphatidylcholine (PC) lipid corresponding to atomistic C12:0 dilauroyl (DLPC) - \n C14:0 dimyristoyl (DMPC) tails.</v>
      </c>
      <c r="M8" t="s">
        <v>158</v>
      </c>
      <c r="N8" t="str">
        <f>Refs!$B$1 &amp; " \n " &amp; Refs!$B$2 &amp; " \n " &amp; Refs!$B$7</f>
        <v>S.J. Marrink, A.H. de Vries, A.E. Mark. Coarse grained model for semi-quantitative lipid simulations. JPC-B, 108:750-760, \n 2004. doi:10.1021/jp036508g \n S.J. Marrink, H.J. Risselada, S. Yefimov, D.P. Tieleman, A.H. de Vries. The MARTINI force field: coarse grained model for \n biomolecular simulations. JPC-B, 111:7812-7824, 2007. doi:10.1021/jp071097f \n T.A. Wassenaar, H.I. Ingolfsson, R.A. Bockmann, D.P. Tieleman, S.J. Marrink. Computational lipidomics with insane: a versatile \n tool for generating custom membranes for molecular simulations. JCTC, 150410125128004, 2015. doi:10.1021/acs.jctc.5b00209</v>
      </c>
      <c r="O8" t="s">
        <v>159</v>
      </c>
      <c r="U8" t="s">
        <v>160</v>
      </c>
      <c r="V8" t="s">
        <v>161</v>
      </c>
      <c r="W8" t="str">
        <f t="shared" si="1"/>
        <v>CCC CCC</v>
      </c>
    </row>
    <row r="9" spans="1:30" x14ac:dyDescent="0.2">
      <c r="B9" t="s">
        <v>154</v>
      </c>
      <c r="C9" t="s">
        <v>155</v>
      </c>
      <c r="D9" t="s">
        <v>154</v>
      </c>
      <c r="E9" s="17" t="s">
        <v>164</v>
      </c>
      <c r="F9" s="17" t="s">
        <v>57</v>
      </c>
      <c r="G9" s="17" t="s">
        <v>57</v>
      </c>
      <c r="H9" s="17"/>
      <c r="I9" t="s">
        <v>165</v>
      </c>
      <c r="J9" t="str">
        <f t="shared" si="0"/>
        <v>di-C16:0-C18:0 PC (DPPC)</v>
      </c>
      <c r="K9" t="str">
        <f>"A general model "&amp;C9&amp;" ("&amp;D9&amp;") lipid corresponding to atomistic C16:0 dipalmitoyl (DP"&amp;D9&amp;") - \n C18:0 distearoyl (DS"&amp;D9&amp;") tails."</f>
        <v>A general model phosphatidylcholine (PC) lipid corresponding to atomistic C16:0 dipalmitoyl (DPPC) - \n C18:0 distearoyl (DSPC) tails.</v>
      </c>
      <c r="M9" t="s">
        <v>158</v>
      </c>
      <c r="N9" t="str">
        <f>Refs!$B$1 &amp; " \n " &amp; Refs!$B$2 &amp; " \n " &amp; Refs!$B$7</f>
        <v>S.J. Marrink, A.H. de Vries, A.E. Mark. Coarse grained model for semi-quantitative lipid simulations. JPC-B, 108:750-760, \n 2004. doi:10.1021/jp036508g \n S.J. Marrink, H.J. Risselada, S. Yefimov, D.P. Tieleman, A.H. de Vries. The MARTINI force field: coarse grained model for \n biomolecular simulations. JPC-B, 111:7812-7824, 2007. doi:10.1021/jp071097f \n T.A. Wassenaar, H.I. Ingolfsson, R.A. Bockmann, D.P. Tieleman, S.J. Marrink. Computational lipidomics with insane: a versatile \n tool for generating custom membranes for molecular simulations. JCTC, 150410125128004, 2015. doi:10.1021/acs.jctc.5b00209</v>
      </c>
      <c r="O9" t="s">
        <v>159</v>
      </c>
      <c r="U9" t="s">
        <v>160</v>
      </c>
      <c r="V9" t="s">
        <v>161</v>
      </c>
      <c r="W9" t="str">
        <f t="shared" si="1"/>
        <v>CCCC CCCC</v>
      </c>
    </row>
    <row r="10" spans="1:30" x14ac:dyDescent="0.2">
      <c r="B10" t="s">
        <v>154</v>
      </c>
      <c r="C10" t="s">
        <v>155</v>
      </c>
      <c r="D10" t="s">
        <v>154</v>
      </c>
      <c r="E10" s="17" t="s">
        <v>166</v>
      </c>
      <c r="F10" s="17" t="s">
        <v>61</v>
      </c>
      <c r="G10" s="17" t="s">
        <v>61</v>
      </c>
      <c r="H10" s="17"/>
      <c r="I10" t="s">
        <v>167</v>
      </c>
      <c r="J10" t="str">
        <f t="shared" si="0"/>
        <v>di-C20:0-C22:0 PC (DBPC)</v>
      </c>
      <c r="K10" t="str">
        <f>"A general model "&amp;C10&amp;" ("&amp;D10&amp;") lipid corresponding to atomistic C20:0 diarachidoyl - C22:0 dibehenoyl tails."</f>
        <v>A general model phosphatidylcholine (PC) lipid corresponding to atomistic C20:0 diarachidoyl - C22:0 dibehenoyl tails.</v>
      </c>
      <c r="M10" t="s">
        <v>158</v>
      </c>
      <c r="N10" t="str">
        <f>Refs!$B$1 &amp; " \n " &amp; Refs!$B$2 &amp; " \n " &amp; Refs!$B$7</f>
        <v>S.J. Marrink, A.H. de Vries, A.E. Mark. Coarse grained model for semi-quantitative lipid simulations. JPC-B, 108:750-760, \n 2004. doi:10.1021/jp036508g \n S.J. Marrink, H.J. Risselada, S. Yefimov, D.P. Tieleman, A.H. de Vries. The MARTINI force field: coarse grained model for \n biomolecular simulations. JPC-B, 111:7812-7824, 2007. doi:10.1021/jp071097f \n T.A. Wassenaar, H.I. Ingolfsson, R.A. Bockmann, D.P. Tieleman, S.J. Marrink. Computational lipidomics with insane: a versatile \n tool for generating custom membranes for molecular simulations. JCTC, 150410125128004, 2015. doi:10.1021/acs.jctc.5b00209</v>
      </c>
      <c r="O10" t="s">
        <v>159</v>
      </c>
      <c r="U10" t="s">
        <v>160</v>
      </c>
      <c r="V10" t="s">
        <v>161</v>
      </c>
      <c r="W10" t="str">
        <f t="shared" si="1"/>
        <v>CCCCC CCCCC</v>
      </c>
    </row>
    <row r="11" spans="1:30" x14ac:dyDescent="0.2">
      <c r="B11" t="s">
        <v>154</v>
      </c>
      <c r="C11" t="s">
        <v>155</v>
      </c>
      <c r="D11" t="s">
        <v>154</v>
      </c>
      <c r="E11" s="17" t="s">
        <v>168</v>
      </c>
      <c r="F11" s="17" t="s">
        <v>65</v>
      </c>
      <c r="G11" s="17" t="s">
        <v>65</v>
      </c>
      <c r="H11" s="17"/>
      <c r="I11" t="s">
        <v>169</v>
      </c>
      <c r="J11" t="str">
        <f t="shared" si="0"/>
        <v>di-C24:0-C26:0 PC (DXPC)</v>
      </c>
      <c r="K11" t="str">
        <f>"A general model "&amp;C11&amp;" ("&amp;D11&amp;") lipid corresponding to atomistic C24:0 dilignoceroyl - C26:0 dihexacosanoyl tails."</f>
        <v>A general model phosphatidylcholine (PC) lipid corresponding to atomistic C24:0 dilignoceroyl - C26:0 dihexacosanoyl tails.</v>
      </c>
      <c r="M11" t="s">
        <v>158</v>
      </c>
      <c r="N11" t="str">
        <f>Refs!$B$1 &amp; " \n " &amp; Refs!$B$2 &amp; " \n " &amp; Refs!$B$7</f>
        <v>S.J. Marrink, A.H. de Vries, A.E. Mark. Coarse grained model for semi-quantitative lipid simulations. JPC-B, 108:750-760, \n 2004. doi:10.1021/jp036508g \n S.J. Marrink, H.J. Risselada, S. Yefimov, D.P. Tieleman, A.H. de Vries. The MARTINI force field: coarse grained model for \n biomolecular simulations. JPC-B, 111:7812-7824, 2007. doi:10.1021/jp071097f \n T.A. Wassenaar, H.I. Ingolfsson, R.A. Bockmann, D.P. Tieleman, S.J. Marrink. Computational lipidomics with insane: a versatile \n tool for generating custom membranes for molecular simulations. JCTC, 150410125128004, 2015. doi:10.1021/acs.jctc.5b00209</v>
      </c>
      <c r="O11" t="s">
        <v>159</v>
      </c>
      <c r="U11" t="s">
        <v>160</v>
      </c>
      <c r="V11" t="s">
        <v>161</v>
      </c>
      <c r="W11" t="str">
        <f t="shared" si="1"/>
        <v>CCCCCC CCCCCC</v>
      </c>
    </row>
    <row r="12" spans="1:30" x14ac:dyDescent="0.2">
      <c r="B12" t="s">
        <v>154</v>
      </c>
      <c r="C12" t="s">
        <v>155</v>
      </c>
      <c r="D12" t="s">
        <v>154</v>
      </c>
      <c r="E12" s="17" t="s">
        <v>170</v>
      </c>
      <c r="F12" s="17" t="s">
        <v>69</v>
      </c>
      <c r="G12" s="17" t="s">
        <v>69</v>
      </c>
      <c r="H12" s="17"/>
      <c r="I12" t="s">
        <v>171</v>
      </c>
      <c r="J12" t="str">
        <f t="shared" si="0"/>
        <v>di-C12:1-C14:1 PC (DYPC)</v>
      </c>
      <c r="K12" t="str">
        <f>"A general model "&amp;C12&amp;" ("&amp;D12&amp;") lipid corresponding to atomistic e.g. C12:1, C14:1(9c) dimyristoleoyl tails."</f>
        <v>A general model phosphatidylcholine (PC) lipid corresponding to atomistic e.g. C12:1, C14:1(9c) dimyristoleoyl tails.</v>
      </c>
      <c r="M12" t="s">
        <v>158</v>
      </c>
      <c r="N12" t="str">
        <f>Refs!$B$1 &amp; " \n " &amp; Refs!$B$2 &amp; " \n " &amp; Refs!$B$7</f>
        <v>S.J. Marrink, A.H. de Vries, A.E. Mark. Coarse grained model for semi-quantitative lipid simulations. JPC-B, 108:750-760, \n 2004. doi:10.1021/jp036508g \n S.J. Marrink, H.J. Risselada, S. Yefimov, D.P. Tieleman, A.H. de Vries. The MARTINI force field: coarse grained model for \n biomolecular simulations. JPC-B, 111:7812-7824, 2007. doi:10.1021/jp071097f \n T.A. Wassenaar, H.I. Ingolfsson, R.A. Bockmann, D.P. Tieleman, S.J. Marrink. Computational lipidomics with insane: a versatile \n tool for generating custom membranes for molecular simulations. JCTC, 150410125128004, 2015. doi:10.1021/acs.jctc.5b00209</v>
      </c>
      <c r="O12" t="s">
        <v>159</v>
      </c>
      <c r="U12" t="s">
        <v>160</v>
      </c>
      <c r="V12" t="s">
        <v>161</v>
      </c>
      <c r="W12" t="str">
        <f t="shared" si="1"/>
        <v>CDC CDC</v>
      </c>
    </row>
    <row r="13" spans="1:30" x14ac:dyDescent="0.2">
      <c r="B13" t="s">
        <v>154</v>
      </c>
      <c r="C13" t="s">
        <v>155</v>
      </c>
      <c r="D13" t="s">
        <v>154</v>
      </c>
      <c r="E13" s="17" t="s">
        <v>172</v>
      </c>
      <c r="F13" s="17" t="s">
        <v>77</v>
      </c>
      <c r="G13" s="17" t="s">
        <v>77</v>
      </c>
      <c r="H13" s="17"/>
      <c r="I13" t="s">
        <v>173</v>
      </c>
      <c r="J13" t="str">
        <f t="shared" si="0"/>
        <v>di-C16:1-C18:1 PC (DVPC)</v>
      </c>
      <c r="K13" t="str">
        <f>"A general model "&amp;C13&amp;" ("&amp;D13&amp;") lipid corresponding to atomistic e.g. C16:1(11c), C18:1(11c), C18:1(12c) tails."</f>
        <v>A general model phosphatidylcholine (PC) lipid corresponding to atomistic e.g. C16:1(11c), C18:1(11c), C18:1(12c) tails.</v>
      </c>
      <c r="M13" t="s">
        <v>158</v>
      </c>
      <c r="N13" t="str">
        <f>Refs!$B$1 &amp; " \n " &amp; Refs!$B$2 &amp; " \n " &amp; Refs!$B$7</f>
        <v>S.J. Marrink, A.H. de Vries, A.E. Mark. Coarse grained model for semi-quantitative lipid simulations. JPC-B, 108:750-760, \n 2004. doi:10.1021/jp036508g \n S.J. Marrink, H.J. Risselada, S. Yefimov, D.P. Tieleman, A.H. de Vries. The MARTINI force field: coarse grained model for \n biomolecular simulations. JPC-B, 111:7812-7824, 2007. doi:10.1021/jp071097f \n T.A. Wassenaar, H.I. Ingolfsson, R.A. Bockmann, D.P. Tieleman, S.J. Marrink. Computational lipidomics with insane: a versatile \n tool for generating custom membranes for molecular simulations. JCTC, 150410125128004, 2015. doi:10.1021/acs.jctc.5b00209</v>
      </c>
      <c r="O13" t="s">
        <v>159</v>
      </c>
      <c r="U13" t="s">
        <v>160</v>
      </c>
      <c r="V13" t="s">
        <v>161</v>
      </c>
      <c r="W13" t="str">
        <f t="shared" si="1"/>
        <v>CCDC CCDC</v>
      </c>
    </row>
    <row r="14" spans="1:30" x14ac:dyDescent="0.2">
      <c r="B14" t="s">
        <v>154</v>
      </c>
      <c r="C14" t="s">
        <v>155</v>
      </c>
      <c r="D14" t="s">
        <v>154</v>
      </c>
      <c r="E14" s="17" t="s">
        <v>174</v>
      </c>
      <c r="F14" s="17" t="s">
        <v>73</v>
      </c>
      <c r="G14" s="17" t="s">
        <v>73</v>
      </c>
      <c r="H14" s="17"/>
      <c r="I14" t="s">
        <v>173</v>
      </c>
      <c r="J14" t="str">
        <f t="shared" si="0"/>
        <v>di-C16:1-C18:1 PC (DOPC)</v>
      </c>
      <c r="K14" t="str">
        <f>"A general model "&amp;C14&amp;" ("&amp;D14&amp;") lipid corresponding to atomistic e.g. C16:1(9c), C18:1(9c) dioleoyl (DO"&amp;D14&amp;") tails."</f>
        <v>A general model phosphatidylcholine (PC) lipid corresponding to atomistic e.g. C16:1(9c), C18:1(9c) dioleoyl (DOPC) tails.</v>
      </c>
      <c r="M14" t="s">
        <v>158</v>
      </c>
      <c r="N14" t="str">
        <f>Refs!$B$1 &amp; " \n " &amp; Refs!$B$2 &amp; " \n " &amp; Refs!$B$7</f>
        <v>S.J. Marrink, A.H. de Vries, A.E. Mark. Coarse grained model for semi-quantitative lipid simulations. JPC-B, 108:750-760, \n 2004. doi:10.1021/jp036508g \n S.J. Marrink, H.J. Risselada, S. Yefimov, D.P. Tieleman, A.H. de Vries. The MARTINI force field: coarse grained model for \n biomolecular simulations. JPC-B, 111:7812-7824, 2007. doi:10.1021/jp071097f \n T.A. Wassenaar, H.I. Ingolfsson, R.A. Bockmann, D.P. Tieleman, S.J. Marrink. Computational lipidomics with insane: a versatile \n tool for generating custom membranes for molecular simulations. JCTC, 150410125128004, 2015. doi:10.1021/acs.jctc.5b00209</v>
      </c>
      <c r="O14" t="s">
        <v>159</v>
      </c>
      <c r="U14" t="s">
        <v>160</v>
      </c>
      <c r="V14" t="s">
        <v>161</v>
      </c>
      <c r="W14" t="str">
        <f t="shared" si="1"/>
        <v>CDCC CDCC</v>
      </c>
    </row>
    <row r="15" spans="1:30" x14ac:dyDescent="0.2">
      <c r="B15" t="s">
        <v>154</v>
      </c>
      <c r="C15" t="s">
        <v>155</v>
      </c>
      <c r="D15" t="s">
        <v>154</v>
      </c>
      <c r="E15" s="17" t="s">
        <v>175</v>
      </c>
      <c r="F15" s="17" t="s">
        <v>88</v>
      </c>
      <c r="G15" s="17" t="s">
        <v>88</v>
      </c>
      <c r="H15" s="17"/>
      <c r="I15" t="s">
        <v>176</v>
      </c>
      <c r="J15" t="str">
        <f t="shared" si="0"/>
        <v>di-C16:2-C18:2 PC (DIPC)</v>
      </c>
      <c r="K15" t="str">
        <f>"A general model "&amp;C15&amp;" ("&amp;D15&amp;") lipid corresponding to atomistic e.g. C18:2(9c,12c) dilinoleoyl (DL"&amp;D15&amp;" or DLi"&amp;D15&amp;") tails."</f>
        <v>A general model phosphatidylcholine (PC) lipid corresponding to atomistic e.g. C18:2(9c,12c) dilinoleoyl (DLPC or DLiPC) tails.</v>
      </c>
      <c r="M15" t="s">
        <v>158</v>
      </c>
      <c r="N15" t="str">
        <f>Refs!$B$1 &amp; " \n " &amp; Refs!$B$2 &amp; " \n " &amp; Refs!$B$7</f>
        <v>S.J. Marrink, A.H. de Vries, A.E. Mark. Coarse grained model for semi-quantitative lipid simulations. JPC-B, 108:750-760, \n 2004. doi:10.1021/jp036508g \n S.J. Marrink, H.J. Risselada, S. Yefimov, D.P. Tieleman, A.H. de Vries. The MARTINI force field: coarse grained model for \n biomolecular simulations. JPC-B, 111:7812-7824, 2007. doi:10.1021/jp071097f \n T.A. Wassenaar, H.I. Ingolfsson, R.A. Bockmann, D.P. Tieleman, S.J. Marrink. Computational lipidomics with insane: a versatile \n tool for generating custom membranes for molecular simulations. JCTC, 150410125128004, 2015. doi:10.1021/acs.jctc.5b00209</v>
      </c>
      <c r="O15" t="s">
        <v>159</v>
      </c>
      <c r="U15" t="s">
        <v>160</v>
      </c>
      <c r="V15" t="s">
        <v>161</v>
      </c>
      <c r="W15" t="str">
        <f t="shared" si="1"/>
        <v>CDDC CDDC</v>
      </c>
    </row>
    <row r="16" spans="1:30" x14ac:dyDescent="0.2">
      <c r="B16" t="s">
        <v>154</v>
      </c>
      <c r="C16" t="s">
        <v>155</v>
      </c>
      <c r="D16" t="s">
        <v>154</v>
      </c>
      <c r="E16" s="17" t="s">
        <v>177</v>
      </c>
      <c r="F16" s="17" t="s">
        <v>92</v>
      </c>
      <c r="G16" s="17" t="s">
        <v>92</v>
      </c>
      <c r="H16" s="17"/>
      <c r="I16" t="s">
        <v>178</v>
      </c>
      <c r="J16" t="str">
        <f t="shared" si="0"/>
        <v>di-C16:3-C18:3 PC (DFPC)</v>
      </c>
      <c r="K16" t="str">
        <f>"A general model "&amp;C16&amp;" ("&amp;D16&amp;") lipid corresponding to atomistic e.g. C18:3(6c,9c,12c) dioctadecatrienoyl tails."</f>
        <v>A general model phosphatidylcholine (PC) lipid corresponding to atomistic e.g. C18:3(6c,9c,12c) dioctadecatrienoyl tails.</v>
      </c>
      <c r="M16" t="s">
        <v>158</v>
      </c>
      <c r="N16" t="str">
        <f>Refs!$B$1 &amp; " \n " &amp; Refs!$B$2 &amp; " \n " &amp; Refs!$B$7</f>
        <v>S.J. Marrink, A.H. de Vries, A.E. Mark. Coarse grained model for semi-quantitative lipid simulations. JPC-B, 108:750-760, \n 2004. doi:10.1021/jp036508g \n S.J. Marrink, H.J. Risselada, S. Yefimov, D.P. Tieleman, A.H. de Vries. The MARTINI force field: coarse grained model for \n biomolecular simulations. JPC-B, 111:7812-7824, 2007. doi:10.1021/jp071097f \n T.A. Wassenaar, H.I. Ingolfsson, R.A. Bockmann, D.P. Tieleman, S.J. Marrink. Computational lipidomics with insane: a versatile \n tool for generating custom membranes for molecular simulations. JCTC, 150410125128004, 2015. doi:10.1021/acs.jctc.5b00209</v>
      </c>
      <c r="O16" t="s">
        <v>159</v>
      </c>
      <c r="U16" t="s">
        <v>160</v>
      </c>
      <c r="V16" t="s">
        <v>161</v>
      </c>
      <c r="W16" t="str">
        <f t="shared" si="1"/>
        <v>CDDD CDDD</v>
      </c>
    </row>
    <row r="17" spans="2:25" x14ac:dyDescent="0.2">
      <c r="B17" t="s">
        <v>154</v>
      </c>
      <c r="C17" t="s">
        <v>155</v>
      </c>
      <c r="D17" t="s">
        <v>154</v>
      </c>
      <c r="E17" s="17" t="s">
        <v>179</v>
      </c>
      <c r="F17" s="17" t="s">
        <v>80</v>
      </c>
      <c r="G17" s="17" t="s">
        <v>80</v>
      </c>
      <c r="H17" s="17"/>
      <c r="I17" t="s">
        <v>180</v>
      </c>
      <c r="J17" t="str">
        <f t="shared" si="0"/>
        <v>di-C20:1-C22:1 PC (DGPC)</v>
      </c>
      <c r="K17" t="str">
        <f>"A general model "&amp;C17&amp;" ("&amp;D17&amp;") lipid corresponding to atomistic e.g. C20:1(11c) di-gondoic acid, \n C22:1(13c) dierucoyl tails."</f>
        <v>A general model phosphatidylcholine (PC) lipid corresponding to atomistic e.g. C20:1(11c) di-gondoic acid, \n C22:1(13c) dierucoyl tails.</v>
      </c>
      <c r="M17" t="s">
        <v>158</v>
      </c>
      <c r="N17" t="str">
        <f>Refs!$B$1 &amp; " \n " &amp; Refs!$B$2 &amp; " \n " &amp; Refs!$B$7</f>
        <v>S.J. Marrink, A.H. de Vries, A.E. Mark. Coarse grained model for semi-quantitative lipid simulations. JPC-B, 108:750-760, \n 2004. doi:10.1021/jp036508g \n S.J. Marrink, H.J. Risselada, S. Yefimov, D.P. Tieleman, A.H. de Vries. The MARTINI force field: coarse grained model for \n biomolecular simulations. JPC-B, 111:7812-7824, 2007. doi:10.1021/jp071097f \n T.A. Wassenaar, H.I. Ingolfsson, R.A. Bockmann, D.P. Tieleman, S.J. Marrink. Computational lipidomics with insane: a versatile \n tool for generating custom membranes for molecular simulations. JCTC, 150410125128004, 2015. doi:10.1021/acs.jctc.5b00209</v>
      </c>
      <c r="O17" t="s">
        <v>159</v>
      </c>
      <c r="U17" t="s">
        <v>160</v>
      </c>
      <c r="V17" t="s">
        <v>161</v>
      </c>
      <c r="W17" t="str">
        <f t="shared" si="1"/>
        <v>CCDCC CCDCC</v>
      </c>
    </row>
    <row r="18" spans="2:25" x14ac:dyDescent="0.2">
      <c r="B18" t="s">
        <v>154</v>
      </c>
      <c r="C18" t="s">
        <v>155</v>
      </c>
      <c r="D18" t="s">
        <v>154</v>
      </c>
      <c r="E18" s="17" t="s">
        <v>181</v>
      </c>
      <c r="F18" s="17" t="s">
        <v>103</v>
      </c>
      <c r="G18" s="17" t="s">
        <v>103</v>
      </c>
      <c r="H18" s="17"/>
      <c r="I18" t="s">
        <v>182</v>
      </c>
      <c r="J18" t="str">
        <f t="shared" si="0"/>
        <v>di-C20:4-C22:5 PC (DAPC)</v>
      </c>
      <c r="K18" t="str">
        <f>"A general model "&amp;C18&amp;" ("&amp;D18&amp;") lipid corresponding to atomistic e.g. C20:4(5c,8c,11c,14c) di-arachidonic acid (AA), \n - C22:5(4c,7c,10c,13c,16c) docosapentaenoic acid tails."</f>
        <v>A general model phosphatidylcholine (PC) lipid corresponding to atomistic e.g. C20:4(5c,8c,11c,14c) di-arachidonic acid (AA), \n - C22:5(4c,7c,10c,13c,16c) docosapentaenoic acid tails.</v>
      </c>
      <c r="M18" t="s">
        <v>158</v>
      </c>
      <c r="N18" t="str">
        <f>Refs!$B$1 &amp; " \n " &amp; Refs!$B$2 &amp; " \n " &amp; Refs!$B$7</f>
        <v>S.J. Marrink, A.H. de Vries, A.E. Mark. Coarse grained model for semi-quantitative lipid simulations. JPC-B, 108:750-760, \n 2004. doi:10.1021/jp036508g \n S.J. Marrink, H.J. Risselada, S. Yefimov, D.P. Tieleman, A.H. de Vries. The MARTINI force field: coarse grained model for \n biomolecular simulations. JPC-B, 111:7812-7824, 2007. doi:10.1021/jp071097f \n T.A. Wassenaar, H.I. Ingolfsson, R.A. Bockmann, D.P. Tieleman, S.J. Marrink. Computational lipidomics with insane: a versatile \n tool for generating custom membranes for molecular simulations. JCTC, 150410125128004, 2015. doi:10.1021/acs.jctc.5b00209</v>
      </c>
      <c r="O18" t="s">
        <v>159</v>
      </c>
      <c r="U18" t="s">
        <v>160</v>
      </c>
      <c r="V18" t="s">
        <v>161</v>
      </c>
      <c r="W18" t="str">
        <f t="shared" si="1"/>
        <v>DDDDC DDDDC</v>
      </c>
    </row>
    <row r="19" spans="2:25" x14ac:dyDescent="0.2">
      <c r="B19" t="s">
        <v>154</v>
      </c>
      <c r="C19" t="s">
        <v>155</v>
      </c>
      <c r="D19" t="s">
        <v>154</v>
      </c>
      <c r="E19" s="17" t="s">
        <v>183</v>
      </c>
      <c r="F19" s="17" t="s">
        <v>112</v>
      </c>
      <c r="G19" s="17" t="s">
        <v>112</v>
      </c>
      <c r="H19" s="17"/>
      <c r="I19" s="18" t="s">
        <v>184</v>
      </c>
      <c r="J19" t="str">
        <f t="shared" si="0"/>
        <v>di-C24:6-C26:6 PC (DRPC)</v>
      </c>
      <c r="K19" s="18" t="str">
        <f>"A general model "&amp;C19&amp;" ("&amp;D19&amp;") lipid corresponding to atomistic e.g. C24:6(6c,9c,12c,15c,18c,21c) nisinic acid tails."</f>
        <v>A general model phosphatidylcholine (PC) lipid corresponding to atomistic e.g. C24:6(6c,9c,12c,15c,18c,21c) nisinic acid tails.</v>
      </c>
      <c r="M19" t="s">
        <v>158</v>
      </c>
      <c r="N19" t="str">
        <f>Refs!$B$1 &amp; " \n " &amp; Refs!$B$2 &amp; " \n " &amp; Refs!$B$7</f>
        <v>S.J. Marrink, A.H. de Vries, A.E. Mark. Coarse grained model for semi-quantitative lipid simulations. JPC-B, 108:750-760, \n 2004. doi:10.1021/jp036508g \n S.J. Marrink, H.J. Risselada, S. Yefimov, D.P. Tieleman, A.H. de Vries. The MARTINI force field: coarse grained model for \n biomolecular simulations. JPC-B, 111:7812-7824, 2007. doi:10.1021/jp071097f \n T.A. Wassenaar, H.I. Ingolfsson, R.A. Bockmann, D.P. Tieleman, S.J. Marrink. Computational lipidomics with insane: a versatile \n tool for generating custom membranes for molecular simulations. JCTC, 150410125128004, 2015. doi:10.1021/acs.jctc.5b00209</v>
      </c>
      <c r="O19" t="s">
        <v>159</v>
      </c>
      <c r="U19" t="s">
        <v>160</v>
      </c>
      <c r="V19" t="s">
        <v>161</v>
      </c>
      <c r="W19" t="str">
        <f t="shared" si="1"/>
        <v>DDDDDD DDDDDD</v>
      </c>
      <c r="Y19" s="19"/>
    </row>
    <row r="20" spans="2:25" x14ac:dyDescent="0.2">
      <c r="B20" t="s">
        <v>154</v>
      </c>
      <c r="C20" t="s">
        <v>155</v>
      </c>
      <c r="D20" t="s">
        <v>154</v>
      </c>
      <c r="E20" s="17" t="s">
        <v>185</v>
      </c>
      <c r="F20" s="17" t="s">
        <v>84</v>
      </c>
      <c r="G20" s="17" t="s">
        <v>84</v>
      </c>
      <c r="H20" s="17"/>
      <c r="I20" t="s">
        <v>186</v>
      </c>
      <c r="J20" t="str">
        <f t="shared" si="0"/>
        <v>di-C24:1-C26:1 PC (DNPC)</v>
      </c>
      <c r="K20" t="str">
        <f>"A general model "&amp;C20&amp;" ("&amp;D7&amp;") lipid corresponding to atomistic e.g. C24:1(9c) di-nervonic acid, C26:1(9c) tails."</f>
        <v>A general model phosphatidylcholine (PC) lipid corresponding to atomistic e.g. C24:1(9c) di-nervonic acid, C26:1(9c) tails.</v>
      </c>
      <c r="M20" t="s">
        <v>158</v>
      </c>
      <c r="N20" t="str">
        <f>Refs!$B$1 &amp; " \n " &amp; Refs!$B$2 &amp; " \n " &amp; Refs!$B$7</f>
        <v>S.J. Marrink, A.H. de Vries, A.E. Mark. Coarse grained model for semi-quantitative lipid simulations. JPC-B, 108:750-760, \n 2004. doi:10.1021/jp036508g \n S.J. Marrink, H.J. Risselada, S. Yefimov, D.P. Tieleman, A.H. de Vries. The MARTINI force field: coarse grained model for \n biomolecular simulations. JPC-B, 111:7812-7824, 2007. doi:10.1021/jp071097f \n T.A. Wassenaar, H.I. Ingolfsson, R.A. Bockmann, D.P. Tieleman, S.J. Marrink. Computational lipidomics with insane: a versatile \n tool for generating custom membranes for molecular simulations. JCTC, 150410125128004, 2015. doi:10.1021/acs.jctc.5b00209</v>
      </c>
      <c r="O20" t="s">
        <v>159</v>
      </c>
      <c r="U20" t="s">
        <v>160</v>
      </c>
      <c r="V20" t="s">
        <v>161</v>
      </c>
      <c r="W20" t="str">
        <f t="shared" si="1"/>
        <v>CCCDCC CCCDCC</v>
      </c>
    </row>
    <row r="21" spans="2:25" x14ac:dyDescent="0.2">
      <c r="B21" t="s">
        <v>154</v>
      </c>
      <c r="C21" t="s">
        <v>155</v>
      </c>
      <c r="D21" t="s">
        <v>154</v>
      </c>
      <c r="E21" s="17" t="s">
        <v>187</v>
      </c>
      <c r="F21" s="17" t="s">
        <v>50</v>
      </c>
      <c r="G21" s="17" t="s">
        <v>73</v>
      </c>
      <c r="H21" s="17"/>
      <c r="I21" t="s">
        <v>188</v>
      </c>
      <c r="J21" t="str">
        <f t="shared" si="0"/>
        <v>C10:0/18:1 PC (TOPC)</v>
      </c>
      <c r="K21" s="18" t="str">
        <f>"A general model "&amp;C21&amp;" ("&amp;D21&amp;") lipid corresponding to atomistic e.g. C 8-10:0 / 16-18:1(9c) tails."</f>
        <v>A general model phosphatidylcholine (PC) lipid corresponding to atomistic e.g. C 8-10:0 / 16-18:1(9c) tails.</v>
      </c>
      <c r="M21" t="s">
        <v>158</v>
      </c>
      <c r="N21" t="str">
        <f>Refs!$B$1 &amp; " \n " &amp; Refs!$B$2 &amp; " \n " &amp; Refs!$B$7</f>
        <v>S.J. Marrink, A.H. de Vries, A.E. Mark. Coarse grained model for semi-quantitative lipid simulations. JPC-B, 108:750-760, \n 2004. doi:10.1021/jp036508g \n S.J. Marrink, H.J. Risselada, S. Yefimov, D.P. Tieleman, A.H. de Vries. The MARTINI force field: coarse grained model for \n biomolecular simulations. JPC-B, 111:7812-7824, 2007. doi:10.1021/jp071097f \n T.A. Wassenaar, H.I. Ingolfsson, R.A. Bockmann, D.P. Tieleman, S.J. Marrink. Computational lipidomics with insane: a versatile \n tool for generating custom membranes for molecular simulations. JCTC, 150410125128004, 2015. doi:10.1021/acs.jctc.5b00209</v>
      </c>
      <c r="O21" t="s">
        <v>189</v>
      </c>
      <c r="U21" t="s">
        <v>160</v>
      </c>
      <c r="V21" t="s">
        <v>161</v>
      </c>
      <c r="W21" t="str">
        <f t="shared" si="1"/>
        <v>CDCC CC</v>
      </c>
    </row>
    <row r="22" spans="2:25" x14ac:dyDescent="0.2">
      <c r="B22" t="s">
        <v>154</v>
      </c>
      <c r="C22" t="s">
        <v>155</v>
      </c>
      <c r="D22" t="s">
        <v>154</v>
      </c>
      <c r="E22" s="17" t="s">
        <v>190</v>
      </c>
      <c r="F22" s="17" t="s">
        <v>54</v>
      </c>
      <c r="G22" s="17" t="s">
        <v>57</v>
      </c>
      <c r="H22" s="17"/>
      <c r="I22" t="s">
        <v>191</v>
      </c>
      <c r="J22" t="str">
        <f t="shared" si="0"/>
        <v>C12:0/16:0 PC (LPPC)</v>
      </c>
      <c r="K22" s="18" t="str">
        <f>"A general model "&amp;C22&amp;" ("&amp;D22&amp;") lipid corresponding to atomistic e.g. C14:0/16:0 1-myristoyl-2-palmitoyl, \n C14:0/18:0 1-myristoyl-2-stearoyl tails."</f>
        <v>A general model phosphatidylcholine (PC) lipid corresponding to atomistic e.g. C14:0/16:0 1-myristoyl-2-palmitoyl, \n C14:0/18:0 1-myristoyl-2-stearoyl tails.</v>
      </c>
      <c r="M22" t="s">
        <v>158</v>
      </c>
      <c r="N22" t="str">
        <f>Refs!$B$1 &amp; " \n " &amp; Refs!$B$2 &amp; " \n " &amp; Refs!$B$7</f>
        <v>S.J. Marrink, A.H. de Vries, A.E. Mark. Coarse grained model for semi-quantitative lipid simulations. JPC-B, 108:750-760, \n 2004. doi:10.1021/jp036508g \n S.J. Marrink, H.J. Risselada, S. Yefimov, D.P. Tieleman, A.H. de Vries. The MARTINI force field: coarse grained model for \n biomolecular simulations. JPC-B, 111:7812-7824, 2007. doi:10.1021/jp071097f \n T.A. Wassenaar, H.I. Ingolfsson, R.A. Bockmann, D.P. Tieleman, S.J. Marrink. Computational lipidomics with insane: a versatile \n tool for generating custom membranes for molecular simulations. JCTC, 150410125128004, 2015. doi:10.1021/acs.jctc.5b00209</v>
      </c>
      <c r="O22" t="s">
        <v>159</v>
      </c>
      <c r="U22" t="s">
        <v>160</v>
      </c>
      <c r="V22" t="s">
        <v>161</v>
      </c>
      <c r="W22" t="str">
        <f t="shared" si="1"/>
        <v>CCCC CCC</v>
      </c>
    </row>
    <row r="23" spans="2:25" x14ac:dyDescent="0.2">
      <c r="B23" t="s">
        <v>154</v>
      </c>
      <c r="C23" t="s">
        <v>155</v>
      </c>
      <c r="D23" t="s">
        <v>154</v>
      </c>
      <c r="E23" s="17" t="s">
        <v>192</v>
      </c>
      <c r="F23" s="17" t="s">
        <v>54</v>
      </c>
      <c r="G23" s="17" t="s">
        <v>73</v>
      </c>
      <c r="H23" s="17"/>
      <c r="I23" t="s">
        <v>193</v>
      </c>
      <c r="J23" t="str">
        <f t="shared" si="0"/>
        <v>C12:0/18:1 PC (LOPC)</v>
      </c>
      <c r="K23" s="18" t="str">
        <f>"A general model "&amp;C23&amp;" ("&amp;D23&amp;") lipid corresponding to atomistic e.g. C 12-14:0 / 16-18:1(9c) tails."</f>
        <v>A general model phosphatidylcholine (PC) lipid corresponding to atomistic e.g. C 12-14:0 / 16-18:1(9c) tails.</v>
      </c>
      <c r="M23" t="s">
        <v>158</v>
      </c>
      <c r="N23" t="str">
        <f>Refs!$B$1 &amp; " \n " &amp; Refs!$B$2 &amp; " \n " &amp; Refs!$B$7</f>
        <v>S.J. Marrink, A.H. de Vries, A.E. Mark. Coarse grained model for semi-quantitative lipid simulations. JPC-B, 108:750-760, \n 2004. doi:10.1021/jp036508g \n S.J. Marrink, H.J. Risselada, S. Yefimov, D.P. Tieleman, A.H. de Vries. The MARTINI force field: coarse grained model for \n biomolecular simulations. JPC-B, 111:7812-7824, 2007. doi:10.1021/jp071097f \n T.A. Wassenaar, H.I. Ingolfsson, R.A. Bockmann, D.P. Tieleman, S.J. Marrink. Computational lipidomics with insane: a versatile \n tool for generating custom membranes for molecular simulations. JCTC, 150410125128004, 2015. doi:10.1021/acs.jctc.5b00209</v>
      </c>
      <c r="O23" t="s">
        <v>189</v>
      </c>
      <c r="U23" t="s">
        <v>160</v>
      </c>
      <c r="V23" t="s">
        <v>161</v>
      </c>
      <c r="W23" t="str">
        <f t="shared" si="1"/>
        <v>CDCC CCC</v>
      </c>
    </row>
    <row r="24" spans="2:25" x14ac:dyDescent="0.2">
      <c r="B24" t="s">
        <v>154</v>
      </c>
      <c r="C24" t="s">
        <v>155</v>
      </c>
      <c r="D24" t="s">
        <v>154</v>
      </c>
      <c r="E24" s="17" t="s">
        <v>194</v>
      </c>
      <c r="F24" s="17" t="s">
        <v>69</v>
      </c>
      <c r="G24" s="17" t="s">
        <v>73</v>
      </c>
      <c r="H24" s="17"/>
      <c r="I24" t="s">
        <v>195</v>
      </c>
      <c r="J24" t="str">
        <f t="shared" si="0"/>
        <v>C12:1/18:1 PC (YOPC)</v>
      </c>
      <c r="K24" s="18" t="str">
        <f>"A general model "&amp;C24&amp;" ("&amp;D24&amp;") lipid corresponding to atomistic e.g. C 12-14:1 / 16-C18:1(9c) tails."</f>
        <v>A general model phosphatidylcholine (PC) lipid corresponding to atomistic e.g. C 12-14:1 / 16-C18:1(9c) tails.</v>
      </c>
      <c r="M24" t="s">
        <v>158</v>
      </c>
      <c r="N24" t="str">
        <f>Refs!$B$1 &amp; " \n " &amp; Refs!$B$2 &amp; " \n " &amp; Refs!$B$7</f>
        <v>S.J. Marrink, A.H. de Vries, A.E. Mark. Coarse grained model for semi-quantitative lipid simulations. JPC-B, 108:750-760, \n 2004. doi:10.1021/jp036508g \n S.J. Marrink, H.J. Risselada, S. Yefimov, D.P. Tieleman, A.H. de Vries. The MARTINI force field: coarse grained model for \n biomolecular simulations. JPC-B, 111:7812-7824, 2007. doi:10.1021/jp071097f \n T.A. Wassenaar, H.I. Ingolfsson, R.A. Bockmann, D.P. Tieleman, S.J. Marrink. Computational lipidomics with insane: a versatile \n tool for generating custom membranes for molecular simulations. JCTC, 150410125128004, 2015. doi:10.1021/acs.jctc.5b00209</v>
      </c>
      <c r="O24" t="s">
        <v>189</v>
      </c>
      <c r="U24" t="s">
        <v>160</v>
      </c>
      <c r="V24" t="s">
        <v>161</v>
      </c>
      <c r="W24" t="str">
        <f t="shared" si="1"/>
        <v>CDCC CDC</v>
      </c>
    </row>
    <row r="25" spans="2:25" x14ac:dyDescent="0.2">
      <c r="B25" t="s">
        <v>154</v>
      </c>
      <c r="C25" t="s">
        <v>155</v>
      </c>
      <c r="D25" t="s">
        <v>154</v>
      </c>
      <c r="E25" s="17" t="s">
        <v>196</v>
      </c>
      <c r="F25" s="17" t="s">
        <v>57</v>
      </c>
      <c r="G25" s="17" t="s">
        <v>73</v>
      </c>
      <c r="H25" s="17"/>
      <c r="I25" t="s">
        <v>197</v>
      </c>
      <c r="J25" t="str">
        <f t="shared" si="0"/>
        <v>C16:0/18:1 PC (POPC)</v>
      </c>
      <c r="K25" s="18" t="str">
        <f>"A general model "&amp;C25&amp;" ("&amp;D25&amp;") lipid corresponding to atomistic e.g. C16:0/18:1 1-palmitoyl-2-oleoyl (PO"&amp;D25&amp;") tails."</f>
        <v>A general model phosphatidylcholine (PC) lipid corresponding to atomistic e.g. C16:0/18:1 1-palmitoyl-2-oleoyl (POPC) tails.</v>
      </c>
      <c r="M25" t="s">
        <v>158</v>
      </c>
      <c r="N25" t="str">
        <f>Refs!$B$1 &amp; " \n " &amp; Refs!$B$2 &amp; " \n " &amp; Refs!$B$7</f>
        <v>S.J. Marrink, A.H. de Vries, A.E. Mark. Coarse grained model for semi-quantitative lipid simulations. JPC-B, 108:750-760, \n 2004. doi:10.1021/jp036508g \n S.J. Marrink, H.J. Risselada, S. Yefimov, D.P. Tieleman, A.H. de Vries. The MARTINI force field: coarse grained model for \n biomolecular simulations. JPC-B, 111:7812-7824, 2007. doi:10.1021/jp071097f \n T.A. Wassenaar, H.I. Ingolfsson, R.A. Bockmann, D.P. Tieleman, S.J. Marrink. Computational lipidomics with insane: a versatile \n tool for generating custom membranes for molecular simulations. JCTC, 150410125128004, 2015. doi:10.1021/acs.jctc.5b00209</v>
      </c>
      <c r="O25" t="s">
        <v>159</v>
      </c>
      <c r="U25" t="s">
        <v>160</v>
      </c>
      <c r="V25" t="s">
        <v>161</v>
      </c>
      <c r="W25" t="str">
        <f t="shared" si="1"/>
        <v>CDCC CCCC</v>
      </c>
    </row>
    <row r="26" spans="2:25" x14ac:dyDescent="0.2">
      <c r="B26" t="s">
        <v>154</v>
      </c>
      <c r="C26" t="s">
        <v>155</v>
      </c>
      <c r="D26" t="s">
        <v>154</v>
      </c>
      <c r="E26" s="17" t="s">
        <v>198</v>
      </c>
      <c r="F26" s="17" t="s">
        <v>57</v>
      </c>
      <c r="G26" s="17" t="s">
        <v>80</v>
      </c>
      <c r="H26" s="17"/>
      <c r="I26" t="s">
        <v>199</v>
      </c>
      <c r="J26" t="str">
        <f t="shared" si="0"/>
        <v>C16:0/20:1 PC (PGPC)</v>
      </c>
      <c r="K26" s="18" t="str">
        <f>"A general model "&amp;C26&amp;" ("&amp;D26&amp;") lipid corresponding to atomistic e.g. C16:0/22:1 1-palmitoyl-2-docosenoyl tails."</f>
        <v>A general model phosphatidylcholine (PC) lipid corresponding to atomistic e.g. C16:0/22:1 1-palmitoyl-2-docosenoyl tails.</v>
      </c>
      <c r="M26" t="s">
        <v>158</v>
      </c>
      <c r="N26" t="str">
        <f>Refs!$B$1 &amp; " \n " &amp; Refs!$B$2 &amp; " \n " &amp; Refs!$B$7</f>
        <v>S.J. Marrink, A.H. de Vries, A.E. Mark. Coarse grained model for semi-quantitative lipid simulations. JPC-B, 108:750-760, \n 2004. doi:10.1021/jp036508g \n S.J. Marrink, H.J. Risselada, S. Yefimov, D.P. Tieleman, A.H. de Vries. The MARTINI force field: coarse grained model for \n biomolecular simulations. JPC-B, 111:7812-7824, 2007. doi:10.1021/jp071097f \n T.A. Wassenaar, H.I. Ingolfsson, R.A. Bockmann, D.P. Tieleman, S.J. Marrink. Computational lipidomics with insane: a versatile \n tool for generating custom membranes for molecular simulations. JCTC, 150410125128004, 2015. doi:10.1021/acs.jctc.5b00209</v>
      </c>
      <c r="O26" t="s">
        <v>159</v>
      </c>
      <c r="U26" t="s">
        <v>160</v>
      </c>
      <c r="V26" t="s">
        <v>161</v>
      </c>
      <c r="W26" t="str">
        <f t="shared" si="1"/>
        <v>CCDCC CCCC</v>
      </c>
    </row>
    <row r="27" spans="2:25" x14ac:dyDescent="0.2">
      <c r="B27" t="s">
        <v>154</v>
      </c>
      <c r="C27" t="s">
        <v>155</v>
      </c>
      <c r="D27" t="s">
        <v>154</v>
      </c>
      <c r="E27" s="17" t="s">
        <v>200</v>
      </c>
      <c r="F27" s="17" t="s">
        <v>57</v>
      </c>
      <c r="G27" s="17" t="s">
        <v>95</v>
      </c>
      <c r="H27" s="17"/>
      <c r="I27" t="s">
        <v>201</v>
      </c>
      <c r="J27" t="str">
        <f t="shared" si="0"/>
        <v>C16:0/20:2 PC (PEPC)</v>
      </c>
      <c r="K27" s="18" t="str">
        <f>"A general model "&amp;C27&amp;" ("&amp;D27&amp;") lipid corresponding to atomistic e.g. C18:0/20:2 1-stearoyl-2-eicosadienoyl tails."</f>
        <v>A general model phosphatidylcholine (PC) lipid corresponding to atomistic e.g. C18:0/20:2 1-stearoyl-2-eicosadienoyl tails.</v>
      </c>
      <c r="M27" t="s">
        <v>158</v>
      </c>
      <c r="N27" t="str">
        <f>Refs!$B$1 &amp; " \n " &amp; Refs!$B$2 &amp; " \n " &amp; Refs!$B$7</f>
        <v>S.J. Marrink, A.H. de Vries, A.E. Mark. Coarse grained model for semi-quantitative lipid simulations. JPC-B, 108:750-760, \n 2004. doi:10.1021/jp036508g \n S.J. Marrink, H.J. Risselada, S. Yefimov, D.P. Tieleman, A.H. de Vries. The MARTINI force field: coarse grained model for \n biomolecular simulations. JPC-B, 111:7812-7824, 2007. doi:10.1021/jp071097f \n T.A. Wassenaar, H.I. Ingolfsson, R.A. Bockmann, D.P. Tieleman, S.J. Marrink. Computational lipidomics with insane: a versatile \n tool for generating custom membranes for molecular simulations. JCTC, 150410125128004, 2015. doi:10.1021/acs.jctc.5b00209</v>
      </c>
      <c r="O27" t="s">
        <v>159</v>
      </c>
      <c r="U27" t="s">
        <v>160</v>
      </c>
      <c r="V27" t="s">
        <v>161</v>
      </c>
      <c r="W27" t="str">
        <f t="shared" si="1"/>
        <v>CCDDC CCCC</v>
      </c>
    </row>
    <row r="28" spans="2:25" x14ac:dyDescent="0.2">
      <c r="B28" t="s">
        <v>154</v>
      </c>
      <c r="C28" t="s">
        <v>155</v>
      </c>
      <c r="D28" t="s">
        <v>154</v>
      </c>
      <c r="E28" s="17" t="s">
        <v>202</v>
      </c>
      <c r="F28" s="17" t="s">
        <v>57</v>
      </c>
      <c r="G28" s="17" t="s">
        <v>88</v>
      </c>
      <c r="H28" s="17"/>
      <c r="I28" t="s">
        <v>203</v>
      </c>
      <c r="J28" t="str">
        <f t="shared" si="0"/>
        <v>C16:0/18:2 PC (PIPC)</v>
      </c>
      <c r="K28" s="18" t="str">
        <f>"A general model "&amp;C28&amp;" ("&amp;D28&amp;") lipid corresponding to atomistic e.g. C16:0/18:2 1-palmitoyl-2-linoleoyl tails."</f>
        <v>A general model phosphatidylcholine (PC) lipid corresponding to atomistic e.g. C16:0/18:2 1-palmitoyl-2-linoleoyl tails.</v>
      </c>
      <c r="M28" t="s">
        <v>158</v>
      </c>
      <c r="N28" t="str">
        <f>Refs!$B$1 &amp; " \n " &amp; Refs!$B$2 &amp; " \n " &amp; Refs!$B$7</f>
        <v>S.J. Marrink, A.H. de Vries, A.E. Mark. Coarse grained model for semi-quantitative lipid simulations. JPC-B, 108:750-760, \n 2004. doi:10.1021/jp036508g \n S.J. Marrink, H.J. Risselada, S. Yefimov, D.P. Tieleman, A.H. de Vries. The MARTINI force field: coarse grained model for \n biomolecular simulations. JPC-B, 111:7812-7824, 2007. doi:10.1021/jp071097f \n T.A. Wassenaar, H.I. Ingolfsson, R.A. Bockmann, D.P. Tieleman, S.J. Marrink. Computational lipidomics with insane: a versatile \n tool for generating custom membranes for molecular simulations. JCTC, 150410125128004, 2015. doi:10.1021/acs.jctc.5b00209</v>
      </c>
      <c r="O28" t="s">
        <v>159</v>
      </c>
      <c r="U28" t="s">
        <v>160</v>
      </c>
      <c r="V28" t="s">
        <v>161</v>
      </c>
      <c r="W28" t="str">
        <f t="shared" si="1"/>
        <v>CDDC CCCC</v>
      </c>
    </row>
    <row r="29" spans="2:25" x14ac:dyDescent="0.2">
      <c r="B29" t="s">
        <v>154</v>
      </c>
      <c r="C29" t="s">
        <v>155</v>
      </c>
      <c r="D29" t="s">
        <v>154</v>
      </c>
      <c r="E29" s="17" t="s">
        <v>204</v>
      </c>
      <c r="F29" s="17" t="s">
        <v>57</v>
      </c>
      <c r="G29" s="17" t="s">
        <v>92</v>
      </c>
      <c r="H29" s="17"/>
      <c r="I29" t="s">
        <v>205</v>
      </c>
      <c r="J29" t="str">
        <f t="shared" si="0"/>
        <v>C16:0/18:3 PC (PFPC)</v>
      </c>
      <c r="K29" s="18" t="str">
        <f>"A general model "&amp;C29&amp;" ("&amp;D29&amp;") lipid corresponding to atomistic e.g. C16:0/18:3 tails."</f>
        <v>A general model phosphatidylcholine (PC) lipid corresponding to atomistic e.g. C16:0/18:3 tails.</v>
      </c>
      <c r="M29" t="s">
        <v>158</v>
      </c>
      <c r="N29" t="str">
        <f>Refs!$B$1 &amp; " \n " &amp; Refs!$B$2 &amp; " \n " &amp; Refs!$B$7</f>
        <v>S.J. Marrink, A.H. de Vries, A.E. Mark. Coarse grained model for semi-quantitative lipid simulations. JPC-B, 108:750-760, \n 2004. doi:10.1021/jp036508g \n S.J. Marrink, H.J. Risselada, S. Yefimov, D.P. Tieleman, A.H. de Vries. The MARTINI force field: coarse grained model for \n biomolecular simulations. JPC-B, 111:7812-7824, 2007. doi:10.1021/jp071097f \n T.A. Wassenaar, H.I. Ingolfsson, R.A. Bockmann, D.P. Tieleman, S.J. Marrink. Computational lipidomics with insane: a versatile \n tool for generating custom membranes for molecular simulations. JCTC, 150410125128004, 2015. doi:10.1021/acs.jctc.5b00209</v>
      </c>
      <c r="O29" t="s">
        <v>206</v>
      </c>
      <c r="U29" t="s">
        <v>160</v>
      </c>
      <c r="V29" t="s">
        <v>161</v>
      </c>
      <c r="W29" t="str">
        <f t="shared" si="1"/>
        <v>CDDD CCCC</v>
      </c>
    </row>
    <row r="30" spans="2:25" x14ac:dyDescent="0.2">
      <c r="B30" t="s">
        <v>154</v>
      </c>
      <c r="C30" t="s">
        <v>155</v>
      </c>
      <c r="D30" t="s">
        <v>154</v>
      </c>
      <c r="E30" s="17" t="s">
        <v>207</v>
      </c>
      <c r="F30" s="17" t="s">
        <v>57</v>
      </c>
      <c r="G30" s="17" t="s">
        <v>103</v>
      </c>
      <c r="H30" s="17"/>
      <c r="I30" t="s">
        <v>208</v>
      </c>
      <c r="J30" t="str">
        <f t="shared" si="0"/>
        <v>C16:0/20:4 PC (PAPC)</v>
      </c>
      <c r="K30" s="18" t="str">
        <f>"A general model "&amp;C30&amp;" ("&amp;D30&amp;") lipid corresponding to atomistic e.g. C16:0/20:4 1-stearoyl-2-arachidonoyl tails."</f>
        <v>A general model phosphatidylcholine (PC) lipid corresponding to atomistic e.g. C16:0/20:4 1-stearoyl-2-arachidonoyl tails.</v>
      </c>
      <c r="M30" t="s">
        <v>158</v>
      </c>
      <c r="N30" t="str">
        <f>Refs!$B$1 &amp; " \n " &amp; Refs!$B$2 &amp; " \n " &amp; Refs!$B$7</f>
        <v>S.J. Marrink, A.H. de Vries, A.E. Mark. Coarse grained model for semi-quantitative lipid simulations. JPC-B, 108:750-760, \n 2004. doi:10.1021/jp036508g \n S.J. Marrink, H.J. Risselada, S. Yefimov, D.P. Tieleman, A.H. de Vries. The MARTINI force field: coarse grained model for \n biomolecular simulations. JPC-B, 111:7812-7824, 2007. doi:10.1021/jp071097f \n T.A. Wassenaar, H.I. Ingolfsson, R.A. Bockmann, D.P. Tieleman, S.J. Marrink. Computational lipidomics with insane: a versatile \n tool for generating custom membranes for molecular simulations. JCTC, 150410125128004, 2015. doi:10.1021/acs.jctc.5b00209</v>
      </c>
      <c r="O30" t="s">
        <v>159</v>
      </c>
      <c r="U30" t="s">
        <v>160</v>
      </c>
      <c r="V30" t="s">
        <v>161</v>
      </c>
      <c r="W30" t="str">
        <f t="shared" si="1"/>
        <v>DDDDC CCCC</v>
      </c>
    </row>
    <row r="31" spans="2:25" x14ac:dyDescent="0.2">
      <c r="B31" t="s">
        <v>154</v>
      </c>
      <c r="C31" t="s">
        <v>155</v>
      </c>
      <c r="D31" t="s">
        <v>154</v>
      </c>
      <c r="E31" s="17" t="s">
        <v>209</v>
      </c>
      <c r="F31" s="17" t="s">
        <v>57</v>
      </c>
      <c r="G31" s="17" t="s">
        <v>107</v>
      </c>
      <c r="H31" s="17"/>
      <c r="I31" s="18" t="s">
        <v>210</v>
      </c>
      <c r="J31" t="str">
        <f t="shared" si="0"/>
        <v>C16:0/22:6 PC (PUPC)</v>
      </c>
      <c r="K31" s="18" t="str">
        <f>"A general model "&amp;C31&amp;" ("&amp;D31&amp;") lipid corresponding to atomistic e.g. C16:0/22:6 1-palmitoyl-2-docosahexaenoyl tails."</f>
        <v>A general model phosphatidylcholine (PC) lipid corresponding to atomistic e.g. C16:0/22:6 1-palmitoyl-2-docosahexaenoyl tails.</v>
      </c>
      <c r="M31" t="s">
        <v>158</v>
      </c>
      <c r="N31" t="str">
        <f>Refs!$B$1 &amp; " \n " &amp; Refs!$B$2 &amp; " \n " &amp; Refs!$B$7</f>
        <v>S.J. Marrink, A.H. de Vries, A.E. Mark. Coarse grained model for semi-quantitative lipid simulations. JPC-B, 108:750-760, \n 2004. doi:10.1021/jp036508g \n S.J. Marrink, H.J. Risselada, S. Yefimov, D.P. Tieleman, A.H. de Vries. The MARTINI force field: coarse grained model for \n biomolecular simulations. JPC-B, 111:7812-7824, 2007. doi:10.1021/jp071097f \n T.A. Wassenaar, H.I. Ingolfsson, R.A. Bockmann, D.P. Tieleman, S.J. Marrink. Computational lipidomics with insane: a versatile \n tool for generating custom membranes for molecular simulations. JCTC, 150410125128004, 2015. doi:10.1021/acs.jctc.5b00209</v>
      </c>
      <c r="O31" t="s">
        <v>159</v>
      </c>
      <c r="U31" t="s">
        <v>160</v>
      </c>
      <c r="V31" t="s">
        <v>161</v>
      </c>
      <c r="W31" t="str">
        <f t="shared" si="1"/>
        <v>DDDDD CCCC</v>
      </c>
    </row>
    <row r="32" spans="2:25" x14ac:dyDescent="0.2">
      <c r="B32" t="s">
        <v>154</v>
      </c>
      <c r="C32" t="s">
        <v>155</v>
      </c>
      <c r="D32" t="s">
        <v>154</v>
      </c>
      <c r="E32" s="17" t="s">
        <v>211</v>
      </c>
      <c r="F32" s="17" t="s">
        <v>57</v>
      </c>
      <c r="G32" s="17" t="s">
        <v>112</v>
      </c>
      <c r="H32" s="17"/>
      <c r="I32" s="18" t="s">
        <v>212</v>
      </c>
      <c r="J32" t="str">
        <f t="shared" si="0"/>
        <v>C16:0/24:6 PC (PRPC)</v>
      </c>
      <c r="K32" s="18" t="str">
        <f>"A general model "&amp;C32&amp;" ("&amp;D32&amp;") lipid corresponding to atomistic e.g. C18:0/22:6 1-stearoyl-2-nisienoyl acid tails."</f>
        <v>A general model phosphatidylcholine (PC) lipid corresponding to atomistic e.g. C18:0/22:6 1-stearoyl-2-nisienoyl acid tails.</v>
      </c>
      <c r="M32" t="s">
        <v>158</v>
      </c>
      <c r="N32" t="str">
        <f>Refs!$B$1 &amp; " \n " &amp; Refs!$B$2 &amp; " \n " &amp; Refs!$B$7</f>
        <v>S.J. Marrink, A.H. de Vries, A.E. Mark. Coarse grained model for semi-quantitative lipid simulations. JPC-B, 108:750-760, \n 2004. doi:10.1021/jp036508g \n S.J. Marrink, H.J. Risselada, S. Yefimov, D.P. Tieleman, A.H. de Vries. The MARTINI force field: coarse grained model for \n biomolecular simulations. JPC-B, 111:7812-7824, 2007. doi:10.1021/jp071097f \n T.A. Wassenaar, H.I. Ingolfsson, R.A. Bockmann, D.P. Tieleman, S.J. Marrink. Computational lipidomics with insane: a versatile \n tool for generating custom membranes for molecular simulations. JCTC, 150410125128004, 2015. doi:10.1021/acs.jctc.5b00209</v>
      </c>
      <c r="O32" t="s">
        <v>159</v>
      </c>
      <c r="U32" t="s">
        <v>160</v>
      </c>
      <c r="V32" t="s">
        <v>161</v>
      </c>
      <c r="W32" t="str">
        <f t="shared" si="1"/>
        <v>DDDDDD CCCC</v>
      </c>
    </row>
    <row r="33" spans="2:23" x14ac:dyDescent="0.2">
      <c r="B33" t="s">
        <v>154</v>
      </c>
      <c r="C33" t="s">
        <v>155</v>
      </c>
      <c r="D33" t="s">
        <v>154</v>
      </c>
      <c r="E33" s="17" t="s">
        <v>213</v>
      </c>
      <c r="F33" s="17" t="s">
        <v>73</v>
      </c>
      <c r="G33" s="17" t="s">
        <v>88</v>
      </c>
      <c r="H33" s="17"/>
      <c r="I33" t="s">
        <v>214</v>
      </c>
      <c r="J33" t="str">
        <f t="shared" si="0"/>
        <v>C18:1/18:2 PC (OIPC)</v>
      </c>
      <c r="K33" s="18" t="str">
        <f>"A general model "&amp;C33&amp;" ("&amp;D33&amp;") lipid corresponding to atomistic e.g. C18:1/18:2 tails."</f>
        <v>A general model phosphatidylcholine (PC) lipid corresponding to atomistic e.g. C18:1/18:2 tails.</v>
      </c>
      <c r="M33" t="s">
        <v>158</v>
      </c>
      <c r="N33" t="str">
        <f>Refs!$B$1 &amp; " \n " &amp; Refs!$B$2 &amp; " \n " &amp; Refs!$B$7</f>
        <v>S.J. Marrink, A.H. de Vries, A.E. Mark. Coarse grained model for semi-quantitative lipid simulations. JPC-B, 108:750-760, \n 2004. doi:10.1021/jp036508g \n S.J. Marrink, H.J. Risselada, S. Yefimov, D.P. Tieleman, A.H. de Vries. The MARTINI force field: coarse grained model for \n biomolecular simulations. JPC-B, 111:7812-7824, 2007. doi:10.1021/jp071097f \n T.A. Wassenaar, H.I. Ingolfsson, R.A. Bockmann, D.P. Tieleman, S.J. Marrink. Computational lipidomics with insane: a versatile \n tool for generating custom membranes for molecular simulations. JCTC, 150410125128004, 2015. doi:10.1021/acs.jctc.5b00209</v>
      </c>
      <c r="O33" t="s">
        <v>206</v>
      </c>
      <c r="U33" t="s">
        <v>160</v>
      </c>
      <c r="V33" t="s">
        <v>161</v>
      </c>
      <c r="W33" t="str">
        <f t="shared" si="1"/>
        <v>CDDC CDCC</v>
      </c>
    </row>
    <row r="34" spans="2:23" x14ac:dyDescent="0.2">
      <c r="B34" t="s">
        <v>154</v>
      </c>
      <c r="C34" t="s">
        <v>155</v>
      </c>
      <c r="D34" t="s">
        <v>154</v>
      </c>
      <c r="E34" s="17" t="s">
        <v>215</v>
      </c>
      <c r="F34" s="17" t="s">
        <v>73</v>
      </c>
      <c r="G34" s="17" t="s">
        <v>107</v>
      </c>
      <c r="H34" s="17"/>
      <c r="I34" s="18" t="s">
        <v>216</v>
      </c>
      <c r="J34" t="str">
        <f t="shared" si="0"/>
        <v>C18:1/22:6 PC (OUPC)</v>
      </c>
      <c r="K34" s="18" t="str">
        <f>"A general model "&amp;C34&amp;" ("&amp;D34&amp;") lipid corresponding to atomistic e.g. C18:1/22:6 tails."</f>
        <v>A general model phosphatidylcholine (PC) lipid corresponding to atomistic e.g. C18:1/22:6 tails.</v>
      </c>
      <c r="M34" t="s">
        <v>158</v>
      </c>
      <c r="N34" t="str">
        <f>Refs!$B$1 &amp; " \n " &amp; Refs!$B$2 &amp; " \n " &amp; Refs!$B$7</f>
        <v>S.J. Marrink, A.H. de Vries, A.E. Mark. Coarse grained model for semi-quantitative lipid simulations. JPC-B, 108:750-760, \n 2004. doi:10.1021/jp036508g \n S.J. Marrink, H.J. Risselada, S. Yefimov, D.P. Tieleman, A.H. de Vries. The MARTINI force field: coarse grained model for \n biomolecular simulations. JPC-B, 111:7812-7824, 2007. doi:10.1021/jp071097f \n T.A. Wassenaar, H.I. Ingolfsson, R.A. Bockmann, D.P. Tieleman, S.J. Marrink. Computational lipidomics with insane: a versatile \n tool for generating custom membranes for molecular simulations. JCTC, 150410125128004, 2015. doi:10.1021/acs.jctc.5b00209</v>
      </c>
      <c r="O34" t="s">
        <v>206</v>
      </c>
      <c r="U34" t="s">
        <v>160</v>
      </c>
      <c r="V34" t="s">
        <v>161</v>
      </c>
      <c r="W34" t="str">
        <f t="shared" si="1"/>
        <v>DDDDD CDCC</v>
      </c>
    </row>
    <row r="36" spans="2:23" ht="18" x14ac:dyDescent="0.2">
      <c r="B36" s="16" t="s">
        <v>217</v>
      </c>
      <c r="C36" s="16"/>
      <c r="D36" s="16"/>
    </row>
    <row r="37" spans="2:23" x14ac:dyDescent="0.2">
      <c r="B37" t="s">
        <v>218</v>
      </c>
      <c r="C37" t="s">
        <v>219</v>
      </c>
      <c r="D37" t="s">
        <v>218</v>
      </c>
      <c r="E37" s="17" t="s">
        <v>220</v>
      </c>
      <c r="F37" s="17" t="s">
        <v>50</v>
      </c>
      <c r="G37" s="17" t="s">
        <v>50</v>
      </c>
      <c r="H37" s="17"/>
      <c r="I37" t="s">
        <v>157</v>
      </c>
      <c r="J37" t="str">
        <f t="shared" ref="J37:J63" si="2">I37&amp;" "&amp;D37&amp;" ("&amp;E37&amp;")"</f>
        <v>di-C08:0-C10:0 PE (DTPE)</v>
      </c>
      <c r="K37" t="str">
        <f>"A general model "&amp;C37&amp;" ("&amp;D37&amp;") lipid corresponding to atomistic C8:0 dioctanoyl - C10:0 didecanoyl tails."</f>
        <v>A general model phosphatidylethanolamine (PE) lipid corresponding to atomistic C8:0 dioctanoyl - C10:0 didecanoyl tails.</v>
      </c>
      <c r="M37" t="s">
        <v>158</v>
      </c>
      <c r="N37" t="str">
        <f>Refs!$B$1 &amp; " \n " &amp; Refs!$B$2 &amp; " \n " &amp; Refs!$B$7</f>
        <v>S.J. Marrink, A.H. de Vries, A.E. Mark. Coarse grained model for semi-quantitative lipid simulations. JPC-B, 108:750-760, \n 2004. doi:10.1021/jp036508g \n S.J. Marrink, H.J. Risselada, S. Yefimov, D.P. Tieleman, A.H. de Vries. The MARTINI force field: coarse grained model for \n biomolecular simulations. JPC-B, 111:7812-7824, 2007. doi:10.1021/jp071097f \n T.A. Wassenaar, H.I. Ingolfsson, R.A. Bockmann, D.P. Tieleman, S.J. Marrink. Computational lipidomics with insane: a versatile \n tool for generating custom membranes for molecular simulations. JCTC, 150410125128004, 2015. doi:10.1021/acs.jctc.5b00209</v>
      </c>
      <c r="O37" t="s">
        <v>159</v>
      </c>
      <c r="U37" t="s">
        <v>221</v>
      </c>
      <c r="V37" t="s">
        <v>161</v>
      </c>
      <c r="W37" t="str">
        <f t="shared" ref="W37:W63" si="3">G37&amp;" "&amp;F37</f>
        <v>CC CC</v>
      </c>
    </row>
    <row r="38" spans="2:23" x14ac:dyDescent="0.2">
      <c r="B38" t="s">
        <v>218</v>
      </c>
      <c r="C38" t="s">
        <v>219</v>
      </c>
      <c r="D38" t="s">
        <v>218</v>
      </c>
      <c r="E38" s="17" t="s">
        <v>222</v>
      </c>
      <c r="F38" s="17" t="s">
        <v>54</v>
      </c>
      <c r="G38" s="17" t="s">
        <v>54</v>
      </c>
      <c r="H38" s="17"/>
      <c r="I38" t="s">
        <v>163</v>
      </c>
      <c r="J38" t="str">
        <f t="shared" si="2"/>
        <v>di-C12:0-C14:0 PE (DLPE)</v>
      </c>
      <c r="K38" t="str">
        <f>"A general model "&amp;C38&amp;" ("&amp;D38&amp;") lipid corresponding to atomistic C12:0 dilauroyl (DL"&amp;D38&amp;") - \n C14:0 dimyristoyl (DM"&amp;D38&amp;") tails."</f>
        <v>A general model phosphatidylethanolamine (PE) lipid corresponding to atomistic C12:0 dilauroyl (DLPE) - \n C14:0 dimyristoyl (DMPE) tails.</v>
      </c>
      <c r="M38" t="s">
        <v>158</v>
      </c>
      <c r="N38" t="str">
        <f>Refs!$B$1 &amp; " \n " &amp; Refs!$B$2 &amp; " \n " &amp; Refs!$B$7</f>
        <v>S.J. Marrink, A.H. de Vries, A.E. Mark. Coarse grained model for semi-quantitative lipid simulations. JPC-B, 108:750-760, \n 2004. doi:10.1021/jp036508g \n S.J. Marrink, H.J. Risselada, S. Yefimov, D.P. Tieleman, A.H. de Vries. The MARTINI force field: coarse grained model for \n biomolecular simulations. JPC-B, 111:7812-7824, 2007. doi:10.1021/jp071097f \n T.A. Wassenaar, H.I. Ingolfsson, R.A. Bockmann, D.P. Tieleman, S.J. Marrink. Computational lipidomics with insane: a versatile \n tool for generating custom membranes for molecular simulations. JCTC, 150410125128004, 2015. doi:10.1021/acs.jctc.5b00209</v>
      </c>
      <c r="O38" t="s">
        <v>159</v>
      </c>
      <c r="U38" t="s">
        <v>221</v>
      </c>
      <c r="V38" t="s">
        <v>161</v>
      </c>
      <c r="W38" t="str">
        <f t="shared" si="3"/>
        <v>CCC CCC</v>
      </c>
    </row>
    <row r="39" spans="2:23" x14ac:dyDescent="0.2">
      <c r="B39" t="s">
        <v>218</v>
      </c>
      <c r="C39" t="s">
        <v>219</v>
      </c>
      <c r="D39" t="s">
        <v>218</v>
      </c>
      <c r="E39" s="17" t="s">
        <v>223</v>
      </c>
      <c r="F39" s="17" t="s">
        <v>57</v>
      </c>
      <c r="G39" s="17" t="s">
        <v>57</v>
      </c>
      <c r="H39" s="17"/>
      <c r="I39" t="s">
        <v>165</v>
      </c>
      <c r="J39" t="str">
        <f t="shared" si="2"/>
        <v>di-C16:0-C18:0 PE (DPPE)</v>
      </c>
      <c r="K39" t="str">
        <f>"A general model "&amp;C39&amp;" ("&amp;D39&amp;") lipid corresponding to atomistic C16:0 dipalmitoyl (DP"&amp;D39&amp;") - \n C18:0 distearoyl (DS"&amp;D39&amp;") tails."</f>
        <v>A general model phosphatidylethanolamine (PE) lipid corresponding to atomistic C16:0 dipalmitoyl (DPPE) - \n C18:0 distearoyl (DSPE) tails.</v>
      </c>
      <c r="M39" t="s">
        <v>158</v>
      </c>
      <c r="N39" t="str">
        <f>Refs!$B$1 &amp; " \n " &amp; Refs!$B$2 &amp; " \n " &amp; Refs!$B$7</f>
        <v>S.J. Marrink, A.H. de Vries, A.E. Mark. Coarse grained model for semi-quantitative lipid simulations. JPC-B, 108:750-760, \n 2004. doi:10.1021/jp036508g \n S.J. Marrink, H.J. Risselada, S. Yefimov, D.P. Tieleman, A.H. de Vries. The MARTINI force field: coarse grained model for \n biomolecular simulations. JPC-B, 111:7812-7824, 2007. doi:10.1021/jp071097f \n T.A. Wassenaar, H.I. Ingolfsson, R.A. Bockmann, D.P. Tieleman, S.J. Marrink. Computational lipidomics with insane: a versatile \n tool for generating custom membranes for molecular simulations. JCTC, 150410125128004, 2015. doi:10.1021/acs.jctc.5b00209</v>
      </c>
      <c r="O39" t="s">
        <v>159</v>
      </c>
      <c r="U39" t="s">
        <v>221</v>
      </c>
      <c r="V39" t="s">
        <v>161</v>
      </c>
      <c r="W39" t="str">
        <f t="shared" si="3"/>
        <v>CCCC CCCC</v>
      </c>
    </row>
    <row r="40" spans="2:23" x14ac:dyDescent="0.2">
      <c r="B40" t="s">
        <v>218</v>
      </c>
      <c r="C40" t="s">
        <v>219</v>
      </c>
      <c r="D40" t="s">
        <v>218</v>
      </c>
      <c r="E40" s="17" t="s">
        <v>224</v>
      </c>
      <c r="F40" s="17" t="s">
        <v>61</v>
      </c>
      <c r="G40" s="17" t="s">
        <v>61</v>
      </c>
      <c r="H40" s="17"/>
      <c r="I40" t="s">
        <v>167</v>
      </c>
      <c r="J40" t="str">
        <f t="shared" si="2"/>
        <v>di-C20:0-C22:0 PE (DBPE)</v>
      </c>
      <c r="K40" t="str">
        <f>"A general model "&amp;C40&amp;" ("&amp;D40&amp;") lipid corresponding to atomistic C20:0 diarachidoyl - C22:0 dibehenoyl tails."</f>
        <v>A general model phosphatidylethanolamine (PE) lipid corresponding to atomistic C20:0 diarachidoyl - C22:0 dibehenoyl tails.</v>
      </c>
      <c r="M40" t="s">
        <v>158</v>
      </c>
      <c r="N40" t="str">
        <f>Refs!$B$1 &amp; " \n " &amp; Refs!$B$2 &amp; " \n " &amp; Refs!$B$7</f>
        <v>S.J. Marrink, A.H. de Vries, A.E. Mark. Coarse grained model for semi-quantitative lipid simulations. JPC-B, 108:750-760, \n 2004. doi:10.1021/jp036508g \n S.J. Marrink, H.J. Risselada, S. Yefimov, D.P. Tieleman, A.H. de Vries. The MARTINI force field: coarse grained model for \n biomolecular simulations. JPC-B, 111:7812-7824, 2007. doi:10.1021/jp071097f \n T.A. Wassenaar, H.I. Ingolfsson, R.A. Bockmann, D.P. Tieleman, S.J. Marrink. Computational lipidomics with insane: a versatile \n tool for generating custom membranes for molecular simulations. JCTC, 150410125128004, 2015. doi:10.1021/acs.jctc.5b00209</v>
      </c>
      <c r="O40" t="s">
        <v>159</v>
      </c>
      <c r="U40" t="s">
        <v>221</v>
      </c>
      <c r="V40" t="s">
        <v>161</v>
      </c>
      <c r="W40" t="str">
        <f t="shared" si="3"/>
        <v>CCCCC CCCCC</v>
      </c>
    </row>
    <row r="41" spans="2:23" x14ac:dyDescent="0.2">
      <c r="B41" t="s">
        <v>218</v>
      </c>
      <c r="C41" t="s">
        <v>219</v>
      </c>
      <c r="D41" t="s">
        <v>218</v>
      </c>
      <c r="E41" s="17" t="s">
        <v>225</v>
      </c>
      <c r="F41" s="17" t="s">
        <v>65</v>
      </c>
      <c r="G41" s="17" t="s">
        <v>65</v>
      </c>
      <c r="H41" s="17"/>
      <c r="I41" t="s">
        <v>169</v>
      </c>
      <c r="J41" t="str">
        <f t="shared" si="2"/>
        <v>di-C24:0-C26:0 PE (DXPE)</v>
      </c>
      <c r="K41" t="str">
        <f>"A general model "&amp;C41&amp;" ("&amp;D41&amp;") lipid corresponding to atomistic C24:0 dilignoceroyl - C26:0 dihexacosanoyl tails."</f>
        <v>A general model phosphatidylethanolamine (PE) lipid corresponding to atomistic C24:0 dilignoceroyl - C26:0 dihexacosanoyl tails.</v>
      </c>
      <c r="M41" t="s">
        <v>158</v>
      </c>
      <c r="N41" t="str">
        <f>Refs!$B$1 &amp; " \n " &amp; Refs!$B$2 &amp; " \n " &amp; Refs!$B$7</f>
        <v>S.J. Marrink, A.H. de Vries, A.E. Mark. Coarse grained model for semi-quantitative lipid simulations. JPC-B, 108:750-760, \n 2004. doi:10.1021/jp036508g \n S.J. Marrink, H.J. Risselada, S. Yefimov, D.P. Tieleman, A.H. de Vries. The MARTINI force field: coarse grained model for \n biomolecular simulations. JPC-B, 111:7812-7824, 2007. doi:10.1021/jp071097f \n T.A. Wassenaar, H.I. Ingolfsson, R.A. Bockmann, D.P. Tieleman, S.J. Marrink. Computational lipidomics with insane: a versatile \n tool for generating custom membranes for molecular simulations. JCTC, 150410125128004, 2015. doi:10.1021/acs.jctc.5b00209</v>
      </c>
      <c r="O41" t="s">
        <v>159</v>
      </c>
      <c r="U41" t="s">
        <v>221</v>
      </c>
      <c r="V41" t="s">
        <v>161</v>
      </c>
      <c r="W41" t="str">
        <f t="shared" si="3"/>
        <v>CCCCCC CCCCCC</v>
      </c>
    </row>
    <row r="42" spans="2:23" x14ac:dyDescent="0.2">
      <c r="B42" t="s">
        <v>218</v>
      </c>
      <c r="C42" t="s">
        <v>219</v>
      </c>
      <c r="D42" t="s">
        <v>218</v>
      </c>
      <c r="E42" s="17" t="s">
        <v>226</v>
      </c>
      <c r="F42" s="17" t="s">
        <v>69</v>
      </c>
      <c r="G42" s="17" t="s">
        <v>69</v>
      </c>
      <c r="H42" s="17"/>
      <c r="I42" t="s">
        <v>171</v>
      </c>
      <c r="J42" t="str">
        <f t="shared" si="2"/>
        <v>di-C12:1-C14:1 PE (DYPE)</v>
      </c>
      <c r="K42" t="str">
        <f>"A general model "&amp;C42&amp;" ("&amp;D42&amp;") lipid corresponding to atomistic e.g. C12:1, C14:1(9c) dimyristoleoyl tails."</f>
        <v>A general model phosphatidylethanolamine (PE) lipid corresponding to atomistic e.g. C12:1, C14:1(9c) dimyristoleoyl tails.</v>
      </c>
      <c r="M42" t="s">
        <v>158</v>
      </c>
      <c r="N42" t="str">
        <f>Refs!$B$1 &amp; " \n " &amp; Refs!$B$2 &amp; " \n " &amp; Refs!$B$7</f>
        <v>S.J. Marrink, A.H. de Vries, A.E. Mark. Coarse grained model for semi-quantitative lipid simulations. JPC-B, 108:750-760, \n 2004. doi:10.1021/jp036508g \n S.J. Marrink, H.J. Risselada, S. Yefimov, D.P. Tieleman, A.H. de Vries. The MARTINI force field: coarse grained model for \n biomolecular simulations. JPC-B, 111:7812-7824, 2007. doi:10.1021/jp071097f \n T.A. Wassenaar, H.I. Ingolfsson, R.A. Bockmann, D.P. Tieleman, S.J. Marrink. Computational lipidomics with insane: a versatile \n tool for generating custom membranes for molecular simulations. JCTC, 150410125128004, 2015. doi:10.1021/acs.jctc.5b00209</v>
      </c>
      <c r="O42" t="s">
        <v>159</v>
      </c>
      <c r="U42" t="s">
        <v>221</v>
      </c>
      <c r="V42" t="s">
        <v>161</v>
      </c>
      <c r="W42" t="str">
        <f t="shared" si="3"/>
        <v>CDC CDC</v>
      </c>
    </row>
    <row r="43" spans="2:23" x14ac:dyDescent="0.2">
      <c r="B43" t="s">
        <v>218</v>
      </c>
      <c r="C43" t="s">
        <v>219</v>
      </c>
      <c r="D43" t="s">
        <v>218</v>
      </c>
      <c r="E43" s="17" t="s">
        <v>227</v>
      </c>
      <c r="F43" s="17" t="s">
        <v>77</v>
      </c>
      <c r="G43" s="17" t="s">
        <v>77</v>
      </c>
      <c r="H43" s="17"/>
      <c r="I43" t="s">
        <v>173</v>
      </c>
      <c r="J43" t="str">
        <f t="shared" si="2"/>
        <v>di-C16:1-C18:1 PE (DVPE)</v>
      </c>
      <c r="K43" t="str">
        <f>"A general model "&amp;C43&amp;" ("&amp;D43&amp;") lipid corresponding to atomistic e.g. C16:1(11c), C18:1(11c), C18:1(12c) tails."</f>
        <v>A general model phosphatidylethanolamine (PE) lipid corresponding to atomistic e.g. C16:1(11c), C18:1(11c), C18:1(12c) tails.</v>
      </c>
      <c r="M43" t="s">
        <v>158</v>
      </c>
      <c r="N43" t="str">
        <f>Refs!$B$1 &amp; " \n " &amp; Refs!$B$2 &amp; " \n " &amp; Refs!$B$7</f>
        <v>S.J. Marrink, A.H. de Vries, A.E. Mark. Coarse grained model for semi-quantitative lipid simulations. JPC-B, 108:750-760, \n 2004. doi:10.1021/jp036508g \n S.J. Marrink, H.J. Risselada, S. Yefimov, D.P. Tieleman, A.H. de Vries. The MARTINI force field: coarse grained model for \n biomolecular simulations. JPC-B, 111:7812-7824, 2007. doi:10.1021/jp071097f \n T.A. Wassenaar, H.I. Ingolfsson, R.A. Bockmann, D.P. Tieleman, S.J. Marrink. Computational lipidomics with insane: a versatile \n tool for generating custom membranes for molecular simulations. JCTC, 150410125128004, 2015. doi:10.1021/acs.jctc.5b00209</v>
      </c>
      <c r="O43" t="s">
        <v>159</v>
      </c>
      <c r="U43" t="s">
        <v>221</v>
      </c>
      <c r="V43" t="s">
        <v>161</v>
      </c>
      <c r="W43" t="str">
        <f t="shared" si="3"/>
        <v>CCDC CCDC</v>
      </c>
    </row>
    <row r="44" spans="2:23" x14ac:dyDescent="0.2">
      <c r="B44" t="s">
        <v>218</v>
      </c>
      <c r="C44" t="s">
        <v>219</v>
      </c>
      <c r="D44" t="s">
        <v>218</v>
      </c>
      <c r="E44" s="17" t="s">
        <v>228</v>
      </c>
      <c r="F44" s="17" t="s">
        <v>73</v>
      </c>
      <c r="G44" s="17" t="s">
        <v>73</v>
      </c>
      <c r="H44" s="17"/>
      <c r="I44" t="s">
        <v>173</v>
      </c>
      <c r="J44" t="str">
        <f t="shared" si="2"/>
        <v>di-C16:1-C18:1 PE (DOPE)</v>
      </c>
      <c r="K44" t="str">
        <f>"A general model "&amp;C44&amp;" ("&amp;D44&amp;") lipid corresponding to atomistic e.g. C16:1(9c), C18:1(9c) dioleoyl (DO"&amp;D44&amp;") tails."</f>
        <v>A general model phosphatidylethanolamine (PE) lipid corresponding to atomistic e.g. C16:1(9c), C18:1(9c) dioleoyl (DOPE) tails.</v>
      </c>
      <c r="M44" t="s">
        <v>158</v>
      </c>
      <c r="N44" t="str">
        <f>Refs!$B$1 &amp; " \n " &amp; Refs!$B$2 &amp; " \n " &amp; Refs!$B$7</f>
        <v>S.J. Marrink, A.H. de Vries, A.E. Mark. Coarse grained model for semi-quantitative lipid simulations. JPC-B, 108:750-760, \n 2004. doi:10.1021/jp036508g \n S.J. Marrink, H.J. Risselada, S. Yefimov, D.P. Tieleman, A.H. de Vries. The MARTINI force field: coarse grained model for \n biomolecular simulations. JPC-B, 111:7812-7824, 2007. doi:10.1021/jp071097f \n T.A. Wassenaar, H.I. Ingolfsson, R.A. Bockmann, D.P. Tieleman, S.J. Marrink. Computational lipidomics with insane: a versatile \n tool for generating custom membranes for molecular simulations. JCTC, 150410125128004, 2015. doi:10.1021/acs.jctc.5b00209</v>
      </c>
      <c r="O44" t="s">
        <v>159</v>
      </c>
      <c r="U44" t="s">
        <v>221</v>
      </c>
      <c r="V44" t="s">
        <v>161</v>
      </c>
      <c r="W44" t="str">
        <f t="shared" si="3"/>
        <v>CDCC CDCC</v>
      </c>
    </row>
    <row r="45" spans="2:23" x14ac:dyDescent="0.2">
      <c r="B45" t="s">
        <v>218</v>
      </c>
      <c r="C45" t="s">
        <v>219</v>
      </c>
      <c r="D45" t="s">
        <v>218</v>
      </c>
      <c r="E45" s="17" t="s">
        <v>229</v>
      </c>
      <c r="F45" s="17" t="s">
        <v>88</v>
      </c>
      <c r="G45" s="17" t="s">
        <v>88</v>
      </c>
      <c r="H45" s="17"/>
      <c r="I45" t="s">
        <v>176</v>
      </c>
      <c r="J45" t="str">
        <f t="shared" si="2"/>
        <v>di-C16:2-C18:2 PE (DIPE)</v>
      </c>
      <c r="K45" t="str">
        <f>"A general model "&amp;C45&amp;" ("&amp;D45&amp;") lipid corresponding to atomistic e.g. C18:2(9c,12c) dilinoleoyl (DL"&amp;D45&amp;" or DLi"&amp;D45&amp;") tails."</f>
        <v>A general model phosphatidylethanolamine (PE) lipid corresponding to atomistic e.g. C18:2(9c,12c) dilinoleoyl (DLPE or DLiPE) tails.</v>
      </c>
      <c r="M45" t="s">
        <v>158</v>
      </c>
      <c r="N45" t="str">
        <f>Refs!$B$1 &amp; " \n " &amp; Refs!$B$2 &amp; " \n " &amp; Refs!$B$7</f>
        <v>S.J. Marrink, A.H. de Vries, A.E. Mark. Coarse grained model for semi-quantitative lipid simulations. JPC-B, 108:750-760, \n 2004. doi:10.1021/jp036508g \n S.J. Marrink, H.J. Risselada, S. Yefimov, D.P. Tieleman, A.H. de Vries. The MARTINI force field: coarse grained model for \n biomolecular simulations. JPC-B, 111:7812-7824, 2007. doi:10.1021/jp071097f \n T.A. Wassenaar, H.I. Ingolfsson, R.A. Bockmann, D.P. Tieleman, S.J. Marrink. Computational lipidomics with insane: a versatile \n tool for generating custom membranes for molecular simulations. JCTC, 150410125128004, 2015. doi:10.1021/acs.jctc.5b00209</v>
      </c>
      <c r="O45" t="s">
        <v>159</v>
      </c>
      <c r="U45" t="s">
        <v>221</v>
      </c>
      <c r="V45" t="s">
        <v>161</v>
      </c>
      <c r="W45" t="str">
        <f t="shared" si="3"/>
        <v>CDDC CDDC</v>
      </c>
    </row>
    <row r="46" spans="2:23" x14ac:dyDescent="0.2">
      <c r="B46" t="s">
        <v>218</v>
      </c>
      <c r="C46" t="s">
        <v>219</v>
      </c>
      <c r="D46" t="s">
        <v>218</v>
      </c>
      <c r="E46" s="17" t="s">
        <v>230</v>
      </c>
      <c r="F46" s="17" t="s">
        <v>92</v>
      </c>
      <c r="G46" s="17" t="s">
        <v>92</v>
      </c>
      <c r="H46" s="17"/>
      <c r="I46" t="s">
        <v>178</v>
      </c>
      <c r="J46" t="str">
        <f t="shared" si="2"/>
        <v>di-C16:3-C18:3 PE (DFPE)</v>
      </c>
      <c r="K46" t="str">
        <f>"A general model "&amp;C46&amp;" ("&amp;D46&amp;") lipid corresponding to atomistic e.g. C18:3(6c,9c,12c) dioctadecatrienoyl tails."</f>
        <v>A general model phosphatidylethanolamine (PE) lipid corresponding to atomistic e.g. C18:3(6c,9c,12c) dioctadecatrienoyl tails.</v>
      </c>
      <c r="M46" t="s">
        <v>158</v>
      </c>
      <c r="N46" t="str">
        <f>Refs!$B$1 &amp; " \n " &amp; Refs!$B$2 &amp; " \n " &amp; Refs!$B$7</f>
        <v>S.J. Marrink, A.H. de Vries, A.E. Mark. Coarse grained model for semi-quantitative lipid simulations. JPC-B, 108:750-760, \n 2004. doi:10.1021/jp036508g \n S.J. Marrink, H.J. Risselada, S. Yefimov, D.P. Tieleman, A.H. de Vries. The MARTINI force field: coarse grained model for \n biomolecular simulations. JPC-B, 111:7812-7824, 2007. doi:10.1021/jp071097f \n T.A. Wassenaar, H.I. Ingolfsson, R.A. Bockmann, D.P. Tieleman, S.J. Marrink. Computational lipidomics with insane: a versatile \n tool for generating custom membranes for molecular simulations. JCTC, 150410125128004, 2015. doi:10.1021/acs.jctc.5b00209</v>
      </c>
      <c r="O46" t="s">
        <v>159</v>
      </c>
      <c r="U46" t="s">
        <v>221</v>
      </c>
      <c r="V46" t="s">
        <v>161</v>
      </c>
      <c r="W46" t="str">
        <f t="shared" si="3"/>
        <v>CDDD CDDD</v>
      </c>
    </row>
    <row r="47" spans="2:23" x14ac:dyDescent="0.2">
      <c r="B47" t="s">
        <v>218</v>
      </c>
      <c r="C47" t="s">
        <v>219</v>
      </c>
      <c r="D47" t="s">
        <v>218</v>
      </c>
      <c r="E47" s="17" t="s">
        <v>231</v>
      </c>
      <c r="F47" s="17" t="s">
        <v>80</v>
      </c>
      <c r="G47" s="17" t="s">
        <v>80</v>
      </c>
      <c r="H47" s="17"/>
      <c r="I47" t="s">
        <v>180</v>
      </c>
      <c r="J47" t="str">
        <f t="shared" si="2"/>
        <v>di-C20:1-C22:1 PE (DGPE)</v>
      </c>
      <c r="K47" t="str">
        <f>"A general model "&amp;C47&amp;" ("&amp;D47&amp;") lipid corresponding to atomistic e.g. C20:1(11c) di-gondoic acid, \n C22:1(13c) dierucoyl tails."</f>
        <v>A general model phosphatidylethanolamine (PE) lipid corresponding to atomistic e.g. C20:1(11c) di-gondoic acid, \n C22:1(13c) dierucoyl tails.</v>
      </c>
      <c r="M47" t="s">
        <v>158</v>
      </c>
      <c r="N47" t="str">
        <f>Refs!$B$1 &amp; " \n " &amp; Refs!$B$2 &amp; " \n " &amp; Refs!$B$7</f>
        <v>S.J. Marrink, A.H. de Vries, A.E. Mark. Coarse grained model for semi-quantitative lipid simulations. JPC-B, 108:750-760, \n 2004. doi:10.1021/jp036508g \n S.J. Marrink, H.J. Risselada, S. Yefimov, D.P. Tieleman, A.H. de Vries. The MARTINI force field: coarse grained model for \n biomolecular simulations. JPC-B, 111:7812-7824, 2007. doi:10.1021/jp071097f \n T.A. Wassenaar, H.I. Ingolfsson, R.A. Bockmann, D.P. Tieleman, S.J. Marrink. Computational lipidomics with insane: a versatile \n tool for generating custom membranes for molecular simulations. JCTC, 150410125128004, 2015. doi:10.1021/acs.jctc.5b00209</v>
      </c>
      <c r="O47" t="s">
        <v>159</v>
      </c>
      <c r="U47" t="s">
        <v>221</v>
      </c>
      <c r="V47" t="s">
        <v>161</v>
      </c>
      <c r="W47" t="str">
        <f t="shared" si="3"/>
        <v>CCDCC CCDCC</v>
      </c>
    </row>
    <row r="48" spans="2:23" x14ac:dyDescent="0.2">
      <c r="B48" t="s">
        <v>218</v>
      </c>
      <c r="C48" t="s">
        <v>219</v>
      </c>
      <c r="D48" t="s">
        <v>218</v>
      </c>
      <c r="E48" s="17" t="s">
        <v>232</v>
      </c>
      <c r="F48" s="17" t="s">
        <v>103</v>
      </c>
      <c r="G48" s="17" t="s">
        <v>103</v>
      </c>
      <c r="H48" s="17"/>
      <c r="I48" t="s">
        <v>182</v>
      </c>
      <c r="J48" t="str">
        <f t="shared" si="2"/>
        <v>di-C20:4-C22:5 PE (DAPE)</v>
      </c>
      <c r="K48" t="str">
        <f>"A general model "&amp;C48&amp;" ("&amp;D48&amp;") lipid corresponding to atomistic e.g. C20:4(5c,8c,11c,14c) di-arachidonic acid (AA), \n - C22:5(4c,7c,10c,13c,16c) docosapentaenoic acid tails."</f>
        <v>A general model phosphatidylethanolamine (PE) lipid corresponding to atomistic e.g. C20:4(5c,8c,11c,14c) di-arachidonic acid (AA), \n - C22:5(4c,7c,10c,13c,16c) docosapentaenoic acid tails.</v>
      </c>
      <c r="M48" t="s">
        <v>158</v>
      </c>
      <c r="N48" t="str">
        <f>Refs!$B$1 &amp; " \n " &amp; Refs!$B$2 &amp; " \n " &amp; Refs!$B$7</f>
        <v>S.J. Marrink, A.H. de Vries, A.E. Mark. Coarse grained model for semi-quantitative lipid simulations. JPC-B, 108:750-760, \n 2004. doi:10.1021/jp036508g \n S.J. Marrink, H.J. Risselada, S. Yefimov, D.P. Tieleman, A.H. de Vries. The MARTINI force field: coarse grained model for \n biomolecular simulations. JPC-B, 111:7812-7824, 2007. doi:10.1021/jp071097f \n T.A. Wassenaar, H.I. Ingolfsson, R.A. Bockmann, D.P. Tieleman, S.J. Marrink. Computational lipidomics with insane: a versatile \n tool for generating custom membranes for molecular simulations. JCTC, 150410125128004, 2015. doi:10.1021/acs.jctc.5b00209</v>
      </c>
      <c r="O48" t="s">
        <v>159</v>
      </c>
      <c r="U48" t="s">
        <v>221</v>
      </c>
      <c r="V48" t="s">
        <v>161</v>
      </c>
      <c r="W48" t="str">
        <f t="shared" si="3"/>
        <v>DDDDC DDDDC</v>
      </c>
    </row>
    <row r="49" spans="2:23" x14ac:dyDescent="0.2">
      <c r="B49" t="s">
        <v>218</v>
      </c>
      <c r="C49" t="s">
        <v>219</v>
      </c>
      <c r="D49" t="s">
        <v>218</v>
      </c>
      <c r="E49" s="17" t="s">
        <v>233</v>
      </c>
      <c r="F49" s="17" t="s">
        <v>107</v>
      </c>
      <c r="G49" s="17" t="s">
        <v>107</v>
      </c>
      <c r="H49" s="17"/>
      <c r="I49" s="18" t="s">
        <v>234</v>
      </c>
      <c r="J49" t="str">
        <f t="shared" si="2"/>
        <v>di-C20:5-C22:6 PE (DUPE)</v>
      </c>
      <c r="K49" t="str">
        <f>"A general model "&amp;C49&amp;" ("&amp;D49&amp;") lipid corresponding to atomistic e.g. C22:6(4c,7c,10c,13c,16c,19c) \n di-docosahexaenoic acid tails."</f>
        <v>A general model phosphatidylethanolamine (PE) lipid corresponding to atomistic e.g. C22:6(4c,7c,10c,13c,16c,19c) \n di-docosahexaenoic acid tails.</v>
      </c>
      <c r="M49" t="s">
        <v>158</v>
      </c>
      <c r="N49" t="str">
        <f>Refs!$B$1 &amp; " \n " &amp; Refs!$B$2 &amp; " \n " &amp; Refs!$B$7</f>
        <v>S.J. Marrink, A.H. de Vries, A.E. Mark. Coarse grained model for semi-quantitative lipid simulations. JPC-B, 108:750-760, \n 2004. doi:10.1021/jp036508g \n S.J. Marrink, H.J. Risselada, S. Yefimov, D.P. Tieleman, A.H. de Vries. The MARTINI force field: coarse grained model for \n biomolecular simulations. JPC-B, 111:7812-7824, 2007. doi:10.1021/jp071097f \n T.A. Wassenaar, H.I. Ingolfsson, R.A. Bockmann, D.P. Tieleman, S.J. Marrink. Computational lipidomics with insane: a versatile \n tool for generating custom membranes for molecular simulations. JCTC, 150410125128004, 2015. doi:10.1021/acs.jctc.5b00209</v>
      </c>
      <c r="O49" t="s">
        <v>159</v>
      </c>
      <c r="U49" t="s">
        <v>221</v>
      </c>
      <c r="V49" t="s">
        <v>161</v>
      </c>
      <c r="W49" t="str">
        <f t="shared" si="3"/>
        <v>DDDDD DDDDD</v>
      </c>
    </row>
    <row r="50" spans="2:23" ht="15" customHeight="1" x14ac:dyDescent="0.2">
      <c r="B50" t="s">
        <v>218</v>
      </c>
      <c r="C50" t="s">
        <v>219</v>
      </c>
      <c r="D50" t="s">
        <v>218</v>
      </c>
      <c r="E50" s="17" t="s">
        <v>235</v>
      </c>
      <c r="F50" s="17" t="s">
        <v>112</v>
      </c>
      <c r="G50" s="17" t="s">
        <v>112</v>
      </c>
      <c r="H50" s="17"/>
      <c r="I50" s="18" t="s">
        <v>184</v>
      </c>
      <c r="J50" t="str">
        <f t="shared" si="2"/>
        <v>di-C24:6-C26:6 PE (DRPE)</v>
      </c>
      <c r="K50" s="18" t="str">
        <f>"A general model "&amp;C50&amp;" ("&amp;D50&amp;") lipid corresponding to atomistic e.g. C24:6(6c,9c,12c,15c,18c,21c) nisinic acid tails."</f>
        <v>A general model phosphatidylethanolamine (PE) lipid corresponding to atomistic e.g. C24:6(6c,9c,12c,15c,18c,21c) nisinic acid tails.</v>
      </c>
      <c r="M50" t="s">
        <v>158</v>
      </c>
      <c r="N50" t="str">
        <f>Refs!$B$1 &amp; " \n " &amp; Refs!$B$2 &amp; " \n " &amp; Refs!$B$7</f>
        <v>S.J. Marrink, A.H. de Vries, A.E. Mark. Coarse grained model for semi-quantitative lipid simulations. JPC-B, 108:750-760, \n 2004. doi:10.1021/jp036508g \n S.J. Marrink, H.J. Risselada, S. Yefimov, D.P. Tieleman, A.H. de Vries. The MARTINI force field: coarse grained model for \n biomolecular simulations. JPC-B, 111:7812-7824, 2007. doi:10.1021/jp071097f \n T.A. Wassenaar, H.I. Ingolfsson, R.A. Bockmann, D.P. Tieleman, S.J. Marrink. Computational lipidomics with insane: a versatile \n tool for generating custom membranes for molecular simulations. JCTC, 150410125128004, 2015. doi:10.1021/acs.jctc.5b00209</v>
      </c>
      <c r="O50" t="s">
        <v>159</v>
      </c>
      <c r="U50" t="s">
        <v>221</v>
      </c>
      <c r="V50" t="s">
        <v>161</v>
      </c>
      <c r="W50" t="str">
        <f t="shared" si="3"/>
        <v>DDDDDD DDDDDD</v>
      </c>
    </row>
    <row r="51" spans="2:23" x14ac:dyDescent="0.2">
      <c r="B51" t="s">
        <v>218</v>
      </c>
      <c r="C51" t="s">
        <v>219</v>
      </c>
      <c r="D51" t="s">
        <v>218</v>
      </c>
      <c r="E51" s="17" t="s">
        <v>236</v>
      </c>
      <c r="F51" s="17" t="s">
        <v>84</v>
      </c>
      <c r="G51" s="17" t="s">
        <v>84</v>
      </c>
      <c r="H51" s="17"/>
      <c r="I51" t="s">
        <v>186</v>
      </c>
      <c r="J51" t="str">
        <f t="shared" si="2"/>
        <v>di-C24:1-C26:1 PE (DNPE)</v>
      </c>
      <c r="K51" t="str">
        <f>"A general model "&amp;C51&amp;" ("&amp;D38&amp;") lipid corresponding to atomistic e.g. C24:1(9c) di-nervonic acid, C26:1(9c) tails."</f>
        <v>A general model phosphatidylethanolamine (PE) lipid corresponding to atomistic e.g. C24:1(9c) di-nervonic acid, C26:1(9c) tails.</v>
      </c>
      <c r="M51" t="s">
        <v>158</v>
      </c>
      <c r="N51" t="str">
        <f>Refs!$B$1 &amp; " \n " &amp; Refs!$B$2 &amp; " \n " &amp; Refs!$B$7</f>
        <v>S.J. Marrink, A.H. de Vries, A.E. Mark. Coarse grained model for semi-quantitative lipid simulations. JPC-B, 108:750-760, \n 2004. doi:10.1021/jp036508g \n S.J. Marrink, H.J. Risselada, S. Yefimov, D.P. Tieleman, A.H. de Vries. The MARTINI force field: coarse grained model for \n biomolecular simulations. JPC-B, 111:7812-7824, 2007. doi:10.1021/jp071097f \n T.A. Wassenaar, H.I. Ingolfsson, R.A. Bockmann, D.P. Tieleman, S.J. Marrink. Computational lipidomics with insane: a versatile \n tool for generating custom membranes for molecular simulations. JCTC, 150410125128004, 2015. doi:10.1021/acs.jctc.5b00209</v>
      </c>
      <c r="O51" t="s">
        <v>159</v>
      </c>
      <c r="U51" t="s">
        <v>221</v>
      </c>
      <c r="V51" t="s">
        <v>161</v>
      </c>
      <c r="W51" t="str">
        <f t="shared" si="3"/>
        <v>CCCDCC CCCDCC</v>
      </c>
    </row>
    <row r="52" spans="2:23" x14ac:dyDescent="0.2">
      <c r="B52" t="s">
        <v>218</v>
      </c>
      <c r="C52" t="s">
        <v>219</v>
      </c>
      <c r="D52" t="s">
        <v>218</v>
      </c>
      <c r="E52" s="17" t="s">
        <v>237</v>
      </c>
      <c r="F52" s="17" t="s">
        <v>54</v>
      </c>
      <c r="G52" s="17" t="s">
        <v>57</v>
      </c>
      <c r="H52" s="17"/>
      <c r="I52" t="s">
        <v>238</v>
      </c>
      <c r="J52" t="str">
        <f t="shared" si="2"/>
        <v>C14:0/16:0 PE (LPPE)</v>
      </c>
      <c r="K52" s="18" t="str">
        <f>"A general model "&amp;C52&amp;" ("&amp;D52&amp;") lipid corresponding to atomistic e.g. C14:0/16:0 1-myristoyl-2-palmitoyl, \n C14:0/18:0 1-myristoyl-2-stearoyl tails."</f>
        <v>A general model phosphatidylethanolamine (PE) lipid corresponding to atomistic e.g. C14:0/16:0 1-myristoyl-2-palmitoyl, \n C14:0/18:0 1-myristoyl-2-stearoyl tails.</v>
      </c>
      <c r="M52" t="s">
        <v>158</v>
      </c>
      <c r="N52" t="str">
        <f>Refs!$B$1 &amp; " \n " &amp; Refs!$B$2 &amp; " \n " &amp; Refs!$B$7</f>
        <v>S.J. Marrink, A.H. de Vries, A.E. Mark. Coarse grained model for semi-quantitative lipid simulations. JPC-B, 108:750-760, \n 2004. doi:10.1021/jp036508g \n S.J. Marrink, H.J. Risselada, S. Yefimov, D.P. Tieleman, A.H. de Vries. The MARTINI force field: coarse grained model for \n biomolecular simulations. JPC-B, 111:7812-7824, 2007. doi:10.1021/jp071097f \n T.A. Wassenaar, H.I. Ingolfsson, R.A. Bockmann, D.P. Tieleman, S.J. Marrink. Computational lipidomics with insane: a versatile \n tool for generating custom membranes for molecular simulations. JCTC, 150410125128004, 2015. doi:10.1021/acs.jctc.5b00209</v>
      </c>
      <c r="O52" t="s">
        <v>159</v>
      </c>
      <c r="U52" t="s">
        <v>221</v>
      </c>
      <c r="V52" t="s">
        <v>161</v>
      </c>
      <c r="W52" t="str">
        <f t="shared" si="3"/>
        <v>CCCC CCC</v>
      </c>
    </row>
    <row r="53" spans="2:23" x14ac:dyDescent="0.2">
      <c r="B53" t="s">
        <v>218</v>
      </c>
      <c r="C53" t="s">
        <v>219</v>
      </c>
      <c r="D53" t="s">
        <v>218</v>
      </c>
      <c r="E53" s="17" t="s">
        <v>239</v>
      </c>
      <c r="F53" s="17" t="s">
        <v>54</v>
      </c>
      <c r="G53" s="17" t="s">
        <v>73</v>
      </c>
      <c r="H53" s="17"/>
      <c r="I53" t="s">
        <v>240</v>
      </c>
      <c r="J53" t="str">
        <f t="shared" si="2"/>
        <v>C14:0/18:1 PE (LOPE)</v>
      </c>
      <c r="K53" s="18" t="str">
        <f>"A general model "&amp;C53&amp;" ("&amp;D53&amp;") lipid corresponding to atomistic e.g. C14:0/18:1 1-myristoyl-2-oleoyl tails."</f>
        <v>A general model phosphatidylethanolamine (PE) lipid corresponding to atomistic e.g. C14:0/18:1 1-myristoyl-2-oleoyl tails.</v>
      </c>
      <c r="M53" t="s">
        <v>158</v>
      </c>
      <c r="N53" t="str">
        <f>Refs!$B$1 &amp; " \n " &amp; Refs!$B$2 &amp; " \n " &amp; Refs!$B$7</f>
        <v>S.J. Marrink, A.H. de Vries, A.E. Mark. Coarse grained model for semi-quantitative lipid simulations. JPC-B, 108:750-760, \n 2004. doi:10.1021/jp036508g \n S.J. Marrink, H.J. Risselada, S. Yefimov, D.P. Tieleman, A.H. de Vries. The MARTINI force field: coarse grained model for \n biomolecular simulations. JPC-B, 111:7812-7824, 2007. doi:10.1021/jp071097f \n T.A. Wassenaar, H.I. Ingolfsson, R.A. Bockmann, D.P. Tieleman, S.J. Marrink. Computational lipidomics with insane: a versatile \n tool for generating custom membranes for molecular simulations. JCTC, 150410125128004, 2015. doi:10.1021/acs.jctc.5b00209</v>
      </c>
      <c r="O53" t="s">
        <v>241</v>
      </c>
      <c r="U53" t="s">
        <v>221</v>
      </c>
      <c r="V53" t="s">
        <v>161</v>
      </c>
      <c r="W53" t="str">
        <f t="shared" si="3"/>
        <v>CDCC CCC</v>
      </c>
    </row>
    <row r="54" spans="2:23" x14ac:dyDescent="0.2">
      <c r="B54" t="s">
        <v>218</v>
      </c>
      <c r="C54" t="s">
        <v>219</v>
      </c>
      <c r="D54" t="s">
        <v>218</v>
      </c>
      <c r="E54" s="17" t="s">
        <v>242</v>
      </c>
      <c r="F54" s="17" t="s">
        <v>57</v>
      </c>
      <c r="G54" s="17" t="s">
        <v>73</v>
      </c>
      <c r="H54" s="17"/>
      <c r="I54" t="s">
        <v>197</v>
      </c>
      <c r="J54" t="str">
        <f t="shared" si="2"/>
        <v>C16:0/18:1 PE (POPE)</v>
      </c>
      <c r="K54" s="18" t="str">
        <f>"A general model "&amp;C54&amp;" ("&amp;D54&amp;") lipid corresponding to atomistic e.g. C16:0/18:1 1-palmitoyl-2-oleoyl (PO"&amp;D54&amp;") tails."</f>
        <v>A general model phosphatidylethanolamine (PE) lipid corresponding to atomistic e.g. C16:0/18:1 1-palmitoyl-2-oleoyl (POPE) tails.</v>
      </c>
      <c r="M54" t="s">
        <v>158</v>
      </c>
      <c r="N54" t="str">
        <f>Refs!$B$1 &amp; " \n " &amp; Refs!$B$2 &amp; " \n " &amp; Refs!$B$7</f>
        <v>S.J. Marrink, A.H. de Vries, A.E. Mark. Coarse grained model for semi-quantitative lipid simulations. JPC-B, 108:750-760, \n 2004. doi:10.1021/jp036508g \n S.J. Marrink, H.J. Risselada, S. Yefimov, D.P. Tieleman, A.H. de Vries. The MARTINI force field: coarse grained model for \n biomolecular simulations. JPC-B, 111:7812-7824, 2007. doi:10.1021/jp071097f \n T.A. Wassenaar, H.I. Ingolfsson, R.A. Bockmann, D.P. Tieleman, S.J. Marrink. Computational lipidomics with insane: a versatile \n tool for generating custom membranes for molecular simulations. JCTC, 150410125128004, 2015. doi:10.1021/acs.jctc.5b00209</v>
      </c>
      <c r="O54" t="s">
        <v>159</v>
      </c>
      <c r="U54" t="s">
        <v>221</v>
      </c>
      <c r="V54" t="s">
        <v>161</v>
      </c>
      <c r="W54" t="str">
        <f t="shared" si="3"/>
        <v>CDCC CCCC</v>
      </c>
    </row>
    <row r="55" spans="2:23" x14ac:dyDescent="0.2">
      <c r="B55" t="s">
        <v>218</v>
      </c>
      <c r="C55" t="s">
        <v>219</v>
      </c>
      <c r="D55" t="s">
        <v>218</v>
      </c>
      <c r="E55" s="17" t="s">
        <v>243</v>
      </c>
      <c r="F55" s="17" t="s">
        <v>57</v>
      </c>
      <c r="G55" s="17" t="s">
        <v>80</v>
      </c>
      <c r="H55" s="17"/>
      <c r="I55" t="s">
        <v>199</v>
      </c>
      <c r="J55" t="str">
        <f t="shared" si="2"/>
        <v>C16:0/20:1 PE (PGPE)</v>
      </c>
      <c r="K55" s="18" t="str">
        <f>"A general model "&amp;C55&amp;" ("&amp;D55&amp;") lipid corresponding to atomistic e.g. C16:0/22:1 1-palmitoyl-2-docosenoyl tails."</f>
        <v>A general model phosphatidylethanolamine (PE) lipid corresponding to atomistic e.g. C16:0/22:1 1-palmitoyl-2-docosenoyl tails.</v>
      </c>
      <c r="M55" t="s">
        <v>158</v>
      </c>
      <c r="N55" t="str">
        <f>Refs!$B$1 &amp; " \n " &amp; Refs!$B$2 &amp; " \n " &amp; Refs!$B$7</f>
        <v>S.J. Marrink, A.H. de Vries, A.E. Mark. Coarse grained model for semi-quantitative lipid simulations. JPC-B, 108:750-760, \n 2004. doi:10.1021/jp036508g \n S.J. Marrink, H.J. Risselada, S. Yefimov, D.P. Tieleman, A.H. de Vries. The MARTINI force field: coarse grained model for \n biomolecular simulations. JPC-B, 111:7812-7824, 2007. doi:10.1021/jp071097f \n T.A. Wassenaar, H.I. Ingolfsson, R.A. Bockmann, D.P. Tieleman, S.J. Marrink. Computational lipidomics with insane: a versatile \n tool for generating custom membranes for molecular simulations. JCTC, 150410125128004, 2015. doi:10.1021/acs.jctc.5b00209</v>
      </c>
      <c r="O55" t="s">
        <v>159</v>
      </c>
      <c r="U55" t="s">
        <v>221</v>
      </c>
      <c r="V55" t="s">
        <v>161</v>
      </c>
      <c r="W55" t="str">
        <f t="shared" si="3"/>
        <v>CCDCC CCCC</v>
      </c>
    </row>
    <row r="56" spans="2:23" x14ac:dyDescent="0.2">
      <c r="B56" t="s">
        <v>218</v>
      </c>
      <c r="C56" t="s">
        <v>219</v>
      </c>
      <c r="D56" t="s">
        <v>218</v>
      </c>
      <c r="E56" s="17" t="s">
        <v>244</v>
      </c>
      <c r="F56" s="17" t="s">
        <v>57</v>
      </c>
      <c r="G56" s="17" t="s">
        <v>100</v>
      </c>
      <c r="H56" s="17"/>
      <c r="I56" t="s">
        <v>245</v>
      </c>
      <c r="J56" t="str">
        <f t="shared" si="2"/>
        <v>C16:0/20:3 PE (PQPE)</v>
      </c>
      <c r="K56" s="18" t="str">
        <f>"A general model "&amp;C56&amp;" ("&amp;D56&amp;") lipid corresponding to atomistic e.g. C16:0/C20:3(5c,8c,11c)  1-palmitoyl-2-mead acid tails."</f>
        <v>A general model phosphatidylethanolamine (PE) lipid corresponding to atomistic e.g. C16:0/C20:3(5c,8c,11c)  1-palmitoyl-2-mead acid tails.</v>
      </c>
      <c r="M56" t="s">
        <v>158</v>
      </c>
      <c r="N56" t="str">
        <f>Refs!$B$1 &amp; " \n " &amp; Refs!$B$2 &amp; " \n " &amp; Refs!$B$7</f>
        <v>S.J. Marrink, A.H. de Vries, A.E. Mark. Coarse grained model for semi-quantitative lipid simulations. JPC-B, 108:750-760, \n 2004. doi:10.1021/jp036508g \n S.J. Marrink, H.J. Risselada, S. Yefimov, D.P. Tieleman, A.H. de Vries. The MARTINI force field: coarse grained model for \n biomolecular simulations. JPC-B, 111:7812-7824, 2007. doi:10.1021/jp071097f \n T.A. Wassenaar, H.I. Ingolfsson, R.A. Bockmann, D.P. Tieleman, S.J. Marrink. Computational lipidomics with insane: a versatile \n tool for generating custom membranes for molecular simulations. JCTC, 150410125128004, 2015. doi:10.1021/acs.jctc.5b00209</v>
      </c>
      <c r="O56" t="s">
        <v>159</v>
      </c>
      <c r="U56" t="s">
        <v>221</v>
      </c>
      <c r="V56" t="s">
        <v>161</v>
      </c>
      <c r="W56" t="str">
        <f t="shared" si="3"/>
        <v>CDDDC CCCC</v>
      </c>
    </row>
    <row r="57" spans="2:23" x14ac:dyDescent="0.2">
      <c r="B57" t="s">
        <v>218</v>
      </c>
      <c r="C57" t="s">
        <v>219</v>
      </c>
      <c r="D57" t="s">
        <v>218</v>
      </c>
      <c r="E57" s="17" t="s">
        <v>246</v>
      </c>
      <c r="F57" s="17" t="s">
        <v>57</v>
      </c>
      <c r="G57" s="17" t="s">
        <v>88</v>
      </c>
      <c r="H57" s="17"/>
      <c r="I57" t="s">
        <v>203</v>
      </c>
      <c r="J57" t="str">
        <f t="shared" si="2"/>
        <v>C16:0/18:2 PE (PIPE)</v>
      </c>
      <c r="K57" s="18" t="str">
        <f>"A general model "&amp;C57&amp;" ("&amp;D57&amp;") lipid corresponding to atomistic e.g. C16:0/18:2 1-palmitoyl-2-linoleoyl tails."</f>
        <v>A general model phosphatidylethanolamine (PE) lipid corresponding to atomistic e.g. C16:0/18:2 1-palmitoyl-2-linoleoyl tails.</v>
      </c>
      <c r="M57" t="s">
        <v>158</v>
      </c>
      <c r="N57" t="str">
        <f>Refs!$B$1 &amp; " \n " &amp; Refs!$B$2 &amp; " \n " &amp; Refs!$B$7</f>
        <v>S.J. Marrink, A.H. de Vries, A.E. Mark. Coarse grained model for semi-quantitative lipid simulations. JPC-B, 108:750-760, \n 2004. doi:10.1021/jp036508g \n S.J. Marrink, H.J. Risselada, S. Yefimov, D.P. Tieleman, A.H. de Vries. The MARTINI force field: coarse grained model for \n biomolecular simulations. JPC-B, 111:7812-7824, 2007. doi:10.1021/jp071097f \n T.A. Wassenaar, H.I. Ingolfsson, R.A. Bockmann, D.P. Tieleman, S.J. Marrink. Computational lipidomics with insane: a versatile \n tool for generating custom membranes for molecular simulations. JCTC, 150410125128004, 2015. doi:10.1021/acs.jctc.5b00209</v>
      </c>
      <c r="O57" t="s">
        <v>159</v>
      </c>
      <c r="U57" t="s">
        <v>221</v>
      </c>
      <c r="V57" t="s">
        <v>161</v>
      </c>
      <c r="W57" t="str">
        <f t="shared" si="3"/>
        <v>CDDC CCCC</v>
      </c>
    </row>
    <row r="58" spans="2:23" x14ac:dyDescent="0.2">
      <c r="B58" t="s">
        <v>218</v>
      </c>
      <c r="C58" t="s">
        <v>219</v>
      </c>
      <c r="D58" t="s">
        <v>218</v>
      </c>
      <c r="E58" s="17" t="s">
        <v>247</v>
      </c>
      <c r="F58" s="17" t="s">
        <v>57</v>
      </c>
      <c r="G58" s="17" t="s">
        <v>103</v>
      </c>
      <c r="H58" s="17"/>
      <c r="I58" t="s">
        <v>208</v>
      </c>
      <c r="J58" t="str">
        <f t="shared" si="2"/>
        <v>C16:0/20:4 PE (PAPE)</v>
      </c>
      <c r="K58" s="18" t="str">
        <f>"A general model "&amp;C58&amp;" ("&amp;D58&amp;") lipid corresponding to atomistic e.g. C16:0/20:4 1-stearoyl-2-arachidonoyl tails."</f>
        <v>A general model phosphatidylethanolamine (PE) lipid corresponding to atomistic e.g. C16:0/20:4 1-stearoyl-2-arachidonoyl tails.</v>
      </c>
      <c r="M58" t="s">
        <v>158</v>
      </c>
      <c r="N58" t="str">
        <f>Refs!$B$1 &amp; " \n " &amp; Refs!$B$2 &amp; " \n " &amp; Refs!$B$7</f>
        <v>S.J. Marrink, A.H. de Vries, A.E. Mark. Coarse grained model for semi-quantitative lipid simulations. JPC-B, 108:750-760, \n 2004. doi:10.1021/jp036508g \n S.J. Marrink, H.J. Risselada, S. Yefimov, D.P. Tieleman, A.H. de Vries. The MARTINI force field: coarse grained model for \n biomolecular simulations. JPC-B, 111:7812-7824, 2007. doi:10.1021/jp071097f \n T.A. Wassenaar, H.I. Ingolfsson, R.A. Bockmann, D.P. Tieleman, S.J. Marrink. Computational lipidomics with insane: a versatile \n tool for generating custom membranes for molecular simulations. JCTC, 150410125128004, 2015. doi:10.1021/acs.jctc.5b00209</v>
      </c>
      <c r="O58" t="s">
        <v>159</v>
      </c>
      <c r="U58" t="s">
        <v>221</v>
      </c>
      <c r="V58" t="s">
        <v>161</v>
      </c>
      <c r="W58" t="str">
        <f t="shared" si="3"/>
        <v>DDDDC CCCC</v>
      </c>
    </row>
    <row r="59" spans="2:23" x14ac:dyDescent="0.2">
      <c r="B59" t="s">
        <v>218</v>
      </c>
      <c r="C59" t="s">
        <v>219</v>
      </c>
      <c r="D59" t="s">
        <v>218</v>
      </c>
      <c r="E59" s="17" t="s">
        <v>248</v>
      </c>
      <c r="F59" s="17" t="s">
        <v>57</v>
      </c>
      <c r="G59" s="17" t="s">
        <v>107</v>
      </c>
      <c r="H59" s="17"/>
      <c r="I59" s="18" t="s">
        <v>210</v>
      </c>
      <c r="J59" t="str">
        <f t="shared" si="2"/>
        <v>C16:0/22:6 PE (PUPE)</v>
      </c>
      <c r="K59" s="18" t="str">
        <f>"A general model "&amp;C59&amp;" ("&amp;D59&amp;") lipid corresponding to atomistic e.g. C16:0/22:6 1-palmitoyl-2-docosahexaenoyl tails."</f>
        <v>A general model phosphatidylethanolamine (PE) lipid corresponding to atomistic e.g. C16:0/22:6 1-palmitoyl-2-docosahexaenoyl tails.</v>
      </c>
      <c r="M59" t="s">
        <v>158</v>
      </c>
      <c r="N59" t="str">
        <f>Refs!$B$1 &amp; " \n " &amp; Refs!$B$2 &amp; " \n " &amp; Refs!$B$7</f>
        <v>S.J. Marrink, A.H. de Vries, A.E. Mark. Coarse grained model for semi-quantitative lipid simulations. JPC-B, 108:750-760, \n 2004. doi:10.1021/jp036508g \n S.J. Marrink, H.J. Risselada, S. Yefimov, D.P. Tieleman, A.H. de Vries. The MARTINI force field: coarse grained model for \n biomolecular simulations. JPC-B, 111:7812-7824, 2007. doi:10.1021/jp071097f \n T.A. Wassenaar, H.I. Ingolfsson, R.A. Bockmann, D.P. Tieleman, S.J. Marrink. Computational lipidomics with insane: a versatile \n tool for generating custom membranes for molecular simulations. JCTC, 150410125128004, 2015. doi:10.1021/acs.jctc.5b00209</v>
      </c>
      <c r="O59" t="s">
        <v>159</v>
      </c>
      <c r="U59" t="s">
        <v>221</v>
      </c>
      <c r="V59" t="s">
        <v>161</v>
      </c>
      <c r="W59" t="str">
        <f t="shared" si="3"/>
        <v>DDDDD CCCC</v>
      </c>
    </row>
    <row r="60" spans="2:23" x14ac:dyDescent="0.2">
      <c r="B60" t="s">
        <v>218</v>
      </c>
      <c r="C60" t="s">
        <v>219</v>
      </c>
      <c r="D60" t="s">
        <v>218</v>
      </c>
      <c r="E60" s="17" t="s">
        <v>249</v>
      </c>
      <c r="F60" s="17" t="s">
        <v>57</v>
      </c>
      <c r="G60" s="17" t="s">
        <v>112</v>
      </c>
      <c r="H60" s="17"/>
      <c r="I60" s="18" t="s">
        <v>212</v>
      </c>
      <c r="J60" t="str">
        <f t="shared" si="2"/>
        <v>C16:0/24:6 PE (PRPE)</v>
      </c>
      <c r="K60" s="18" t="str">
        <f>"A general model "&amp;C60&amp;" ("&amp;D60&amp;") lipid corresponding to atomistic e.g. C18:0/22:6 1-stearoyl-2-nisienoyl acid tails."</f>
        <v>A general model phosphatidylethanolamine (PE) lipid corresponding to atomistic e.g. C18:0/22:6 1-stearoyl-2-nisienoyl acid tails.</v>
      </c>
      <c r="M60" t="s">
        <v>158</v>
      </c>
      <c r="N60" t="str">
        <f>Refs!$B$1 &amp; " \n " &amp; Refs!$B$2 &amp; " \n " &amp; Refs!$B$7</f>
        <v>S.J. Marrink, A.H. de Vries, A.E. Mark. Coarse grained model for semi-quantitative lipid simulations. JPC-B, 108:750-760, \n 2004. doi:10.1021/jp036508g \n S.J. Marrink, H.J. Risselada, S. Yefimov, D.P. Tieleman, A.H. de Vries. The MARTINI force field: coarse grained model for \n biomolecular simulations. JPC-B, 111:7812-7824, 2007. doi:10.1021/jp071097f \n T.A. Wassenaar, H.I. Ingolfsson, R.A. Bockmann, D.P. Tieleman, S.J. Marrink. Computational lipidomics with insane: a versatile \n tool for generating custom membranes for molecular simulations. JCTC, 150410125128004, 2015. doi:10.1021/acs.jctc.5b00209</v>
      </c>
      <c r="O60" t="s">
        <v>159</v>
      </c>
      <c r="U60" t="s">
        <v>221</v>
      </c>
      <c r="V60" t="s">
        <v>161</v>
      </c>
      <c r="W60" t="str">
        <f t="shared" si="3"/>
        <v>DDDDDD CCCC</v>
      </c>
    </row>
    <row r="61" spans="2:23" x14ac:dyDescent="0.2">
      <c r="B61" t="s">
        <v>218</v>
      </c>
      <c r="C61" t="s">
        <v>219</v>
      </c>
      <c r="D61" t="s">
        <v>218</v>
      </c>
      <c r="E61" s="17" t="s">
        <v>250</v>
      </c>
      <c r="F61" s="17" t="s">
        <v>73</v>
      </c>
      <c r="G61" s="17" t="s">
        <v>88</v>
      </c>
      <c r="H61" s="17"/>
      <c r="I61" t="s">
        <v>214</v>
      </c>
      <c r="J61" t="str">
        <f t="shared" si="2"/>
        <v>C18:1/18:2 PE (OIPE)</v>
      </c>
      <c r="K61" s="18" t="str">
        <f>"A general model "&amp;C61&amp;" ("&amp;D61&amp;") lipid corresponding to atomistic e.g. C18:1/18:2 tails."</f>
        <v>A general model phosphatidylethanolamine (PE) lipid corresponding to atomistic e.g. C18:1/18:2 tails.</v>
      </c>
      <c r="M61" t="s">
        <v>158</v>
      </c>
      <c r="N61" t="str">
        <f>Refs!$B$1 &amp; " \n " &amp; Refs!$B$2 &amp; " \n " &amp; Refs!$B$7</f>
        <v>S.J. Marrink, A.H. de Vries, A.E. Mark. Coarse grained model for semi-quantitative lipid simulations. JPC-B, 108:750-760, \n 2004. doi:10.1021/jp036508g \n S.J. Marrink, H.J. Risselada, S. Yefimov, D.P. Tieleman, A.H. de Vries. The MARTINI force field: coarse grained model for \n biomolecular simulations. JPC-B, 111:7812-7824, 2007. doi:10.1021/jp071097f \n T.A. Wassenaar, H.I. Ingolfsson, R.A. Bockmann, D.P. Tieleman, S.J. Marrink. Computational lipidomics with insane: a versatile \n tool for generating custom membranes for molecular simulations. JCTC, 150410125128004, 2015. doi:10.1021/acs.jctc.5b00209</v>
      </c>
      <c r="O61" t="s">
        <v>206</v>
      </c>
      <c r="U61" t="s">
        <v>221</v>
      </c>
      <c r="V61" t="s">
        <v>161</v>
      </c>
      <c r="W61" t="str">
        <f t="shared" si="3"/>
        <v>CDDC CDCC</v>
      </c>
    </row>
    <row r="62" spans="2:23" x14ac:dyDescent="0.2">
      <c r="B62" t="s">
        <v>218</v>
      </c>
      <c r="C62" t="s">
        <v>219</v>
      </c>
      <c r="D62" t="s">
        <v>218</v>
      </c>
      <c r="E62" s="17" t="s">
        <v>251</v>
      </c>
      <c r="F62" s="17" t="s">
        <v>73</v>
      </c>
      <c r="G62" s="17" t="s">
        <v>103</v>
      </c>
      <c r="H62" s="17"/>
      <c r="I62" t="s">
        <v>252</v>
      </c>
      <c r="J62" t="str">
        <f t="shared" si="2"/>
        <v>C18:1/20:4 PE (OAPE)</v>
      </c>
      <c r="K62" s="18" t="str">
        <f>"A general model "&amp;C62&amp;" ("&amp;D62&amp;") lipid corresponding to atomistic e.g. C18:1/20:4 tails."</f>
        <v>A general model phosphatidylethanolamine (PE) lipid corresponding to atomistic e.g. C18:1/20:4 tails.</v>
      </c>
      <c r="M62" t="s">
        <v>158</v>
      </c>
      <c r="N62" t="str">
        <f>Refs!$B$1 &amp; " \n " &amp; Refs!$B$2 &amp; " \n " &amp; Refs!$B$7</f>
        <v>S.J. Marrink, A.H. de Vries, A.E. Mark. Coarse grained model for semi-quantitative lipid simulations. JPC-B, 108:750-760, \n 2004. doi:10.1021/jp036508g \n S.J. Marrink, H.J. Risselada, S. Yefimov, D.P. Tieleman, A.H. de Vries. The MARTINI force field: coarse grained model for \n biomolecular simulations. JPC-B, 111:7812-7824, 2007. doi:10.1021/jp071097f \n T.A. Wassenaar, H.I. Ingolfsson, R.A. Bockmann, D.P. Tieleman, S.J. Marrink. Computational lipidomics with insane: a versatile \n tool for generating custom membranes for molecular simulations. JCTC, 150410125128004, 2015. doi:10.1021/acs.jctc.5b00209</v>
      </c>
      <c r="O62" t="s">
        <v>206</v>
      </c>
      <c r="U62" t="s">
        <v>221</v>
      </c>
      <c r="V62" t="s">
        <v>161</v>
      </c>
      <c r="W62" t="str">
        <f t="shared" si="3"/>
        <v>DDDDC CDCC</v>
      </c>
    </row>
    <row r="63" spans="2:23" x14ac:dyDescent="0.2">
      <c r="B63" t="s">
        <v>218</v>
      </c>
      <c r="C63" t="s">
        <v>219</v>
      </c>
      <c r="D63" t="s">
        <v>218</v>
      </c>
      <c r="E63" s="17" t="s">
        <v>253</v>
      </c>
      <c r="F63" s="17" t="s">
        <v>73</v>
      </c>
      <c r="G63" s="17" t="s">
        <v>107</v>
      </c>
      <c r="H63" s="17"/>
      <c r="I63" s="18" t="s">
        <v>216</v>
      </c>
      <c r="J63" t="str">
        <f t="shared" si="2"/>
        <v>C18:1/22:6 PE (OUPE)</v>
      </c>
      <c r="K63" s="18" t="str">
        <f>"A general model "&amp;C63&amp;" ("&amp;D63&amp;") lipid corresponding to atomistic e.g. C18:1/22:6 tails."</f>
        <v>A general model phosphatidylethanolamine (PE) lipid corresponding to atomistic e.g. C18:1/22:6 tails.</v>
      </c>
      <c r="M63" t="s">
        <v>158</v>
      </c>
      <c r="N63" t="str">
        <f>Refs!$B$1 &amp; " \n " &amp; Refs!$B$2 &amp; " \n " &amp; Refs!$B$7</f>
        <v>S.J. Marrink, A.H. de Vries, A.E. Mark. Coarse grained model for semi-quantitative lipid simulations. JPC-B, 108:750-760, \n 2004. doi:10.1021/jp036508g \n S.J. Marrink, H.J. Risselada, S. Yefimov, D.P. Tieleman, A.H. de Vries. The MARTINI force field: coarse grained model for \n biomolecular simulations. JPC-B, 111:7812-7824, 2007. doi:10.1021/jp071097f \n T.A. Wassenaar, H.I. Ingolfsson, R.A. Bockmann, D.P. Tieleman, S.J. Marrink. Computational lipidomics with insane: a versatile \n tool for generating custom membranes for molecular simulations. JCTC, 150410125128004, 2015. doi:10.1021/acs.jctc.5b00209</v>
      </c>
      <c r="O63" t="s">
        <v>206</v>
      </c>
      <c r="U63" t="s">
        <v>221</v>
      </c>
      <c r="V63" t="s">
        <v>161</v>
      </c>
      <c r="W63" t="str">
        <f t="shared" si="3"/>
        <v>DDDDD CDCC</v>
      </c>
    </row>
    <row r="65" spans="2:25" ht="18" x14ac:dyDescent="0.2">
      <c r="B65" s="16" t="s">
        <v>254</v>
      </c>
      <c r="C65" s="16"/>
      <c r="D65" s="16"/>
    </row>
    <row r="66" spans="2:25" x14ac:dyDescent="0.2">
      <c r="B66" t="s">
        <v>255</v>
      </c>
      <c r="C66" t="s">
        <v>256</v>
      </c>
      <c r="D66" t="s">
        <v>255</v>
      </c>
      <c r="E66" s="17" t="s">
        <v>257</v>
      </c>
      <c r="F66" s="17" t="s">
        <v>50</v>
      </c>
      <c r="G66" s="17" t="s">
        <v>50</v>
      </c>
      <c r="H66" s="17"/>
      <c r="I66" t="s">
        <v>157</v>
      </c>
      <c r="J66" t="str">
        <f t="shared" ref="J66:J89" si="4">I66&amp;" "&amp;D66&amp;" ("&amp;E66&amp;")"</f>
        <v>di-C08:0-C10:0 PS (DTPS)</v>
      </c>
      <c r="K66" t="str">
        <f>"A general model "&amp;C66&amp;" ("&amp;D66&amp;") lipid corresponding to atomistic C8:0 dioctanoyl - C10:0 didecanoyl tails."</f>
        <v>A general model phosphatidylserine (PS) lipid corresponding to atomistic C8:0 dioctanoyl - C10:0 didecanoyl tails.</v>
      </c>
      <c r="M66" t="s">
        <v>158</v>
      </c>
      <c r="N66" t="str">
        <f>Refs!$B$1 &amp; " \n " &amp; Refs!$B$2 &amp; " \n " &amp; Refs!$B$5 &amp; " \n " &amp; Refs!$B$7</f>
        <v>S.J. Marrink, A.H. de Vries, A.E. Mark. Coarse grained model for semi-quantitative lipid simulations. JPC-B, 108:750-760, \n 2004. doi:10.1021/jp036508g \n S.J. Marrink, H.J. Risselada, S. Yefimov, D.P. Tieleman, A.H. de Vries. The MARTINI force field: coarse grained model for \n biomolecular simulations. JPC-B, 111:7812-7824, 2007. doi:10.1021/jp071097f \n S. Baoukina, L. Monticelli, H.J. Risselada, S.J. Marrink, D.P. Tieleman. The molecular mechanism of lipid monolayer collapse. \n PNAS, 105:10803-10808, 2008. doi:10.1073/pnas.0711563105 \n T.A. Wassenaar, H.I. Ingolfsson, R.A. Bockmann, D.P. Tieleman, S.J. Marrink. Computational lipidomics with insane: a versatile \n tool for generating custom membranes for molecular simulations. JCTC, 150410125128004, 2015. doi:10.1021/acs.jctc.5b00209</v>
      </c>
      <c r="O66" t="s">
        <v>159</v>
      </c>
      <c r="U66" t="s">
        <v>258</v>
      </c>
      <c r="V66" t="s">
        <v>161</v>
      </c>
      <c r="W66" t="str">
        <f t="shared" ref="W66:W89" si="5">G66&amp;" "&amp;F66</f>
        <v>CC CC</v>
      </c>
    </row>
    <row r="67" spans="2:25" x14ac:dyDescent="0.2">
      <c r="B67" t="s">
        <v>255</v>
      </c>
      <c r="C67" t="s">
        <v>256</v>
      </c>
      <c r="D67" t="s">
        <v>255</v>
      </c>
      <c r="E67" s="17" t="s">
        <v>259</v>
      </c>
      <c r="F67" s="17" t="s">
        <v>54</v>
      </c>
      <c r="G67" s="17" t="s">
        <v>54</v>
      </c>
      <c r="H67" s="17"/>
      <c r="I67" t="s">
        <v>163</v>
      </c>
      <c r="J67" t="str">
        <f t="shared" si="4"/>
        <v>di-C12:0-C14:0 PS (DLPS)</v>
      </c>
      <c r="K67" t="str">
        <f>"A general model "&amp;C67&amp;" ("&amp;D67&amp;") lipid corresponding to atomistic C12:0 dilauroyl (DL"&amp;D67&amp;") - \n C14:0 dimyristoyl (DM"&amp;D67&amp;") tails."</f>
        <v>A general model phosphatidylserine (PS) lipid corresponding to atomistic C12:0 dilauroyl (DLPS) - \n C14:0 dimyristoyl (DMPS) tails.</v>
      </c>
      <c r="M67" t="s">
        <v>158</v>
      </c>
      <c r="N67" t="str">
        <f>Refs!$B$1 &amp; " \n " &amp; Refs!$B$2 &amp; " \n " &amp; Refs!$B$5 &amp; " \n " &amp; Refs!$B$7</f>
        <v>S.J. Marrink, A.H. de Vries, A.E. Mark. Coarse grained model for semi-quantitative lipid simulations. JPC-B, 108:750-760, \n 2004. doi:10.1021/jp036508g \n S.J. Marrink, H.J. Risselada, S. Yefimov, D.P. Tieleman, A.H. de Vries. The MARTINI force field: coarse grained model for \n biomolecular simulations. JPC-B, 111:7812-7824, 2007. doi:10.1021/jp071097f \n S. Baoukina, L. Monticelli, H.J. Risselada, S.J. Marrink, D.P. Tieleman. The molecular mechanism of lipid monolayer collapse. \n PNAS, 105:10803-10808, 2008. doi:10.1073/pnas.0711563105 \n T.A. Wassenaar, H.I. Ingolfsson, R.A. Bockmann, D.P. Tieleman, S.J. Marrink. Computational lipidomics with insane: a versatile \n tool for generating custom membranes for molecular simulations. JCTC, 150410125128004, 2015. doi:10.1021/acs.jctc.5b00209</v>
      </c>
      <c r="O67" t="s">
        <v>159</v>
      </c>
      <c r="U67" t="s">
        <v>258</v>
      </c>
      <c r="V67" t="s">
        <v>161</v>
      </c>
      <c r="W67" t="str">
        <f t="shared" si="5"/>
        <v>CCC CCC</v>
      </c>
    </row>
    <row r="68" spans="2:25" x14ac:dyDescent="0.2">
      <c r="B68" t="s">
        <v>255</v>
      </c>
      <c r="C68" t="s">
        <v>256</v>
      </c>
      <c r="D68" t="s">
        <v>255</v>
      </c>
      <c r="E68" s="17" t="s">
        <v>260</v>
      </c>
      <c r="F68" s="17" t="s">
        <v>57</v>
      </c>
      <c r="G68" s="17" t="s">
        <v>57</v>
      </c>
      <c r="H68" s="17"/>
      <c r="I68" t="s">
        <v>165</v>
      </c>
      <c r="J68" t="str">
        <f t="shared" si="4"/>
        <v>di-C16:0-C18:0 PS (DPPS)</v>
      </c>
      <c r="K68" t="str">
        <f>"A general model "&amp;C68&amp;" ("&amp;D68&amp;") lipid corresponding to atomistic C16:0 dipalmitoyl (DP"&amp;D68&amp;") - \n C18:0 distearoyl (DS"&amp;D68&amp;") tails."</f>
        <v>A general model phosphatidylserine (PS) lipid corresponding to atomistic C16:0 dipalmitoyl (DPPS) - \n C18:0 distearoyl (DSPS) tails.</v>
      </c>
      <c r="M68" t="s">
        <v>158</v>
      </c>
      <c r="N68" t="str">
        <f>Refs!$B$1 &amp; " \n " &amp; Refs!$B$2 &amp; " \n " &amp; Refs!$B$5 &amp; " \n " &amp; Refs!$B$7</f>
        <v>S.J. Marrink, A.H. de Vries, A.E. Mark. Coarse grained model for semi-quantitative lipid simulations. JPC-B, 108:750-760, \n 2004. doi:10.1021/jp036508g \n S.J. Marrink, H.J. Risselada, S. Yefimov, D.P. Tieleman, A.H. de Vries. The MARTINI force field: coarse grained model for \n biomolecular simulations. JPC-B, 111:7812-7824, 2007. doi:10.1021/jp071097f \n S. Baoukina, L. Monticelli, H.J. Risselada, S.J. Marrink, D.P. Tieleman. The molecular mechanism of lipid monolayer collapse. \n PNAS, 105:10803-10808, 2008. doi:10.1073/pnas.0711563105 \n T.A. Wassenaar, H.I. Ingolfsson, R.A. Bockmann, D.P. Tieleman, S.J. Marrink. Computational lipidomics with insane: a versatile \n tool for generating custom membranes for molecular simulations. JCTC, 150410125128004, 2015. doi:10.1021/acs.jctc.5b00209</v>
      </c>
      <c r="O68" t="s">
        <v>159</v>
      </c>
      <c r="U68" t="s">
        <v>258</v>
      </c>
      <c r="V68" t="s">
        <v>161</v>
      </c>
      <c r="W68" t="str">
        <f t="shared" si="5"/>
        <v>CCCC CCCC</v>
      </c>
    </row>
    <row r="69" spans="2:25" x14ac:dyDescent="0.2">
      <c r="B69" t="s">
        <v>255</v>
      </c>
      <c r="C69" t="s">
        <v>256</v>
      </c>
      <c r="D69" t="s">
        <v>255</v>
      </c>
      <c r="E69" s="17" t="s">
        <v>261</v>
      </c>
      <c r="F69" s="17" t="s">
        <v>61</v>
      </c>
      <c r="G69" s="17" t="s">
        <v>61</v>
      </c>
      <c r="H69" s="17"/>
      <c r="I69" t="s">
        <v>167</v>
      </c>
      <c r="J69" t="str">
        <f t="shared" si="4"/>
        <v>di-C20:0-C22:0 PS (DBPS)</v>
      </c>
      <c r="K69" t="str">
        <f>"A general model "&amp;C69&amp;" ("&amp;D69&amp;") lipid corresponding to atomistic C20:0 diarachidoyl - C22:0 dibehenoyl tails."</f>
        <v>A general model phosphatidylserine (PS) lipid corresponding to atomistic C20:0 diarachidoyl - C22:0 dibehenoyl tails.</v>
      </c>
      <c r="M69" t="s">
        <v>158</v>
      </c>
      <c r="N69" t="str">
        <f>Refs!$B$1 &amp; " \n " &amp; Refs!$B$2 &amp; " \n " &amp; Refs!$B$5 &amp; " \n " &amp; Refs!$B$7</f>
        <v>S.J. Marrink, A.H. de Vries, A.E. Mark. Coarse grained model for semi-quantitative lipid simulations. JPC-B, 108:750-760, \n 2004. doi:10.1021/jp036508g \n S.J. Marrink, H.J. Risselada, S. Yefimov, D.P. Tieleman, A.H. de Vries. The MARTINI force field: coarse grained model for \n biomolecular simulations. JPC-B, 111:7812-7824, 2007. doi:10.1021/jp071097f \n S. Baoukina, L. Monticelli, H.J. Risselada, S.J. Marrink, D.P. Tieleman. The molecular mechanism of lipid monolayer collapse. \n PNAS, 105:10803-10808, 2008. doi:10.1073/pnas.0711563105 \n T.A. Wassenaar, H.I. Ingolfsson, R.A. Bockmann, D.P. Tieleman, S.J. Marrink. Computational lipidomics with insane: a versatile \n tool for generating custom membranes for molecular simulations. JCTC, 150410125128004, 2015. doi:10.1021/acs.jctc.5b00209</v>
      </c>
      <c r="O69" t="s">
        <v>159</v>
      </c>
      <c r="U69" t="s">
        <v>258</v>
      </c>
      <c r="V69" t="s">
        <v>161</v>
      </c>
      <c r="W69" t="str">
        <f t="shared" si="5"/>
        <v>CCCCC CCCCC</v>
      </c>
    </row>
    <row r="70" spans="2:25" x14ac:dyDescent="0.2">
      <c r="B70" t="s">
        <v>255</v>
      </c>
      <c r="C70" t="s">
        <v>256</v>
      </c>
      <c r="D70" t="s">
        <v>255</v>
      </c>
      <c r="E70" s="17" t="s">
        <v>262</v>
      </c>
      <c r="F70" s="17" t="s">
        <v>65</v>
      </c>
      <c r="G70" s="17" t="s">
        <v>65</v>
      </c>
      <c r="H70" s="17"/>
      <c r="I70" t="s">
        <v>169</v>
      </c>
      <c r="J70" t="str">
        <f t="shared" si="4"/>
        <v>di-C24:0-C26:0 PS (DXPS)</v>
      </c>
      <c r="K70" t="str">
        <f>"A general model "&amp;C70&amp;" ("&amp;D70&amp;") lipid corresponding to atomistic C24:0 dilignoceroyl - C26:0 dihexacosanoyl tails."</f>
        <v>A general model phosphatidylserine (PS) lipid corresponding to atomistic C24:0 dilignoceroyl - C26:0 dihexacosanoyl tails.</v>
      </c>
      <c r="M70" t="s">
        <v>158</v>
      </c>
      <c r="N70" t="str">
        <f>Refs!$B$1 &amp; " \n " &amp; Refs!$B$2 &amp; " \n " &amp; Refs!$B$5 &amp; " \n " &amp; Refs!$B$7</f>
        <v>S.J. Marrink, A.H. de Vries, A.E. Mark. Coarse grained model for semi-quantitative lipid simulations. JPC-B, 108:750-760, \n 2004. doi:10.1021/jp036508g \n S.J. Marrink, H.J. Risselada, S. Yefimov, D.P. Tieleman, A.H. de Vries. The MARTINI force field: coarse grained model for \n biomolecular simulations. JPC-B, 111:7812-7824, 2007. doi:10.1021/jp071097f \n S. Baoukina, L. Monticelli, H.J. Risselada, S.J. Marrink, D.P. Tieleman. The molecular mechanism of lipid monolayer collapse. \n PNAS, 105:10803-10808, 2008. doi:10.1073/pnas.0711563105 \n T.A. Wassenaar, H.I. Ingolfsson, R.A. Bockmann, D.P. Tieleman, S.J. Marrink. Computational lipidomics with insane: a versatile \n tool for generating custom membranes for molecular simulations. JCTC, 150410125128004, 2015. doi:10.1021/acs.jctc.5b00209</v>
      </c>
      <c r="O70" t="s">
        <v>159</v>
      </c>
      <c r="U70" t="s">
        <v>258</v>
      </c>
      <c r="V70" t="s">
        <v>161</v>
      </c>
      <c r="W70" t="str">
        <f t="shared" si="5"/>
        <v>CCCCCC CCCCCC</v>
      </c>
    </row>
    <row r="71" spans="2:25" x14ac:dyDescent="0.2">
      <c r="B71" t="s">
        <v>255</v>
      </c>
      <c r="C71" t="s">
        <v>256</v>
      </c>
      <c r="D71" t="s">
        <v>255</v>
      </c>
      <c r="E71" s="17" t="s">
        <v>263</v>
      </c>
      <c r="F71" s="17" t="s">
        <v>69</v>
      </c>
      <c r="G71" s="17" t="s">
        <v>69</v>
      </c>
      <c r="H71" s="17"/>
      <c r="I71" t="s">
        <v>171</v>
      </c>
      <c r="J71" t="str">
        <f t="shared" si="4"/>
        <v>di-C12:1-C14:1 PS (DYPS)</v>
      </c>
      <c r="K71" t="str">
        <f>"A general model "&amp;C71&amp;" ("&amp;D71&amp;") lipid corresponding to atomistic e.g. C12:1, C14:1(9c) dimyristoleoyl tails."</f>
        <v>A general model phosphatidylserine (PS) lipid corresponding to atomistic e.g. C12:1, C14:1(9c) dimyristoleoyl tails.</v>
      </c>
      <c r="M71" t="s">
        <v>158</v>
      </c>
      <c r="N71" t="str">
        <f>Refs!$B$1 &amp; " \n " &amp; Refs!$B$2 &amp; " \n " &amp; Refs!$B$5 &amp; " \n " &amp; Refs!$B$7</f>
        <v>S.J. Marrink, A.H. de Vries, A.E. Mark. Coarse grained model for semi-quantitative lipid simulations. JPC-B, 108:750-760, \n 2004. doi:10.1021/jp036508g \n S.J. Marrink, H.J. Risselada, S. Yefimov, D.P. Tieleman, A.H. de Vries. The MARTINI force field: coarse grained model for \n biomolecular simulations. JPC-B, 111:7812-7824, 2007. doi:10.1021/jp071097f \n S. Baoukina, L. Monticelli, H.J. Risselada, S.J. Marrink, D.P. Tieleman. The molecular mechanism of lipid monolayer collapse. \n PNAS, 105:10803-10808, 2008. doi:10.1073/pnas.0711563105 \n T.A. Wassenaar, H.I. Ingolfsson, R.A. Bockmann, D.P. Tieleman, S.J. Marrink. Computational lipidomics with insane: a versatile \n tool for generating custom membranes for molecular simulations. JCTC, 150410125128004, 2015. doi:10.1021/acs.jctc.5b00209</v>
      </c>
      <c r="O71" t="s">
        <v>159</v>
      </c>
      <c r="U71" t="s">
        <v>258</v>
      </c>
      <c r="V71" t="s">
        <v>161</v>
      </c>
      <c r="W71" t="str">
        <f t="shared" si="5"/>
        <v>CDC CDC</v>
      </c>
    </row>
    <row r="72" spans="2:25" x14ac:dyDescent="0.2">
      <c r="B72" t="s">
        <v>255</v>
      </c>
      <c r="C72" t="s">
        <v>256</v>
      </c>
      <c r="D72" t="s">
        <v>255</v>
      </c>
      <c r="E72" s="17" t="s">
        <v>264</v>
      </c>
      <c r="F72" s="17" t="s">
        <v>77</v>
      </c>
      <c r="G72" s="17" t="s">
        <v>77</v>
      </c>
      <c r="H72" s="17"/>
      <c r="I72" t="s">
        <v>173</v>
      </c>
      <c r="J72" t="str">
        <f t="shared" si="4"/>
        <v>di-C16:1-C18:1 PS (DVPS)</v>
      </c>
      <c r="K72" t="str">
        <f>"A general model "&amp;C72&amp;" ("&amp;D72&amp;") lipid corresponding to atomistic e.g. C16:1(11c), C18:1(11c), C18:1(12c) tails."</f>
        <v>A general model phosphatidylserine (PS) lipid corresponding to atomistic e.g. C16:1(11c), C18:1(11c), C18:1(12c) tails.</v>
      </c>
      <c r="M72" t="s">
        <v>158</v>
      </c>
      <c r="N72" t="str">
        <f>Refs!$B$1 &amp; " \n " &amp; Refs!$B$2 &amp; " \n " &amp; Refs!$B$5 &amp; " \n " &amp; Refs!$B$7</f>
        <v>S.J. Marrink, A.H. de Vries, A.E. Mark. Coarse grained model for semi-quantitative lipid simulations. JPC-B, 108:750-760, \n 2004. doi:10.1021/jp036508g \n S.J. Marrink, H.J. Risselada, S. Yefimov, D.P. Tieleman, A.H. de Vries. The MARTINI force field: coarse grained model for \n biomolecular simulations. JPC-B, 111:7812-7824, 2007. doi:10.1021/jp071097f \n S. Baoukina, L. Monticelli, H.J. Risselada, S.J. Marrink, D.P. Tieleman. The molecular mechanism of lipid monolayer collapse. \n PNAS, 105:10803-10808, 2008. doi:10.1073/pnas.0711563105 \n T.A. Wassenaar, H.I. Ingolfsson, R.A. Bockmann, D.P. Tieleman, S.J. Marrink. Computational lipidomics with insane: a versatile \n tool for generating custom membranes for molecular simulations. JCTC, 150410125128004, 2015. doi:10.1021/acs.jctc.5b00209</v>
      </c>
      <c r="O72" t="s">
        <v>159</v>
      </c>
      <c r="U72" t="s">
        <v>258</v>
      </c>
      <c r="V72" t="s">
        <v>161</v>
      </c>
      <c r="W72" t="str">
        <f t="shared" si="5"/>
        <v>CCDC CCDC</v>
      </c>
    </row>
    <row r="73" spans="2:25" x14ac:dyDescent="0.2">
      <c r="B73" t="s">
        <v>255</v>
      </c>
      <c r="C73" t="s">
        <v>256</v>
      </c>
      <c r="D73" t="s">
        <v>255</v>
      </c>
      <c r="E73" s="17" t="s">
        <v>265</v>
      </c>
      <c r="F73" s="17" t="s">
        <v>73</v>
      </c>
      <c r="G73" s="17" t="s">
        <v>73</v>
      </c>
      <c r="H73" s="17"/>
      <c r="I73" t="s">
        <v>173</v>
      </c>
      <c r="J73" t="str">
        <f t="shared" si="4"/>
        <v>di-C16:1-C18:1 PS (DOPS)</v>
      </c>
      <c r="K73" t="str">
        <f>"A general model "&amp;C73&amp;" ("&amp;D73&amp;") lipid corresponding to atomistic e.g. C16:1(9c), C18:1(9c) dioleoyl (DO"&amp;D73&amp;") tails."</f>
        <v>A general model phosphatidylserine (PS) lipid corresponding to atomistic e.g. C16:1(9c), C18:1(9c) dioleoyl (DOPS) tails.</v>
      </c>
      <c r="M73" t="s">
        <v>158</v>
      </c>
      <c r="N73" t="str">
        <f>Refs!$B$1 &amp; " \n " &amp; Refs!$B$2 &amp; " \n " &amp; Refs!$B$5 &amp; " \n " &amp; Refs!$B$7</f>
        <v>S.J. Marrink, A.H. de Vries, A.E. Mark. Coarse grained model for semi-quantitative lipid simulations. JPC-B, 108:750-760, \n 2004. doi:10.1021/jp036508g \n S.J. Marrink, H.J. Risselada, S. Yefimov, D.P. Tieleman, A.H. de Vries. The MARTINI force field: coarse grained model for \n biomolecular simulations. JPC-B, 111:7812-7824, 2007. doi:10.1021/jp071097f \n S. Baoukina, L. Monticelli, H.J. Risselada, S.J. Marrink, D.P. Tieleman. The molecular mechanism of lipid monolayer collapse. \n PNAS, 105:10803-10808, 2008. doi:10.1073/pnas.0711563105 \n T.A. Wassenaar, H.I. Ingolfsson, R.A. Bockmann, D.P. Tieleman, S.J. Marrink. Computational lipidomics with insane: a versatile \n tool for generating custom membranes for molecular simulations. JCTC, 150410125128004, 2015. doi:10.1021/acs.jctc.5b00209</v>
      </c>
      <c r="O73" t="s">
        <v>159</v>
      </c>
      <c r="U73" t="s">
        <v>258</v>
      </c>
      <c r="V73" t="s">
        <v>161</v>
      </c>
      <c r="W73" t="str">
        <f t="shared" si="5"/>
        <v>CDCC CDCC</v>
      </c>
      <c r="Y73" t="s">
        <v>266</v>
      </c>
    </row>
    <row r="74" spans="2:25" x14ac:dyDescent="0.2">
      <c r="B74" t="s">
        <v>255</v>
      </c>
      <c r="C74" t="s">
        <v>256</v>
      </c>
      <c r="D74" t="s">
        <v>255</v>
      </c>
      <c r="E74" s="17" t="s">
        <v>267</v>
      </c>
      <c r="F74" s="17" t="s">
        <v>88</v>
      </c>
      <c r="G74" s="17" t="s">
        <v>88</v>
      </c>
      <c r="H74" s="17"/>
      <c r="I74" t="s">
        <v>176</v>
      </c>
      <c r="J74" t="str">
        <f t="shared" si="4"/>
        <v>di-C16:2-C18:2 PS (DIPS)</v>
      </c>
      <c r="K74" t="str">
        <f>"A general model "&amp;C74&amp;" ("&amp;D74&amp;") lipid corresponding to atomistic e.g. C18:2(9c,12c) dilinoleoyl (DL"&amp;D74&amp;" or DLi"&amp;D74&amp;") tails."</f>
        <v>A general model phosphatidylserine (PS) lipid corresponding to atomistic e.g. C18:2(9c,12c) dilinoleoyl (DLPS or DLiPS) tails.</v>
      </c>
      <c r="M74" t="s">
        <v>158</v>
      </c>
      <c r="N74" t="str">
        <f>Refs!$B$1 &amp; " \n " &amp; Refs!$B$2 &amp; " \n " &amp; Refs!$B$5 &amp; " \n " &amp; Refs!$B$7</f>
        <v>S.J. Marrink, A.H. de Vries, A.E. Mark. Coarse grained model for semi-quantitative lipid simulations. JPC-B, 108:750-760, \n 2004. doi:10.1021/jp036508g \n S.J. Marrink, H.J. Risselada, S. Yefimov, D.P. Tieleman, A.H. de Vries. The MARTINI force field: coarse grained model for \n biomolecular simulations. JPC-B, 111:7812-7824, 2007. doi:10.1021/jp071097f \n S. Baoukina, L. Monticelli, H.J. Risselada, S.J. Marrink, D.P. Tieleman. The molecular mechanism of lipid monolayer collapse. \n PNAS, 105:10803-10808, 2008. doi:10.1073/pnas.0711563105 \n T.A. Wassenaar, H.I. Ingolfsson, R.A. Bockmann, D.P. Tieleman, S.J. Marrink. Computational lipidomics with insane: a versatile \n tool for generating custom membranes for molecular simulations. JCTC, 150410125128004, 2015. doi:10.1021/acs.jctc.5b00209</v>
      </c>
      <c r="O74" t="s">
        <v>159</v>
      </c>
      <c r="U74" t="s">
        <v>258</v>
      </c>
      <c r="V74" t="s">
        <v>161</v>
      </c>
      <c r="W74" t="str">
        <f t="shared" si="5"/>
        <v>CDDC CDDC</v>
      </c>
    </row>
    <row r="75" spans="2:25" x14ac:dyDescent="0.2">
      <c r="B75" t="s">
        <v>255</v>
      </c>
      <c r="C75" t="s">
        <v>256</v>
      </c>
      <c r="D75" t="s">
        <v>255</v>
      </c>
      <c r="E75" s="17" t="s">
        <v>268</v>
      </c>
      <c r="F75" s="17" t="s">
        <v>92</v>
      </c>
      <c r="G75" s="17" t="s">
        <v>92</v>
      </c>
      <c r="H75" s="17"/>
      <c r="I75" t="s">
        <v>178</v>
      </c>
      <c r="J75" t="str">
        <f t="shared" si="4"/>
        <v>di-C16:3-C18:3 PS (DFPS)</v>
      </c>
      <c r="K75" t="str">
        <f>"A general model "&amp;C75&amp;" ("&amp;D75&amp;") lipid corresponding to atomistic e.g. C18:3(6c,9c,12c) dioctadecatrienoyl tails."</f>
        <v>A general model phosphatidylserine (PS) lipid corresponding to atomistic e.g. C18:3(6c,9c,12c) dioctadecatrienoyl tails.</v>
      </c>
      <c r="M75" t="s">
        <v>158</v>
      </c>
      <c r="N75" t="str">
        <f>Refs!$B$1 &amp; " \n " &amp; Refs!$B$2 &amp; " \n " &amp; Refs!$B$5 &amp; " \n " &amp; Refs!$B$7</f>
        <v>S.J. Marrink, A.H. de Vries, A.E. Mark. Coarse grained model for semi-quantitative lipid simulations. JPC-B, 108:750-760, \n 2004. doi:10.1021/jp036508g \n S.J. Marrink, H.J. Risselada, S. Yefimov, D.P. Tieleman, A.H. de Vries. The MARTINI force field: coarse grained model for \n biomolecular simulations. JPC-B, 111:7812-7824, 2007. doi:10.1021/jp071097f \n S. Baoukina, L. Monticelli, H.J. Risselada, S.J. Marrink, D.P. Tieleman. The molecular mechanism of lipid monolayer collapse. \n PNAS, 105:10803-10808, 2008. doi:10.1073/pnas.0711563105 \n T.A. Wassenaar, H.I. Ingolfsson, R.A. Bockmann, D.P. Tieleman, S.J. Marrink. Computational lipidomics with insane: a versatile \n tool for generating custom membranes for molecular simulations. JCTC, 150410125128004, 2015. doi:10.1021/acs.jctc.5b00209</v>
      </c>
      <c r="O75" t="s">
        <v>159</v>
      </c>
      <c r="U75" t="s">
        <v>258</v>
      </c>
      <c r="V75" t="s">
        <v>161</v>
      </c>
      <c r="W75" t="str">
        <f t="shared" si="5"/>
        <v>CDDD CDDD</v>
      </c>
    </row>
    <row r="76" spans="2:25" x14ac:dyDescent="0.2">
      <c r="B76" t="s">
        <v>255</v>
      </c>
      <c r="C76" t="s">
        <v>256</v>
      </c>
      <c r="D76" t="s">
        <v>255</v>
      </c>
      <c r="E76" s="17" t="s">
        <v>269</v>
      </c>
      <c r="F76" s="17" t="s">
        <v>80</v>
      </c>
      <c r="G76" s="17" t="s">
        <v>80</v>
      </c>
      <c r="H76" s="17"/>
      <c r="I76" t="s">
        <v>180</v>
      </c>
      <c r="J76" t="str">
        <f t="shared" si="4"/>
        <v>di-C20:1-C22:1 PS (DGPS)</v>
      </c>
      <c r="K76" t="str">
        <f>"A general model "&amp;C76&amp;" ("&amp;D76&amp;") lipid corresponding to atomistic e.g. C20:1(11c) di-gondoic acid, \n C22:1(13c) dierucoyl tails."</f>
        <v>A general model phosphatidylserine (PS) lipid corresponding to atomistic e.g. C20:1(11c) di-gondoic acid, \n C22:1(13c) dierucoyl tails.</v>
      </c>
      <c r="M76" t="s">
        <v>158</v>
      </c>
      <c r="N76" t="str">
        <f>Refs!$B$1 &amp; " \n " &amp; Refs!$B$2 &amp; " \n " &amp; Refs!$B$5 &amp; " \n " &amp; Refs!$B$7</f>
        <v>S.J. Marrink, A.H. de Vries, A.E. Mark. Coarse grained model for semi-quantitative lipid simulations. JPC-B, 108:750-760, \n 2004. doi:10.1021/jp036508g \n S.J. Marrink, H.J. Risselada, S. Yefimov, D.P. Tieleman, A.H. de Vries. The MARTINI force field: coarse grained model for \n biomolecular simulations. JPC-B, 111:7812-7824, 2007. doi:10.1021/jp071097f \n S. Baoukina, L. Monticelli, H.J. Risselada, S.J. Marrink, D.P. Tieleman. The molecular mechanism of lipid monolayer collapse. \n PNAS, 105:10803-10808, 2008. doi:10.1073/pnas.0711563105 \n T.A. Wassenaar, H.I. Ingolfsson, R.A. Bockmann, D.P. Tieleman, S.J. Marrink. Computational lipidomics with insane: a versatile \n tool for generating custom membranes for molecular simulations. JCTC, 150410125128004, 2015. doi:10.1021/acs.jctc.5b00209</v>
      </c>
      <c r="O76" t="s">
        <v>159</v>
      </c>
      <c r="U76" t="s">
        <v>258</v>
      </c>
      <c r="V76" t="s">
        <v>161</v>
      </c>
      <c r="W76" t="str">
        <f t="shared" si="5"/>
        <v>CCDCC CCDCC</v>
      </c>
    </row>
    <row r="77" spans="2:25" x14ac:dyDescent="0.2">
      <c r="B77" t="s">
        <v>255</v>
      </c>
      <c r="C77" t="s">
        <v>256</v>
      </c>
      <c r="D77" t="s">
        <v>255</v>
      </c>
      <c r="E77" s="17" t="s">
        <v>270</v>
      </c>
      <c r="F77" s="17" t="s">
        <v>103</v>
      </c>
      <c r="G77" s="17" t="s">
        <v>103</v>
      </c>
      <c r="H77" s="17"/>
      <c r="I77" t="s">
        <v>182</v>
      </c>
      <c r="J77" t="str">
        <f t="shared" si="4"/>
        <v>di-C20:4-C22:5 PS (DAPS)</v>
      </c>
      <c r="K77" t="str">
        <f>"A general model "&amp;C77&amp;" ("&amp;D77&amp;") lipid corresponding to atomistic e.g. C20:4(5c,8c,11c,14c) di-arachidonic acid (AA), \n - C22:5(4c,7c,10c,13c,16c) docosapentaenoic acid tails."</f>
        <v>A general model phosphatidylserine (PS) lipid corresponding to atomistic e.g. C20:4(5c,8c,11c,14c) di-arachidonic acid (AA), \n - C22:5(4c,7c,10c,13c,16c) docosapentaenoic acid tails.</v>
      </c>
      <c r="M77" t="s">
        <v>158</v>
      </c>
      <c r="N77" t="str">
        <f>Refs!$B$1 &amp; " \n " &amp; Refs!$B$2 &amp; " \n " &amp; Refs!$B$5 &amp; " \n " &amp; Refs!$B$7</f>
        <v>S.J. Marrink, A.H. de Vries, A.E. Mark. Coarse grained model for semi-quantitative lipid simulations. JPC-B, 108:750-760, \n 2004. doi:10.1021/jp036508g \n S.J. Marrink, H.J. Risselada, S. Yefimov, D.P. Tieleman, A.H. de Vries. The MARTINI force field: coarse grained model for \n biomolecular simulations. JPC-B, 111:7812-7824, 2007. doi:10.1021/jp071097f \n S. Baoukina, L. Monticelli, H.J. Risselada, S.J. Marrink, D.P. Tieleman. The molecular mechanism of lipid monolayer collapse. \n PNAS, 105:10803-10808, 2008. doi:10.1073/pnas.0711563105 \n T.A. Wassenaar, H.I. Ingolfsson, R.A. Bockmann, D.P. Tieleman, S.J. Marrink. Computational lipidomics with insane: a versatile \n tool for generating custom membranes for molecular simulations. JCTC, 150410125128004, 2015. doi:10.1021/acs.jctc.5b00209</v>
      </c>
      <c r="O77" t="s">
        <v>159</v>
      </c>
      <c r="U77" t="s">
        <v>258</v>
      </c>
      <c r="V77" t="s">
        <v>161</v>
      </c>
      <c r="W77" t="str">
        <f t="shared" si="5"/>
        <v>DDDDC DDDDC</v>
      </c>
    </row>
    <row r="78" spans="2:25" x14ac:dyDescent="0.2">
      <c r="B78" t="s">
        <v>255</v>
      </c>
      <c r="C78" t="s">
        <v>256</v>
      </c>
      <c r="D78" t="s">
        <v>255</v>
      </c>
      <c r="E78" s="17" t="s">
        <v>271</v>
      </c>
      <c r="F78" s="17" t="s">
        <v>107</v>
      </c>
      <c r="G78" s="17" t="s">
        <v>107</v>
      </c>
      <c r="H78" s="17"/>
      <c r="I78" s="18" t="s">
        <v>234</v>
      </c>
      <c r="J78" t="str">
        <f t="shared" si="4"/>
        <v>di-C20:5-C22:6 PS (DUPS)</v>
      </c>
      <c r="K78" t="str">
        <f>"A general model "&amp;C78&amp;" ("&amp;D78&amp;") lipid corresponding to atomistic e.g. C22:6(4c,7c,10c,13c,16c,19c) \n di-docosahexaenoic acid tails."</f>
        <v>A general model phosphatidylserine (PS) lipid corresponding to atomistic e.g. C22:6(4c,7c,10c,13c,16c,19c) \n di-docosahexaenoic acid tails.</v>
      </c>
      <c r="M78" t="s">
        <v>158</v>
      </c>
      <c r="N78" t="str">
        <f>Refs!$B$1 &amp; " \n " &amp; Refs!$B$2 &amp; " \n " &amp; Refs!$B$5 &amp; " \n " &amp; Refs!$B$7</f>
        <v>S.J. Marrink, A.H. de Vries, A.E. Mark. Coarse grained model for semi-quantitative lipid simulations. JPC-B, 108:750-760, \n 2004. doi:10.1021/jp036508g \n S.J. Marrink, H.J. Risselada, S. Yefimov, D.P. Tieleman, A.H. de Vries. The MARTINI force field: coarse grained model for \n biomolecular simulations. JPC-B, 111:7812-7824, 2007. doi:10.1021/jp071097f \n S. Baoukina, L. Monticelli, H.J. Risselada, S.J. Marrink, D.P. Tieleman. The molecular mechanism of lipid monolayer collapse. \n PNAS, 105:10803-10808, 2008. doi:10.1073/pnas.0711563105 \n T.A. Wassenaar, H.I. Ingolfsson, R.A. Bockmann, D.P. Tieleman, S.J. Marrink. Computational lipidomics with insane: a versatile \n tool for generating custom membranes for molecular simulations. JCTC, 150410125128004, 2015. doi:10.1021/acs.jctc.5b00209</v>
      </c>
      <c r="O78" t="s">
        <v>159</v>
      </c>
      <c r="U78" t="s">
        <v>258</v>
      </c>
      <c r="V78" t="s">
        <v>161</v>
      </c>
      <c r="W78" t="str">
        <f t="shared" si="5"/>
        <v>DDDDD DDDDD</v>
      </c>
    </row>
    <row r="79" spans="2:25" x14ac:dyDescent="0.2">
      <c r="B79" t="s">
        <v>255</v>
      </c>
      <c r="C79" t="s">
        <v>256</v>
      </c>
      <c r="D79" t="s">
        <v>255</v>
      </c>
      <c r="E79" s="17" t="s">
        <v>272</v>
      </c>
      <c r="F79" s="17" t="s">
        <v>112</v>
      </c>
      <c r="G79" s="17" t="s">
        <v>112</v>
      </c>
      <c r="H79" s="17"/>
      <c r="I79" s="18" t="s">
        <v>184</v>
      </c>
      <c r="J79" t="str">
        <f t="shared" si="4"/>
        <v>di-C24:6-C26:6 PS (DRPS)</v>
      </c>
      <c r="K79" s="18" t="str">
        <f>"A general model "&amp;C79&amp;" ("&amp;D79&amp;") lipid corresponding to atomistic e.g. C24:6(6c,9c,12c,15c,18c,21c) nisinic acid tails."</f>
        <v>A general model phosphatidylserine (PS) lipid corresponding to atomistic e.g. C24:6(6c,9c,12c,15c,18c,21c) nisinic acid tails.</v>
      </c>
      <c r="M79" t="s">
        <v>158</v>
      </c>
      <c r="N79" t="str">
        <f>Refs!$B$1 &amp; " \n " &amp; Refs!$B$2 &amp; " \n " &amp; Refs!$B$5 &amp; " \n " &amp; Refs!$B$7</f>
        <v>S.J. Marrink, A.H. de Vries, A.E. Mark. Coarse grained model for semi-quantitative lipid simulations. JPC-B, 108:750-760, \n 2004. doi:10.1021/jp036508g \n S.J. Marrink, H.J. Risselada, S. Yefimov, D.P. Tieleman, A.H. de Vries. The MARTINI force field: coarse grained model for \n biomolecular simulations. JPC-B, 111:7812-7824, 2007. doi:10.1021/jp071097f \n S. Baoukina, L. Monticelli, H.J. Risselada, S.J. Marrink, D.P. Tieleman. The molecular mechanism of lipid monolayer collapse. \n PNAS, 105:10803-10808, 2008. doi:10.1073/pnas.0711563105 \n T.A. Wassenaar, H.I. Ingolfsson, R.A. Bockmann, D.P. Tieleman, S.J. Marrink. Computational lipidomics with insane: a versatile \n tool for generating custom membranes for molecular simulations. JCTC, 150410125128004, 2015. doi:10.1021/acs.jctc.5b00209</v>
      </c>
      <c r="O79" t="s">
        <v>159</v>
      </c>
      <c r="U79" t="s">
        <v>258</v>
      </c>
      <c r="V79" t="s">
        <v>161</v>
      </c>
      <c r="W79" t="str">
        <f t="shared" si="5"/>
        <v>DDDDDD DDDDDD</v>
      </c>
    </row>
    <row r="80" spans="2:25" x14ac:dyDescent="0.2">
      <c r="B80" t="s">
        <v>255</v>
      </c>
      <c r="C80" t="s">
        <v>256</v>
      </c>
      <c r="D80" t="s">
        <v>255</v>
      </c>
      <c r="E80" s="17" t="s">
        <v>273</v>
      </c>
      <c r="F80" s="17" t="s">
        <v>84</v>
      </c>
      <c r="G80" s="17" t="s">
        <v>84</v>
      </c>
      <c r="H80" s="17"/>
      <c r="I80" t="s">
        <v>186</v>
      </c>
      <c r="J80" t="str">
        <f t="shared" si="4"/>
        <v>di-C24:1-C26:1 PS (DNPS)</v>
      </c>
      <c r="K80" t="str">
        <f>"A general model "&amp;C80&amp;" ("&amp;D67&amp;") lipid corresponding to atomistic e.g. C24:1(9c) di-nervonic acid, C26:1(9c) tails."</f>
        <v>A general model phosphatidylserine (PS) lipid corresponding to atomistic e.g. C24:1(9c) di-nervonic acid, C26:1(9c) tails.</v>
      </c>
      <c r="M80" t="s">
        <v>158</v>
      </c>
      <c r="N80" t="str">
        <f>Refs!$B$1 &amp; " \n " &amp; Refs!$B$2 &amp; " \n " &amp; Refs!$B$5 &amp; " \n " &amp; Refs!$B$7</f>
        <v>S.J. Marrink, A.H. de Vries, A.E. Mark. Coarse grained model for semi-quantitative lipid simulations. JPC-B, 108:750-760, \n 2004. doi:10.1021/jp036508g \n S.J. Marrink, H.J. Risselada, S. Yefimov, D.P. Tieleman, A.H. de Vries. The MARTINI force field: coarse grained model for \n biomolecular simulations. JPC-B, 111:7812-7824, 2007. doi:10.1021/jp071097f \n S. Baoukina, L. Monticelli, H.J. Risselada, S.J. Marrink, D.P. Tieleman. The molecular mechanism of lipid monolayer collapse. \n PNAS, 105:10803-10808, 2008. doi:10.1073/pnas.0711563105 \n T.A. Wassenaar, H.I. Ingolfsson, R.A. Bockmann, D.P. Tieleman, S.J. Marrink. Computational lipidomics with insane: a versatile \n tool for generating custom membranes for molecular simulations. JCTC, 150410125128004, 2015. doi:10.1021/acs.jctc.5b00209</v>
      </c>
      <c r="O80" t="s">
        <v>159</v>
      </c>
      <c r="U80" t="s">
        <v>258</v>
      </c>
      <c r="V80" t="s">
        <v>161</v>
      </c>
      <c r="W80" t="str">
        <f t="shared" si="5"/>
        <v>CCCDCC CCCDCC</v>
      </c>
    </row>
    <row r="81" spans="2:25" x14ac:dyDescent="0.2">
      <c r="B81" t="s">
        <v>255</v>
      </c>
      <c r="C81" t="s">
        <v>256</v>
      </c>
      <c r="D81" t="s">
        <v>255</v>
      </c>
      <c r="E81" s="17" t="s">
        <v>274</v>
      </c>
      <c r="F81" s="17" t="s">
        <v>54</v>
      </c>
      <c r="G81" s="17" t="s">
        <v>57</v>
      </c>
      <c r="H81" s="17"/>
      <c r="I81" t="s">
        <v>191</v>
      </c>
      <c r="J81" t="str">
        <f t="shared" si="4"/>
        <v>C12:0/16:0 PS (LPPS)</v>
      </c>
      <c r="K81" s="18" t="str">
        <f>"A general model "&amp;C81&amp;" ("&amp;D81&amp;") lipid corresponding to atomistic e.g. C14:0/16:0 1-myristoyl-2-palmitoyl, \n C14:0/18:0 1-myristoyl-2-stearoyl tails."</f>
        <v>A general model phosphatidylserine (PS) lipid corresponding to atomistic e.g. C14:0/16:0 1-myristoyl-2-palmitoyl, \n C14:0/18:0 1-myristoyl-2-stearoyl tails.</v>
      </c>
      <c r="M81" t="s">
        <v>158</v>
      </c>
      <c r="N81" t="str">
        <f>Refs!$B$1 &amp; " \n " &amp; Refs!$B$2 &amp; " \n " &amp; Refs!$B$5 &amp; " \n " &amp; Refs!$B$7</f>
        <v>S.J. Marrink, A.H. de Vries, A.E. Mark. Coarse grained model for semi-quantitative lipid simulations. JPC-B, 108:750-760, \n 2004. doi:10.1021/jp036508g \n S.J. Marrink, H.J. Risselada, S. Yefimov, D.P. Tieleman, A.H. de Vries. The MARTINI force field: coarse grained model for \n biomolecular simulations. JPC-B, 111:7812-7824, 2007. doi:10.1021/jp071097f \n S. Baoukina, L. Monticelli, H.J. Risselada, S.J. Marrink, D.P. Tieleman. The molecular mechanism of lipid monolayer collapse. \n PNAS, 105:10803-10808, 2008. doi:10.1073/pnas.0711563105 \n T.A. Wassenaar, H.I. Ingolfsson, R.A. Bockmann, D.P. Tieleman, S.J. Marrink. Computational lipidomics with insane: a versatile \n tool for generating custom membranes for molecular simulations. JCTC, 150410125128004, 2015. doi:10.1021/acs.jctc.5b00209</v>
      </c>
      <c r="O81" t="s">
        <v>159</v>
      </c>
      <c r="U81" t="s">
        <v>258</v>
      </c>
      <c r="V81" t="s">
        <v>161</v>
      </c>
      <c r="W81" t="str">
        <f t="shared" si="5"/>
        <v>CCCC CCC</v>
      </c>
    </row>
    <row r="82" spans="2:25" x14ac:dyDescent="0.2">
      <c r="B82" t="s">
        <v>255</v>
      </c>
      <c r="C82" t="s">
        <v>256</v>
      </c>
      <c r="D82" t="s">
        <v>255</v>
      </c>
      <c r="E82" s="17" t="s">
        <v>275</v>
      </c>
      <c r="F82" s="17" t="s">
        <v>57</v>
      </c>
      <c r="G82" s="17" t="s">
        <v>73</v>
      </c>
      <c r="H82" s="17"/>
      <c r="I82" t="s">
        <v>197</v>
      </c>
      <c r="J82" t="str">
        <f t="shared" si="4"/>
        <v>C16:0/18:1 PS (POPS)</v>
      </c>
      <c r="K82" s="18" t="str">
        <f>"A general model "&amp;C82&amp;" ("&amp;D82&amp;") lipid corresponding to atomistic e.g. C16:0/18:1 1-palmitoyl-2-oleoyl (PO"&amp;D82&amp;") tails."</f>
        <v>A general model phosphatidylserine (PS) lipid corresponding to atomistic e.g. C16:0/18:1 1-palmitoyl-2-oleoyl (POPS) tails.</v>
      </c>
      <c r="M82" t="s">
        <v>158</v>
      </c>
      <c r="N82" t="str">
        <f>Refs!$B$1 &amp; " \n " &amp; Refs!$B$2 &amp; " \n " &amp; Refs!$B$5 &amp; " \n " &amp; Refs!$B$7</f>
        <v>S.J. Marrink, A.H. de Vries, A.E. Mark. Coarse grained model for semi-quantitative lipid simulations. JPC-B, 108:750-760, \n 2004. doi:10.1021/jp036508g \n S.J. Marrink, H.J. Risselada, S. Yefimov, D.P. Tieleman, A.H. de Vries. The MARTINI force field: coarse grained model for \n biomolecular simulations. JPC-B, 111:7812-7824, 2007. doi:10.1021/jp071097f \n S. Baoukina, L. Monticelli, H.J. Risselada, S.J. Marrink, D.P. Tieleman. The molecular mechanism of lipid monolayer collapse. \n PNAS, 105:10803-10808, 2008. doi:10.1073/pnas.0711563105 \n T.A. Wassenaar, H.I. Ingolfsson, R.A. Bockmann, D.P. Tieleman, S.J. Marrink. Computational lipidomics with insane: a versatile \n tool for generating custom membranes for molecular simulations. JCTC, 150410125128004, 2015. doi:10.1021/acs.jctc.5b00209</v>
      </c>
      <c r="O82" t="s">
        <v>159</v>
      </c>
      <c r="U82" t="s">
        <v>258</v>
      </c>
      <c r="V82" t="s">
        <v>161</v>
      </c>
      <c r="W82" t="str">
        <f t="shared" si="5"/>
        <v>CDCC CCCC</v>
      </c>
      <c r="Y82" t="s">
        <v>266</v>
      </c>
    </row>
    <row r="83" spans="2:25" x14ac:dyDescent="0.2">
      <c r="B83" t="s">
        <v>255</v>
      </c>
      <c r="C83" t="s">
        <v>256</v>
      </c>
      <c r="D83" t="s">
        <v>255</v>
      </c>
      <c r="E83" s="17" t="s">
        <v>276</v>
      </c>
      <c r="F83" s="17" t="s">
        <v>57</v>
      </c>
      <c r="G83" s="17" t="s">
        <v>80</v>
      </c>
      <c r="H83" s="17"/>
      <c r="I83" t="s">
        <v>199</v>
      </c>
      <c r="J83" t="str">
        <f t="shared" si="4"/>
        <v>C16:0/20:1 PS (PGPS)</v>
      </c>
      <c r="K83" s="18" t="str">
        <f>"A general model "&amp;C83&amp;" ("&amp;D83&amp;") lipid corresponding to atomistic e.g. C16:0/22:1 1-palmitoyl-2-docosenoyl tails."</f>
        <v>A general model phosphatidylserine (PS) lipid corresponding to atomistic e.g. C16:0/22:1 1-palmitoyl-2-docosenoyl tails.</v>
      </c>
      <c r="M83" t="s">
        <v>158</v>
      </c>
      <c r="N83" t="str">
        <f>Refs!$B$1 &amp; " \n " &amp; Refs!$B$2 &amp; " \n " &amp; Refs!$B$5 &amp; " \n " &amp; Refs!$B$7</f>
        <v>S.J. Marrink, A.H. de Vries, A.E. Mark. Coarse grained model for semi-quantitative lipid simulations. JPC-B, 108:750-760, \n 2004. doi:10.1021/jp036508g \n S.J. Marrink, H.J. Risselada, S. Yefimov, D.P. Tieleman, A.H. de Vries. The MARTINI force field: coarse grained model for \n biomolecular simulations. JPC-B, 111:7812-7824, 2007. doi:10.1021/jp071097f \n S. Baoukina, L. Monticelli, H.J. Risselada, S.J. Marrink, D.P. Tieleman. The molecular mechanism of lipid monolayer collapse. \n PNAS, 105:10803-10808, 2008. doi:10.1073/pnas.0711563105 \n T.A. Wassenaar, H.I. Ingolfsson, R.A. Bockmann, D.P. Tieleman, S.J. Marrink. Computational lipidomics with insane: a versatile \n tool for generating custom membranes for molecular simulations. JCTC, 150410125128004, 2015. doi:10.1021/acs.jctc.5b00209</v>
      </c>
      <c r="O83" t="s">
        <v>159</v>
      </c>
      <c r="U83" t="s">
        <v>258</v>
      </c>
      <c r="V83" t="s">
        <v>161</v>
      </c>
      <c r="W83" t="str">
        <f t="shared" si="5"/>
        <v>CCDCC CCCC</v>
      </c>
    </row>
    <row r="84" spans="2:25" x14ac:dyDescent="0.2">
      <c r="B84" t="s">
        <v>255</v>
      </c>
      <c r="C84" t="s">
        <v>256</v>
      </c>
      <c r="D84" t="s">
        <v>255</v>
      </c>
      <c r="E84" s="17" t="s">
        <v>277</v>
      </c>
      <c r="F84" s="17" t="s">
        <v>57</v>
      </c>
      <c r="G84" s="17" t="s">
        <v>100</v>
      </c>
      <c r="H84" s="17"/>
      <c r="I84" t="s">
        <v>245</v>
      </c>
      <c r="J84" t="str">
        <f t="shared" si="4"/>
        <v>C16:0/20:3 PS (PQPS)</v>
      </c>
      <c r="K84" s="18" t="str">
        <f>"A general model "&amp;C84&amp;" ("&amp;D84&amp;") lipid corresponding to atomistic e.g. C16:0/C20:3(5c,8c,11c)  1-palmitoyl-2-mead acid tails."</f>
        <v>A general model phosphatidylserine (PS) lipid corresponding to atomistic e.g. C16:0/C20:3(5c,8c,11c)  1-palmitoyl-2-mead acid tails.</v>
      </c>
      <c r="M84" t="s">
        <v>158</v>
      </c>
      <c r="N84" t="str">
        <f>Refs!$B$1 &amp; " \n " &amp; Refs!$B$2 &amp; " \n " &amp; Refs!$B$5 &amp; " \n " &amp; Refs!$B$7</f>
        <v>S.J. Marrink, A.H. de Vries, A.E. Mark. Coarse grained model for semi-quantitative lipid simulations. JPC-B, 108:750-760, \n 2004. doi:10.1021/jp036508g \n S.J. Marrink, H.J. Risselada, S. Yefimov, D.P. Tieleman, A.H. de Vries. The MARTINI force field: coarse grained model for \n biomolecular simulations. JPC-B, 111:7812-7824, 2007. doi:10.1021/jp071097f \n S. Baoukina, L. Monticelli, H.J. Risselada, S.J. Marrink, D.P. Tieleman. The molecular mechanism of lipid monolayer collapse. \n PNAS, 105:10803-10808, 2008. doi:10.1073/pnas.0711563105 \n T.A. Wassenaar, H.I. Ingolfsson, R.A. Bockmann, D.P. Tieleman, S.J. Marrink. Computational lipidomics with insane: a versatile \n tool for generating custom membranes for molecular simulations. JCTC, 150410125128004, 2015. doi:10.1021/acs.jctc.5b00209</v>
      </c>
      <c r="O84" t="s">
        <v>159</v>
      </c>
      <c r="U84" t="s">
        <v>258</v>
      </c>
      <c r="V84" t="s">
        <v>161</v>
      </c>
      <c r="W84" t="str">
        <f t="shared" si="5"/>
        <v>CDDDC CCCC</v>
      </c>
    </row>
    <row r="85" spans="2:25" x14ac:dyDescent="0.2">
      <c r="B85" t="s">
        <v>255</v>
      </c>
      <c r="C85" t="s">
        <v>256</v>
      </c>
      <c r="D85" t="s">
        <v>255</v>
      </c>
      <c r="E85" s="17" t="s">
        <v>278</v>
      </c>
      <c r="F85" s="17" t="s">
        <v>57</v>
      </c>
      <c r="G85" s="17" t="s">
        <v>88</v>
      </c>
      <c r="H85" s="17"/>
      <c r="I85" t="s">
        <v>203</v>
      </c>
      <c r="J85" t="str">
        <f t="shared" si="4"/>
        <v>C16:0/18:2 PS (PIPS)</v>
      </c>
      <c r="K85" s="18" t="str">
        <f>"A general model "&amp;C85&amp;" ("&amp;D85&amp;") lipid corresponding to atomistic e.g. C16:0/18:2 1-palmitoyl-2-linoleoyl tails."</f>
        <v>A general model phosphatidylserine (PS) lipid corresponding to atomistic e.g. C16:0/18:2 1-palmitoyl-2-linoleoyl tails.</v>
      </c>
      <c r="M85" t="s">
        <v>158</v>
      </c>
      <c r="N85" t="str">
        <f>Refs!$B$1 &amp; " \n " &amp; Refs!$B$2 &amp; " \n " &amp; Refs!$B$5 &amp; " \n " &amp; Refs!$B$7</f>
        <v>S.J. Marrink, A.H. de Vries, A.E. Mark. Coarse grained model for semi-quantitative lipid simulations. JPC-B, 108:750-760, \n 2004. doi:10.1021/jp036508g \n S.J. Marrink, H.J. Risselada, S. Yefimov, D.P. Tieleman, A.H. de Vries. The MARTINI force field: coarse grained model for \n biomolecular simulations. JPC-B, 111:7812-7824, 2007. doi:10.1021/jp071097f \n S. Baoukina, L. Monticelli, H.J. Risselada, S.J. Marrink, D.P. Tieleman. The molecular mechanism of lipid monolayer collapse. \n PNAS, 105:10803-10808, 2008. doi:10.1073/pnas.0711563105 \n T.A. Wassenaar, H.I. Ingolfsson, R.A. Bockmann, D.P. Tieleman, S.J. Marrink. Computational lipidomics with insane: a versatile \n tool for generating custom membranes for molecular simulations. JCTC, 150410125128004, 2015. doi:10.1021/acs.jctc.5b00209</v>
      </c>
      <c r="O85" t="s">
        <v>159</v>
      </c>
      <c r="U85" t="s">
        <v>258</v>
      </c>
      <c r="V85" t="s">
        <v>161</v>
      </c>
      <c r="W85" t="str">
        <f t="shared" si="5"/>
        <v>CDDC CCCC</v>
      </c>
    </row>
    <row r="86" spans="2:25" x14ac:dyDescent="0.2">
      <c r="B86" t="s">
        <v>255</v>
      </c>
      <c r="C86" t="s">
        <v>256</v>
      </c>
      <c r="D86" t="s">
        <v>255</v>
      </c>
      <c r="E86" s="17" t="s">
        <v>279</v>
      </c>
      <c r="F86" s="17" t="s">
        <v>57</v>
      </c>
      <c r="G86" s="17" t="s">
        <v>103</v>
      </c>
      <c r="H86" s="17"/>
      <c r="I86" t="s">
        <v>208</v>
      </c>
      <c r="J86" t="str">
        <f t="shared" si="4"/>
        <v>C16:0/20:4 PS (PAPS)</v>
      </c>
      <c r="K86" s="18" t="str">
        <f>"A general model "&amp;C86&amp;" ("&amp;D86&amp;") lipid corresponding to atomistic e.g. C16:0/20:4 1-stearoyl-2-arachidonoyl tails."</f>
        <v>A general model phosphatidylserine (PS) lipid corresponding to atomistic e.g. C16:0/20:4 1-stearoyl-2-arachidonoyl tails.</v>
      </c>
      <c r="M86" t="s">
        <v>158</v>
      </c>
      <c r="N86" t="str">
        <f>Refs!$B$1 &amp; " \n " &amp; Refs!$B$2 &amp; " \n " &amp; Refs!$B$5 &amp; " \n " &amp; Refs!$B$7</f>
        <v>S.J. Marrink, A.H. de Vries, A.E. Mark. Coarse grained model for semi-quantitative lipid simulations. JPC-B, 108:750-760, \n 2004. doi:10.1021/jp036508g \n S.J. Marrink, H.J. Risselada, S. Yefimov, D.P. Tieleman, A.H. de Vries. The MARTINI force field: coarse grained model for \n biomolecular simulations. JPC-B, 111:7812-7824, 2007. doi:10.1021/jp071097f \n S. Baoukina, L. Monticelli, H.J. Risselada, S.J. Marrink, D.P. Tieleman. The molecular mechanism of lipid monolayer collapse. \n PNAS, 105:10803-10808, 2008. doi:10.1073/pnas.0711563105 \n T.A. Wassenaar, H.I. Ingolfsson, R.A. Bockmann, D.P. Tieleman, S.J. Marrink. Computational lipidomics with insane: a versatile \n tool for generating custom membranes for molecular simulations. JCTC, 150410125128004, 2015. doi:10.1021/acs.jctc.5b00209</v>
      </c>
      <c r="O86" t="s">
        <v>159</v>
      </c>
      <c r="U86" t="s">
        <v>258</v>
      </c>
      <c r="V86" t="s">
        <v>161</v>
      </c>
      <c r="W86" t="str">
        <f t="shared" si="5"/>
        <v>DDDDC CCCC</v>
      </c>
    </row>
    <row r="87" spans="2:25" x14ac:dyDescent="0.2">
      <c r="B87" t="s">
        <v>255</v>
      </c>
      <c r="C87" t="s">
        <v>256</v>
      </c>
      <c r="D87" t="s">
        <v>255</v>
      </c>
      <c r="E87" s="17" t="s">
        <v>280</v>
      </c>
      <c r="F87" s="17" t="s">
        <v>57</v>
      </c>
      <c r="G87" s="17" t="s">
        <v>107</v>
      </c>
      <c r="H87" s="17"/>
      <c r="I87" s="18" t="s">
        <v>210</v>
      </c>
      <c r="J87" t="str">
        <f t="shared" si="4"/>
        <v>C16:0/22:6 PS (PUPS)</v>
      </c>
      <c r="K87" s="18" t="str">
        <f>"A general model "&amp;C87&amp;" ("&amp;D87&amp;") lipid corresponding to atomistic e.g. C16:0/22:6 1-palmitoyl-2-docosahexaenoyl tails."</f>
        <v>A general model phosphatidylserine (PS) lipid corresponding to atomistic e.g. C16:0/22:6 1-palmitoyl-2-docosahexaenoyl tails.</v>
      </c>
      <c r="M87" t="s">
        <v>158</v>
      </c>
      <c r="N87" t="str">
        <f>Refs!$B$1 &amp; " \n " &amp; Refs!$B$2 &amp; " \n " &amp; Refs!$B$5 &amp; " \n " &amp; Refs!$B$7</f>
        <v>S.J. Marrink, A.H. de Vries, A.E. Mark. Coarse grained model for semi-quantitative lipid simulations. JPC-B, 108:750-760, \n 2004. doi:10.1021/jp036508g \n S.J. Marrink, H.J. Risselada, S. Yefimov, D.P. Tieleman, A.H. de Vries. The MARTINI force field: coarse grained model for \n biomolecular simulations. JPC-B, 111:7812-7824, 2007. doi:10.1021/jp071097f \n S. Baoukina, L. Monticelli, H.J. Risselada, S.J. Marrink, D.P. Tieleman. The molecular mechanism of lipid monolayer collapse. \n PNAS, 105:10803-10808, 2008. doi:10.1073/pnas.0711563105 \n T.A. Wassenaar, H.I. Ingolfsson, R.A. Bockmann, D.P. Tieleman, S.J. Marrink. Computational lipidomics with insane: a versatile \n tool for generating custom membranes for molecular simulations. JCTC, 150410125128004, 2015. doi:10.1021/acs.jctc.5b00209</v>
      </c>
      <c r="O87" t="s">
        <v>159</v>
      </c>
      <c r="U87" t="s">
        <v>258</v>
      </c>
      <c r="V87" t="s">
        <v>161</v>
      </c>
      <c r="W87" t="str">
        <f t="shared" si="5"/>
        <v>DDDDD CCCC</v>
      </c>
    </row>
    <row r="88" spans="2:25" x14ac:dyDescent="0.2">
      <c r="B88" t="s">
        <v>255</v>
      </c>
      <c r="C88" t="s">
        <v>256</v>
      </c>
      <c r="D88" t="s">
        <v>255</v>
      </c>
      <c r="E88" s="17" t="s">
        <v>281</v>
      </c>
      <c r="F88" s="17" t="s">
        <v>57</v>
      </c>
      <c r="G88" s="17" t="s">
        <v>112</v>
      </c>
      <c r="H88" s="17"/>
      <c r="I88" s="18" t="s">
        <v>212</v>
      </c>
      <c r="J88" t="str">
        <f t="shared" si="4"/>
        <v>C16:0/24:6 PS (PRPS)</v>
      </c>
      <c r="K88" s="18" t="str">
        <f>"A general model "&amp;C88&amp;" ("&amp;D88&amp;") lipid corresponding to atomistic e.g. C18:0/22:6 1-stearoyl-2-nisienoyl acid tails."</f>
        <v>A general model phosphatidylserine (PS) lipid corresponding to atomistic e.g. C18:0/22:6 1-stearoyl-2-nisienoyl acid tails.</v>
      </c>
      <c r="M88" t="s">
        <v>158</v>
      </c>
      <c r="N88" t="str">
        <f>Refs!$B$1 &amp; " \n " &amp; Refs!$B$2 &amp; " \n " &amp; Refs!$B$5 &amp; " \n " &amp; Refs!$B$7</f>
        <v>S.J. Marrink, A.H. de Vries, A.E. Mark. Coarse grained model for semi-quantitative lipid simulations. JPC-B, 108:750-760, \n 2004. doi:10.1021/jp036508g \n S.J. Marrink, H.J. Risselada, S. Yefimov, D.P. Tieleman, A.H. de Vries. The MARTINI force field: coarse grained model for \n biomolecular simulations. JPC-B, 111:7812-7824, 2007. doi:10.1021/jp071097f \n S. Baoukina, L. Monticelli, H.J. Risselada, S.J. Marrink, D.P. Tieleman. The molecular mechanism of lipid monolayer collapse. \n PNAS, 105:10803-10808, 2008. doi:10.1073/pnas.0711563105 \n T.A. Wassenaar, H.I. Ingolfsson, R.A. Bockmann, D.P. Tieleman, S.J. Marrink. Computational lipidomics with insane: a versatile \n tool for generating custom membranes for molecular simulations. JCTC, 150410125128004, 2015. doi:10.1021/acs.jctc.5b00209</v>
      </c>
      <c r="O88" t="s">
        <v>159</v>
      </c>
      <c r="U88" t="s">
        <v>258</v>
      </c>
      <c r="V88" t="s">
        <v>161</v>
      </c>
      <c r="W88" t="str">
        <f t="shared" si="5"/>
        <v>DDDDDD CCCC</v>
      </c>
    </row>
    <row r="89" spans="2:25" x14ac:dyDescent="0.2">
      <c r="B89" t="s">
        <v>255</v>
      </c>
      <c r="C89" t="s">
        <v>256</v>
      </c>
      <c r="D89" t="s">
        <v>255</v>
      </c>
      <c r="E89" s="17" t="s">
        <v>282</v>
      </c>
      <c r="F89" s="17" t="s">
        <v>73</v>
      </c>
      <c r="G89" s="17" t="s">
        <v>107</v>
      </c>
      <c r="H89" s="17"/>
      <c r="I89" s="18" t="s">
        <v>216</v>
      </c>
      <c r="J89" t="str">
        <f t="shared" si="4"/>
        <v>C18:1/22:6 PS (OUPS)</v>
      </c>
      <c r="K89" s="18" t="str">
        <f>"A general model "&amp;C89&amp;" ("&amp;D89&amp;") lipid corresponding to atomistic e.g. C18:1/22:6 tail."</f>
        <v>A general model phosphatidylserine (PS) lipid corresponding to atomistic e.g. C18:1/22:6 tail.</v>
      </c>
      <c r="M89" t="s">
        <v>158</v>
      </c>
      <c r="N89" t="str">
        <f>Refs!$B$1 &amp; " \n " &amp; Refs!$B$2 &amp; " \n " &amp; Refs!$B$5 &amp; " \n " &amp; Refs!$B$7</f>
        <v>S.J. Marrink, A.H. de Vries, A.E. Mark. Coarse grained model for semi-quantitative lipid simulations. JPC-B, 108:750-760, \n 2004. doi:10.1021/jp036508g \n S.J. Marrink, H.J. Risselada, S. Yefimov, D.P. Tieleman, A.H. de Vries. The MARTINI force field: coarse grained model for \n biomolecular simulations. JPC-B, 111:7812-7824, 2007. doi:10.1021/jp071097f \n S. Baoukina, L. Monticelli, H.J. Risselada, S.J. Marrink, D.P. Tieleman. The molecular mechanism of lipid monolayer collapse. \n PNAS, 105:10803-10808, 2008. doi:10.1073/pnas.0711563105 \n T.A. Wassenaar, H.I. Ingolfsson, R.A. Bockmann, D.P. Tieleman, S.J. Marrink. Computational lipidomics with insane: a versatile \n tool for generating custom membranes for molecular simulations. JCTC, 150410125128004, 2015. doi:10.1021/acs.jctc.5b00209</v>
      </c>
      <c r="O89" t="s">
        <v>206</v>
      </c>
      <c r="U89" t="s">
        <v>258</v>
      </c>
      <c r="V89" t="s">
        <v>161</v>
      </c>
      <c r="W89" t="str">
        <f t="shared" si="5"/>
        <v>DDDDD CDCC</v>
      </c>
    </row>
    <row r="91" spans="2:25" ht="18" x14ac:dyDescent="0.2">
      <c r="B91" s="16" t="s">
        <v>283</v>
      </c>
      <c r="C91" s="16"/>
      <c r="D91" s="16"/>
    </row>
    <row r="92" spans="2:25" x14ac:dyDescent="0.2">
      <c r="B92" t="s">
        <v>284</v>
      </c>
      <c r="C92" t="s">
        <v>285</v>
      </c>
      <c r="D92" t="s">
        <v>284</v>
      </c>
      <c r="E92" s="17" t="s">
        <v>286</v>
      </c>
      <c r="F92" s="17" t="s">
        <v>50</v>
      </c>
      <c r="G92" s="17" t="s">
        <v>50</v>
      </c>
      <c r="H92" s="17"/>
      <c r="I92" t="s">
        <v>157</v>
      </c>
      <c r="J92" t="str">
        <f t="shared" ref="J92:J114" si="6">I92&amp;" "&amp;D92&amp;" ("&amp;E92&amp;")"</f>
        <v>di-C08:0-C10:0 PG (DTPG)</v>
      </c>
      <c r="K92" t="str">
        <f>"A general model "&amp;C92&amp;" ("&amp;D92&amp;") lipid corresponding to atomistic C8:0 dioctanoyl - C10:0 didecanoyl tails."</f>
        <v>A general model phosphatidylglycerol (PG) lipid corresponding to atomistic C8:0 dioctanoyl - C10:0 didecanoyl tails.</v>
      </c>
      <c r="M92" t="s">
        <v>158</v>
      </c>
      <c r="N92" t="str">
        <f>Refs!$B$1 &amp; " \n " &amp; Refs!$B$2 &amp; " \n " &amp; Refs!$B$5 &amp; " \n " &amp; Refs!$B$7</f>
        <v>S.J. Marrink, A.H. de Vries, A.E. Mark. Coarse grained model for semi-quantitative lipid simulations. JPC-B, 108:750-760, \n 2004. doi:10.1021/jp036508g \n S.J. Marrink, H.J. Risselada, S. Yefimov, D.P. Tieleman, A.H. de Vries. The MARTINI force field: coarse grained model for \n biomolecular simulations. JPC-B, 111:7812-7824, 2007. doi:10.1021/jp071097f \n S. Baoukina, L. Monticelli, H.J. Risselada, S.J. Marrink, D.P. Tieleman. The molecular mechanism of lipid monolayer collapse. \n PNAS, 105:10803-10808, 2008. doi:10.1073/pnas.0711563105 \n T.A. Wassenaar, H.I. Ingolfsson, R.A. Bockmann, D.P. Tieleman, S.J. Marrink. Computational lipidomics with insane: a versatile \n tool for generating custom membranes for molecular simulations. JCTC, 150410125128004, 2015. doi:10.1021/acs.jctc.5b00209</v>
      </c>
      <c r="O92" t="s">
        <v>159</v>
      </c>
      <c r="U92" t="s">
        <v>287</v>
      </c>
      <c r="V92" t="s">
        <v>161</v>
      </c>
      <c r="W92" t="str">
        <f t="shared" ref="W92:W111" si="7">G92&amp;" "&amp;F92</f>
        <v>CC CC</v>
      </c>
    </row>
    <row r="93" spans="2:25" x14ac:dyDescent="0.2">
      <c r="B93" t="s">
        <v>284</v>
      </c>
      <c r="C93" t="s">
        <v>285</v>
      </c>
      <c r="D93" t="s">
        <v>284</v>
      </c>
      <c r="E93" s="17" t="s">
        <v>288</v>
      </c>
      <c r="F93" s="17" t="s">
        <v>54</v>
      </c>
      <c r="G93" s="17" t="s">
        <v>54</v>
      </c>
      <c r="H93" s="17"/>
      <c r="I93" t="s">
        <v>163</v>
      </c>
      <c r="J93" t="str">
        <f t="shared" si="6"/>
        <v>di-C12:0-C14:0 PG (DLPG)</v>
      </c>
      <c r="K93" t="str">
        <f>"A general model "&amp;C93&amp;" ("&amp;D93&amp;") lipid corresponding to atomistic C12:0 dilauroyl (DL"&amp;D93&amp;") - \n C14:0 dimyristoyl (DM"&amp;D93&amp;") tails."</f>
        <v>A general model phosphatidylglycerol (PG) lipid corresponding to atomistic C12:0 dilauroyl (DLPG) - \n C14:0 dimyristoyl (DMPG) tails.</v>
      </c>
      <c r="M93" t="s">
        <v>158</v>
      </c>
      <c r="N93" t="str">
        <f>Refs!$B$1 &amp; " \n " &amp; Refs!$B$2 &amp; " \n " &amp; Refs!$B$5 &amp; " \n " &amp; Refs!$B$7</f>
        <v>S.J. Marrink, A.H. de Vries, A.E. Mark. Coarse grained model for semi-quantitative lipid simulations. JPC-B, 108:750-760, \n 2004. doi:10.1021/jp036508g \n S.J. Marrink, H.J. Risselada, S. Yefimov, D.P. Tieleman, A.H. de Vries. The MARTINI force field: coarse grained model for \n biomolecular simulations. JPC-B, 111:7812-7824, 2007. doi:10.1021/jp071097f \n S. Baoukina, L. Monticelli, H.J. Risselada, S.J. Marrink, D.P. Tieleman. The molecular mechanism of lipid monolayer collapse. \n PNAS, 105:10803-10808, 2008. doi:10.1073/pnas.0711563105 \n T.A. Wassenaar, H.I. Ingolfsson, R.A. Bockmann, D.P. Tieleman, S.J. Marrink. Computational lipidomics with insane: a versatile \n tool for generating custom membranes for molecular simulations. JCTC, 150410125128004, 2015. doi:10.1021/acs.jctc.5b00209</v>
      </c>
      <c r="O93" t="s">
        <v>159</v>
      </c>
      <c r="U93" t="s">
        <v>287</v>
      </c>
      <c r="V93" t="s">
        <v>161</v>
      </c>
      <c r="W93" t="str">
        <f t="shared" si="7"/>
        <v>CCC CCC</v>
      </c>
    </row>
    <row r="94" spans="2:25" x14ac:dyDescent="0.2">
      <c r="B94" t="s">
        <v>284</v>
      </c>
      <c r="C94" t="s">
        <v>285</v>
      </c>
      <c r="D94" t="s">
        <v>284</v>
      </c>
      <c r="E94" s="17" t="s">
        <v>289</v>
      </c>
      <c r="F94" s="17" t="s">
        <v>57</v>
      </c>
      <c r="G94" s="17" t="s">
        <v>57</v>
      </c>
      <c r="H94" s="17"/>
      <c r="I94" t="s">
        <v>165</v>
      </c>
      <c r="J94" t="str">
        <f t="shared" si="6"/>
        <v>di-C16:0-C18:0 PG (DPPG)</v>
      </c>
      <c r="K94" t="str">
        <f>"A general model "&amp;C94&amp;" ("&amp;D94&amp;") lipid corresponding to atomistic C16:0 dipalmitoyl (DP"&amp;D94&amp;") - \n C18:0 distearoyl (DS"&amp;D94&amp;") tails."</f>
        <v>A general model phosphatidylglycerol (PG) lipid corresponding to atomistic C16:0 dipalmitoyl (DPPG) - \n C18:0 distearoyl (DSPG) tails.</v>
      </c>
      <c r="M94" t="s">
        <v>158</v>
      </c>
      <c r="N94" t="str">
        <f>Refs!$B$1 &amp; " \n " &amp; Refs!$B$2 &amp; " \n " &amp; Refs!$B$5 &amp; " \n " &amp; Refs!$B$7</f>
        <v>S.J. Marrink, A.H. de Vries, A.E. Mark. Coarse grained model for semi-quantitative lipid simulations. JPC-B, 108:750-760, \n 2004. doi:10.1021/jp036508g \n S.J. Marrink, H.J. Risselada, S. Yefimov, D.P. Tieleman, A.H. de Vries. The MARTINI force field: coarse grained model for \n biomolecular simulations. JPC-B, 111:7812-7824, 2007. doi:10.1021/jp071097f \n S. Baoukina, L. Monticelli, H.J. Risselada, S.J. Marrink, D.P. Tieleman. The molecular mechanism of lipid monolayer collapse. \n PNAS, 105:10803-10808, 2008. doi:10.1073/pnas.0711563105 \n T.A. Wassenaar, H.I. Ingolfsson, R.A. Bockmann, D.P. Tieleman, S.J. Marrink. Computational lipidomics with insane: a versatile \n tool for generating custom membranes for molecular simulations. JCTC, 150410125128004, 2015. doi:10.1021/acs.jctc.5b00209</v>
      </c>
      <c r="O94" t="s">
        <v>159</v>
      </c>
      <c r="U94" t="s">
        <v>287</v>
      </c>
      <c r="V94" t="s">
        <v>161</v>
      </c>
      <c r="W94" t="str">
        <f t="shared" si="7"/>
        <v>CCCC CCCC</v>
      </c>
    </row>
    <row r="95" spans="2:25" x14ac:dyDescent="0.2">
      <c r="B95" t="s">
        <v>284</v>
      </c>
      <c r="C95" t="s">
        <v>285</v>
      </c>
      <c r="D95" t="s">
        <v>284</v>
      </c>
      <c r="E95" s="17" t="s">
        <v>290</v>
      </c>
      <c r="F95" s="17" t="s">
        <v>61</v>
      </c>
      <c r="G95" s="17" t="s">
        <v>61</v>
      </c>
      <c r="H95" s="17"/>
      <c r="I95" t="s">
        <v>167</v>
      </c>
      <c r="J95" t="str">
        <f t="shared" si="6"/>
        <v>di-C20:0-C22:0 PG (DBPG)</v>
      </c>
      <c r="K95" t="str">
        <f>"A general model "&amp;C95&amp;" ("&amp;D95&amp;") lipid corresponding to atomistic C20:0 diarachidoyl - C22:0 dibehenoyl tails."</f>
        <v>A general model phosphatidylglycerol (PG) lipid corresponding to atomistic C20:0 diarachidoyl - C22:0 dibehenoyl tails.</v>
      </c>
      <c r="M95" t="s">
        <v>158</v>
      </c>
      <c r="N95" t="str">
        <f>Refs!$B$1 &amp; " \n " &amp; Refs!$B$2 &amp; " \n " &amp; Refs!$B$5 &amp; " \n " &amp; Refs!$B$7</f>
        <v>S.J. Marrink, A.H. de Vries, A.E. Mark. Coarse grained model for semi-quantitative lipid simulations. JPC-B, 108:750-760, \n 2004. doi:10.1021/jp036508g \n S.J. Marrink, H.J. Risselada, S. Yefimov, D.P. Tieleman, A.H. de Vries. The MARTINI force field: coarse grained model for \n biomolecular simulations. JPC-B, 111:7812-7824, 2007. doi:10.1021/jp071097f \n S. Baoukina, L. Monticelli, H.J. Risselada, S.J. Marrink, D.P. Tieleman. The molecular mechanism of lipid monolayer collapse. \n PNAS, 105:10803-10808, 2008. doi:10.1073/pnas.0711563105 \n T.A. Wassenaar, H.I. Ingolfsson, R.A. Bockmann, D.P. Tieleman, S.J. Marrink. Computational lipidomics with insane: a versatile \n tool for generating custom membranes for molecular simulations. JCTC, 150410125128004, 2015. doi:10.1021/acs.jctc.5b00209</v>
      </c>
      <c r="O95" t="s">
        <v>159</v>
      </c>
      <c r="U95" t="s">
        <v>287</v>
      </c>
      <c r="V95" t="s">
        <v>161</v>
      </c>
      <c r="W95" t="str">
        <f t="shared" si="7"/>
        <v>CCCCC CCCCC</v>
      </c>
    </row>
    <row r="96" spans="2:25" x14ac:dyDescent="0.2">
      <c r="B96" t="s">
        <v>284</v>
      </c>
      <c r="C96" t="s">
        <v>285</v>
      </c>
      <c r="D96" t="s">
        <v>284</v>
      </c>
      <c r="E96" s="17" t="s">
        <v>291</v>
      </c>
      <c r="F96" s="17" t="s">
        <v>65</v>
      </c>
      <c r="G96" s="17" t="s">
        <v>65</v>
      </c>
      <c r="H96" s="17"/>
      <c r="I96" t="s">
        <v>169</v>
      </c>
      <c r="J96" t="str">
        <f t="shared" si="6"/>
        <v>di-C24:0-C26:0 PG (DXPG)</v>
      </c>
      <c r="K96" t="str">
        <f>"A general model "&amp;C96&amp;" ("&amp;D96&amp;") lipid corresponding to atomistic C24:0 dilignoceroyl - C26:0 dihexacosanoyl tails."</f>
        <v>A general model phosphatidylglycerol (PG) lipid corresponding to atomistic C24:0 dilignoceroyl - C26:0 dihexacosanoyl tails.</v>
      </c>
      <c r="M96" t="s">
        <v>158</v>
      </c>
      <c r="N96" t="str">
        <f>Refs!$B$1 &amp; " \n " &amp; Refs!$B$2 &amp; " \n " &amp; Refs!$B$5 &amp; " \n " &amp; Refs!$B$7</f>
        <v>S.J. Marrink, A.H. de Vries, A.E. Mark. Coarse grained model for semi-quantitative lipid simulations. JPC-B, 108:750-760, \n 2004. doi:10.1021/jp036508g \n S.J. Marrink, H.J. Risselada, S. Yefimov, D.P. Tieleman, A.H. de Vries. The MARTINI force field: coarse grained model for \n biomolecular simulations. JPC-B, 111:7812-7824, 2007. doi:10.1021/jp071097f \n S. Baoukina, L. Monticelli, H.J. Risselada, S.J. Marrink, D.P. Tieleman. The molecular mechanism of lipid monolayer collapse. \n PNAS, 105:10803-10808, 2008. doi:10.1073/pnas.0711563105 \n T.A. Wassenaar, H.I. Ingolfsson, R.A. Bockmann, D.P. Tieleman, S.J. Marrink. Computational lipidomics with insane: a versatile \n tool for generating custom membranes for molecular simulations. JCTC, 150410125128004, 2015. doi:10.1021/acs.jctc.5b00209</v>
      </c>
      <c r="O96" t="s">
        <v>159</v>
      </c>
      <c r="U96" t="s">
        <v>287</v>
      </c>
      <c r="V96" t="s">
        <v>161</v>
      </c>
      <c r="W96" t="str">
        <f t="shared" si="7"/>
        <v>CCCCCC CCCCCC</v>
      </c>
    </row>
    <row r="97" spans="1:26" x14ac:dyDescent="0.2">
      <c r="B97" t="s">
        <v>284</v>
      </c>
      <c r="C97" t="s">
        <v>285</v>
      </c>
      <c r="D97" t="s">
        <v>284</v>
      </c>
      <c r="E97" s="17" t="s">
        <v>292</v>
      </c>
      <c r="F97" s="17" t="s">
        <v>69</v>
      </c>
      <c r="G97" s="17" t="s">
        <v>69</v>
      </c>
      <c r="H97" s="17"/>
      <c r="I97" t="s">
        <v>171</v>
      </c>
      <c r="J97" t="str">
        <f t="shared" si="6"/>
        <v>di-C12:1-C14:1 PG (DYPG)</v>
      </c>
      <c r="K97" t="str">
        <f>"A general model "&amp;C97&amp;" ("&amp;D97&amp;") lipid corresponding to atomistic e.g. C12:1, C14:1(9c) dimyristoleoyl tails."</f>
        <v>A general model phosphatidylglycerol (PG) lipid corresponding to atomistic e.g. C12:1, C14:1(9c) dimyristoleoyl tails.</v>
      </c>
      <c r="M97" t="s">
        <v>158</v>
      </c>
      <c r="N97" t="str">
        <f>Refs!$B$1 &amp; " \n " &amp; Refs!$B$2 &amp; " \n " &amp; Refs!$B$5 &amp; " \n " &amp; Refs!$B$7</f>
        <v>S.J. Marrink, A.H. de Vries, A.E. Mark. Coarse grained model for semi-quantitative lipid simulations. JPC-B, 108:750-760, \n 2004. doi:10.1021/jp036508g \n S.J. Marrink, H.J. Risselada, S. Yefimov, D.P. Tieleman, A.H. de Vries. The MARTINI force field: coarse grained model for \n biomolecular simulations. JPC-B, 111:7812-7824, 2007. doi:10.1021/jp071097f \n S. Baoukina, L. Monticelli, H.J. Risselada, S.J. Marrink, D.P. Tieleman. The molecular mechanism of lipid monolayer collapse. \n PNAS, 105:10803-10808, 2008. doi:10.1073/pnas.0711563105 \n T.A. Wassenaar, H.I. Ingolfsson, R.A. Bockmann, D.P. Tieleman, S.J. Marrink. Computational lipidomics with insane: a versatile \n tool for generating custom membranes for molecular simulations. JCTC, 150410125128004, 2015. doi:10.1021/acs.jctc.5b00209</v>
      </c>
      <c r="O97" t="s">
        <v>159</v>
      </c>
      <c r="U97" t="s">
        <v>287</v>
      </c>
      <c r="V97" t="s">
        <v>161</v>
      </c>
      <c r="W97" t="str">
        <f t="shared" si="7"/>
        <v>CDC CDC</v>
      </c>
    </row>
    <row r="98" spans="1:26" x14ac:dyDescent="0.2">
      <c r="B98" t="s">
        <v>284</v>
      </c>
      <c r="C98" t="s">
        <v>285</v>
      </c>
      <c r="D98" t="s">
        <v>284</v>
      </c>
      <c r="E98" s="17" t="s">
        <v>293</v>
      </c>
      <c r="F98" s="17" t="s">
        <v>77</v>
      </c>
      <c r="G98" s="17" t="s">
        <v>77</v>
      </c>
      <c r="H98" s="17"/>
      <c r="I98" t="s">
        <v>173</v>
      </c>
      <c r="J98" t="str">
        <f t="shared" si="6"/>
        <v>di-C16:1-C18:1 PG (DVPG)</v>
      </c>
      <c r="K98" t="str">
        <f>"A general model "&amp;C98&amp;" ("&amp;D98&amp;") lipid corresponding to atomistic e.g. C16:1(11c), C18:1(11c), C18:1(12c) tails."</f>
        <v>A general model phosphatidylglycerol (PG) lipid corresponding to atomistic e.g. C16:1(11c), C18:1(11c), C18:1(12c) tails.</v>
      </c>
      <c r="M98" t="s">
        <v>158</v>
      </c>
      <c r="N98" t="str">
        <f>Refs!$B$1 &amp; " \n " &amp; Refs!$B$2 &amp; " \n " &amp; Refs!$B$5 &amp; " \n " &amp; Refs!$B$7</f>
        <v>S.J. Marrink, A.H. de Vries, A.E. Mark. Coarse grained model for semi-quantitative lipid simulations. JPC-B, 108:750-760, \n 2004. doi:10.1021/jp036508g \n S.J. Marrink, H.J. Risselada, S. Yefimov, D.P. Tieleman, A.H. de Vries. The MARTINI force field: coarse grained model for \n biomolecular simulations. JPC-B, 111:7812-7824, 2007. doi:10.1021/jp071097f \n S. Baoukina, L. Monticelli, H.J. Risselada, S.J. Marrink, D.P. Tieleman. The molecular mechanism of lipid monolayer collapse. \n PNAS, 105:10803-10808, 2008. doi:10.1073/pnas.0711563105 \n T.A. Wassenaar, H.I. Ingolfsson, R.A. Bockmann, D.P. Tieleman, S.J. Marrink. Computational lipidomics with insane: a versatile \n tool for generating custom membranes for molecular simulations. JCTC, 150410125128004, 2015. doi:10.1021/acs.jctc.5b00209</v>
      </c>
      <c r="O98" t="s">
        <v>159</v>
      </c>
      <c r="U98" t="s">
        <v>287</v>
      </c>
      <c r="V98" t="s">
        <v>161</v>
      </c>
      <c r="W98" t="str">
        <f t="shared" si="7"/>
        <v>CCDC CCDC</v>
      </c>
    </row>
    <row r="99" spans="1:26" x14ac:dyDescent="0.2">
      <c r="B99" t="s">
        <v>284</v>
      </c>
      <c r="C99" t="s">
        <v>285</v>
      </c>
      <c r="D99" t="s">
        <v>284</v>
      </c>
      <c r="E99" s="17" t="s">
        <v>294</v>
      </c>
      <c r="F99" s="17" t="s">
        <v>73</v>
      </c>
      <c r="G99" s="17" t="s">
        <v>73</v>
      </c>
      <c r="H99" s="17"/>
      <c r="I99" t="s">
        <v>173</v>
      </c>
      <c r="J99" t="str">
        <f t="shared" si="6"/>
        <v>di-C16:1-C18:1 PG (DOPG)</v>
      </c>
      <c r="K99" t="str">
        <f>"A general model "&amp;C99&amp;" ("&amp;D99&amp;") lipid corresponding to atomistic e.g. C16:1(9c), C18:1(9c) dioleoyl (DO"&amp;D99&amp;") tails."</f>
        <v>A general model phosphatidylglycerol (PG) lipid corresponding to atomistic e.g. C16:1(9c), C18:1(9c) dioleoyl (DOPG) tails.</v>
      </c>
      <c r="M99" t="s">
        <v>158</v>
      </c>
      <c r="N99" t="str">
        <f>Refs!$B$1 &amp; " \n " &amp; Refs!$B$2 &amp; " \n " &amp; Refs!$B$5 &amp; " \n " &amp; Refs!$B$7</f>
        <v>S.J. Marrink, A.H. de Vries, A.E. Mark. Coarse grained model for semi-quantitative lipid simulations. JPC-B, 108:750-760, \n 2004. doi:10.1021/jp036508g \n S.J. Marrink, H.J. Risselada, S. Yefimov, D.P. Tieleman, A.H. de Vries. The MARTINI force field: coarse grained model for \n biomolecular simulations. JPC-B, 111:7812-7824, 2007. doi:10.1021/jp071097f \n S. Baoukina, L. Monticelli, H.J. Risselada, S.J. Marrink, D.P. Tieleman. The molecular mechanism of lipid monolayer collapse. \n PNAS, 105:10803-10808, 2008. doi:10.1073/pnas.0711563105 \n T.A. Wassenaar, H.I. Ingolfsson, R.A. Bockmann, D.P. Tieleman, S.J. Marrink. Computational lipidomics with insane: a versatile \n tool for generating custom membranes for molecular simulations. JCTC, 150410125128004, 2015. doi:10.1021/acs.jctc.5b00209</v>
      </c>
      <c r="O99" t="s">
        <v>159</v>
      </c>
      <c r="U99" t="s">
        <v>287</v>
      </c>
      <c r="V99" t="s">
        <v>161</v>
      </c>
      <c r="W99" t="str">
        <f t="shared" si="7"/>
        <v>CDCC CDCC</v>
      </c>
      <c r="Y99" t="s">
        <v>266</v>
      </c>
    </row>
    <row r="100" spans="1:26" x14ac:dyDescent="0.2">
      <c r="B100" t="s">
        <v>284</v>
      </c>
      <c r="C100" t="s">
        <v>285</v>
      </c>
      <c r="D100" t="s">
        <v>284</v>
      </c>
      <c r="E100" s="17" t="s">
        <v>295</v>
      </c>
      <c r="F100" s="17" t="s">
        <v>88</v>
      </c>
      <c r="G100" s="17" t="s">
        <v>88</v>
      </c>
      <c r="H100" s="17"/>
      <c r="I100" t="s">
        <v>176</v>
      </c>
      <c r="J100" t="str">
        <f t="shared" si="6"/>
        <v>di-C16:2-C18:2 PG (DIPG)</v>
      </c>
      <c r="K100" t="str">
        <f>"A general model "&amp;C100&amp;" ("&amp;D100&amp;") lipid corresponding to atomistic e.g. C18:2(9c,12c) dilinoleoyl (DL"&amp;D100&amp;" or DLi"&amp;D100&amp;") tails."</f>
        <v>A general model phosphatidylglycerol (PG) lipid corresponding to atomistic e.g. C18:2(9c,12c) dilinoleoyl (DLPG or DLiPG) tails.</v>
      </c>
      <c r="M100" t="s">
        <v>158</v>
      </c>
      <c r="N100" t="str">
        <f>Refs!$B$1 &amp; " \n " &amp; Refs!$B$2 &amp; " \n " &amp; Refs!$B$5 &amp; " \n " &amp; Refs!$B$7</f>
        <v>S.J. Marrink, A.H. de Vries, A.E. Mark. Coarse grained model for semi-quantitative lipid simulations. JPC-B, 108:750-760, \n 2004. doi:10.1021/jp036508g \n S.J. Marrink, H.J. Risselada, S. Yefimov, D.P. Tieleman, A.H. de Vries. The MARTINI force field: coarse grained model for \n biomolecular simulations. JPC-B, 111:7812-7824, 2007. doi:10.1021/jp071097f \n S. Baoukina, L. Monticelli, H.J. Risselada, S.J. Marrink, D.P. Tieleman. The molecular mechanism of lipid monolayer collapse. \n PNAS, 105:10803-10808, 2008. doi:10.1073/pnas.0711563105 \n T.A. Wassenaar, H.I. Ingolfsson, R.A. Bockmann, D.P. Tieleman, S.J. Marrink. Computational lipidomics with insane: a versatile \n tool for generating custom membranes for molecular simulations. JCTC, 150410125128004, 2015. doi:10.1021/acs.jctc.5b00209</v>
      </c>
      <c r="O100" t="s">
        <v>159</v>
      </c>
      <c r="U100" t="s">
        <v>287</v>
      </c>
      <c r="V100" t="s">
        <v>161</v>
      </c>
      <c r="W100" t="str">
        <f t="shared" si="7"/>
        <v>CDDC CDDC</v>
      </c>
    </row>
    <row r="101" spans="1:26" x14ac:dyDescent="0.2">
      <c r="B101" t="s">
        <v>284</v>
      </c>
      <c r="C101" t="s">
        <v>285</v>
      </c>
      <c r="D101" t="s">
        <v>284</v>
      </c>
      <c r="E101" s="17" t="s">
        <v>296</v>
      </c>
      <c r="F101" s="17" t="s">
        <v>92</v>
      </c>
      <c r="G101" s="17" t="s">
        <v>92</v>
      </c>
      <c r="H101" s="17"/>
      <c r="I101" t="s">
        <v>178</v>
      </c>
      <c r="J101" t="str">
        <f t="shared" si="6"/>
        <v>di-C16:3-C18:3 PG (DFPG)</v>
      </c>
      <c r="K101" t="str">
        <f>"A general model "&amp;C101&amp;" ("&amp;D101&amp;") lipid corresponding to atomistic e.g. C18:3(6c,9c,12c) dioctadecatrienoyl tails."</f>
        <v>A general model phosphatidylglycerol (PG) lipid corresponding to atomistic e.g. C18:3(6c,9c,12c) dioctadecatrienoyl tails.</v>
      </c>
      <c r="M101" t="s">
        <v>158</v>
      </c>
      <c r="N101" t="str">
        <f>Refs!$B$1 &amp; " \n " &amp; Refs!$B$2 &amp; " \n " &amp; Refs!$B$5 &amp; " \n " &amp; Refs!$B$7</f>
        <v>S.J. Marrink, A.H. de Vries, A.E. Mark. Coarse grained model for semi-quantitative lipid simulations. JPC-B, 108:750-760, \n 2004. doi:10.1021/jp036508g \n S.J. Marrink, H.J. Risselada, S. Yefimov, D.P. Tieleman, A.H. de Vries. The MARTINI force field: coarse grained model for \n biomolecular simulations. JPC-B, 111:7812-7824, 2007. doi:10.1021/jp071097f \n S. Baoukina, L. Monticelli, H.J. Risselada, S.J. Marrink, D.P. Tieleman. The molecular mechanism of lipid monolayer collapse. \n PNAS, 105:10803-10808, 2008. doi:10.1073/pnas.0711563105 \n T.A. Wassenaar, H.I. Ingolfsson, R.A. Bockmann, D.P. Tieleman, S.J. Marrink. Computational lipidomics with insane: a versatile \n tool for generating custom membranes for molecular simulations. JCTC, 150410125128004, 2015. doi:10.1021/acs.jctc.5b00209</v>
      </c>
      <c r="O101" t="s">
        <v>159</v>
      </c>
      <c r="U101" t="s">
        <v>287</v>
      </c>
      <c r="V101" t="s">
        <v>161</v>
      </c>
      <c r="W101" t="str">
        <f t="shared" si="7"/>
        <v>CDDD CDDD</v>
      </c>
    </row>
    <row r="102" spans="1:26" x14ac:dyDescent="0.2">
      <c r="B102" t="s">
        <v>284</v>
      </c>
      <c r="C102" t="s">
        <v>285</v>
      </c>
      <c r="D102" t="s">
        <v>284</v>
      </c>
      <c r="E102" s="17" t="s">
        <v>297</v>
      </c>
      <c r="F102" s="17" t="s">
        <v>80</v>
      </c>
      <c r="G102" s="17" t="s">
        <v>80</v>
      </c>
      <c r="H102" s="17"/>
      <c r="I102" t="s">
        <v>180</v>
      </c>
      <c r="J102" t="str">
        <f t="shared" si="6"/>
        <v>di-C20:1-C22:1 PG (DGPG)</v>
      </c>
      <c r="K102" t="str">
        <f>"A general model "&amp;C102&amp;" ("&amp;D102&amp;") lipid corresponding to atomistic e.g. C20:1(11c) di-gondoic acid, \n C22:1(13c) dierucoyl tails."</f>
        <v>A general model phosphatidylglycerol (PG) lipid corresponding to atomistic e.g. C20:1(11c) di-gondoic acid, \n C22:1(13c) dierucoyl tails.</v>
      </c>
      <c r="M102" t="s">
        <v>158</v>
      </c>
      <c r="N102" t="str">
        <f>Refs!$B$1 &amp; " \n " &amp; Refs!$B$2 &amp; " \n " &amp; Refs!$B$5 &amp; " \n " &amp; Refs!$B$7</f>
        <v>S.J. Marrink, A.H. de Vries, A.E. Mark. Coarse grained model for semi-quantitative lipid simulations. JPC-B, 108:750-760, \n 2004. doi:10.1021/jp036508g \n S.J. Marrink, H.J. Risselada, S. Yefimov, D.P. Tieleman, A.H. de Vries. The MARTINI force field: coarse grained model for \n biomolecular simulations. JPC-B, 111:7812-7824, 2007. doi:10.1021/jp071097f \n S. Baoukina, L. Monticelli, H.J. Risselada, S.J. Marrink, D.P. Tieleman. The molecular mechanism of lipid monolayer collapse. \n PNAS, 105:10803-10808, 2008. doi:10.1073/pnas.0711563105 \n T.A. Wassenaar, H.I. Ingolfsson, R.A. Bockmann, D.P. Tieleman, S.J. Marrink. Computational lipidomics with insane: a versatile \n tool for generating custom membranes for molecular simulations. JCTC, 150410125128004, 2015. doi:10.1021/acs.jctc.5b00209</v>
      </c>
      <c r="O102" t="s">
        <v>159</v>
      </c>
      <c r="U102" t="s">
        <v>287</v>
      </c>
      <c r="V102" t="s">
        <v>161</v>
      </c>
      <c r="W102" t="str">
        <f t="shared" si="7"/>
        <v>CCDCC CCDCC</v>
      </c>
    </row>
    <row r="103" spans="1:26" x14ac:dyDescent="0.2">
      <c r="B103" t="s">
        <v>284</v>
      </c>
      <c r="C103" t="s">
        <v>285</v>
      </c>
      <c r="D103" t="s">
        <v>284</v>
      </c>
      <c r="E103" s="17" t="s">
        <v>298</v>
      </c>
      <c r="F103" s="17" t="s">
        <v>103</v>
      </c>
      <c r="G103" s="17" t="s">
        <v>103</v>
      </c>
      <c r="H103" s="17"/>
      <c r="I103" t="s">
        <v>182</v>
      </c>
      <c r="J103" t="str">
        <f t="shared" si="6"/>
        <v>di-C20:4-C22:5 PG (DAPG)</v>
      </c>
      <c r="K103" t="str">
        <f>"A general model "&amp;C103&amp;" ("&amp;D103&amp;") lipid corresponding to atomistic e.g. C20:4(5c,8c,11c,14c) di-arachidonic acid (AA), \n - C22:5(4c,7c,10c,13c,16c) docosapentaenoic acid tails."</f>
        <v>A general model phosphatidylglycerol (PG) lipid corresponding to atomistic e.g. C20:4(5c,8c,11c,14c) di-arachidonic acid (AA), \n - C22:5(4c,7c,10c,13c,16c) docosapentaenoic acid tails.</v>
      </c>
      <c r="M103" t="s">
        <v>158</v>
      </c>
      <c r="N103" t="str">
        <f>Refs!$B$1 &amp; " \n " &amp; Refs!$B$2 &amp; " \n " &amp; Refs!$B$5 &amp; " \n " &amp; Refs!$B$7</f>
        <v>S.J. Marrink, A.H. de Vries, A.E. Mark. Coarse grained model for semi-quantitative lipid simulations. JPC-B, 108:750-760, \n 2004. doi:10.1021/jp036508g \n S.J. Marrink, H.J. Risselada, S. Yefimov, D.P. Tieleman, A.H. de Vries. The MARTINI force field: coarse grained model for \n biomolecular simulations. JPC-B, 111:7812-7824, 2007. doi:10.1021/jp071097f \n S. Baoukina, L. Monticelli, H.J. Risselada, S.J. Marrink, D.P. Tieleman. The molecular mechanism of lipid monolayer collapse. \n PNAS, 105:10803-10808, 2008. doi:10.1073/pnas.0711563105 \n T.A. Wassenaar, H.I. Ingolfsson, R.A. Bockmann, D.P. Tieleman, S.J. Marrink. Computational lipidomics with insane: a versatile \n tool for generating custom membranes for molecular simulations. JCTC, 150410125128004, 2015. doi:10.1021/acs.jctc.5b00209</v>
      </c>
      <c r="O103" t="s">
        <v>159</v>
      </c>
      <c r="U103" t="s">
        <v>287</v>
      </c>
      <c r="V103" t="s">
        <v>161</v>
      </c>
      <c r="W103" t="str">
        <f t="shared" si="7"/>
        <v>DDDDC DDDDC</v>
      </c>
    </row>
    <row r="104" spans="1:26" x14ac:dyDescent="0.2">
      <c r="B104" t="s">
        <v>284</v>
      </c>
      <c r="C104" t="s">
        <v>285</v>
      </c>
      <c r="D104" t="s">
        <v>284</v>
      </c>
      <c r="E104" s="17" t="s">
        <v>299</v>
      </c>
      <c r="F104" s="17" t="s">
        <v>112</v>
      </c>
      <c r="G104" s="17" t="s">
        <v>112</v>
      </c>
      <c r="H104" s="17"/>
      <c r="I104" s="18" t="s">
        <v>184</v>
      </c>
      <c r="J104" t="str">
        <f t="shared" si="6"/>
        <v>di-C24:6-C26:6 PG (DRPG)</v>
      </c>
      <c r="K104" s="18" t="str">
        <f>"A general model "&amp;C104&amp;" ("&amp;D104&amp;") lipid corresponding to atomistic e.g. C24:6(6c,9c,12c,15c,18c,21c) nisinic acid tails."</f>
        <v>A general model phosphatidylglycerol (PG) lipid corresponding to atomistic e.g. C24:6(6c,9c,12c,15c,18c,21c) nisinic acid tails.</v>
      </c>
      <c r="M104" t="s">
        <v>158</v>
      </c>
      <c r="N104" t="str">
        <f>Refs!$B$1 &amp; " \n " &amp; Refs!$B$2 &amp; " \n " &amp; Refs!$B$5 &amp; " \n " &amp; Refs!$B$7</f>
        <v>S.J. Marrink, A.H. de Vries, A.E. Mark. Coarse grained model for semi-quantitative lipid simulations. JPC-B, 108:750-760, \n 2004. doi:10.1021/jp036508g \n S.J. Marrink, H.J. Risselada, S. Yefimov, D.P. Tieleman, A.H. de Vries. The MARTINI force field: coarse grained model for \n biomolecular simulations. JPC-B, 111:7812-7824, 2007. doi:10.1021/jp071097f \n S. Baoukina, L. Monticelli, H.J. Risselada, S.J. Marrink, D.P. Tieleman. The molecular mechanism of lipid monolayer collapse. \n PNAS, 105:10803-10808, 2008. doi:10.1073/pnas.0711563105 \n T.A. Wassenaar, H.I. Ingolfsson, R.A. Bockmann, D.P. Tieleman, S.J. Marrink. Computational lipidomics with insane: a versatile \n tool for generating custom membranes for molecular simulations. JCTC, 150410125128004, 2015. doi:10.1021/acs.jctc.5b00209</v>
      </c>
      <c r="O104" t="s">
        <v>159</v>
      </c>
      <c r="U104" t="s">
        <v>287</v>
      </c>
      <c r="V104" t="s">
        <v>161</v>
      </c>
      <c r="W104" t="str">
        <f t="shared" si="7"/>
        <v>DDDDDD DDDDDD</v>
      </c>
    </row>
    <row r="105" spans="1:26" x14ac:dyDescent="0.2">
      <c r="B105" t="s">
        <v>284</v>
      </c>
      <c r="C105" t="s">
        <v>285</v>
      </c>
      <c r="D105" t="s">
        <v>284</v>
      </c>
      <c r="E105" s="17" t="s">
        <v>300</v>
      </c>
      <c r="F105" s="17" t="s">
        <v>84</v>
      </c>
      <c r="G105" s="17" t="s">
        <v>84</v>
      </c>
      <c r="H105" s="17"/>
      <c r="I105" t="s">
        <v>186</v>
      </c>
      <c r="J105" t="str">
        <f t="shared" si="6"/>
        <v>di-C24:1-C26:1 PG (DNPG)</v>
      </c>
      <c r="K105" t="str">
        <f>"A general model "&amp;C105&amp;" ("&amp;D92&amp;") lipid corresponding to atomistic e.g. C24:1(9c) di-nervonic acid, C26:1(9c) tails."</f>
        <v>A general model phosphatidylglycerol (PG) lipid corresponding to atomistic e.g. C24:1(9c) di-nervonic acid, C26:1(9c) tails.</v>
      </c>
      <c r="M105" t="s">
        <v>158</v>
      </c>
      <c r="N105" t="str">
        <f>Refs!$B$1 &amp; " \n " &amp; Refs!$B$2 &amp; " \n " &amp; Refs!$B$5 &amp; " \n " &amp; Refs!$B$7</f>
        <v>S.J. Marrink, A.H. de Vries, A.E. Mark. Coarse grained model for semi-quantitative lipid simulations. JPC-B, 108:750-760, \n 2004. doi:10.1021/jp036508g \n S.J. Marrink, H.J. Risselada, S. Yefimov, D.P. Tieleman, A.H. de Vries. The MARTINI force field: coarse grained model for \n biomolecular simulations. JPC-B, 111:7812-7824, 2007. doi:10.1021/jp071097f \n S. Baoukina, L. Monticelli, H.J. Risselada, S.J. Marrink, D.P. Tieleman. The molecular mechanism of lipid monolayer collapse. \n PNAS, 105:10803-10808, 2008. doi:10.1073/pnas.0711563105 \n T.A. Wassenaar, H.I. Ingolfsson, R.A. Bockmann, D.P. Tieleman, S.J. Marrink. Computational lipidomics with insane: a versatile \n tool for generating custom membranes for molecular simulations. JCTC, 150410125128004, 2015. doi:10.1021/acs.jctc.5b00209</v>
      </c>
      <c r="O105" t="s">
        <v>159</v>
      </c>
      <c r="U105" t="s">
        <v>287</v>
      </c>
      <c r="V105" t="s">
        <v>161</v>
      </c>
      <c r="W105" t="str">
        <f t="shared" si="7"/>
        <v>CCCDCC CCCDCC</v>
      </c>
    </row>
    <row r="106" spans="1:26" x14ac:dyDescent="0.2">
      <c r="B106" t="s">
        <v>284</v>
      </c>
      <c r="C106" t="s">
        <v>285</v>
      </c>
      <c r="D106" t="s">
        <v>284</v>
      </c>
      <c r="E106" s="17" t="s">
        <v>301</v>
      </c>
      <c r="F106" s="17" t="s">
        <v>54</v>
      </c>
      <c r="G106" s="17" t="s">
        <v>57</v>
      </c>
      <c r="H106" s="17"/>
      <c r="I106" t="s">
        <v>191</v>
      </c>
      <c r="J106" t="str">
        <f t="shared" si="6"/>
        <v>C12:0/16:0 PG (LPPG)</v>
      </c>
      <c r="K106" s="18" t="str">
        <f>"A general model "&amp;C106&amp;" ("&amp;D106&amp;") lipid corresponding to atomistic e.g. C14:0/16:0 1-myristoyl-2-palmitoyl, \n C14:0/18:0 1-myristoyl-2-stearoyl tails."</f>
        <v>A general model phosphatidylglycerol (PG) lipid corresponding to atomistic e.g. C14:0/16:0 1-myristoyl-2-palmitoyl, \n C14:0/18:0 1-myristoyl-2-stearoyl tails.</v>
      </c>
      <c r="M106" t="s">
        <v>158</v>
      </c>
      <c r="N106" t="str">
        <f>Refs!$B$1 &amp; " \n " &amp; Refs!$B$2 &amp; " \n " &amp; Refs!$B$5 &amp; " \n " &amp; Refs!$B$7</f>
        <v>S.J. Marrink, A.H. de Vries, A.E. Mark. Coarse grained model for semi-quantitative lipid simulations. JPC-B, 108:750-760, \n 2004. doi:10.1021/jp036508g \n S.J. Marrink, H.J. Risselada, S. Yefimov, D.P. Tieleman, A.H. de Vries. The MARTINI force field: coarse grained model for \n biomolecular simulations. JPC-B, 111:7812-7824, 2007. doi:10.1021/jp071097f \n S. Baoukina, L. Monticelli, H.J. Risselada, S.J. Marrink, D.P. Tieleman. The molecular mechanism of lipid monolayer collapse. \n PNAS, 105:10803-10808, 2008. doi:10.1073/pnas.0711563105 \n T.A. Wassenaar, H.I. Ingolfsson, R.A. Bockmann, D.P. Tieleman, S.J. Marrink. Computational lipidomics with insane: a versatile \n tool for generating custom membranes for molecular simulations. JCTC, 150410125128004, 2015. doi:10.1021/acs.jctc.5b00209</v>
      </c>
      <c r="O106" t="s">
        <v>159</v>
      </c>
      <c r="U106" t="s">
        <v>287</v>
      </c>
      <c r="V106" t="s">
        <v>161</v>
      </c>
      <c r="W106" t="str">
        <f t="shared" si="7"/>
        <v>CCCC CCC</v>
      </c>
    </row>
    <row r="107" spans="1:26" x14ac:dyDescent="0.2">
      <c r="B107" t="s">
        <v>284</v>
      </c>
      <c r="C107" t="s">
        <v>285</v>
      </c>
      <c r="D107" t="s">
        <v>284</v>
      </c>
      <c r="E107" s="17" t="s">
        <v>302</v>
      </c>
      <c r="F107" s="17" t="s">
        <v>57</v>
      </c>
      <c r="G107" s="17" t="s">
        <v>73</v>
      </c>
      <c r="H107" s="17"/>
      <c r="I107" t="s">
        <v>197</v>
      </c>
      <c r="J107" t="str">
        <f t="shared" si="6"/>
        <v>C16:0/18:1 PG (POPG)</v>
      </c>
      <c r="K107" s="18" t="str">
        <f>"A general model "&amp;C107&amp;" ("&amp;D107&amp;") lipid corresponding to atomistic e.g. C16:0/18:1 1-palmitoyl-2-oleoyl (PO"&amp;D107&amp;") tails."</f>
        <v>A general model phosphatidylglycerol (PG) lipid corresponding to atomistic e.g. C16:0/18:1 1-palmitoyl-2-oleoyl (POPG) tails.</v>
      </c>
      <c r="M107" t="s">
        <v>158</v>
      </c>
      <c r="N107" t="str">
        <f>Refs!$B$1 &amp; " \n " &amp; Refs!$B$2 &amp; " \n " &amp; Refs!$B$5 &amp; " \n " &amp; Refs!$B$7</f>
        <v>S.J. Marrink, A.H. de Vries, A.E. Mark. Coarse grained model for semi-quantitative lipid simulations. JPC-B, 108:750-760, \n 2004. doi:10.1021/jp036508g \n S.J. Marrink, H.J. Risselada, S. Yefimov, D.P. Tieleman, A.H. de Vries. The MARTINI force field: coarse grained model for \n biomolecular simulations. JPC-B, 111:7812-7824, 2007. doi:10.1021/jp071097f \n S. Baoukina, L. Monticelli, H.J. Risselada, S.J. Marrink, D.P. Tieleman. The molecular mechanism of lipid monolayer collapse. \n PNAS, 105:10803-10808, 2008. doi:10.1073/pnas.0711563105 \n T.A. Wassenaar, H.I. Ingolfsson, R.A. Bockmann, D.P. Tieleman, S.J. Marrink. Computational lipidomics with insane: a versatile \n tool for generating custom membranes for molecular simulations. JCTC, 150410125128004, 2015. doi:10.1021/acs.jctc.5b00209</v>
      </c>
      <c r="O107" t="s">
        <v>159</v>
      </c>
      <c r="U107" t="s">
        <v>287</v>
      </c>
      <c r="V107" t="s">
        <v>161</v>
      </c>
      <c r="W107" t="str">
        <f t="shared" si="7"/>
        <v>CDCC CCCC</v>
      </c>
      <c r="Y107" t="s">
        <v>266</v>
      </c>
    </row>
    <row r="108" spans="1:26" x14ac:dyDescent="0.2">
      <c r="B108" t="s">
        <v>284</v>
      </c>
      <c r="C108" t="s">
        <v>285</v>
      </c>
      <c r="D108" t="s">
        <v>284</v>
      </c>
      <c r="E108" s="17" t="s">
        <v>303</v>
      </c>
      <c r="F108" s="17" t="s">
        <v>57</v>
      </c>
      <c r="G108" s="17" t="s">
        <v>80</v>
      </c>
      <c r="H108" s="17"/>
      <c r="I108" t="s">
        <v>199</v>
      </c>
      <c r="J108" t="str">
        <f t="shared" si="6"/>
        <v>C16:0/20:1 PG (PGPG)</v>
      </c>
      <c r="K108" s="18" t="str">
        <f>"A general model "&amp;C108&amp;" ("&amp;D108&amp;") lipid corresponding to atomistic e.g. C16:0/22:1 1-palmitoyl-2-docosenoyl tails."</f>
        <v>A general model phosphatidylglycerol (PG) lipid corresponding to atomistic e.g. C16:0/22:1 1-palmitoyl-2-docosenoyl tails.</v>
      </c>
      <c r="M108" t="s">
        <v>158</v>
      </c>
      <c r="N108" t="str">
        <f>Refs!$B$1 &amp; " \n " &amp; Refs!$B$2 &amp; " \n " &amp; Refs!$B$5 &amp; " \n " &amp; Refs!$B$7</f>
        <v>S.J. Marrink, A.H. de Vries, A.E. Mark. Coarse grained model for semi-quantitative lipid simulations. JPC-B, 108:750-760, \n 2004. doi:10.1021/jp036508g \n S.J. Marrink, H.J. Risselada, S. Yefimov, D.P. Tieleman, A.H. de Vries. The MARTINI force field: coarse grained model for \n biomolecular simulations. JPC-B, 111:7812-7824, 2007. doi:10.1021/jp071097f \n S. Baoukina, L. Monticelli, H.J. Risselada, S.J. Marrink, D.P. Tieleman. The molecular mechanism of lipid monolayer collapse. \n PNAS, 105:10803-10808, 2008. doi:10.1073/pnas.0711563105 \n T.A. Wassenaar, H.I. Ingolfsson, R.A. Bockmann, D.P. Tieleman, S.J. Marrink. Computational lipidomics with insane: a versatile \n tool for generating custom membranes for molecular simulations. JCTC, 150410125128004, 2015. doi:10.1021/acs.jctc.5b00209</v>
      </c>
      <c r="O108" t="s">
        <v>159</v>
      </c>
      <c r="U108" t="s">
        <v>287</v>
      </c>
      <c r="V108" t="s">
        <v>161</v>
      </c>
      <c r="W108" t="str">
        <f t="shared" si="7"/>
        <v>CCDCC CCCC</v>
      </c>
    </row>
    <row r="109" spans="1:26" x14ac:dyDescent="0.2">
      <c r="B109" t="s">
        <v>284</v>
      </c>
      <c r="C109" t="s">
        <v>285</v>
      </c>
      <c r="D109" t="s">
        <v>284</v>
      </c>
      <c r="E109" s="17" t="s">
        <v>304</v>
      </c>
      <c r="F109" s="17" t="s">
        <v>57</v>
      </c>
      <c r="G109" s="17" t="s">
        <v>88</v>
      </c>
      <c r="H109" s="17"/>
      <c r="I109" t="s">
        <v>203</v>
      </c>
      <c r="J109" t="str">
        <f t="shared" si="6"/>
        <v>C16:0/18:2 PG (PIPG)</v>
      </c>
      <c r="K109" s="18" t="str">
        <f>"A general model "&amp;C109&amp;" ("&amp;D109&amp;") lipid corresponding to atomistic e.g. C16:0/18:2 1-palmitoyl-2-linoleoyl tails."</f>
        <v>A general model phosphatidylglycerol (PG) lipid corresponding to atomistic e.g. C16:0/18:2 1-palmitoyl-2-linoleoyl tails.</v>
      </c>
      <c r="M109" t="s">
        <v>158</v>
      </c>
      <c r="N109" t="str">
        <f>Refs!$B$1 &amp; " \n " &amp; Refs!$B$2 &amp; " \n " &amp; Refs!$B$5 &amp; " \n " &amp; Refs!$B$7</f>
        <v>S.J. Marrink, A.H. de Vries, A.E. Mark. Coarse grained model for semi-quantitative lipid simulations. JPC-B, 108:750-760, \n 2004. doi:10.1021/jp036508g \n S.J. Marrink, H.J. Risselada, S. Yefimov, D.P. Tieleman, A.H. de Vries. The MARTINI force field: coarse grained model for \n biomolecular simulations. JPC-B, 111:7812-7824, 2007. doi:10.1021/jp071097f \n S. Baoukina, L. Monticelli, H.J. Risselada, S.J. Marrink, D.P. Tieleman. The molecular mechanism of lipid monolayer collapse. \n PNAS, 105:10803-10808, 2008. doi:10.1073/pnas.0711563105 \n T.A. Wassenaar, H.I. Ingolfsson, R.A. Bockmann, D.P. Tieleman, S.J. Marrink. Computational lipidomics with insane: a versatile \n tool for generating custom membranes for molecular simulations. JCTC, 150410125128004, 2015. doi:10.1021/acs.jctc.5b00209</v>
      </c>
      <c r="O109" t="s">
        <v>159</v>
      </c>
      <c r="U109" t="s">
        <v>287</v>
      </c>
      <c r="V109" t="s">
        <v>161</v>
      </c>
      <c r="W109" t="str">
        <f t="shared" si="7"/>
        <v>CDDC CCCC</v>
      </c>
    </row>
    <row r="110" spans="1:26" x14ac:dyDescent="0.2">
      <c r="B110" t="s">
        <v>284</v>
      </c>
      <c r="C110" t="s">
        <v>285</v>
      </c>
      <c r="D110" t="s">
        <v>284</v>
      </c>
      <c r="E110" s="17" t="s">
        <v>305</v>
      </c>
      <c r="F110" s="17" t="s">
        <v>57</v>
      </c>
      <c r="G110" s="17" t="s">
        <v>103</v>
      </c>
      <c r="H110" s="17"/>
      <c r="I110" t="s">
        <v>208</v>
      </c>
      <c r="J110" t="str">
        <f t="shared" si="6"/>
        <v>C16:0/20:4 PG (PAPG)</v>
      </c>
      <c r="K110" s="18" t="str">
        <f>"A general model "&amp;C110&amp;" ("&amp;D110&amp;") lipid corresponding to atomistic e.g. C16:0/20:4 1-stearoyl-2-arachidonoyl tails."</f>
        <v>A general model phosphatidylglycerol (PG) lipid corresponding to atomistic e.g. C16:0/20:4 1-stearoyl-2-arachidonoyl tails.</v>
      </c>
      <c r="M110" t="s">
        <v>158</v>
      </c>
      <c r="N110" t="str">
        <f>Refs!$B$1 &amp; " \n " &amp; Refs!$B$2 &amp; " \n " &amp; Refs!$B$5 &amp; " \n " &amp; Refs!$B$7</f>
        <v>S.J. Marrink, A.H. de Vries, A.E. Mark. Coarse grained model for semi-quantitative lipid simulations. JPC-B, 108:750-760, \n 2004. doi:10.1021/jp036508g \n S.J. Marrink, H.J. Risselada, S. Yefimov, D.P. Tieleman, A.H. de Vries. The MARTINI force field: coarse grained model for \n biomolecular simulations. JPC-B, 111:7812-7824, 2007. doi:10.1021/jp071097f \n S. Baoukina, L. Monticelli, H.J. Risselada, S.J. Marrink, D.P. Tieleman. The molecular mechanism of lipid monolayer collapse. \n PNAS, 105:10803-10808, 2008. doi:10.1073/pnas.0711563105 \n T.A. Wassenaar, H.I. Ingolfsson, R.A. Bockmann, D.P. Tieleman, S.J. Marrink. Computational lipidomics with insane: a versatile \n tool for generating custom membranes for molecular simulations. JCTC, 150410125128004, 2015. doi:10.1021/acs.jctc.5b00209</v>
      </c>
      <c r="O110" t="s">
        <v>159</v>
      </c>
      <c r="U110" t="s">
        <v>287</v>
      </c>
      <c r="V110" t="s">
        <v>161</v>
      </c>
      <c r="W110" t="str">
        <f t="shared" si="7"/>
        <v>DDDDC CCCC</v>
      </c>
    </row>
    <row r="111" spans="1:26" x14ac:dyDescent="0.2">
      <c r="B111" t="s">
        <v>284</v>
      </c>
      <c r="C111" t="s">
        <v>285</v>
      </c>
      <c r="D111" t="s">
        <v>284</v>
      </c>
      <c r="E111" s="17" t="s">
        <v>306</v>
      </c>
      <c r="F111" s="17" t="s">
        <v>57</v>
      </c>
      <c r="G111" s="17" t="s">
        <v>112</v>
      </c>
      <c r="H111" s="17"/>
      <c r="I111" s="18" t="s">
        <v>212</v>
      </c>
      <c r="J111" t="str">
        <f t="shared" si="6"/>
        <v>C16:0/24:6 PG (PRPG)</v>
      </c>
      <c r="K111" s="18" t="str">
        <f>"A general model "&amp;C111&amp;" ("&amp;D111&amp;") lipid corresponding to atomistic e.g. C18:0/22:6 1-stearoyl-2-nisienoyl acid tails."</f>
        <v>A general model phosphatidylglycerol (PG) lipid corresponding to atomistic e.g. C18:0/22:6 1-stearoyl-2-nisienoyl acid tails.</v>
      </c>
      <c r="M111" t="s">
        <v>158</v>
      </c>
      <c r="N111" t="str">
        <f>Refs!$B$1 &amp; " \n " &amp; Refs!$B$2 &amp; " \n " &amp; Refs!$B$5 &amp; " \n " &amp; Refs!$B$7</f>
        <v>S.J. Marrink, A.H. de Vries, A.E. Mark. Coarse grained model for semi-quantitative lipid simulations. JPC-B, 108:750-760, \n 2004. doi:10.1021/jp036508g \n S.J. Marrink, H.J. Risselada, S. Yefimov, D.P. Tieleman, A.H. de Vries. The MARTINI force field: coarse grained model for \n biomolecular simulations. JPC-B, 111:7812-7824, 2007. doi:10.1021/jp071097f \n S. Baoukina, L. Monticelli, H.J. Risselada, S.J. Marrink, D.P. Tieleman. The molecular mechanism of lipid monolayer collapse. \n PNAS, 105:10803-10808, 2008. doi:10.1073/pnas.0711563105 \n T.A. Wassenaar, H.I. Ingolfsson, R.A. Bockmann, D.P. Tieleman, S.J. Marrink. Computational lipidomics with insane: a versatile \n tool for generating custom membranes for molecular simulations. JCTC, 150410125128004, 2015. doi:10.1021/acs.jctc.5b00209</v>
      </c>
      <c r="O111" t="s">
        <v>159</v>
      </c>
      <c r="U111" t="s">
        <v>287</v>
      </c>
      <c r="V111" t="s">
        <v>161</v>
      </c>
      <c r="W111" t="str">
        <f t="shared" si="7"/>
        <v>DDDDDD CCCC</v>
      </c>
    </row>
    <row r="112" spans="1:26" x14ac:dyDescent="0.2">
      <c r="A112" s="18" t="s">
        <v>307</v>
      </c>
      <c r="B112" s="18" t="s">
        <v>284</v>
      </c>
      <c r="C112" s="18" t="s">
        <v>285</v>
      </c>
      <c r="D112" s="18" t="s">
        <v>284</v>
      </c>
      <c r="E112" s="23" t="s">
        <v>308</v>
      </c>
      <c r="F112" s="23" t="s">
        <v>73</v>
      </c>
      <c r="G112" s="23" t="s">
        <v>57</v>
      </c>
      <c r="H112" s="23"/>
      <c r="I112" s="18" t="s">
        <v>309</v>
      </c>
      <c r="J112" s="18" t="str">
        <f t="shared" si="6"/>
        <v>C18:1/16:0 PG (OPPG)</v>
      </c>
      <c r="K112" s="18" t="s">
        <v>310</v>
      </c>
      <c r="L112" s="18" t="s">
        <v>311</v>
      </c>
      <c r="M112" s="18"/>
      <c r="N112" s="18"/>
      <c r="O112" s="18" t="s">
        <v>159</v>
      </c>
      <c r="P112" s="18"/>
      <c r="Q112" s="18"/>
      <c r="R112" s="18"/>
      <c r="S112" s="18"/>
      <c r="T112" s="18"/>
      <c r="U112" s="18" t="s">
        <v>312</v>
      </c>
      <c r="V112" s="18"/>
      <c r="W112" s="18"/>
      <c r="X112" s="18"/>
      <c r="Y112" s="18" t="s">
        <v>1350</v>
      </c>
      <c r="Z112" s="18"/>
    </row>
    <row r="113" spans="1:26" x14ac:dyDescent="0.2">
      <c r="A113" s="18" t="s">
        <v>307</v>
      </c>
      <c r="B113" s="18" t="s">
        <v>284</v>
      </c>
      <c r="C113" s="18" t="s">
        <v>285</v>
      </c>
      <c r="D113" s="18" t="s">
        <v>284</v>
      </c>
      <c r="E113" s="23" t="s">
        <v>313</v>
      </c>
      <c r="F113" s="23" t="s">
        <v>116</v>
      </c>
      <c r="G113" s="23" t="s">
        <v>57</v>
      </c>
      <c r="H113" s="23"/>
      <c r="I113" s="18" t="s">
        <v>314</v>
      </c>
      <c r="J113" s="18" t="str">
        <f t="shared" si="6"/>
        <v>C16:1(3t)/16:0 PG (JPPG)</v>
      </c>
      <c r="K113" s="18" t="s">
        <v>315</v>
      </c>
      <c r="L113" s="18" t="s">
        <v>316</v>
      </c>
      <c r="M113" s="18"/>
      <c r="N113" s="18"/>
      <c r="O113" s="18" t="s">
        <v>159</v>
      </c>
      <c r="P113" s="18"/>
      <c r="Q113" s="18"/>
      <c r="R113" s="18"/>
      <c r="S113" s="18"/>
      <c r="T113" s="18"/>
      <c r="U113" s="18" t="s">
        <v>312</v>
      </c>
      <c r="V113" s="18"/>
      <c r="W113" s="18"/>
      <c r="X113" s="18"/>
      <c r="Y113" s="18" t="s">
        <v>1350</v>
      </c>
      <c r="Z113" s="18"/>
    </row>
    <row r="114" spans="1:26" x14ac:dyDescent="0.2">
      <c r="A114" s="18" t="s">
        <v>307</v>
      </c>
      <c r="B114" s="18" t="s">
        <v>284</v>
      </c>
      <c r="C114" s="18" t="s">
        <v>285</v>
      </c>
      <c r="D114" s="18" t="s">
        <v>284</v>
      </c>
      <c r="E114" s="23" t="s">
        <v>317</v>
      </c>
      <c r="F114" s="23" t="s">
        <v>116</v>
      </c>
      <c r="G114" s="23" t="s">
        <v>92</v>
      </c>
      <c r="H114" s="23"/>
      <c r="I114" s="18" t="s">
        <v>318</v>
      </c>
      <c r="J114" s="18" t="str">
        <f t="shared" si="6"/>
        <v>C16:1(3t)/18:3 PG (JPFG)</v>
      </c>
      <c r="K114" s="18" t="s">
        <v>319</v>
      </c>
      <c r="L114" s="18" t="s">
        <v>316</v>
      </c>
      <c r="M114" s="18"/>
      <c r="N114" s="18"/>
      <c r="O114" s="18" t="s">
        <v>159</v>
      </c>
      <c r="P114" s="18"/>
      <c r="Q114" s="18"/>
      <c r="R114" s="18"/>
      <c r="S114" s="18"/>
      <c r="T114" s="18"/>
      <c r="U114" s="18" t="s">
        <v>312</v>
      </c>
      <c r="V114" s="18"/>
      <c r="W114" s="18"/>
      <c r="X114" s="18"/>
      <c r="Y114" s="18" t="s">
        <v>1350</v>
      </c>
      <c r="Z114" s="18"/>
    </row>
    <row r="116" spans="1:26" ht="18" x14ac:dyDescent="0.2">
      <c r="B116" s="16" t="s">
        <v>320</v>
      </c>
      <c r="C116" s="16"/>
      <c r="D116" s="16"/>
      <c r="K116" s="19"/>
    </row>
    <row r="117" spans="1:26" x14ac:dyDescent="0.2">
      <c r="B117" t="s">
        <v>321</v>
      </c>
      <c r="C117" t="s">
        <v>322</v>
      </c>
      <c r="D117" t="s">
        <v>321</v>
      </c>
      <c r="E117" s="17" t="s">
        <v>323</v>
      </c>
      <c r="F117" s="17" t="s">
        <v>50</v>
      </c>
      <c r="G117" s="17" t="s">
        <v>50</v>
      </c>
      <c r="H117" s="17"/>
      <c r="I117" t="s">
        <v>157</v>
      </c>
      <c r="J117" t="str">
        <f t="shared" ref="J117:J138" si="8">I117&amp;" "&amp;D117&amp;" ("&amp;E117&amp;")"</f>
        <v>di-C08:0-C10:0 PA (DTPA)</v>
      </c>
      <c r="K117" t="str">
        <f>"A general model "&amp;C117&amp;" ("&amp;D117&amp;") lipid corresponding to atomistic C8:0 dioctanoyl - C10:0 didecanoyl tails."</f>
        <v>A general model phosphatidic acid (PA) lipid corresponding to atomistic C8:0 dioctanoyl - C10:0 didecanoyl tails.</v>
      </c>
      <c r="M117" t="s">
        <v>158</v>
      </c>
      <c r="N117" t="str">
        <f>Refs!$B$1 &amp; " \n " &amp; Refs!$B$2 &amp; " \n " &amp; Refs!$B$7</f>
        <v>S.J. Marrink, A.H. de Vries, A.E. Mark. Coarse grained model for semi-quantitative lipid simulations. JPC-B, 108:750-760, \n 2004. doi:10.1021/jp036508g \n S.J. Marrink, H.J. Risselada, S. Yefimov, D.P. Tieleman, A.H. de Vries. The MARTINI force field: coarse grained model for \n biomolecular simulations. JPC-B, 111:7812-7824, 2007. doi:10.1021/jp071097f \n T.A. Wassenaar, H.I. Ingolfsson, R.A. Bockmann, D.P. Tieleman, S.J. Marrink. Computational lipidomics with insane: a versatile \n tool for generating custom membranes for molecular simulations. JCTC, 150410125128004, 2015. doi:10.1021/acs.jctc.5b00209</v>
      </c>
      <c r="O117" t="s">
        <v>159</v>
      </c>
      <c r="U117" t="s">
        <v>31</v>
      </c>
      <c r="V117" t="s">
        <v>161</v>
      </c>
      <c r="W117" t="str">
        <f t="shared" ref="W117:W138" si="9">G117&amp;" "&amp;F117</f>
        <v>CC CC</v>
      </c>
    </row>
    <row r="118" spans="1:26" x14ac:dyDescent="0.2">
      <c r="B118" t="s">
        <v>321</v>
      </c>
      <c r="C118" t="s">
        <v>322</v>
      </c>
      <c r="D118" t="s">
        <v>321</v>
      </c>
      <c r="E118" s="17" t="s">
        <v>324</v>
      </c>
      <c r="F118" s="17" t="s">
        <v>54</v>
      </c>
      <c r="G118" s="17" t="s">
        <v>54</v>
      </c>
      <c r="H118" s="17"/>
      <c r="I118" t="s">
        <v>163</v>
      </c>
      <c r="J118" t="str">
        <f t="shared" si="8"/>
        <v>di-C12:0-C14:0 PA (DLPA)</v>
      </c>
      <c r="K118" t="str">
        <f>"A general model "&amp;C118&amp;" ("&amp;D118&amp;") lipid corresponding to atomistic C12:0 dilauroyl (DL"&amp;D118&amp;") - \n C14:0 dimyristoyl (DM"&amp;D118&amp;") tails."</f>
        <v>A general model phosphatidic acid (PA) lipid corresponding to atomistic C12:0 dilauroyl (DLPA) - \n C14:0 dimyristoyl (DMPA) tails.</v>
      </c>
      <c r="M118" t="s">
        <v>158</v>
      </c>
      <c r="N118" t="str">
        <f>Refs!$B$1 &amp; " \n " &amp; Refs!$B$2 &amp; " \n " &amp; Refs!$B$7</f>
        <v>S.J. Marrink, A.H. de Vries, A.E. Mark. Coarse grained model for semi-quantitative lipid simulations. JPC-B, 108:750-760, \n 2004. doi:10.1021/jp036508g \n S.J. Marrink, H.J. Risselada, S. Yefimov, D.P. Tieleman, A.H. de Vries. The MARTINI force field: coarse grained model for \n biomolecular simulations. JPC-B, 111:7812-7824, 2007. doi:10.1021/jp071097f \n T.A. Wassenaar, H.I. Ingolfsson, R.A. Bockmann, D.P. Tieleman, S.J. Marrink. Computational lipidomics with insane: a versatile \n tool for generating custom membranes for molecular simulations. JCTC, 150410125128004, 2015. doi:10.1021/acs.jctc.5b00209</v>
      </c>
      <c r="O118" t="s">
        <v>159</v>
      </c>
      <c r="U118" t="s">
        <v>31</v>
      </c>
      <c r="V118" t="s">
        <v>161</v>
      </c>
      <c r="W118" t="str">
        <f t="shared" si="9"/>
        <v>CCC CCC</v>
      </c>
    </row>
    <row r="119" spans="1:26" x14ac:dyDescent="0.2">
      <c r="B119" t="s">
        <v>321</v>
      </c>
      <c r="C119" t="s">
        <v>322</v>
      </c>
      <c r="D119" t="s">
        <v>321</v>
      </c>
      <c r="E119" s="17" t="s">
        <v>325</v>
      </c>
      <c r="F119" s="17" t="s">
        <v>57</v>
      </c>
      <c r="G119" s="17" t="s">
        <v>57</v>
      </c>
      <c r="H119" s="17"/>
      <c r="I119" t="s">
        <v>165</v>
      </c>
      <c r="J119" t="str">
        <f t="shared" si="8"/>
        <v>di-C16:0-C18:0 PA (DPPA)</v>
      </c>
      <c r="K119" t="str">
        <f>"A general model "&amp;C119&amp;" ("&amp;D119&amp;") lipid corresponding to atomistic C16:0 dipalmitoyl (DP"&amp;D119&amp;") - \n C18:0 distearoyl (DS"&amp;D119&amp;") tails."</f>
        <v>A general model phosphatidic acid (PA) lipid corresponding to atomistic C16:0 dipalmitoyl (DPPA) - \n C18:0 distearoyl (DSPA) tails.</v>
      </c>
      <c r="M119" t="s">
        <v>158</v>
      </c>
      <c r="N119" t="str">
        <f>Refs!$B$1 &amp; " \n " &amp; Refs!$B$2 &amp; " \n " &amp; Refs!$B$7</f>
        <v>S.J. Marrink, A.H. de Vries, A.E. Mark. Coarse grained model for semi-quantitative lipid simulations. JPC-B, 108:750-760, \n 2004. doi:10.1021/jp036508g \n S.J. Marrink, H.J. Risselada, S. Yefimov, D.P. Tieleman, A.H. de Vries. The MARTINI force field: coarse grained model for \n biomolecular simulations. JPC-B, 111:7812-7824, 2007. doi:10.1021/jp071097f \n T.A. Wassenaar, H.I. Ingolfsson, R.A. Bockmann, D.P. Tieleman, S.J. Marrink. Computational lipidomics with insane: a versatile \n tool for generating custom membranes for molecular simulations. JCTC, 150410125128004, 2015. doi:10.1021/acs.jctc.5b00209</v>
      </c>
      <c r="O119" t="s">
        <v>159</v>
      </c>
      <c r="U119" t="s">
        <v>31</v>
      </c>
      <c r="V119" t="s">
        <v>161</v>
      </c>
      <c r="W119" t="str">
        <f t="shared" si="9"/>
        <v>CCCC CCCC</v>
      </c>
    </row>
    <row r="120" spans="1:26" x14ac:dyDescent="0.2">
      <c r="B120" t="s">
        <v>321</v>
      </c>
      <c r="C120" t="s">
        <v>322</v>
      </c>
      <c r="D120" t="s">
        <v>321</v>
      </c>
      <c r="E120" s="17" t="s">
        <v>326</v>
      </c>
      <c r="F120" s="17" t="s">
        <v>61</v>
      </c>
      <c r="G120" s="17" t="s">
        <v>61</v>
      </c>
      <c r="H120" s="17"/>
      <c r="I120" t="s">
        <v>167</v>
      </c>
      <c r="J120" t="str">
        <f t="shared" si="8"/>
        <v>di-C20:0-C22:0 PA (DBPA)</v>
      </c>
      <c r="K120" t="str">
        <f>"A general model "&amp;C120&amp;" ("&amp;D120&amp;") lipid corresponding to atomistic C20:0 diarachidoyl - C22:0 dibehenoyl tails."</f>
        <v>A general model phosphatidic acid (PA) lipid corresponding to atomistic C20:0 diarachidoyl - C22:0 dibehenoyl tails.</v>
      </c>
      <c r="M120" t="s">
        <v>158</v>
      </c>
      <c r="N120" t="str">
        <f>Refs!$B$1 &amp; " \n " &amp; Refs!$B$2 &amp; " \n " &amp; Refs!$B$7</f>
        <v>S.J. Marrink, A.H. de Vries, A.E. Mark. Coarse grained model for semi-quantitative lipid simulations. JPC-B, 108:750-760, \n 2004. doi:10.1021/jp036508g \n S.J. Marrink, H.J. Risselada, S. Yefimov, D.P. Tieleman, A.H. de Vries. The MARTINI force field: coarse grained model for \n biomolecular simulations. JPC-B, 111:7812-7824, 2007. doi:10.1021/jp071097f \n T.A. Wassenaar, H.I. Ingolfsson, R.A. Bockmann, D.P. Tieleman, S.J. Marrink. Computational lipidomics with insane: a versatile \n tool for generating custom membranes for molecular simulations. JCTC, 150410125128004, 2015. doi:10.1021/acs.jctc.5b00209</v>
      </c>
      <c r="O120" t="s">
        <v>159</v>
      </c>
      <c r="U120" t="s">
        <v>31</v>
      </c>
      <c r="V120" t="s">
        <v>161</v>
      </c>
      <c r="W120" t="str">
        <f t="shared" si="9"/>
        <v>CCCCC CCCCC</v>
      </c>
    </row>
    <row r="121" spans="1:26" x14ac:dyDescent="0.2">
      <c r="B121" t="s">
        <v>321</v>
      </c>
      <c r="C121" t="s">
        <v>322</v>
      </c>
      <c r="D121" t="s">
        <v>321</v>
      </c>
      <c r="E121" s="17" t="s">
        <v>327</v>
      </c>
      <c r="F121" s="17" t="s">
        <v>65</v>
      </c>
      <c r="G121" s="17" t="s">
        <v>65</v>
      </c>
      <c r="H121" s="17"/>
      <c r="I121" t="s">
        <v>169</v>
      </c>
      <c r="J121" t="str">
        <f t="shared" si="8"/>
        <v>di-C24:0-C26:0 PA (DXPA)</v>
      </c>
      <c r="K121" t="str">
        <f>"A general model "&amp;C121&amp;" ("&amp;D121&amp;") lipid corresponding to atomistic C24:0 dilignoceroyl - C26:0 dihexacosanoyl tails."</f>
        <v>A general model phosphatidic acid (PA) lipid corresponding to atomistic C24:0 dilignoceroyl - C26:0 dihexacosanoyl tails.</v>
      </c>
      <c r="M121" t="s">
        <v>158</v>
      </c>
      <c r="N121" t="str">
        <f>Refs!$B$1 &amp; " \n " &amp; Refs!$B$2 &amp; " \n " &amp; Refs!$B$7</f>
        <v>S.J. Marrink, A.H. de Vries, A.E. Mark. Coarse grained model for semi-quantitative lipid simulations. JPC-B, 108:750-760, \n 2004. doi:10.1021/jp036508g \n S.J. Marrink, H.J. Risselada, S. Yefimov, D.P. Tieleman, A.H. de Vries. The MARTINI force field: coarse grained model for \n biomolecular simulations. JPC-B, 111:7812-7824, 2007. doi:10.1021/jp071097f \n T.A. Wassenaar, H.I. Ingolfsson, R.A. Bockmann, D.P. Tieleman, S.J. Marrink. Computational lipidomics with insane: a versatile \n tool for generating custom membranes for molecular simulations. JCTC, 150410125128004, 2015. doi:10.1021/acs.jctc.5b00209</v>
      </c>
      <c r="O121" t="s">
        <v>159</v>
      </c>
      <c r="U121" t="s">
        <v>31</v>
      </c>
      <c r="V121" t="s">
        <v>161</v>
      </c>
      <c r="W121" t="str">
        <f t="shared" si="9"/>
        <v>CCCCCC CCCCCC</v>
      </c>
    </row>
    <row r="122" spans="1:26" x14ac:dyDescent="0.2">
      <c r="B122" t="s">
        <v>321</v>
      </c>
      <c r="C122" t="s">
        <v>322</v>
      </c>
      <c r="D122" t="s">
        <v>321</v>
      </c>
      <c r="E122" s="17" t="s">
        <v>328</v>
      </c>
      <c r="F122" s="17" t="s">
        <v>69</v>
      </c>
      <c r="G122" s="17" t="s">
        <v>69</v>
      </c>
      <c r="H122" s="17"/>
      <c r="I122" t="s">
        <v>171</v>
      </c>
      <c r="J122" t="str">
        <f t="shared" si="8"/>
        <v>di-C12:1-C14:1 PA (DYPA)</v>
      </c>
      <c r="K122" t="str">
        <f>"A general model "&amp;C122&amp;" ("&amp;D122&amp;") lipid corresponding to atomistic e.g. C12:1, C14:1(9c) dimyristoleoyl tails."</f>
        <v>A general model phosphatidic acid (PA) lipid corresponding to atomistic e.g. C12:1, C14:1(9c) dimyristoleoyl tails.</v>
      </c>
      <c r="M122" t="s">
        <v>158</v>
      </c>
      <c r="N122" t="str">
        <f>Refs!$B$1 &amp; " \n " &amp; Refs!$B$2 &amp; " \n " &amp; Refs!$B$7</f>
        <v>S.J. Marrink, A.H. de Vries, A.E. Mark. Coarse grained model for semi-quantitative lipid simulations. JPC-B, 108:750-760, \n 2004. doi:10.1021/jp036508g \n S.J. Marrink, H.J. Risselada, S. Yefimov, D.P. Tieleman, A.H. de Vries. The MARTINI force field: coarse grained model for \n biomolecular simulations. JPC-B, 111:7812-7824, 2007. doi:10.1021/jp071097f \n T.A. Wassenaar, H.I. Ingolfsson, R.A. Bockmann, D.P. Tieleman, S.J. Marrink. Computational lipidomics with insane: a versatile \n tool for generating custom membranes for molecular simulations. JCTC, 150410125128004, 2015. doi:10.1021/acs.jctc.5b00209</v>
      </c>
      <c r="O122" t="s">
        <v>159</v>
      </c>
      <c r="U122" t="s">
        <v>31</v>
      </c>
      <c r="V122" t="s">
        <v>161</v>
      </c>
      <c r="W122" t="str">
        <f t="shared" si="9"/>
        <v>CDC CDC</v>
      </c>
    </row>
    <row r="123" spans="1:26" x14ac:dyDescent="0.2">
      <c r="B123" t="s">
        <v>321</v>
      </c>
      <c r="C123" t="s">
        <v>322</v>
      </c>
      <c r="D123" t="s">
        <v>321</v>
      </c>
      <c r="E123" s="17" t="s">
        <v>329</v>
      </c>
      <c r="F123" s="17" t="s">
        <v>77</v>
      </c>
      <c r="G123" s="17" t="s">
        <v>77</v>
      </c>
      <c r="H123" s="17"/>
      <c r="I123" t="s">
        <v>173</v>
      </c>
      <c r="J123" t="str">
        <f t="shared" si="8"/>
        <v>di-C16:1-C18:1 PA (DVPA)</v>
      </c>
      <c r="K123" t="str">
        <f>"A general model "&amp;C123&amp;" ("&amp;D123&amp;") lipid corresponding to atomistic e.g. C16:1(11c), C18:1(11c), C18:1(12c) tails."</f>
        <v>A general model phosphatidic acid (PA) lipid corresponding to atomistic e.g. C16:1(11c), C18:1(11c), C18:1(12c) tails.</v>
      </c>
      <c r="M123" t="s">
        <v>158</v>
      </c>
      <c r="N123" t="str">
        <f>Refs!$B$1 &amp; " \n " &amp; Refs!$B$2 &amp; " \n " &amp; Refs!$B$7</f>
        <v>S.J. Marrink, A.H. de Vries, A.E. Mark. Coarse grained model for semi-quantitative lipid simulations. JPC-B, 108:750-760, \n 2004. doi:10.1021/jp036508g \n S.J. Marrink, H.J. Risselada, S. Yefimov, D.P. Tieleman, A.H. de Vries. The MARTINI force field: coarse grained model for \n biomolecular simulations. JPC-B, 111:7812-7824, 2007. doi:10.1021/jp071097f \n T.A. Wassenaar, H.I. Ingolfsson, R.A. Bockmann, D.P. Tieleman, S.J. Marrink. Computational lipidomics with insane: a versatile \n tool for generating custom membranes for molecular simulations. JCTC, 150410125128004, 2015. doi:10.1021/acs.jctc.5b00209</v>
      </c>
      <c r="O123" t="s">
        <v>159</v>
      </c>
      <c r="U123" t="s">
        <v>31</v>
      </c>
      <c r="V123" t="s">
        <v>161</v>
      </c>
      <c r="W123" t="str">
        <f t="shared" si="9"/>
        <v>CCDC CCDC</v>
      </c>
    </row>
    <row r="124" spans="1:26" x14ac:dyDescent="0.2">
      <c r="B124" t="s">
        <v>321</v>
      </c>
      <c r="C124" t="s">
        <v>322</v>
      </c>
      <c r="D124" t="s">
        <v>321</v>
      </c>
      <c r="E124" s="17" t="s">
        <v>330</v>
      </c>
      <c r="F124" s="17" t="s">
        <v>73</v>
      </c>
      <c r="G124" s="17" t="s">
        <v>73</v>
      </c>
      <c r="H124" s="17"/>
      <c r="I124" t="s">
        <v>173</v>
      </c>
      <c r="J124" t="str">
        <f t="shared" si="8"/>
        <v>di-C16:1-C18:1 PA (DOPA)</v>
      </c>
      <c r="K124" t="str">
        <f>"A general model "&amp;C124&amp;" ("&amp;D124&amp;") lipid corresponding to atomistic e.g. C16:1(9c), C18:1(9c) dioleoyl (DO"&amp;D124&amp;") tails."</f>
        <v>A general model phosphatidic acid (PA) lipid corresponding to atomistic e.g. C16:1(9c), C18:1(9c) dioleoyl (DOPA) tails.</v>
      </c>
      <c r="M124" t="s">
        <v>158</v>
      </c>
      <c r="N124" t="str">
        <f>Refs!$B$1 &amp; " \n " &amp; Refs!$B$2 &amp; " \n " &amp; Refs!$B$7</f>
        <v>S.J. Marrink, A.H. de Vries, A.E. Mark. Coarse grained model for semi-quantitative lipid simulations. JPC-B, 108:750-760, \n 2004. doi:10.1021/jp036508g \n S.J. Marrink, H.J. Risselada, S. Yefimov, D.P. Tieleman, A.H. de Vries. The MARTINI force field: coarse grained model for \n biomolecular simulations. JPC-B, 111:7812-7824, 2007. doi:10.1021/jp071097f \n T.A. Wassenaar, H.I. Ingolfsson, R.A. Bockmann, D.P. Tieleman, S.J. Marrink. Computational lipidomics with insane: a versatile \n tool for generating custom membranes for molecular simulations. JCTC, 150410125128004, 2015. doi:10.1021/acs.jctc.5b00209</v>
      </c>
      <c r="O124" t="s">
        <v>159</v>
      </c>
      <c r="U124" t="s">
        <v>31</v>
      </c>
      <c r="V124" t="s">
        <v>161</v>
      </c>
      <c r="W124" t="str">
        <f t="shared" si="9"/>
        <v>CDCC CDCC</v>
      </c>
    </row>
    <row r="125" spans="1:26" x14ac:dyDescent="0.2">
      <c r="B125" t="s">
        <v>321</v>
      </c>
      <c r="C125" t="s">
        <v>322</v>
      </c>
      <c r="D125" t="s">
        <v>321</v>
      </c>
      <c r="E125" s="17" t="s">
        <v>331</v>
      </c>
      <c r="F125" s="17" t="s">
        <v>88</v>
      </c>
      <c r="G125" s="17" t="s">
        <v>88</v>
      </c>
      <c r="H125" s="17"/>
      <c r="I125" t="s">
        <v>176</v>
      </c>
      <c r="J125" t="str">
        <f t="shared" si="8"/>
        <v>di-C16:2-C18:2 PA (DIPA)</v>
      </c>
      <c r="K125" t="str">
        <f>"A general model "&amp;C125&amp;" ("&amp;D125&amp;") lipid corresponding to atomistic e.g. C18:2(9c,12c) dilinoleoyl (DL"&amp;D125&amp;" or DLi"&amp;D125&amp;") tails."</f>
        <v>A general model phosphatidic acid (PA) lipid corresponding to atomistic e.g. C18:2(9c,12c) dilinoleoyl (DLPA or DLiPA) tails.</v>
      </c>
      <c r="M125" t="s">
        <v>158</v>
      </c>
      <c r="N125" t="str">
        <f>Refs!$B$1 &amp; " \n " &amp; Refs!$B$2 &amp; " \n " &amp; Refs!$B$7</f>
        <v>S.J. Marrink, A.H. de Vries, A.E. Mark. Coarse grained model for semi-quantitative lipid simulations. JPC-B, 108:750-760, \n 2004. doi:10.1021/jp036508g \n S.J. Marrink, H.J. Risselada, S. Yefimov, D.P. Tieleman, A.H. de Vries. The MARTINI force field: coarse grained model for \n biomolecular simulations. JPC-B, 111:7812-7824, 2007. doi:10.1021/jp071097f \n T.A. Wassenaar, H.I. Ingolfsson, R.A. Bockmann, D.P. Tieleman, S.J. Marrink. Computational lipidomics with insane: a versatile \n tool for generating custom membranes for molecular simulations. JCTC, 150410125128004, 2015. doi:10.1021/acs.jctc.5b00209</v>
      </c>
      <c r="O125" t="s">
        <v>159</v>
      </c>
      <c r="U125" t="s">
        <v>31</v>
      </c>
      <c r="V125" t="s">
        <v>161</v>
      </c>
      <c r="W125" t="str">
        <f t="shared" si="9"/>
        <v>CDDC CDDC</v>
      </c>
    </row>
    <row r="126" spans="1:26" x14ac:dyDescent="0.2">
      <c r="B126" t="s">
        <v>321</v>
      </c>
      <c r="C126" t="s">
        <v>322</v>
      </c>
      <c r="D126" t="s">
        <v>321</v>
      </c>
      <c r="E126" s="17" t="s">
        <v>332</v>
      </c>
      <c r="F126" s="17" t="s">
        <v>92</v>
      </c>
      <c r="G126" s="17" t="s">
        <v>92</v>
      </c>
      <c r="H126" s="17"/>
      <c r="I126" t="s">
        <v>178</v>
      </c>
      <c r="J126" t="str">
        <f t="shared" si="8"/>
        <v>di-C16:3-C18:3 PA (DFPA)</v>
      </c>
      <c r="K126" t="str">
        <f>"A general model "&amp;C126&amp;" ("&amp;D126&amp;") lipid corresponding to atomistic e.g. C18:3(6c,9c,12c) dioctadecatrienoyl tails."</f>
        <v>A general model phosphatidic acid (PA) lipid corresponding to atomistic e.g. C18:3(6c,9c,12c) dioctadecatrienoyl tails.</v>
      </c>
      <c r="M126" t="s">
        <v>158</v>
      </c>
      <c r="N126" t="str">
        <f>Refs!$B$1 &amp; " \n " &amp; Refs!$B$2 &amp; " \n " &amp; Refs!$B$7</f>
        <v>S.J. Marrink, A.H. de Vries, A.E. Mark. Coarse grained model for semi-quantitative lipid simulations. JPC-B, 108:750-760, \n 2004. doi:10.1021/jp036508g \n S.J. Marrink, H.J. Risselada, S. Yefimov, D.P. Tieleman, A.H. de Vries. The MARTINI force field: coarse grained model for \n biomolecular simulations. JPC-B, 111:7812-7824, 2007. doi:10.1021/jp071097f \n T.A. Wassenaar, H.I. Ingolfsson, R.A. Bockmann, D.P. Tieleman, S.J. Marrink. Computational lipidomics with insane: a versatile \n tool for generating custom membranes for molecular simulations. JCTC, 150410125128004, 2015. doi:10.1021/acs.jctc.5b00209</v>
      </c>
      <c r="O126" t="s">
        <v>159</v>
      </c>
      <c r="U126" t="s">
        <v>31</v>
      </c>
      <c r="V126" t="s">
        <v>161</v>
      </c>
      <c r="W126" t="str">
        <f t="shared" si="9"/>
        <v>CDDD CDDD</v>
      </c>
    </row>
    <row r="127" spans="1:26" x14ac:dyDescent="0.2">
      <c r="B127" t="s">
        <v>321</v>
      </c>
      <c r="C127" t="s">
        <v>322</v>
      </c>
      <c r="D127" t="s">
        <v>321</v>
      </c>
      <c r="E127" s="17" t="s">
        <v>333</v>
      </c>
      <c r="F127" s="17" t="s">
        <v>80</v>
      </c>
      <c r="G127" s="17" t="s">
        <v>80</v>
      </c>
      <c r="H127" s="17"/>
      <c r="I127" t="s">
        <v>180</v>
      </c>
      <c r="J127" t="str">
        <f t="shared" si="8"/>
        <v>di-C20:1-C22:1 PA (DGPA)</v>
      </c>
      <c r="K127" t="str">
        <f>"A general model "&amp;C127&amp;" ("&amp;D127&amp;") lipid corresponding to atomistic e.g. C20:1(11c) di-gondoic acid, \n C22:1(13c) dierucoyl tails."</f>
        <v>A general model phosphatidic acid (PA) lipid corresponding to atomistic e.g. C20:1(11c) di-gondoic acid, \n C22:1(13c) dierucoyl tails.</v>
      </c>
      <c r="M127" t="s">
        <v>158</v>
      </c>
      <c r="N127" t="str">
        <f>Refs!$B$1 &amp; " \n " &amp; Refs!$B$2 &amp; " \n " &amp; Refs!$B$7</f>
        <v>S.J. Marrink, A.H. de Vries, A.E. Mark. Coarse grained model for semi-quantitative lipid simulations. JPC-B, 108:750-760, \n 2004. doi:10.1021/jp036508g \n S.J. Marrink, H.J. Risselada, S. Yefimov, D.P. Tieleman, A.H. de Vries. The MARTINI force field: coarse grained model for \n biomolecular simulations. JPC-B, 111:7812-7824, 2007. doi:10.1021/jp071097f \n T.A. Wassenaar, H.I. Ingolfsson, R.A. Bockmann, D.P. Tieleman, S.J. Marrink. Computational lipidomics with insane: a versatile \n tool for generating custom membranes for molecular simulations. JCTC, 150410125128004, 2015. doi:10.1021/acs.jctc.5b00209</v>
      </c>
      <c r="O127" t="s">
        <v>159</v>
      </c>
      <c r="U127" t="s">
        <v>31</v>
      </c>
      <c r="V127" t="s">
        <v>161</v>
      </c>
      <c r="W127" t="str">
        <f t="shared" si="9"/>
        <v>CCDCC CCDCC</v>
      </c>
    </row>
    <row r="128" spans="1:26" x14ac:dyDescent="0.2">
      <c r="B128" t="s">
        <v>321</v>
      </c>
      <c r="C128" t="s">
        <v>322</v>
      </c>
      <c r="D128" t="s">
        <v>321</v>
      </c>
      <c r="E128" s="17" t="s">
        <v>334</v>
      </c>
      <c r="F128" s="17" t="s">
        <v>103</v>
      </c>
      <c r="G128" s="17" t="s">
        <v>103</v>
      </c>
      <c r="H128" s="17"/>
      <c r="I128" t="s">
        <v>182</v>
      </c>
      <c r="J128" t="str">
        <f t="shared" si="8"/>
        <v>di-C20:4-C22:5 PA (DAPA)</v>
      </c>
      <c r="K128" t="str">
        <f>"A general model "&amp;C128&amp;" ("&amp;D128&amp;") lipid corresponding to atomistic e.g. C20:4(5c,8c,11c,14c) di-arachidonic acid (AA), \n - C22:5(4c,7c,10c,13c,16c) docosapentaenoic acid tails."</f>
        <v>A general model phosphatidic acid (PA) lipid corresponding to atomistic e.g. C20:4(5c,8c,11c,14c) di-arachidonic acid (AA), \n - C22:5(4c,7c,10c,13c,16c) docosapentaenoic acid tails.</v>
      </c>
      <c r="M128" t="s">
        <v>158</v>
      </c>
      <c r="N128" t="str">
        <f>Refs!$B$1 &amp; " \n " &amp; Refs!$B$2 &amp; " \n " &amp; Refs!$B$7</f>
        <v>S.J. Marrink, A.H. de Vries, A.E. Mark. Coarse grained model for semi-quantitative lipid simulations. JPC-B, 108:750-760, \n 2004. doi:10.1021/jp036508g \n S.J. Marrink, H.J. Risselada, S. Yefimov, D.P. Tieleman, A.H. de Vries. The MARTINI force field: coarse grained model for \n biomolecular simulations. JPC-B, 111:7812-7824, 2007. doi:10.1021/jp071097f \n T.A. Wassenaar, H.I. Ingolfsson, R.A. Bockmann, D.P. Tieleman, S.J. Marrink. Computational lipidomics with insane: a versatile \n tool for generating custom membranes for molecular simulations. JCTC, 150410125128004, 2015. doi:10.1021/acs.jctc.5b00209</v>
      </c>
      <c r="O128" t="s">
        <v>159</v>
      </c>
      <c r="U128" t="s">
        <v>31</v>
      </c>
      <c r="V128" t="s">
        <v>161</v>
      </c>
      <c r="W128" t="str">
        <f t="shared" si="9"/>
        <v>DDDDC DDDDC</v>
      </c>
    </row>
    <row r="129" spans="2:25" x14ac:dyDescent="0.2">
      <c r="B129" t="s">
        <v>321</v>
      </c>
      <c r="C129" t="s">
        <v>322</v>
      </c>
      <c r="D129" t="s">
        <v>321</v>
      </c>
      <c r="E129" s="17" t="s">
        <v>335</v>
      </c>
      <c r="F129" s="17" t="s">
        <v>112</v>
      </c>
      <c r="G129" s="17" t="s">
        <v>112</v>
      </c>
      <c r="H129" s="17"/>
      <c r="I129" s="18" t="s">
        <v>184</v>
      </c>
      <c r="J129" t="str">
        <f t="shared" si="8"/>
        <v>di-C24:6-C26:6 PA (DRPA)</v>
      </c>
      <c r="K129" s="18" t="str">
        <f>"A general model "&amp;C129&amp;" ("&amp;D129&amp;") lipid corresponding to atomistic e.g. C24:6(6c,9c,12c,15c,18c,21c) nisinic acid tails."</f>
        <v>A general model phosphatidic acid (PA) lipid corresponding to atomistic e.g. C24:6(6c,9c,12c,15c,18c,21c) nisinic acid tails.</v>
      </c>
      <c r="M129" t="s">
        <v>158</v>
      </c>
      <c r="N129" t="str">
        <f>Refs!$B$1 &amp; " \n " &amp; Refs!$B$2 &amp; " \n " &amp; Refs!$B$7</f>
        <v>S.J. Marrink, A.H. de Vries, A.E. Mark. Coarse grained model for semi-quantitative lipid simulations. JPC-B, 108:750-760, \n 2004. doi:10.1021/jp036508g \n S.J. Marrink, H.J. Risselada, S. Yefimov, D.P. Tieleman, A.H. de Vries. The MARTINI force field: coarse grained model for \n biomolecular simulations. JPC-B, 111:7812-7824, 2007. doi:10.1021/jp071097f \n T.A. Wassenaar, H.I. Ingolfsson, R.A. Bockmann, D.P. Tieleman, S.J. Marrink. Computational lipidomics with insane: a versatile \n tool for generating custom membranes for molecular simulations. JCTC, 150410125128004, 2015. doi:10.1021/acs.jctc.5b00209</v>
      </c>
      <c r="O129" t="s">
        <v>159</v>
      </c>
      <c r="U129" t="s">
        <v>31</v>
      </c>
      <c r="V129" t="s">
        <v>161</v>
      </c>
      <c r="W129" t="str">
        <f t="shared" si="9"/>
        <v>DDDDDD DDDDDD</v>
      </c>
    </row>
    <row r="130" spans="2:25" x14ac:dyDescent="0.2">
      <c r="B130" t="s">
        <v>321</v>
      </c>
      <c r="C130" t="s">
        <v>322</v>
      </c>
      <c r="D130" t="s">
        <v>321</v>
      </c>
      <c r="E130" s="17" t="s">
        <v>336</v>
      </c>
      <c r="F130" s="17" t="s">
        <v>84</v>
      </c>
      <c r="G130" s="17" t="s">
        <v>84</v>
      </c>
      <c r="H130" s="17"/>
      <c r="I130" t="s">
        <v>186</v>
      </c>
      <c r="J130" t="str">
        <f t="shared" si="8"/>
        <v>di-C24:1-C26:1 PA (DNPA)</v>
      </c>
      <c r="K130" t="str">
        <f>"A general model "&amp;C130&amp;" ("&amp;D117&amp;") lipid corresponding to atomistic e.g. C24:1(9c) di-nervonic acid, C26:1(9c) tails."</f>
        <v>A general model phosphatidic acid (PA) lipid corresponding to atomistic e.g. C24:1(9c) di-nervonic acid, C26:1(9c) tails.</v>
      </c>
      <c r="M130" t="s">
        <v>158</v>
      </c>
      <c r="N130" t="str">
        <f>Refs!$B$1 &amp; " \n " &amp; Refs!$B$2 &amp; " \n " &amp; Refs!$B$7</f>
        <v>S.J. Marrink, A.H. de Vries, A.E. Mark. Coarse grained model for semi-quantitative lipid simulations. JPC-B, 108:750-760, \n 2004. doi:10.1021/jp036508g \n S.J. Marrink, H.J. Risselada, S. Yefimov, D.P. Tieleman, A.H. de Vries. The MARTINI force field: coarse grained model for \n biomolecular simulations. JPC-B, 111:7812-7824, 2007. doi:10.1021/jp071097f \n T.A. Wassenaar, H.I. Ingolfsson, R.A. Bockmann, D.P. Tieleman, S.J. Marrink. Computational lipidomics with insane: a versatile \n tool for generating custom membranes for molecular simulations. JCTC, 150410125128004, 2015. doi:10.1021/acs.jctc.5b00209</v>
      </c>
      <c r="O130" t="s">
        <v>159</v>
      </c>
      <c r="U130" t="s">
        <v>31</v>
      </c>
      <c r="V130" t="s">
        <v>161</v>
      </c>
      <c r="W130" t="str">
        <f t="shared" si="9"/>
        <v>CCCDCC CCCDCC</v>
      </c>
    </row>
    <row r="131" spans="2:25" x14ac:dyDescent="0.2">
      <c r="B131" t="s">
        <v>321</v>
      </c>
      <c r="C131" t="s">
        <v>322</v>
      </c>
      <c r="D131" t="s">
        <v>321</v>
      </c>
      <c r="E131" s="17" t="s">
        <v>337</v>
      </c>
      <c r="F131" s="17" t="s">
        <v>54</v>
      </c>
      <c r="G131" s="17" t="s">
        <v>57</v>
      </c>
      <c r="H131" s="17"/>
      <c r="I131" t="s">
        <v>191</v>
      </c>
      <c r="J131" t="str">
        <f t="shared" si="8"/>
        <v>C12:0/16:0 PA (LPPA)</v>
      </c>
      <c r="K131" s="18" t="str">
        <f>"A general model "&amp;C131&amp;" ("&amp;D131&amp;") lipid corresponding to atomistic e.g. C 12-14:0 / 16-18:1 tails."</f>
        <v>A general model phosphatidic acid (PA) lipid corresponding to atomistic e.g. C 12-14:0 / 16-18:1 tails.</v>
      </c>
      <c r="M131" t="s">
        <v>158</v>
      </c>
      <c r="N131" t="str">
        <f>Refs!$B$1 &amp; " \n " &amp; Refs!$B$2 &amp; " \n " &amp; Refs!$B$7</f>
        <v>S.J. Marrink, A.H. de Vries, A.E. Mark. Coarse grained model for semi-quantitative lipid simulations. JPC-B, 108:750-760, \n 2004. doi:10.1021/jp036508g \n S.J. Marrink, H.J. Risselada, S. Yefimov, D.P. Tieleman, A.H. de Vries. The MARTINI force field: coarse grained model for \n biomolecular simulations. JPC-B, 111:7812-7824, 2007. doi:10.1021/jp071097f \n T.A. Wassenaar, H.I. Ingolfsson, R.A. Bockmann, D.P. Tieleman, S.J. Marrink. Computational lipidomics with insane: a versatile \n tool for generating custom membranes for molecular simulations. JCTC, 150410125128004, 2015. doi:10.1021/acs.jctc.5b00209</v>
      </c>
      <c r="O131" t="s">
        <v>338</v>
      </c>
      <c r="U131" t="s">
        <v>31</v>
      </c>
      <c r="V131" t="s">
        <v>161</v>
      </c>
      <c r="W131" t="str">
        <f t="shared" si="9"/>
        <v>CCCC CCC</v>
      </c>
    </row>
    <row r="132" spans="2:25" x14ac:dyDescent="0.2">
      <c r="B132" t="s">
        <v>321</v>
      </c>
      <c r="C132" t="s">
        <v>322</v>
      </c>
      <c r="D132" t="s">
        <v>321</v>
      </c>
      <c r="E132" s="17" t="s">
        <v>339</v>
      </c>
      <c r="F132" s="17" t="s">
        <v>54</v>
      </c>
      <c r="G132" s="17" t="s">
        <v>73</v>
      </c>
      <c r="H132" s="17"/>
      <c r="I132" t="s">
        <v>193</v>
      </c>
      <c r="J132" t="str">
        <f t="shared" si="8"/>
        <v>C12:0/18:1 PA (LOPA)</v>
      </c>
      <c r="K132" s="18" t="str">
        <f>"A general model "&amp;C132&amp;" ("&amp;D132&amp;") lipid corresponding to atomistic e.g. C 12-14:0 / 16-18:1(9c) tails."</f>
        <v>A general model phosphatidic acid (PA) lipid corresponding to atomistic e.g. C 12-14:0 / 16-18:1(9c) tails.</v>
      </c>
      <c r="M132" t="s">
        <v>158</v>
      </c>
      <c r="N132" t="str">
        <f>Refs!$B$1 &amp; " \n " &amp; Refs!$B$2 &amp; " \n " &amp; Refs!$B$7</f>
        <v>S.J. Marrink, A.H. de Vries, A.E. Mark. Coarse grained model for semi-quantitative lipid simulations. JPC-B, 108:750-760, \n 2004. doi:10.1021/jp036508g \n S.J. Marrink, H.J. Risselada, S. Yefimov, D.P. Tieleman, A.H. de Vries. The MARTINI force field: coarse grained model for \n biomolecular simulations. JPC-B, 111:7812-7824, 2007. doi:10.1021/jp071097f \n T.A. Wassenaar, H.I. Ingolfsson, R.A. Bockmann, D.P. Tieleman, S.J. Marrink. Computational lipidomics with insane: a versatile \n tool for generating custom membranes for molecular simulations. JCTC, 150410125128004, 2015. doi:10.1021/acs.jctc.5b00209</v>
      </c>
      <c r="O132" t="s">
        <v>159</v>
      </c>
      <c r="U132" t="s">
        <v>31</v>
      </c>
      <c r="V132" t="s">
        <v>161</v>
      </c>
      <c r="W132" t="str">
        <f t="shared" si="9"/>
        <v>CDCC CCC</v>
      </c>
    </row>
    <row r="133" spans="2:25" x14ac:dyDescent="0.2">
      <c r="B133" t="s">
        <v>321</v>
      </c>
      <c r="C133" t="s">
        <v>322</v>
      </c>
      <c r="D133" t="s">
        <v>321</v>
      </c>
      <c r="E133" s="17" t="s">
        <v>340</v>
      </c>
      <c r="F133" s="17" t="s">
        <v>57</v>
      </c>
      <c r="G133" s="17" t="s">
        <v>73</v>
      </c>
      <c r="H133" s="17"/>
      <c r="I133" t="s">
        <v>197</v>
      </c>
      <c r="J133" t="str">
        <f t="shared" si="8"/>
        <v>C16:0/18:1 PA (POPA)</v>
      </c>
      <c r="K133" s="18" t="str">
        <f>"A general model "&amp;C133&amp;" ("&amp;D133&amp;") lipid corresponding to atomistic e.g. C16:0/18:1 1-palmitoyl-2-oleoyl (PO"&amp;D133&amp;") tails."</f>
        <v>A general model phosphatidic acid (PA) lipid corresponding to atomistic e.g. C16:0/18:1 1-palmitoyl-2-oleoyl (POPA) tails.</v>
      </c>
      <c r="M133" t="s">
        <v>158</v>
      </c>
      <c r="N133" t="str">
        <f>Refs!$B$1 &amp; " \n " &amp; Refs!$B$2 &amp; " \n " &amp; Refs!$B$7</f>
        <v>S.J. Marrink, A.H. de Vries, A.E. Mark. Coarse grained model for semi-quantitative lipid simulations. JPC-B, 108:750-760, \n 2004. doi:10.1021/jp036508g \n S.J. Marrink, H.J. Risselada, S. Yefimov, D.P. Tieleman, A.H. de Vries. The MARTINI force field: coarse grained model for \n biomolecular simulations. JPC-B, 111:7812-7824, 2007. doi:10.1021/jp071097f \n T.A. Wassenaar, H.I. Ingolfsson, R.A. Bockmann, D.P. Tieleman, S.J. Marrink. Computational lipidomics with insane: a versatile \n tool for generating custom membranes for molecular simulations. JCTC, 150410125128004, 2015. doi:10.1021/acs.jctc.5b00209</v>
      </c>
      <c r="O133" t="s">
        <v>159</v>
      </c>
      <c r="U133" t="s">
        <v>31</v>
      </c>
      <c r="V133" t="s">
        <v>161</v>
      </c>
      <c r="W133" t="str">
        <f t="shared" si="9"/>
        <v>CDCC CCCC</v>
      </c>
    </row>
    <row r="134" spans="2:25" x14ac:dyDescent="0.2">
      <c r="B134" t="s">
        <v>321</v>
      </c>
      <c r="C134" t="s">
        <v>322</v>
      </c>
      <c r="D134" t="s">
        <v>321</v>
      </c>
      <c r="E134" s="17" t="s">
        <v>341</v>
      </c>
      <c r="F134" s="17" t="s">
        <v>57</v>
      </c>
      <c r="G134" s="17" t="s">
        <v>80</v>
      </c>
      <c r="H134" s="17"/>
      <c r="I134" t="s">
        <v>199</v>
      </c>
      <c r="J134" t="str">
        <f t="shared" si="8"/>
        <v>C16:0/20:1 PA (PGPA)</v>
      </c>
      <c r="K134" s="18" t="str">
        <f>"A general model "&amp;C134&amp;" ("&amp;D134&amp;") lipid corresponding to atomistic e.g. C16:0/22:1 1-palmitoyl-2-docosenoyl tails."</f>
        <v>A general model phosphatidic acid (PA) lipid corresponding to atomistic e.g. C16:0/22:1 1-palmitoyl-2-docosenoyl tails.</v>
      </c>
      <c r="M134" t="s">
        <v>158</v>
      </c>
      <c r="N134" t="str">
        <f>Refs!$B$1 &amp; " \n " &amp; Refs!$B$2 &amp; " \n " &amp; Refs!$B$7</f>
        <v>S.J. Marrink, A.H. de Vries, A.E. Mark. Coarse grained model for semi-quantitative lipid simulations. JPC-B, 108:750-760, \n 2004. doi:10.1021/jp036508g \n S.J. Marrink, H.J. Risselada, S. Yefimov, D.P. Tieleman, A.H. de Vries. The MARTINI force field: coarse grained model for \n biomolecular simulations. JPC-B, 111:7812-7824, 2007. doi:10.1021/jp071097f \n T.A. Wassenaar, H.I. Ingolfsson, R.A. Bockmann, D.P. Tieleman, S.J. Marrink. Computational lipidomics with insane: a versatile \n tool for generating custom membranes for molecular simulations. JCTC, 150410125128004, 2015. doi:10.1021/acs.jctc.5b00209</v>
      </c>
      <c r="O134" t="s">
        <v>159</v>
      </c>
      <c r="U134" t="s">
        <v>31</v>
      </c>
      <c r="V134" t="s">
        <v>161</v>
      </c>
      <c r="W134" t="str">
        <f t="shared" si="9"/>
        <v>CCDCC CCCC</v>
      </c>
    </row>
    <row r="135" spans="2:25" x14ac:dyDescent="0.2">
      <c r="B135" t="s">
        <v>321</v>
      </c>
      <c r="C135" t="s">
        <v>322</v>
      </c>
      <c r="D135" t="s">
        <v>321</v>
      </c>
      <c r="E135" s="17" t="s">
        <v>342</v>
      </c>
      <c r="F135" s="17" t="s">
        <v>57</v>
      </c>
      <c r="G135" s="17" t="s">
        <v>88</v>
      </c>
      <c r="H135" s="17"/>
      <c r="I135" t="s">
        <v>203</v>
      </c>
      <c r="J135" t="str">
        <f t="shared" si="8"/>
        <v>C16:0/18:2 PA (PIPA)</v>
      </c>
      <c r="K135" s="18" t="str">
        <f>"A general model "&amp;C135&amp;" ("&amp;D135&amp;") lipid corresponding to atomistic e.g. C16:0/18:2 1-palmitoyl-2-linoleoyl tails."</f>
        <v>A general model phosphatidic acid (PA) lipid corresponding to atomistic e.g. C16:0/18:2 1-palmitoyl-2-linoleoyl tails.</v>
      </c>
      <c r="M135" t="s">
        <v>158</v>
      </c>
      <c r="N135" t="str">
        <f>Refs!$B$1 &amp; " \n " &amp; Refs!$B$2 &amp; " \n " &amp; Refs!$B$7</f>
        <v>S.J. Marrink, A.H. de Vries, A.E. Mark. Coarse grained model for semi-quantitative lipid simulations. JPC-B, 108:750-760, \n 2004. doi:10.1021/jp036508g \n S.J. Marrink, H.J. Risselada, S. Yefimov, D.P. Tieleman, A.H. de Vries. The MARTINI force field: coarse grained model for \n biomolecular simulations. JPC-B, 111:7812-7824, 2007. doi:10.1021/jp071097f \n T.A. Wassenaar, H.I. Ingolfsson, R.A. Bockmann, D.P. Tieleman, S.J. Marrink. Computational lipidomics with insane: a versatile \n tool for generating custom membranes for molecular simulations. JCTC, 150410125128004, 2015. doi:10.1021/acs.jctc.5b00209</v>
      </c>
      <c r="O135" t="s">
        <v>159</v>
      </c>
      <c r="U135" t="s">
        <v>31</v>
      </c>
      <c r="V135" t="s">
        <v>161</v>
      </c>
      <c r="W135" t="str">
        <f t="shared" si="9"/>
        <v>CDDC CCCC</v>
      </c>
    </row>
    <row r="136" spans="2:25" x14ac:dyDescent="0.2">
      <c r="B136" t="s">
        <v>321</v>
      </c>
      <c r="C136" t="s">
        <v>322</v>
      </c>
      <c r="D136" t="s">
        <v>321</v>
      </c>
      <c r="E136" s="17" t="s">
        <v>343</v>
      </c>
      <c r="F136" s="17" t="s">
        <v>57</v>
      </c>
      <c r="G136" s="17" t="s">
        <v>103</v>
      </c>
      <c r="H136" s="17"/>
      <c r="I136" t="s">
        <v>208</v>
      </c>
      <c r="J136" t="str">
        <f t="shared" si="8"/>
        <v>C16:0/20:4 PA (PAPA)</v>
      </c>
      <c r="K136" s="18" t="str">
        <f>"A general model "&amp;C136&amp;" ("&amp;D136&amp;") lipid corresponding to atomistic e.g. C16:0/20:4 1-stearoyl-2-arachidonoyl tails."</f>
        <v>A general model phosphatidic acid (PA) lipid corresponding to atomistic e.g. C16:0/20:4 1-stearoyl-2-arachidonoyl tails.</v>
      </c>
      <c r="M136" t="s">
        <v>158</v>
      </c>
      <c r="N136" t="str">
        <f>Refs!$B$1 &amp; " \n " &amp; Refs!$B$2 &amp; " \n " &amp; Refs!$B$7</f>
        <v>S.J. Marrink, A.H. de Vries, A.E. Mark. Coarse grained model for semi-quantitative lipid simulations. JPC-B, 108:750-760, \n 2004. doi:10.1021/jp036508g \n S.J. Marrink, H.J. Risselada, S. Yefimov, D.P. Tieleman, A.H. de Vries. The MARTINI force field: coarse grained model for \n biomolecular simulations. JPC-B, 111:7812-7824, 2007. doi:10.1021/jp071097f \n T.A. Wassenaar, H.I. Ingolfsson, R.A. Bockmann, D.P. Tieleman, S.J. Marrink. Computational lipidomics with insane: a versatile \n tool for generating custom membranes for molecular simulations. JCTC, 150410125128004, 2015. doi:10.1021/acs.jctc.5b00209</v>
      </c>
      <c r="O136" t="s">
        <v>159</v>
      </c>
      <c r="U136" t="s">
        <v>31</v>
      </c>
      <c r="V136" t="s">
        <v>161</v>
      </c>
      <c r="W136" t="str">
        <f t="shared" si="9"/>
        <v>DDDDC CCCC</v>
      </c>
    </row>
    <row r="137" spans="2:25" x14ac:dyDescent="0.2">
      <c r="B137" t="s">
        <v>321</v>
      </c>
      <c r="C137" t="s">
        <v>322</v>
      </c>
      <c r="D137" t="s">
        <v>321</v>
      </c>
      <c r="E137" s="17" t="s">
        <v>344</v>
      </c>
      <c r="F137" s="17" t="s">
        <v>57</v>
      </c>
      <c r="G137" s="17" t="s">
        <v>107</v>
      </c>
      <c r="H137" s="17"/>
      <c r="I137" s="18" t="s">
        <v>210</v>
      </c>
      <c r="J137" t="str">
        <f t="shared" si="8"/>
        <v>C16:0/22:6 PA (PUPA)</v>
      </c>
      <c r="K137" s="18" t="str">
        <f>"A general model "&amp;C137&amp;" ("&amp;D137&amp;") lipid corresponding to atomistic e.g. C16:0/22:6 1-palmitoyl-2-docosahexaenoyl tails."</f>
        <v>A general model phosphatidic acid (PA) lipid corresponding to atomistic e.g. C16:0/22:6 1-palmitoyl-2-docosahexaenoyl tails.</v>
      </c>
      <c r="M137" t="s">
        <v>158</v>
      </c>
      <c r="N137" t="str">
        <f>Refs!$B$1 &amp; " \n " &amp; Refs!$B$2 &amp; " \n " &amp; Refs!$B$7</f>
        <v>S.J. Marrink, A.H. de Vries, A.E. Mark. Coarse grained model for semi-quantitative lipid simulations. JPC-B, 108:750-760, \n 2004. doi:10.1021/jp036508g \n S.J. Marrink, H.J. Risselada, S. Yefimov, D.P. Tieleman, A.H. de Vries. The MARTINI force field: coarse grained model for \n biomolecular simulations. JPC-B, 111:7812-7824, 2007. doi:10.1021/jp071097f \n T.A. Wassenaar, H.I. Ingolfsson, R.A. Bockmann, D.P. Tieleman, S.J. Marrink. Computational lipidomics with insane: a versatile \n tool for generating custom membranes for molecular simulations. JCTC, 150410125128004, 2015. doi:10.1021/acs.jctc.5b00209</v>
      </c>
      <c r="O137" t="s">
        <v>159</v>
      </c>
      <c r="U137" t="s">
        <v>31</v>
      </c>
      <c r="V137" t="s">
        <v>161</v>
      </c>
      <c r="W137" t="str">
        <f t="shared" si="9"/>
        <v>DDDDD CCCC</v>
      </c>
    </row>
    <row r="138" spans="2:25" x14ac:dyDescent="0.2">
      <c r="B138" t="s">
        <v>321</v>
      </c>
      <c r="C138" t="s">
        <v>322</v>
      </c>
      <c r="D138" t="s">
        <v>321</v>
      </c>
      <c r="E138" s="17" t="s">
        <v>345</v>
      </c>
      <c r="F138" s="17" t="s">
        <v>57</v>
      </c>
      <c r="G138" s="17" t="s">
        <v>112</v>
      </c>
      <c r="H138" s="17"/>
      <c r="I138" s="18" t="s">
        <v>212</v>
      </c>
      <c r="J138" t="str">
        <f t="shared" si="8"/>
        <v>C16:0/24:6 PA (PRPA)</v>
      </c>
      <c r="K138" s="18" t="str">
        <f>"A general model "&amp;C138&amp;" ("&amp;D138&amp;") lipid corresponding to atomistic e.g. C18:0/22:6 1-stearoyl-2-nisienoyl acid tails."</f>
        <v>A general model phosphatidic acid (PA) lipid corresponding to atomistic e.g. C18:0/22:6 1-stearoyl-2-nisienoyl acid tails.</v>
      </c>
      <c r="M138" t="s">
        <v>158</v>
      </c>
      <c r="N138" t="str">
        <f>Refs!$B$1 &amp; " \n " &amp; Refs!$B$2 &amp; " \n " &amp; Refs!$B$7</f>
        <v>S.J. Marrink, A.H. de Vries, A.E. Mark. Coarse grained model for semi-quantitative lipid simulations. JPC-B, 108:750-760, \n 2004. doi:10.1021/jp036508g \n S.J. Marrink, H.J. Risselada, S. Yefimov, D.P. Tieleman, A.H. de Vries. The MARTINI force field: coarse grained model for \n biomolecular simulations. JPC-B, 111:7812-7824, 2007. doi:10.1021/jp071097f \n T.A. Wassenaar, H.I. Ingolfsson, R.A. Bockmann, D.P. Tieleman, S.J. Marrink. Computational lipidomics with insane: a versatile \n tool for generating custom membranes for molecular simulations. JCTC, 150410125128004, 2015. doi:10.1021/acs.jctc.5b00209</v>
      </c>
      <c r="O138" t="s">
        <v>159</v>
      </c>
      <c r="U138" t="s">
        <v>31</v>
      </c>
      <c r="V138" t="s">
        <v>161</v>
      </c>
      <c r="W138" t="str">
        <f t="shared" si="9"/>
        <v>DDDDDD CCCC</v>
      </c>
    </row>
    <row r="140" spans="2:25" ht="18" x14ac:dyDescent="0.2">
      <c r="B140" s="16" t="s">
        <v>346</v>
      </c>
      <c r="C140" s="16"/>
      <c r="D140" s="16"/>
    </row>
    <row r="141" spans="2:25" x14ac:dyDescent="0.2">
      <c r="B141" s="20" t="s">
        <v>347</v>
      </c>
      <c r="C141" s="20"/>
      <c r="D141" s="20"/>
    </row>
    <row r="142" spans="2:25" x14ac:dyDescent="0.2">
      <c r="B142" t="s">
        <v>346</v>
      </c>
      <c r="C142" t="s">
        <v>348</v>
      </c>
      <c r="D142" t="s">
        <v>349</v>
      </c>
      <c r="E142" s="17" t="s">
        <v>350</v>
      </c>
      <c r="F142" s="17" t="s">
        <v>54</v>
      </c>
      <c r="G142" s="17" t="s">
        <v>54</v>
      </c>
      <c r="H142" s="17"/>
      <c r="I142" t="s">
        <v>163</v>
      </c>
      <c r="J142" t="str">
        <f t="shared" ref="J142:J153" si="10">I142&amp;" "&amp;D142&amp;" ("&amp;E142&amp;")"</f>
        <v>di-C12:0-C14:0 PI (DLPI)</v>
      </c>
      <c r="K142" t="str">
        <f>"A general model "&amp;C142&amp;" ("&amp;D142&amp;") lipid corresponding to atomistic di-C12-14:0  tails."</f>
        <v>A general model phosphatidylinositol (PI) lipid corresponding to atomistic di-C12-14:0  tails.</v>
      </c>
      <c r="M142" t="s">
        <v>351</v>
      </c>
      <c r="N142" t="str">
        <f>Refs!$B$10 &amp; " \n " &amp; Refs!$B$6 &amp; " \n " &amp; Refs!$B$1 &amp; " \n " &amp; Refs!$B$2</f>
        <v>C.A. Lopez, Z. Sovova, F.J. van Eerden, A.H. de Vries, S.J. Marrink. Martini force field parameters for glycolipids. JCTC, \n 9:1694-1708, 2013. doi:10.1021/ct3009655 \n H.I. Ingolfsson, M.N. Melo, F.J. van Eerden, C. Arnarez, C.A. Lopez, T.A. Wassenaar, X. Periole, A.H. De Vries, D.P. Tieleman, \n S.J. Marrink. Lipid organization of the plasma membrane. JACS, 136:14554-14559, 2014. doi:10.1021/ja507832e \n S.J. Marrink, A.H. de Vries, A.E. Mark. Coarse grained model for semi-quantitative lipid simulations. JPC-B, 108:750-760, \n 2004. doi:10.1021/jp036508g \n S.J. Marrink, H.J. Risselada, S. Yefimov, D.P. Tieleman, A.H. de Vries. The MARTINI force field: coarse grained model for \n biomolecular simulations. JPC-B, 111:7812-7824, 2007. doi:10.1021/jp071097f</v>
      </c>
      <c r="O142" t="s">
        <v>338</v>
      </c>
      <c r="P142" t="s">
        <v>352</v>
      </c>
      <c r="Q142" t="s">
        <v>353</v>
      </c>
      <c r="S142" t="s">
        <v>354</v>
      </c>
      <c r="U142" t="s">
        <v>349</v>
      </c>
      <c r="V142" t="s">
        <v>161</v>
      </c>
      <c r="W142" t="str">
        <f t="shared" ref="W142:W153" si="11">G142&amp;" "&amp;F142</f>
        <v>CCC CCC</v>
      </c>
    </row>
    <row r="143" spans="2:25" x14ac:dyDescent="0.2">
      <c r="B143" t="s">
        <v>346</v>
      </c>
      <c r="C143" t="s">
        <v>348</v>
      </c>
      <c r="D143" t="s">
        <v>349</v>
      </c>
      <c r="E143" s="17" t="s">
        <v>355</v>
      </c>
      <c r="F143" s="17" t="s">
        <v>57</v>
      </c>
      <c r="G143" s="17" t="s">
        <v>57</v>
      </c>
      <c r="H143" s="17"/>
      <c r="I143" t="s">
        <v>165</v>
      </c>
      <c r="J143" t="str">
        <f t="shared" si="10"/>
        <v>di-C16:0-C18:0 PI (DPPI)</v>
      </c>
      <c r="K143" t="str">
        <f>"A general model "&amp;C143&amp;" ("&amp;D143&amp;") lipid corresponding to atomistic C16:0 dipalmitoyl (DP"&amp;D143&amp;") - \n C18:0 distearoyl (DS"&amp;D143&amp;") tails."</f>
        <v>A general model phosphatidylinositol (PI) lipid corresponding to atomistic C16:0 dipalmitoyl (DPPI) - \n C18:0 distearoyl (DSPI) tails.</v>
      </c>
      <c r="M143" t="s">
        <v>351</v>
      </c>
      <c r="N143" t="str">
        <f>Refs!$B$10 &amp; " \n " &amp; Refs!$B$6 &amp; " \n " &amp; Refs!$B$1 &amp; " \n " &amp; Refs!$B$2</f>
        <v>C.A. Lopez, Z. Sovova, F.J. van Eerden, A.H. de Vries, S.J. Marrink. Martini force field parameters for glycolipids. JCTC, \n 9:1694-1708, 2013. doi:10.1021/ct3009655 \n H.I. Ingolfsson, M.N. Melo, F.J. van Eerden, C. Arnarez, C.A. Lopez, T.A. Wassenaar, X. Periole, A.H. De Vries, D.P. Tieleman, \n S.J. Marrink. Lipid organization of the plasma membrane. JACS, 136:14554-14559, 2014. doi:10.1021/ja507832e \n S.J. Marrink, A.H. de Vries, A.E. Mark. Coarse grained model for semi-quantitative lipid simulations. JPC-B, 108:750-760, \n 2004. doi:10.1021/jp036508g \n S.J. Marrink, H.J. Risselada, S. Yefimov, D.P. Tieleman, A.H. de Vries. The MARTINI force field: coarse grained model for \n biomolecular simulations. JPC-B, 111:7812-7824, 2007. doi:10.1021/jp071097f</v>
      </c>
      <c r="O143" t="s">
        <v>159</v>
      </c>
      <c r="P143" t="s">
        <v>352</v>
      </c>
      <c r="Q143" t="s">
        <v>353</v>
      </c>
      <c r="S143" t="s">
        <v>354</v>
      </c>
      <c r="U143" t="s">
        <v>349</v>
      </c>
      <c r="V143" t="s">
        <v>161</v>
      </c>
      <c r="W143" t="str">
        <f t="shared" si="11"/>
        <v>CCCC CCCC</v>
      </c>
      <c r="Y143" t="s">
        <v>356</v>
      </c>
    </row>
    <row r="144" spans="2:25" x14ac:dyDescent="0.2">
      <c r="B144" t="s">
        <v>346</v>
      </c>
      <c r="C144" t="s">
        <v>348</v>
      </c>
      <c r="D144" t="s">
        <v>349</v>
      </c>
      <c r="E144" s="17" t="s">
        <v>357</v>
      </c>
      <c r="F144" s="17" t="s">
        <v>73</v>
      </c>
      <c r="G144" s="17" t="s">
        <v>73</v>
      </c>
      <c r="H144" s="17"/>
      <c r="I144" t="s">
        <v>173</v>
      </c>
      <c r="J144" t="str">
        <f t="shared" si="10"/>
        <v>di-C16:1-C18:1 PI (DOPI)</v>
      </c>
      <c r="K144" t="str">
        <f>"A general model "&amp;C144&amp;" ("&amp;D144&amp;") lipid corresponding to atomistic e.g. C16:1(9c), C18:1(9c) dioleoyl (DO"&amp;D144&amp;") tails."</f>
        <v>A general model phosphatidylinositol (PI) lipid corresponding to atomistic e.g. C16:1(9c), C18:1(9c) dioleoyl (DOPI) tails.</v>
      </c>
      <c r="M144" t="s">
        <v>351</v>
      </c>
      <c r="N144" t="str">
        <f>Refs!$B$10 &amp; " \n " &amp; Refs!$B$6 &amp; " \n " &amp; Refs!$B$1 &amp; " \n " &amp; Refs!$B$2</f>
        <v>C.A. Lopez, Z. Sovova, F.J. van Eerden, A.H. de Vries, S.J. Marrink. Martini force field parameters for glycolipids. JCTC, \n 9:1694-1708, 2013. doi:10.1021/ct3009655 \n H.I. Ingolfsson, M.N. Melo, F.J. van Eerden, C. Arnarez, C.A. Lopez, T.A. Wassenaar, X. Periole, A.H. De Vries, D.P. Tieleman, \n S.J. Marrink. Lipid organization of the plasma membrane. JACS, 136:14554-14559, 2014. doi:10.1021/ja507832e \n S.J. Marrink, A.H. de Vries, A.E. Mark. Coarse grained model for semi-quantitative lipid simulations. JPC-B, 108:750-760, \n 2004. doi:10.1021/jp036508g \n S.J. Marrink, H.J. Risselada, S. Yefimov, D.P. Tieleman, A.H. de Vries. The MARTINI force field: coarse grained model for \n biomolecular simulations. JPC-B, 111:7812-7824, 2007. doi:10.1021/jp071097f</v>
      </c>
      <c r="O144" t="s">
        <v>338</v>
      </c>
      <c r="P144" t="s">
        <v>352</v>
      </c>
      <c r="Q144" t="s">
        <v>353</v>
      </c>
      <c r="S144" t="s">
        <v>354</v>
      </c>
      <c r="U144" t="s">
        <v>349</v>
      </c>
      <c r="V144" t="s">
        <v>161</v>
      </c>
      <c r="W144" t="str">
        <f t="shared" si="11"/>
        <v>CDCC CDCC</v>
      </c>
    </row>
    <row r="145" spans="2:25" x14ac:dyDescent="0.2">
      <c r="B145" t="s">
        <v>346</v>
      </c>
      <c r="C145" t="s">
        <v>348</v>
      </c>
      <c r="D145" t="s">
        <v>349</v>
      </c>
      <c r="E145" s="17" t="s">
        <v>358</v>
      </c>
      <c r="F145" s="17" t="s">
        <v>50</v>
      </c>
      <c r="G145" s="17" t="s">
        <v>57</v>
      </c>
      <c r="H145" s="17"/>
      <c r="I145" t="s">
        <v>359</v>
      </c>
      <c r="J145" t="str">
        <f t="shared" si="10"/>
        <v>C10:0/16:0 PI (TPPI)</v>
      </c>
      <c r="K145" s="18" t="str">
        <f>"A general model "&amp;C145&amp;" ("&amp;D145&amp;") lipid corresponding to atomistic e.g. C 8-10:0 / 16-18:0 tails."</f>
        <v>A general model phosphatidylinositol (PI) lipid corresponding to atomistic e.g. C 8-10:0 / 16-18:0 tails.</v>
      </c>
      <c r="M145" t="s">
        <v>351</v>
      </c>
      <c r="N145" t="str">
        <f>Refs!$B$10 &amp; " \n " &amp; Refs!$B$6 &amp; " \n " &amp; Refs!$B$1 &amp; " \n " &amp; Refs!$B$2</f>
        <v>C.A. Lopez, Z. Sovova, F.J. van Eerden, A.H. de Vries, S.J. Marrink. Martini force field parameters for glycolipids. JCTC, \n 9:1694-1708, 2013. doi:10.1021/ct3009655 \n H.I. Ingolfsson, M.N. Melo, F.J. van Eerden, C. Arnarez, C.A. Lopez, T.A. Wassenaar, X. Periole, A.H. De Vries, D.P. Tieleman, \n S.J. Marrink. Lipid organization of the plasma membrane. JACS, 136:14554-14559, 2014. doi:10.1021/ja507832e \n S.J. Marrink, A.H. de Vries, A.E. Mark. Coarse grained model for semi-quantitative lipid simulations. JPC-B, 108:750-760, \n 2004. doi:10.1021/jp036508g \n S.J. Marrink, H.J. Risselada, S. Yefimov, D.P. Tieleman, A.H. de Vries. The MARTINI force field: coarse grained model for \n biomolecular simulations. JPC-B, 111:7812-7824, 2007. doi:10.1021/jp071097f</v>
      </c>
      <c r="O145" t="s">
        <v>338</v>
      </c>
      <c r="P145" t="s">
        <v>352</v>
      </c>
      <c r="Q145" t="s">
        <v>353</v>
      </c>
      <c r="S145" t="s">
        <v>354</v>
      </c>
      <c r="U145" t="s">
        <v>349</v>
      </c>
      <c r="V145" t="s">
        <v>161</v>
      </c>
      <c r="W145" t="str">
        <f t="shared" si="11"/>
        <v>CCCC CC</v>
      </c>
    </row>
    <row r="146" spans="2:25" x14ac:dyDescent="0.2">
      <c r="B146" t="s">
        <v>346</v>
      </c>
      <c r="C146" t="s">
        <v>348</v>
      </c>
      <c r="D146" t="s">
        <v>349</v>
      </c>
      <c r="E146" s="17" t="s">
        <v>360</v>
      </c>
      <c r="F146" s="17" t="s">
        <v>54</v>
      </c>
      <c r="G146" s="17" t="s">
        <v>57</v>
      </c>
      <c r="H146" s="17"/>
      <c r="I146" t="s">
        <v>191</v>
      </c>
      <c r="J146" t="str">
        <f t="shared" si="10"/>
        <v>C12:0/16:0 PI (LPPI)</v>
      </c>
      <c r="K146" s="18" t="str">
        <f>"A general model "&amp;C146&amp;" ("&amp;D146&amp;") lipid corresponding to atomistic e.g. C 12-14:0 / 16-18:0 tails."</f>
        <v>A general model phosphatidylinositol (PI) lipid corresponding to atomistic e.g. C 12-14:0 / 16-18:0 tails.</v>
      </c>
      <c r="M146" t="s">
        <v>351</v>
      </c>
      <c r="N146" t="str">
        <f>Refs!$B$10 &amp; " \n " &amp; Refs!$B$6 &amp; " \n " &amp; Refs!$B$1 &amp; " \n " &amp; Refs!$B$2</f>
        <v>C.A. Lopez, Z. Sovova, F.J. van Eerden, A.H. de Vries, S.J. Marrink. Martini force field parameters for glycolipids. JCTC, \n 9:1694-1708, 2013. doi:10.1021/ct3009655 \n H.I. Ingolfsson, M.N. Melo, F.J. van Eerden, C. Arnarez, C.A. Lopez, T.A. Wassenaar, X. Periole, A.H. De Vries, D.P. Tieleman, \n S.J. Marrink. Lipid organization of the plasma membrane. JACS, 136:14554-14559, 2014. doi:10.1021/ja507832e \n S.J. Marrink, A.H. de Vries, A.E. Mark. Coarse grained model for semi-quantitative lipid simulations. JPC-B, 108:750-760, \n 2004. doi:10.1021/jp036508g \n S.J. Marrink, H.J. Risselada, S. Yefimov, D.P. Tieleman, A.H. de Vries. The MARTINI force field: coarse grained model for \n biomolecular simulations. JPC-B, 111:7812-7824, 2007. doi:10.1021/jp071097f</v>
      </c>
      <c r="O146" t="s">
        <v>338</v>
      </c>
      <c r="P146" t="s">
        <v>352</v>
      </c>
      <c r="Q146" t="s">
        <v>353</v>
      </c>
      <c r="S146" t="s">
        <v>354</v>
      </c>
      <c r="U146" t="s">
        <v>349</v>
      </c>
      <c r="V146" t="s">
        <v>161</v>
      </c>
      <c r="W146" t="str">
        <f t="shared" si="11"/>
        <v>CCCC CCC</v>
      </c>
    </row>
    <row r="147" spans="2:25" x14ac:dyDescent="0.2">
      <c r="B147" t="s">
        <v>346</v>
      </c>
      <c r="C147" t="s">
        <v>348</v>
      </c>
      <c r="D147" t="s">
        <v>349</v>
      </c>
      <c r="E147" s="17" t="s">
        <v>361</v>
      </c>
      <c r="F147" s="17" t="s">
        <v>54</v>
      </c>
      <c r="G147" s="17" t="s">
        <v>73</v>
      </c>
      <c r="H147" s="17"/>
      <c r="I147" t="s">
        <v>193</v>
      </c>
      <c r="J147" t="str">
        <f t="shared" si="10"/>
        <v>C12:0/18:1 PI (LOPI)</v>
      </c>
      <c r="K147" s="18" t="str">
        <f>"A general model "&amp;C147&amp;" ("&amp;D147&amp;") lipid corresponding to atomistic e.g. C 12-14:0 / 16-18:1(9c) tails."</f>
        <v>A general model phosphatidylinositol (PI) lipid corresponding to atomistic e.g. C 12-14:0 / 16-18:1(9c) tails.</v>
      </c>
      <c r="M147" t="s">
        <v>351</v>
      </c>
      <c r="N147" t="str">
        <f>Refs!$B$10 &amp; " \n " &amp; Refs!$B$6 &amp; " \n " &amp; Refs!$B$1 &amp; " \n " &amp; Refs!$B$2</f>
        <v>C.A. Lopez, Z. Sovova, F.J. van Eerden, A.H. de Vries, S.J. Marrink. Martini force field parameters for glycolipids. JCTC, \n 9:1694-1708, 2013. doi:10.1021/ct3009655 \n H.I. Ingolfsson, M.N. Melo, F.J. van Eerden, C. Arnarez, C.A. Lopez, T.A. Wassenaar, X. Periole, A.H. De Vries, D.P. Tieleman, \n S.J. Marrink. Lipid organization of the plasma membrane. JACS, 136:14554-14559, 2014. doi:10.1021/ja507832e \n S.J. Marrink, A.H. de Vries, A.E. Mark. Coarse grained model for semi-quantitative lipid simulations. JPC-B, 108:750-760, \n 2004. doi:10.1021/jp036508g \n S.J. Marrink, H.J. Risselada, S. Yefimov, D.P. Tieleman, A.H. de Vries. The MARTINI force field: coarse grained model for \n biomolecular simulations. JPC-B, 111:7812-7824, 2007. doi:10.1021/jp071097f</v>
      </c>
      <c r="O147" t="s">
        <v>338</v>
      </c>
      <c r="P147" t="s">
        <v>352</v>
      </c>
      <c r="Q147" t="s">
        <v>353</v>
      </c>
      <c r="S147" t="s">
        <v>354</v>
      </c>
      <c r="U147" t="s">
        <v>349</v>
      </c>
      <c r="V147" t="s">
        <v>161</v>
      </c>
      <c r="W147" t="str">
        <f t="shared" si="11"/>
        <v>CDCC CCC</v>
      </c>
    </row>
    <row r="148" spans="2:25" x14ac:dyDescent="0.2">
      <c r="B148" t="s">
        <v>346</v>
      </c>
      <c r="C148" t="s">
        <v>348</v>
      </c>
      <c r="D148" t="s">
        <v>349</v>
      </c>
      <c r="E148" s="17" t="s">
        <v>362</v>
      </c>
      <c r="F148" s="17" t="s">
        <v>69</v>
      </c>
      <c r="G148" s="17" t="s">
        <v>57</v>
      </c>
      <c r="H148" s="17"/>
      <c r="I148" t="s">
        <v>363</v>
      </c>
      <c r="J148" t="str">
        <f t="shared" si="10"/>
        <v>C12:1/16:0 PI (YPPI)</v>
      </c>
      <c r="K148" s="18" t="str">
        <f>"A general model "&amp;C148&amp;" ("&amp;D148&amp;") lipid corresponding to atomistic e.g. C 12-14:1(c9) / 16-18:0 tails."</f>
        <v>A general model phosphatidylinositol (PI) lipid corresponding to atomistic e.g. C 12-14:1(c9) / 16-18:0 tails.</v>
      </c>
      <c r="M148" t="s">
        <v>351</v>
      </c>
      <c r="N148" t="str">
        <f>Refs!$B$10 &amp; " \n " &amp; Refs!$B$6 &amp; " \n " &amp; Refs!$B$1 &amp; " \n " &amp; Refs!$B$2</f>
        <v>C.A. Lopez, Z. Sovova, F.J. van Eerden, A.H. de Vries, S.J. Marrink. Martini force field parameters for glycolipids. JCTC, \n 9:1694-1708, 2013. doi:10.1021/ct3009655 \n H.I. Ingolfsson, M.N. Melo, F.J. van Eerden, C. Arnarez, C.A. Lopez, T.A. Wassenaar, X. Periole, A.H. De Vries, D.P. Tieleman, \n S.J. Marrink. Lipid organization of the plasma membrane. JACS, 136:14554-14559, 2014. doi:10.1021/ja507832e \n S.J. Marrink, A.H. de Vries, A.E. Mark. Coarse grained model for semi-quantitative lipid simulations. JPC-B, 108:750-760, \n 2004. doi:10.1021/jp036508g \n S.J. Marrink, H.J. Risselada, S. Yefimov, D.P. Tieleman, A.H. de Vries. The MARTINI force field: coarse grained model for \n biomolecular simulations. JPC-B, 111:7812-7824, 2007. doi:10.1021/jp071097f</v>
      </c>
      <c r="O148" t="s">
        <v>338</v>
      </c>
      <c r="P148" t="s">
        <v>352</v>
      </c>
      <c r="Q148" t="s">
        <v>353</v>
      </c>
      <c r="S148" t="s">
        <v>354</v>
      </c>
      <c r="U148" t="s">
        <v>349</v>
      </c>
      <c r="V148" t="s">
        <v>161</v>
      </c>
      <c r="W148" t="str">
        <f t="shared" si="11"/>
        <v>CCCC CDC</v>
      </c>
    </row>
    <row r="149" spans="2:25" x14ac:dyDescent="0.2">
      <c r="B149" t="s">
        <v>346</v>
      </c>
      <c r="C149" t="s">
        <v>348</v>
      </c>
      <c r="D149" t="s">
        <v>349</v>
      </c>
      <c r="E149" s="17" t="s">
        <v>364</v>
      </c>
      <c r="F149" s="17" t="s">
        <v>57</v>
      </c>
      <c r="G149" s="17" t="s">
        <v>77</v>
      </c>
      <c r="H149" s="17"/>
      <c r="I149" t="s">
        <v>197</v>
      </c>
      <c r="J149" t="str">
        <f t="shared" si="10"/>
        <v>C16:0/18:1 PI (PVPI)</v>
      </c>
      <c r="K149" t="str">
        <f>"A general model "&amp;C149&amp;" ("&amp;D149&amp;") lipid corresponding to atomistic e.g. C16:1(11c), C18:1(11c), C18:1(12c) tails."</f>
        <v>A general model phosphatidylinositol (PI) lipid corresponding to atomistic e.g. C16:1(11c), C18:1(11c), C18:1(12c) tails.</v>
      </c>
      <c r="M149" t="s">
        <v>351</v>
      </c>
      <c r="N149" t="str">
        <f>Refs!$B$10 &amp; " \n " &amp; Refs!$B$6 &amp; " \n " &amp; Refs!$B$1 &amp; " \n " &amp; Refs!$B$2</f>
        <v>C.A. Lopez, Z. Sovova, F.J. van Eerden, A.H. de Vries, S.J. Marrink. Martini force field parameters for glycolipids. JCTC, \n 9:1694-1708, 2013. doi:10.1021/ct3009655 \n H.I. Ingolfsson, M.N. Melo, F.J. van Eerden, C. Arnarez, C.A. Lopez, T.A. Wassenaar, X. Periole, A.H. De Vries, D.P. Tieleman, \n S.J. Marrink. Lipid organization of the plasma membrane. JACS, 136:14554-14559, 2014. doi:10.1021/ja507832e \n S.J. Marrink, A.H. de Vries, A.E. Mark. Coarse grained model for semi-quantitative lipid simulations. JPC-B, 108:750-760, \n 2004. doi:10.1021/jp036508g \n S.J. Marrink, H.J. Risselada, S. Yefimov, D.P. Tieleman, A.H. de Vries. The MARTINI force field: coarse grained model for \n biomolecular simulations. JPC-B, 111:7812-7824, 2007. doi:10.1021/jp071097f</v>
      </c>
      <c r="O149" t="s">
        <v>159</v>
      </c>
      <c r="P149" t="s">
        <v>352</v>
      </c>
      <c r="Q149" t="s">
        <v>353</v>
      </c>
      <c r="S149" t="s">
        <v>354</v>
      </c>
      <c r="U149" t="s">
        <v>349</v>
      </c>
      <c r="V149" t="s">
        <v>161</v>
      </c>
      <c r="W149" t="str">
        <f t="shared" si="11"/>
        <v>CCDC CCCC</v>
      </c>
    </row>
    <row r="150" spans="2:25" x14ac:dyDescent="0.2">
      <c r="B150" t="s">
        <v>346</v>
      </c>
      <c r="C150" t="s">
        <v>348</v>
      </c>
      <c r="D150" t="s">
        <v>349</v>
      </c>
      <c r="E150" s="17" t="s">
        <v>365</v>
      </c>
      <c r="F150" s="17" t="s">
        <v>57</v>
      </c>
      <c r="G150" s="17" t="s">
        <v>73</v>
      </c>
      <c r="H150" s="17"/>
      <c r="I150" t="s">
        <v>197</v>
      </c>
      <c r="J150" t="str">
        <f t="shared" si="10"/>
        <v>C16:0/18:1 PI (POPI)</v>
      </c>
      <c r="K150" s="18" t="str">
        <f>"A general model "&amp;C150&amp;" ("&amp;D150&amp;") lipid corresponding to atomistic e.g. C16:0/18:1 1-palmitoyl-2-oleoyl (PO"&amp;D150&amp;") tails."</f>
        <v>A general model phosphatidylinositol (PI) lipid corresponding to atomistic e.g. C16:0/18:1 1-palmitoyl-2-oleoyl (POPI) tails.</v>
      </c>
      <c r="M150" t="s">
        <v>351</v>
      </c>
      <c r="N150" t="str">
        <f>Refs!$B$10 &amp; " \n " &amp; Refs!$B$6 &amp; " \n " &amp; Refs!$B$1 &amp; " \n " &amp; Refs!$B$2</f>
        <v>C.A. Lopez, Z. Sovova, F.J. van Eerden, A.H. de Vries, S.J. Marrink. Martini force field parameters for glycolipids. JCTC, \n 9:1694-1708, 2013. doi:10.1021/ct3009655 \n H.I. Ingolfsson, M.N. Melo, F.J. van Eerden, C. Arnarez, C.A. Lopez, T.A. Wassenaar, X. Periole, A.H. De Vries, D.P. Tieleman, \n S.J. Marrink. Lipid organization of the plasma membrane. JACS, 136:14554-14559, 2014. doi:10.1021/ja507832e \n S.J. Marrink, A.H. de Vries, A.E. Mark. Coarse grained model for semi-quantitative lipid simulations. JPC-B, 108:750-760, \n 2004. doi:10.1021/jp036508g \n S.J. Marrink, H.J. Risselada, S. Yefimov, D.P. Tieleman, A.H. de Vries. The MARTINI force field: coarse grained model for \n biomolecular simulations. JPC-B, 111:7812-7824, 2007. doi:10.1021/jp071097f</v>
      </c>
      <c r="O150" t="s">
        <v>159</v>
      </c>
      <c r="P150" t="s">
        <v>352</v>
      </c>
      <c r="Q150" t="s">
        <v>353</v>
      </c>
      <c r="S150" t="s">
        <v>354</v>
      </c>
      <c r="U150" t="s">
        <v>349</v>
      </c>
      <c r="V150" t="s">
        <v>161</v>
      </c>
      <c r="W150" t="str">
        <f t="shared" si="11"/>
        <v>CDCC CCCC</v>
      </c>
    </row>
    <row r="151" spans="2:25" x14ac:dyDescent="0.2">
      <c r="B151" t="s">
        <v>346</v>
      </c>
      <c r="C151" t="s">
        <v>348</v>
      </c>
      <c r="D151" t="s">
        <v>349</v>
      </c>
      <c r="E151" s="17" t="s">
        <v>366</v>
      </c>
      <c r="F151" s="17" t="s">
        <v>57</v>
      </c>
      <c r="G151" s="17" t="s">
        <v>88</v>
      </c>
      <c r="H151" s="17"/>
      <c r="I151" t="s">
        <v>203</v>
      </c>
      <c r="J151" t="str">
        <f t="shared" si="10"/>
        <v>C16:0/18:2 PI (PIPI)</v>
      </c>
      <c r="K151" s="18" t="str">
        <f>"A general model "&amp;C151&amp;" ("&amp;D151&amp;") lipid corresponding to atomistic e.g. C16:0/18:2 1-palmitoyl-2-linoleoyl tails."</f>
        <v>A general model phosphatidylinositol (PI) lipid corresponding to atomistic e.g. C16:0/18:2 1-palmitoyl-2-linoleoyl tails.</v>
      </c>
      <c r="M151" t="s">
        <v>351</v>
      </c>
      <c r="N151" t="str">
        <f>Refs!$B$10 &amp; " \n " &amp; Refs!$B$6 &amp; " \n " &amp; Refs!$B$1 &amp; " \n " &amp; Refs!$B$2</f>
        <v>C.A. Lopez, Z. Sovova, F.J. van Eerden, A.H. de Vries, S.J. Marrink. Martini force field parameters for glycolipids. JCTC, \n 9:1694-1708, 2013. doi:10.1021/ct3009655 \n H.I. Ingolfsson, M.N. Melo, F.J. van Eerden, C. Arnarez, C.A. Lopez, T.A. Wassenaar, X. Periole, A.H. De Vries, D.P. Tieleman, \n S.J. Marrink. Lipid organization of the plasma membrane. JACS, 136:14554-14559, 2014. doi:10.1021/ja507832e \n S.J. Marrink, A.H. de Vries, A.E. Mark. Coarse grained model for semi-quantitative lipid simulations. JPC-B, 108:750-760, \n 2004. doi:10.1021/jp036508g \n S.J. Marrink, H.J. Risselada, S. Yefimov, D.P. Tieleman, A.H. de Vries. The MARTINI force field: coarse grained model for \n biomolecular simulations. JPC-B, 111:7812-7824, 2007. doi:10.1021/jp071097f</v>
      </c>
      <c r="O151" t="s">
        <v>159</v>
      </c>
      <c r="P151" t="s">
        <v>352</v>
      </c>
      <c r="Q151" t="s">
        <v>353</v>
      </c>
      <c r="S151" t="s">
        <v>354</v>
      </c>
      <c r="U151" t="s">
        <v>349</v>
      </c>
      <c r="V151" t="s">
        <v>161</v>
      </c>
      <c r="W151" t="str">
        <f t="shared" si="11"/>
        <v>CDDC CCCC</v>
      </c>
    </row>
    <row r="152" spans="2:25" x14ac:dyDescent="0.2">
      <c r="B152" t="s">
        <v>346</v>
      </c>
      <c r="C152" t="s">
        <v>348</v>
      </c>
      <c r="D152" t="s">
        <v>349</v>
      </c>
      <c r="E152" s="17" t="s">
        <v>367</v>
      </c>
      <c r="F152" s="17" t="s">
        <v>57</v>
      </c>
      <c r="G152" s="17" t="s">
        <v>103</v>
      </c>
      <c r="H152" s="17"/>
      <c r="I152" t="s">
        <v>208</v>
      </c>
      <c r="J152" t="str">
        <f t="shared" si="10"/>
        <v>C16:0/20:4 PI (PAPI)</v>
      </c>
      <c r="K152" s="18" t="str">
        <f>"A general model "&amp;C152&amp;" ("&amp;D152&amp;") lipid corresponding to atomistic e.g. C16:0/20:4 1-stearoyl-2-arachidonoyl tails."</f>
        <v>A general model phosphatidylinositol (PI) lipid corresponding to atomistic e.g. C16:0/20:4 1-stearoyl-2-arachidonoyl tails.</v>
      </c>
      <c r="M152" t="s">
        <v>351</v>
      </c>
      <c r="N152" t="str">
        <f>Refs!$B$10 &amp; " \n " &amp; Refs!$B$6 &amp; " \n " &amp; Refs!$B$1 &amp; " \n " &amp; Refs!$B$2</f>
        <v>C.A. Lopez, Z. Sovova, F.J. van Eerden, A.H. de Vries, S.J. Marrink. Martini force field parameters for glycolipids. JCTC, \n 9:1694-1708, 2013. doi:10.1021/ct3009655 \n H.I. Ingolfsson, M.N. Melo, F.J. van Eerden, C. Arnarez, C.A. Lopez, T.A. Wassenaar, X. Periole, A.H. De Vries, D.P. Tieleman, \n S.J. Marrink. Lipid organization of the plasma membrane. JACS, 136:14554-14559, 2014. doi:10.1021/ja507832e \n S.J. Marrink, A.H. de Vries, A.E. Mark. Coarse grained model for semi-quantitative lipid simulations. JPC-B, 108:750-760, \n 2004. doi:10.1021/jp036508g \n S.J. Marrink, H.J. Risselada, S. Yefimov, D.P. Tieleman, A.H. de Vries. The MARTINI force field: coarse grained model for \n biomolecular simulations. JPC-B, 111:7812-7824, 2007. doi:10.1021/jp071097f</v>
      </c>
      <c r="O152" t="s">
        <v>159</v>
      </c>
      <c r="P152" t="s">
        <v>352</v>
      </c>
      <c r="Q152" t="s">
        <v>353</v>
      </c>
      <c r="S152" t="s">
        <v>354</v>
      </c>
      <c r="U152" t="s">
        <v>349</v>
      </c>
      <c r="V152" t="s">
        <v>161</v>
      </c>
      <c r="W152" t="str">
        <f t="shared" si="11"/>
        <v>DDDDC CCCC</v>
      </c>
    </row>
    <row r="153" spans="2:25" x14ac:dyDescent="0.2">
      <c r="B153" t="s">
        <v>346</v>
      </c>
      <c r="C153" t="s">
        <v>348</v>
      </c>
      <c r="D153" t="s">
        <v>349</v>
      </c>
      <c r="E153" s="17" t="s">
        <v>368</v>
      </c>
      <c r="F153" s="17" t="s">
        <v>57</v>
      </c>
      <c r="G153" s="17" t="s">
        <v>107</v>
      </c>
      <c r="H153" s="17"/>
      <c r="I153" s="18" t="s">
        <v>210</v>
      </c>
      <c r="J153" t="str">
        <f t="shared" si="10"/>
        <v>C16:0/22:6 PI (PUPI)</v>
      </c>
      <c r="K153" s="18" t="str">
        <f>"A general model "&amp;C153&amp;" ("&amp;D153&amp;") lipid corresponding to atomistic e.g. C16:0/22:6 1-palmitoyl-2-docosahexaenoyl tails."</f>
        <v>A general model phosphatidylinositol (PI) lipid corresponding to atomistic e.g. C16:0/22:6 1-palmitoyl-2-docosahexaenoyl tails.</v>
      </c>
      <c r="M153" t="s">
        <v>351</v>
      </c>
      <c r="N153" t="str">
        <f>Refs!$B$10 &amp; " \n " &amp; Refs!$B$6 &amp; " \n " &amp; Refs!$B$1 &amp; " \n " &amp; Refs!$B$2</f>
        <v>C.A. Lopez, Z. Sovova, F.J. van Eerden, A.H. de Vries, S.J. Marrink. Martini force field parameters for glycolipids. JCTC, \n 9:1694-1708, 2013. doi:10.1021/ct3009655 \n H.I. Ingolfsson, M.N. Melo, F.J. van Eerden, C. Arnarez, C.A. Lopez, T.A. Wassenaar, X. Periole, A.H. De Vries, D.P. Tieleman, \n S.J. Marrink. Lipid organization of the plasma membrane. JACS, 136:14554-14559, 2014. doi:10.1021/ja507832e \n S.J. Marrink, A.H. de Vries, A.E. Mark. Coarse grained model for semi-quantitative lipid simulations. JPC-B, 108:750-760, \n 2004. doi:10.1021/jp036508g \n S.J. Marrink, H.J. Risselada, S. Yefimov, D.P. Tieleman, A.H. de Vries. The MARTINI force field: coarse grained model for \n biomolecular simulations. JPC-B, 111:7812-7824, 2007. doi:10.1021/jp071097f</v>
      </c>
      <c r="O153" t="s">
        <v>159</v>
      </c>
      <c r="P153" t="s">
        <v>352</v>
      </c>
      <c r="Q153" t="s">
        <v>353</v>
      </c>
      <c r="S153" t="s">
        <v>354</v>
      </c>
      <c r="U153" t="s">
        <v>349</v>
      </c>
      <c r="V153" t="s">
        <v>161</v>
      </c>
      <c r="W153" t="str">
        <f t="shared" si="11"/>
        <v>DDDDD CCCC</v>
      </c>
    </row>
    <row r="154" spans="2:25" x14ac:dyDescent="0.2">
      <c r="B154" s="20" t="s">
        <v>369</v>
      </c>
      <c r="C154" s="20"/>
      <c r="D154" s="20"/>
    </row>
    <row r="155" spans="2:25" x14ac:dyDescent="0.2">
      <c r="B155" t="s">
        <v>346</v>
      </c>
      <c r="C155" t="s">
        <v>370</v>
      </c>
      <c r="D155" t="s">
        <v>371</v>
      </c>
      <c r="E155" s="17" t="s">
        <v>372</v>
      </c>
      <c r="F155" s="17" t="s">
        <v>57</v>
      </c>
      <c r="G155" s="17" t="s">
        <v>57</v>
      </c>
      <c r="H155" s="17"/>
      <c r="I155" t="s">
        <v>165</v>
      </c>
      <c r="J155" t="str">
        <f>I155&amp;" "&amp;D155&amp;" ("&amp;E155&amp;")"</f>
        <v>di-C16:0-C18:0 PIP (DPP1)</v>
      </c>
      <c r="K155" t="str">
        <f>"A general model "&amp;C155&amp;" ("&amp;D155&amp;") lipid corresponding to atomistic C16:0 dipalmitoyl (DP-"&amp;D155&amp;") - \n C18:0 distearoyl (DS-"&amp;D155&amp;") tails."</f>
        <v>A general model phosphatidylinositol phosphate (PIP) lipid corresponding to atomistic C16:0 dipalmitoyl (DP-PIP) - \n C18:0 distearoyl (DS-PIP) tails.</v>
      </c>
      <c r="M155" t="s">
        <v>373</v>
      </c>
      <c r="N155" t="str">
        <f>Refs!$B$10 &amp; " \n " &amp; Refs!$B$6 &amp; " \n " &amp; Refs!$B$1 &amp; " \n " &amp; Refs!$B$2</f>
        <v>C.A. Lopez, Z. Sovova, F.J. van Eerden, A.H. de Vries, S.J. Marrink. Martini force field parameters for glycolipids. JCTC, \n 9:1694-1708, 2013. doi:10.1021/ct3009655 \n H.I. Ingolfsson, M.N. Melo, F.J. van Eerden, C. Arnarez, C.A. Lopez, T.A. Wassenaar, X. Periole, A.H. De Vries, D.P. Tieleman, \n S.J. Marrink. Lipid organization of the plasma membrane. JACS, 136:14554-14559, 2014. doi:10.1021/ja507832e \n S.J. Marrink, A.H. de Vries, A.E. Mark. Coarse grained model for semi-quantitative lipid simulations. JPC-B, 108:750-760, \n 2004. doi:10.1021/jp036508g \n S.J. Marrink, H.J. Risselada, S. Yefimov, D.P. Tieleman, A.H. de Vries. The MARTINI force field: coarse grained model for \n biomolecular simulations. JPC-B, 111:7812-7824, 2007. doi:10.1021/jp071097f</v>
      </c>
      <c r="O155" t="s">
        <v>159</v>
      </c>
      <c r="P155" t="s">
        <v>352</v>
      </c>
      <c r="Q155" t="s">
        <v>353</v>
      </c>
      <c r="S155" t="s">
        <v>374</v>
      </c>
      <c r="U155" t="s">
        <v>375</v>
      </c>
      <c r="V155" t="s">
        <v>161</v>
      </c>
      <c r="W155" t="str">
        <f>G155&amp;" "&amp;F155</f>
        <v>CCCC CCCC</v>
      </c>
      <c r="Y155" t="s">
        <v>376</v>
      </c>
    </row>
    <row r="156" spans="2:25" x14ac:dyDescent="0.2">
      <c r="B156" t="s">
        <v>346</v>
      </c>
      <c r="C156" t="s">
        <v>370</v>
      </c>
      <c r="D156" t="s">
        <v>371</v>
      </c>
      <c r="E156" s="17" t="s">
        <v>377</v>
      </c>
      <c r="F156" s="17" t="s">
        <v>57</v>
      </c>
      <c r="G156" s="17" t="s">
        <v>77</v>
      </c>
      <c r="H156" s="17"/>
      <c r="I156" t="s">
        <v>197</v>
      </c>
      <c r="J156" t="str">
        <f>I156&amp;" "&amp;D156&amp;" ("&amp;E156&amp;")"</f>
        <v>C16:0/18:1 PIP (PVP1)</v>
      </c>
      <c r="K156" t="str">
        <f>"A general model "&amp;C156&amp;" ("&amp;D156&amp;") lipid corresponding to atomistic e.g. C16:1(11c), C18:1(11c), \n C18:1(12c) tails."</f>
        <v>A general model phosphatidylinositol phosphate (PIP) lipid corresponding to atomistic e.g. C16:1(11c), C18:1(11c), \n C18:1(12c) tails.</v>
      </c>
      <c r="M156" t="s">
        <v>373</v>
      </c>
      <c r="N156" t="str">
        <f>Refs!$B$10 &amp; " \n " &amp; Refs!$B$6 &amp; " \n " &amp; Refs!$B$1 &amp; " \n " &amp; Refs!$B$2</f>
        <v>C.A. Lopez, Z. Sovova, F.J. van Eerden, A.H. de Vries, S.J. Marrink. Martini force field parameters for glycolipids. JCTC, \n 9:1694-1708, 2013. doi:10.1021/ct3009655 \n H.I. Ingolfsson, M.N. Melo, F.J. van Eerden, C. Arnarez, C.A. Lopez, T.A. Wassenaar, X. Periole, A.H. De Vries, D.P. Tieleman, \n S.J. Marrink. Lipid organization of the plasma membrane. JACS, 136:14554-14559, 2014. doi:10.1021/ja507832e \n S.J. Marrink, A.H. de Vries, A.E. Mark. Coarse grained model for semi-quantitative lipid simulations. JPC-B, 108:750-760, \n 2004. doi:10.1021/jp036508g \n S.J. Marrink, H.J. Risselada, S. Yefimov, D.P. Tieleman, A.H. de Vries. The MARTINI force field: coarse grained model for \n biomolecular simulations. JPC-B, 111:7812-7824, 2007. doi:10.1021/jp071097f</v>
      </c>
      <c r="O156" t="s">
        <v>159</v>
      </c>
      <c r="P156" t="s">
        <v>352</v>
      </c>
      <c r="Q156" t="s">
        <v>353</v>
      </c>
      <c r="S156" t="s">
        <v>374</v>
      </c>
      <c r="U156" t="s">
        <v>375</v>
      </c>
      <c r="V156" t="s">
        <v>161</v>
      </c>
      <c r="W156" t="str">
        <f>G156&amp;" "&amp;F156</f>
        <v>CCDC CCCC</v>
      </c>
    </row>
    <row r="157" spans="2:25" x14ac:dyDescent="0.2">
      <c r="B157" t="s">
        <v>346</v>
      </c>
      <c r="C157" t="s">
        <v>370</v>
      </c>
      <c r="D157" t="s">
        <v>371</v>
      </c>
      <c r="E157" s="17" t="s">
        <v>378</v>
      </c>
      <c r="F157" s="17" t="s">
        <v>57</v>
      </c>
      <c r="G157" s="17" t="s">
        <v>73</v>
      </c>
      <c r="H157" s="17"/>
      <c r="I157" t="s">
        <v>197</v>
      </c>
      <c r="J157" t="str">
        <f>I157&amp;" "&amp;D157&amp;" ("&amp;E157&amp;")"</f>
        <v>C16:0/18:1 PIP (POP1)</v>
      </c>
      <c r="K157" s="18" t="str">
        <f>"A general model "&amp;C157&amp;" ("&amp;D157&amp;") lipid corresponding to atomistic e.g. C16:0/18:1 1-palmitoyl-2-oleoyl (PO-"&amp;D157&amp;") tails."</f>
        <v>A general model phosphatidylinositol phosphate (PIP) lipid corresponding to atomistic e.g. C16:0/18:1 1-palmitoyl-2-oleoyl (PO-PIP) tails.</v>
      </c>
      <c r="M157" t="s">
        <v>373</v>
      </c>
      <c r="N157" t="str">
        <f>Refs!$B$10 &amp; " \n " &amp; Refs!$B$6 &amp; " \n " &amp; Refs!$B$1 &amp; " \n " &amp; Refs!$B$2</f>
        <v>C.A. Lopez, Z. Sovova, F.J. van Eerden, A.H. de Vries, S.J. Marrink. Martini force field parameters for glycolipids. JCTC, \n 9:1694-1708, 2013. doi:10.1021/ct3009655 \n H.I. Ingolfsson, M.N. Melo, F.J. van Eerden, C. Arnarez, C.A. Lopez, T.A. Wassenaar, X. Periole, A.H. De Vries, D.P. Tieleman, \n S.J. Marrink. Lipid organization of the plasma membrane. JACS, 136:14554-14559, 2014. doi:10.1021/ja507832e \n S.J. Marrink, A.H. de Vries, A.E. Mark. Coarse grained model for semi-quantitative lipid simulations. JPC-B, 108:750-760, \n 2004. doi:10.1021/jp036508g \n S.J. Marrink, H.J. Risselada, S. Yefimov, D.P. Tieleman, A.H. de Vries. The MARTINI force field: coarse grained model for \n biomolecular simulations. JPC-B, 111:7812-7824, 2007. doi:10.1021/jp071097f</v>
      </c>
      <c r="O157" t="s">
        <v>159</v>
      </c>
      <c r="P157" t="s">
        <v>352</v>
      </c>
      <c r="Q157" t="s">
        <v>353</v>
      </c>
      <c r="S157" t="s">
        <v>374</v>
      </c>
      <c r="U157" t="s">
        <v>375</v>
      </c>
      <c r="V157" t="s">
        <v>161</v>
      </c>
      <c r="W157" t="str">
        <f>G157&amp;" "&amp;F157</f>
        <v>CDCC CCCC</v>
      </c>
    </row>
    <row r="158" spans="2:25" x14ac:dyDescent="0.2">
      <c r="B158" t="s">
        <v>346</v>
      </c>
      <c r="C158" t="s">
        <v>370</v>
      </c>
      <c r="D158" t="s">
        <v>371</v>
      </c>
      <c r="E158" s="17" t="s">
        <v>379</v>
      </c>
      <c r="F158" s="17" t="s">
        <v>57</v>
      </c>
      <c r="G158" s="17" t="s">
        <v>103</v>
      </c>
      <c r="H158" s="17"/>
      <c r="I158" t="s">
        <v>208</v>
      </c>
      <c r="J158" t="str">
        <f>I158&amp;" "&amp;D158&amp;" ("&amp;E158&amp;")"</f>
        <v>C16:0/20:4 PIP (PAP1)</v>
      </c>
      <c r="K158" s="18" t="str">
        <f>"A general model "&amp;C158&amp;" ("&amp;D158&amp;") lipid corresponding to atomistic e.g. C16:0/20:4 1-stearoyl-2-arachidonoyl tails."</f>
        <v>A general model phosphatidylinositol phosphate (PIP) lipid corresponding to atomistic e.g. C16:0/20:4 1-stearoyl-2-arachidonoyl tails.</v>
      </c>
      <c r="M158" t="s">
        <v>373</v>
      </c>
      <c r="N158" t="str">
        <f>Refs!$B$10 &amp; " \n " &amp; Refs!$B$6 &amp; " \n " &amp; Refs!$B$1 &amp; " \n " &amp; Refs!$B$2</f>
        <v>C.A. Lopez, Z. Sovova, F.J. van Eerden, A.H. de Vries, S.J. Marrink. Martini force field parameters for glycolipids. JCTC, \n 9:1694-1708, 2013. doi:10.1021/ct3009655 \n H.I. Ingolfsson, M.N. Melo, F.J. van Eerden, C. Arnarez, C.A. Lopez, T.A. Wassenaar, X. Periole, A.H. De Vries, D.P. Tieleman, \n S.J. Marrink. Lipid organization of the plasma membrane. JACS, 136:14554-14559, 2014. doi:10.1021/ja507832e \n S.J. Marrink, A.H. de Vries, A.E. Mark. Coarse grained model for semi-quantitative lipid simulations. JPC-B, 108:750-760, \n 2004. doi:10.1021/jp036508g \n S.J. Marrink, H.J. Risselada, S. Yefimov, D.P. Tieleman, A.H. de Vries. The MARTINI force field: coarse grained model for \n biomolecular simulations. JPC-B, 111:7812-7824, 2007. doi:10.1021/jp071097f</v>
      </c>
      <c r="O158" t="s">
        <v>206</v>
      </c>
      <c r="P158" t="s">
        <v>352</v>
      </c>
      <c r="Q158" t="s">
        <v>353</v>
      </c>
      <c r="S158" t="s">
        <v>374</v>
      </c>
      <c r="U158" t="s">
        <v>375</v>
      </c>
      <c r="V158" t="s">
        <v>161</v>
      </c>
      <c r="W158" t="str">
        <f>G158&amp;" "&amp;F158</f>
        <v>DDDDC CCCC</v>
      </c>
    </row>
    <row r="159" spans="2:25" x14ac:dyDescent="0.2">
      <c r="B159" s="20" t="s">
        <v>380</v>
      </c>
      <c r="C159" s="20"/>
      <c r="D159" s="20"/>
    </row>
    <row r="160" spans="2:25" x14ac:dyDescent="0.2">
      <c r="B160" t="s">
        <v>346</v>
      </c>
      <c r="C160" t="s">
        <v>381</v>
      </c>
      <c r="D160" t="s">
        <v>382</v>
      </c>
      <c r="E160" s="17" t="s">
        <v>383</v>
      </c>
      <c r="F160" s="17" t="s">
        <v>57</v>
      </c>
      <c r="G160" s="17" t="s">
        <v>57</v>
      </c>
      <c r="H160" s="17"/>
      <c r="I160" t="s">
        <v>165</v>
      </c>
      <c r="J160" t="str">
        <f>I160&amp;" "&amp;D160&amp;" ("&amp;E160&amp;")"</f>
        <v>di-C16:0-C18:0 PIP2 (DPP2)</v>
      </c>
      <c r="K160" t="str">
        <f>"A general model "&amp;C160&amp;" ("&amp;D160&amp;") lipid corresponding to atomistic C16:0 dipalmitoyl (DP-"&amp;D160&amp;") - \n C18:0 distearoyl (DS-"&amp;D160&amp;") tails."</f>
        <v>A general model phosphatidylinositol bisphosphat (PIP2) lipid corresponding to atomistic C16:0 dipalmitoyl (DP-PIP2) - \n C18:0 distearoyl (DS-PIP2) tails.</v>
      </c>
      <c r="M160" t="s">
        <v>384</v>
      </c>
      <c r="N160" t="str">
        <f>Refs!$B$10 &amp; " \n " &amp; Refs!$B$6 &amp; " \n " &amp; Refs!$B$1 &amp; " \n " &amp; Refs!$B$2</f>
        <v>C.A. Lopez, Z. Sovova, F.J. van Eerden, A.H. de Vries, S.J. Marrink. Martini force field parameters for glycolipids. JCTC, \n 9:1694-1708, 2013. doi:10.1021/ct3009655 \n H.I. Ingolfsson, M.N. Melo, F.J. van Eerden, C. Arnarez, C.A. Lopez, T.A. Wassenaar, X. Periole, A.H. De Vries, D.P. Tieleman, \n S.J. Marrink. Lipid organization of the plasma membrane. JACS, 136:14554-14559, 2014. doi:10.1021/ja507832e \n S.J. Marrink, A.H. de Vries, A.E. Mark. Coarse grained model for semi-quantitative lipid simulations. JPC-B, 108:750-760, \n 2004. doi:10.1021/jp036508g \n S.J. Marrink, H.J. Risselada, S. Yefimov, D.P. Tieleman, A.H. de Vries. The MARTINI force field: coarse grained model for \n biomolecular simulations. JPC-B, 111:7812-7824, 2007. doi:10.1021/jp071097f</v>
      </c>
      <c r="O160" t="s">
        <v>159</v>
      </c>
      <c r="P160" t="s">
        <v>352</v>
      </c>
      <c r="Q160" t="s">
        <v>385</v>
      </c>
      <c r="S160" t="s">
        <v>374</v>
      </c>
      <c r="U160" t="s">
        <v>386</v>
      </c>
      <c r="V160" t="s">
        <v>161</v>
      </c>
      <c r="W160" t="str">
        <f>G160&amp;" "&amp;F160</f>
        <v>CCCC CCCC</v>
      </c>
      <c r="Y160" t="s">
        <v>376</v>
      </c>
    </row>
    <row r="161" spans="2:23" x14ac:dyDescent="0.2">
      <c r="B161" t="s">
        <v>346</v>
      </c>
      <c r="C161" t="s">
        <v>381</v>
      </c>
      <c r="D161" t="s">
        <v>382</v>
      </c>
      <c r="E161" s="17" t="s">
        <v>387</v>
      </c>
      <c r="F161" s="17" t="s">
        <v>57</v>
      </c>
      <c r="G161" s="17" t="s">
        <v>77</v>
      </c>
      <c r="H161" s="17"/>
      <c r="I161" t="s">
        <v>197</v>
      </c>
      <c r="J161" t="str">
        <f>I161&amp;" "&amp;D161&amp;" ("&amp;E161&amp;")"</f>
        <v>C16:0/18:1 PIP2 (PVP2)</v>
      </c>
      <c r="K161" t="str">
        <f>"A general model "&amp;C161&amp;" ("&amp;D161&amp;") lipid corresponding to atomistic e.g. C16:1(11c), C18:1(11c), \n C18:1(12c) tails."</f>
        <v>A general model phosphatidylinositol bisphosphat (PIP2) lipid corresponding to atomistic e.g. C16:1(11c), C18:1(11c), \n C18:1(12c) tails.</v>
      </c>
      <c r="M161" t="s">
        <v>384</v>
      </c>
      <c r="N161" t="str">
        <f>Refs!$B$10 &amp; " \n " &amp; Refs!$B$6 &amp; " \n " &amp; Refs!$B$1 &amp; " \n " &amp; Refs!$B$2</f>
        <v>C.A. Lopez, Z. Sovova, F.J. van Eerden, A.H. de Vries, S.J. Marrink. Martini force field parameters for glycolipids. JCTC, \n 9:1694-1708, 2013. doi:10.1021/ct3009655 \n H.I. Ingolfsson, M.N. Melo, F.J. van Eerden, C. Arnarez, C.A. Lopez, T.A. Wassenaar, X. Periole, A.H. De Vries, D.P. Tieleman, \n S.J. Marrink. Lipid organization of the plasma membrane. JACS, 136:14554-14559, 2014. doi:10.1021/ja507832e \n S.J. Marrink, A.H. de Vries, A.E. Mark. Coarse grained model for semi-quantitative lipid simulations. JPC-B, 108:750-760, \n 2004. doi:10.1021/jp036508g \n S.J. Marrink, H.J. Risselada, S. Yefimov, D.P. Tieleman, A.H. de Vries. The MARTINI force field: coarse grained model for \n biomolecular simulations. JPC-B, 111:7812-7824, 2007. doi:10.1021/jp071097f</v>
      </c>
      <c r="O161" t="s">
        <v>159</v>
      </c>
      <c r="P161" t="s">
        <v>352</v>
      </c>
      <c r="Q161" t="s">
        <v>385</v>
      </c>
      <c r="S161" t="s">
        <v>374</v>
      </c>
      <c r="U161" t="s">
        <v>386</v>
      </c>
      <c r="V161" t="s">
        <v>161</v>
      </c>
      <c r="W161" t="str">
        <f>G161&amp;" "&amp;F161</f>
        <v>CCDC CCCC</v>
      </c>
    </row>
    <row r="162" spans="2:23" x14ac:dyDescent="0.2">
      <c r="B162" t="s">
        <v>346</v>
      </c>
      <c r="C162" t="s">
        <v>381</v>
      </c>
      <c r="D162" t="s">
        <v>382</v>
      </c>
      <c r="E162" s="17" t="s">
        <v>388</v>
      </c>
      <c r="F162" s="17" t="s">
        <v>57</v>
      </c>
      <c r="G162" s="17" t="s">
        <v>73</v>
      </c>
      <c r="H162" s="17"/>
      <c r="I162" t="s">
        <v>197</v>
      </c>
      <c r="J162" t="str">
        <f>I162&amp;" "&amp;D162&amp;" ("&amp;E162&amp;")"</f>
        <v>C16:0/18:1 PIP2 (POP2)</v>
      </c>
      <c r="K162" s="18" t="str">
        <f>"A general model "&amp;C162&amp;" ("&amp;D162&amp;") lipid corresponding to atomistic e.g. C16:0/18:1 1-palmitoyl-2-oleoyl (PO-"&amp;D162&amp;") tails."</f>
        <v>A general model phosphatidylinositol bisphosphat (PIP2) lipid corresponding to atomistic e.g. C16:0/18:1 1-palmitoyl-2-oleoyl (PO-PIP2) tails.</v>
      </c>
      <c r="M162" t="s">
        <v>384</v>
      </c>
      <c r="N162" t="str">
        <f>Refs!$B$10 &amp; " \n " &amp; Refs!$B$6 &amp; " \n " &amp; Refs!$B$1 &amp; " \n " &amp; Refs!$B$2</f>
        <v>C.A. Lopez, Z. Sovova, F.J. van Eerden, A.H. de Vries, S.J. Marrink. Martini force field parameters for glycolipids. JCTC, \n 9:1694-1708, 2013. doi:10.1021/ct3009655 \n H.I. Ingolfsson, M.N. Melo, F.J. van Eerden, C. Arnarez, C.A. Lopez, T.A. Wassenaar, X. Periole, A.H. De Vries, D.P. Tieleman, \n S.J. Marrink. Lipid organization of the plasma membrane. JACS, 136:14554-14559, 2014. doi:10.1021/ja507832e \n S.J. Marrink, A.H. de Vries, A.E. Mark. Coarse grained model for semi-quantitative lipid simulations. JPC-B, 108:750-760, \n 2004. doi:10.1021/jp036508g \n S.J. Marrink, H.J. Risselada, S. Yefimov, D.P. Tieleman, A.H. de Vries. The MARTINI force field: coarse grained model for \n biomolecular simulations. JPC-B, 111:7812-7824, 2007. doi:10.1021/jp071097f</v>
      </c>
      <c r="O162" t="s">
        <v>159</v>
      </c>
      <c r="P162" t="s">
        <v>352</v>
      </c>
      <c r="Q162" t="s">
        <v>385</v>
      </c>
      <c r="S162" t="s">
        <v>374</v>
      </c>
      <c r="U162" t="s">
        <v>386</v>
      </c>
      <c r="V162" t="s">
        <v>161</v>
      </c>
      <c r="W162" t="str">
        <f>G162&amp;" "&amp;F162</f>
        <v>CDCC CCCC</v>
      </c>
    </row>
    <row r="163" spans="2:23" x14ac:dyDescent="0.2">
      <c r="B163" t="s">
        <v>346</v>
      </c>
      <c r="C163" t="s">
        <v>381</v>
      </c>
      <c r="D163" t="s">
        <v>382</v>
      </c>
      <c r="E163" s="17" t="s">
        <v>389</v>
      </c>
      <c r="F163" s="17" t="s">
        <v>57</v>
      </c>
      <c r="G163" s="17" t="s">
        <v>103</v>
      </c>
      <c r="H163" s="17"/>
      <c r="I163" t="s">
        <v>208</v>
      </c>
      <c r="J163" t="str">
        <f>I163&amp;" "&amp;D163&amp;" ("&amp;E163&amp;")"</f>
        <v>C16:0/20:4 PIP2 (PAP2)</v>
      </c>
      <c r="K163" s="18" t="str">
        <f>"A general model "&amp;C163&amp;" ("&amp;D163&amp;") lipid corresponding to atomistic e.g. C16:0/20:4 1-stearoyl-2-arachidonoyl tails."</f>
        <v>A general model phosphatidylinositol bisphosphat (PIP2) lipid corresponding to atomistic e.g. C16:0/20:4 1-stearoyl-2-arachidonoyl tails.</v>
      </c>
      <c r="M163" t="s">
        <v>384</v>
      </c>
      <c r="N163" t="str">
        <f>Refs!$B$10 &amp; " \n " &amp; Refs!$B$6 &amp; " \n " &amp; Refs!$B$1 &amp; " \n " &amp; Refs!$B$2</f>
        <v>C.A. Lopez, Z. Sovova, F.J. van Eerden, A.H. de Vries, S.J. Marrink. Martini force field parameters for glycolipids. JCTC, \n 9:1694-1708, 2013. doi:10.1021/ct3009655 \n H.I. Ingolfsson, M.N. Melo, F.J. van Eerden, C. Arnarez, C.A. Lopez, T.A. Wassenaar, X. Periole, A.H. De Vries, D.P. Tieleman, \n S.J. Marrink. Lipid organization of the plasma membrane. JACS, 136:14554-14559, 2014. doi:10.1021/ja507832e \n S.J. Marrink, A.H. de Vries, A.E. Mark. Coarse grained model for semi-quantitative lipid simulations. JPC-B, 108:750-760, \n 2004. doi:10.1021/jp036508g \n S.J. Marrink, H.J. Risselada, S. Yefimov, D.P. Tieleman, A.H. de Vries. The MARTINI force field: coarse grained model for \n biomolecular simulations. JPC-B, 111:7812-7824, 2007. doi:10.1021/jp071097f</v>
      </c>
      <c r="O163" t="s">
        <v>206</v>
      </c>
      <c r="P163" t="s">
        <v>352</v>
      </c>
      <c r="Q163" t="s">
        <v>385</v>
      </c>
      <c r="S163" t="s">
        <v>374</v>
      </c>
      <c r="U163" t="s">
        <v>386</v>
      </c>
      <c r="V163" t="s">
        <v>161</v>
      </c>
      <c r="W163" t="str">
        <f>G163&amp;" "&amp;F163</f>
        <v>DDDDC CCCC</v>
      </c>
    </row>
    <row r="164" spans="2:23" x14ac:dyDescent="0.2">
      <c r="B164" s="20" t="s">
        <v>390</v>
      </c>
      <c r="C164" s="20"/>
      <c r="D164" s="20"/>
    </row>
    <row r="165" spans="2:23" x14ac:dyDescent="0.2">
      <c r="B165" t="s">
        <v>346</v>
      </c>
      <c r="C165" t="s">
        <v>391</v>
      </c>
      <c r="D165" t="s">
        <v>392</v>
      </c>
      <c r="E165" s="17" t="s">
        <v>393</v>
      </c>
      <c r="F165" s="17" t="s">
        <v>57</v>
      </c>
      <c r="G165" s="17" t="s">
        <v>77</v>
      </c>
      <c r="H165" s="17"/>
      <c r="I165" t="s">
        <v>197</v>
      </c>
      <c r="J165" t="str">
        <f>I165&amp;" "&amp;D165&amp;" ("&amp;E165&amp;")"</f>
        <v>C16:0/18:1 PIP3 (PVP3)</v>
      </c>
      <c r="K165" t="str">
        <f>"A general model "&amp;C165&amp;" ("&amp;D165&amp;") lipid corresponding to atomistic e.g. C16:1(11c), C18:1(11c), \n C18:1(12c) tails."</f>
        <v>A general model phosphatidylinositol trisphosphate (PIP3) lipid corresponding to atomistic e.g. C16:1(11c), C18:1(11c), \n C18:1(12c) tails.</v>
      </c>
      <c r="M165" t="s">
        <v>394</v>
      </c>
      <c r="N165" t="str">
        <f>Refs!$B$10 &amp; " \n " &amp; Refs!$B$6 &amp; " \n " &amp; Refs!$B$1 &amp; " \n " &amp; Refs!$B$2</f>
        <v>C.A. Lopez, Z. Sovova, F.J. van Eerden, A.H. de Vries, S.J. Marrink. Martini force field parameters for glycolipids. JCTC, \n 9:1694-1708, 2013. doi:10.1021/ct3009655 \n H.I. Ingolfsson, M.N. Melo, F.J. van Eerden, C. Arnarez, C.A. Lopez, T.A. Wassenaar, X. Periole, A.H. De Vries, D.P. Tieleman, \n S.J. Marrink. Lipid organization of the plasma membrane. JACS, 136:14554-14559, 2014. doi:10.1021/ja507832e \n S.J. Marrink, A.H. de Vries, A.E. Mark. Coarse grained model for semi-quantitative lipid simulations. JPC-B, 108:750-760, \n 2004. doi:10.1021/jp036508g \n S.J. Marrink, H.J. Risselada, S. Yefimov, D.P. Tieleman, A.H. de Vries. The MARTINI force field: coarse grained model for \n biomolecular simulations. JPC-B, 111:7812-7824, 2007. doi:10.1021/jp071097f</v>
      </c>
      <c r="O165" t="s">
        <v>159</v>
      </c>
      <c r="Q165" t="s">
        <v>395</v>
      </c>
      <c r="S165" t="s">
        <v>374</v>
      </c>
      <c r="U165" t="s">
        <v>396</v>
      </c>
      <c r="V165" t="s">
        <v>161</v>
      </c>
      <c r="W165" t="str">
        <f>G165&amp;" "&amp;F165</f>
        <v>CCDC CCCC</v>
      </c>
    </row>
    <row r="166" spans="2:23" x14ac:dyDescent="0.2">
      <c r="B166" t="s">
        <v>346</v>
      </c>
      <c r="C166" t="s">
        <v>391</v>
      </c>
      <c r="D166" t="s">
        <v>392</v>
      </c>
      <c r="E166" s="17" t="s">
        <v>397</v>
      </c>
      <c r="F166" s="17" t="s">
        <v>57</v>
      </c>
      <c r="G166" s="17" t="s">
        <v>73</v>
      </c>
      <c r="H166" s="17"/>
      <c r="I166" t="s">
        <v>197</v>
      </c>
      <c r="J166" t="str">
        <f>I166&amp;" "&amp;D166&amp;" ("&amp;E166&amp;")"</f>
        <v>C16:0/18:1 PIP3 (POP3)</v>
      </c>
      <c r="K166" s="18" t="str">
        <f>"A general model "&amp;C166&amp;" ("&amp;D166&amp;") lipid corresponding to atomistic e.g. C16:0/18:1 1-palmitoyl-2-oleoyl (PO-"&amp;D166&amp;") tails."</f>
        <v>A general model phosphatidylinositol trisphosphate (PIP3) lipid corresponding to atomistic e.g. C16:0/18:1 1-palmitoyl-2-oleoyl (PO-PIP3) tails.</v>
      </c>
      <c r="M166" t="s">
        <v>394</v>
      </c>
      <c r="N166" t="str">
        <f>Refs!$B$10 &amp; " \n " &amp; Refs!$B$6 &amp; " \n " &amp; Refs!$B$1 &amp; " \n " &amp; Refs!$B$2</f>
        <v>C.A. Lopez, Z. Sovova, F.J. van Eerden, A.H. de Vries, S.J. Marrink. Martini force field parameters for glycolipids. JCTC, \n 9:1694-1708, 2013. doi:10.1021/ct3009655 \n H.I. Ingolfsson, M.N. Melo, F.J. van Eerden, C. Arnarez, C.A. Lopez, T.A. Wassenaar, X. Periole, A.H. De Vries, D.P. Tieleman, \n S.J. Marrink. Lipid organization of the plasma membrane. JACS, 136:14554-14559, 2014. doi:10.1021/ja507832e \n S.J. Marrink, A.H. de Vries, A.E. Mark. Coarse grained model for semi-quantitative lipid simulations. JPC-B, 108:750-760, \n 2004. doi:10.1021/jp036508g \n S.J. Marrink, H.J. Risselada, S. Yefimov, D.P. Tieleman, A.H. de Vries. The MARTINI force field: coarse grained model for \n biomolecular simulations. JPC-B, 111:7812-7824, 2007. doi:10.1021/jp071097f</v>
      </c>
      <c r="O166" t="s">
        <v>159</v>
      </c>
      <c r="Q166" t="s">
        <v>395</v>
      </c>
      <c r="S166" t="s">
        <v>374</v>
      </c>
      <c r="U166" t="s">
        <v>396</v>
      </c>
      <c r="V166" t="s">
        <v>161</v>
      </c>
      <c r="W166" t="str">
        <f>G166&amp;" "&amp;F166</f>
        <v>CDCC CCCC</v>
      </c>
    </row>
    <row r="167" spans="2:23" x14ac:dyDescent="0.2">
      <c r="B167" t="s">
        <v>346</v>
      </c>
      <c r="C167" t="s">
        <v>391</v>
      </c>
      <c r="D167" t="s">
        <v>392</v>
      </c>
      <c r="E167" s="17" t="s">
        <v>398</v>
      </c>
      <c r="F167" s="17" t="s">
        <v>57</v>
      </c>
      <c r="G167" s="17" t="s">
        <v>103</v>
      </c>
      <c r="H167" s="17"/>
      <c r="I167" t="s">
        <v>208</v>
      </c>
      <c r="J167" t="str">
        <f>I167&amp;" "&amp;D167&amp;" ("&amp;E167&amp;")"</f>
        <v>C16:0/20:4 PIP3 (PAP3)</v>
      </c>
      <c r="K167" s="18" t="str">
        <f>"A general model "&amp;C167&amp;" ("&amp;D167&amp;") lipid corresponding to atomistic e.g. C16:0/20:4 1-stearoyl-2-arachidonoyl tails."</f>
        <v>A general model phosphatidylinositol trisphosphate (PIP3) lipid corresponding to atomistic e.g. C16:0/20:4 1-stearoyl-2-arachidonoyl tails.</v>
      </c>
      <c r="M167" t="s">
        <v>394</v>
      </c>
      <c r="N167" t="str">
        <f>Refs!$B$10 &amp; " \n " &amp; Refs!$B$6 &amp; " \n " &amp; Refs!$B$1 &amp; " \n " &amp; Refs!$B$2</f>
        <v>C.A. Lopez, Z. Sovova, F.J. van Eerden, A.H. de Vries, S.J. Marrink. Martini force field parameters for glycolipids. JCTC, \n 9:1694-1708, 2013. doi:10.1021/ct3009655 \n H.I. Ingolfsson, M.N. Melo, F.J. van Eerden, C. Arnarez, C.A. Lopez, T.A. Wassenaar, X. Periole, A.H. De Vries, D.P. Tieleman, \n S.J. Marrink. Lipid organization of the plasma membrane. JACS, 136:14554-14559, 2014. doi:10.1021/ja507832e \n S.J. Marrink, A.H. de Vries, A.E. Mark. Coarse grained model for semi-quantitative lipid simulations. JPC-B, 108:750-760, \n 2004. doi:10.1021/jp036508g \n S.J. Marrink, H.J. Risselada, S. Yefimov, D.P. Tieleman, A.H. de Vries. The MARTINI force field: coarse grained model for \n biomolecular simulations. JPC-B, 111:7812-7824, 2007. doi:10.1021/jp071097f</v>
      </c>
      <c r="O167" t="s">
        <v>206</v>
      </c>
      <c r="Q167" t="s">
        <v>395</v>
      </c>
      <c r="S167" t="s">
        <v>374</v>
      </c>
      <c r="U167" t="s">
        <v>396</v>
      </c>
      <c r="V167" t="s">
        <v>161</v>
      </c>
      <c r="W167" t="str">
        <f>G167&amp;" "&amp;F167</f>
        <v>DDDDC CCCC</v>
      </c>
    </row>
    <row r="169" spans="2:23" ht="18" x14ac:dyDescent="0.2">
      <c r="B169" s="16" t="s">
        <v>399</v>
      </c>
      <c r="C169" s="16"/>
      <c r="D169" s="16"/>
    </row>
    <row r="170" spans="2:23" ht="18" x14ac:dyDescent="0.2">
      <c r="B170" s="20" t="s">
        <v>400</v>
      </c>
      <c r="C170" s="16"/>
      <c r="D170" s="16"/>
    </row>
    <row r="171" spans="2:23" x14ac:dyDescent="0.2">
      <c r="B171" t="s">
        <v>399</v>
      </c>
      <c r="C171" t="s">
        <v>401</v>
      </c>
      <c r="D171" t="s">
        <v>402</v>
      </c>
      <c r="E171" s="17" t="s">
        <v>403</v>
      </c>
      <c r="F171" s="17" t="s">
        <v>73</v>
      </c>
      <c r="G171" s="17" t="s">
        <v>73</v>
      </c>
      <c r="H171" s="17"/>
      <c r="I171" t="s">
        <v>173</v>
      </c>
      <c r="J171" t="str">
        <f t="shared" ref="J171:J178" si="12">I171&amp;" "&amp;D171&amp;" ("&amp;E171&amp;")"</f>
        <v>di-C16:1-C18:1 DAG (DODG)</v>
      </c>
      <c r="K171" t="str">
        <f>"A general model "&amp;C171&amp;" ("&amp;D171&amp;") lipid corresponding to atomistic e.g. C16:1(9c), C18:1(9c) dioleoyl tails."</f>
        <v>A general model diacylglycerol (DAG) lipid corresponding to atomistic e.g. C16:1(9c), C18:1(9c) dioleoyl tails.</v>
      </c>
      <c r="M171" t="s">
        <v>158</v>
      </c>
      <c r="N171" t="str">
        <f>Refs!$B$1 &amp; " \n " &amp; Refs!$B$2 &amp; " \n " &amp; Refs!$B$7</f>
        <v>S.J. Marrink, A.H. de Vries, A.E. Mark. Coarse grained model for semi-quantitative lipid simulations. JPC-B, 108:750-760, \n 2004. doi:10.1021/jp036508g \n S.J. Marrink, H.J. Risselada, S. Yefimov, D.P. Tieleman, A.H. de Vries. The MARTINI force field: coarse grained model for \n biomolecular simulations. JPC-B, 111:7812-7824, 2007. doi:10.1021/jp071097f \n T.A. Wassenaar, H.I. Ingolfsson, R.A. Bockmann, D.P. Tieleman, S.J. Marrink. Computational lipidomics with insane: a versatile \n tool for generating custom membranes for molecular simulations. JCTC, 150410125128004, 2015. doi:10.1021/acs.jctc.5b00209</v>
      </c>
      <c r="O171" t="s">
        <v>404</v>
      </c>
      <c r="S171" t="s">
        <v>405</v>
      </c>
      <c r="V171" t="s">
        <v>161</v>
      </c>
      <c r="W171" t="str">
        <f t="shared" ref="W171:W178" si="13">G171&amp;" "&amp;F171</f>
        <v>CDCC CDCC</v>
      </c>
    </row>
    <row r="172" spans="2:23" x14ac:dyDescent="0.2">
      <c r="B172" t="s">
        <v>399</v>
      </c>
      <c r="C172" t="s">
        <v>401</v>
      </c>
      <c r="D172" t="s">
        <v>402</v>
      </c>
      <c r="E172" s="17" t="s">
        <v>406</v>
      </c>
      <c r="F172" s="17" t="s">
        <v>54</v>
      </c>
      <c r="G172" s="17" t="s">
        <v>57</v>
      </c>
      <c r="H172" s="17"/>
      <c r="I172" t="s">
        <v>191</v>
      </c>
      <c r="J172" t="str">
        <f t="shared" si="12"/>
        <v>C12:0/16:0 DAG (LPDG)</v>
      </c>
      <c r="K172" t="str">
        <f>"A general model "&amp;C172&amp;" ("&amp;D172&amp;") lipid corresponding to atomistic e.g. C 12-14:0 / 16-18:0 tails."</f>
        <v>A general model diacylglycerol (DAG) lipid corresponding to atomistic e.g. C 12-14:0 / 16-18:0 tails.</v>
      </c>
      <c r="M172" t="s">
        <v>158</v>
      </c>
      <c r="N172" t="str">
        <f>Refs!$B$1 &amp; " \n " &amp; Refs!$B$2 &amp; " \n " &amp; Refs!$B$7</f>
        <v>S.J. Marrink, A.H. de Vries, A.E. Mark. Coarse grained model for semi-quantitative lipid simulations. JPC-B, 108:750-760, \n 2004. doi:10.1021/jp036508g \n S.J. Marrink, H.J. Risselada, S. Yefimov, D.P. Tieleman, A.H. de Vries. The MARTINI force field: coarse grained model for \n biomolecular simulations. JPC-B, 111:7812-7824, 2007. doi:10.1021/jp071097f \n T.A. Wassenaar, H.I. Ingolfsson, R.A. Bockmann, D.P. Tieleman, S.J. Marrink. Computational lipidomics with insane: a versatile \n tool for generating custom membranes for molecular simulations. JCTC, 150410125128004, 2015. doi:10.1021/acs.jctc.5b00209</v>
      </c>
      <c r="O172" t="s">
        <v>404</v>
      </c>
      <c r="S172" t="s">
        <v>405</v>
      </c>
      <c r="V172" t="s">
        <v>161</v>
      </c>
      <c r="W172" t="str">
        <f t="shared" si="13"/>
        <v>CCCC CCC</v>
      </c>
    </row>
    <row r="173" spans="2:23" x14ac:dyDescent="0.2">
      <c r="B173" t="s">
        <v>399</v>
      </c>
      <c r="C173" t="s">
        <v>401</v>
      </c>
      <c r="D173" t="s">
        <v>402</v>
      </c>
      <c r="E173" s="17" t="s">
        <v>407</v>
      </c>
      <c r="F173" s="17" t="s">
        <v>54</v>
      </c>
      <c r="G173" s="17" t="s">
        <v>73</v>
      </c>
      <c r="H173" s="17"/>
      <c r="I173" t="s">
        <v>408</v>
      </c>
      <c r="J173" t="str">
        <f t="shared" si="12"/>
        <v>C12:0/16:1 DAG (LODG)</v>
      </c>
      <c r="K173" t="str">
        <f>"A general model "&amp;C173&amp;" ("&amp;D173&amp;") lipid corresponding to atomistic e.g. C 12-14:0 / 16-18:1(9c) tails."</f>
        <v>A general model diacylglycerol (DAG) lipid corresponding to atomistic e.g. C 12-14:0 / 16-18:1(9c) tails.</v>
      </c>
      <c r="M173" t="s">
        <v>158</v>
      </c>
      <c r="N173" t="str">
        <f>Refs!$B$1 &amp; " \n " &amp; Refs!$B$2 &amp; " \n " &amp; Refs!$B$7</f>
        <v>S.J. Marrink, A.H. de Vries, A.E. Mark. Coarse grained model for semi-quantitative lipid simulations. JPC-B, 108:750-760, \n 2004. doi:10.1021/jp036508g \n S.J. Marrink, H.J. Risselada, S. Yefimov, D.P. Tieleman, A.H. de Vries. The MARTINI force field: coarse grained model for \n biomolecular simulations. JPC-B, 111:7812-7824, 2007. doi:10.1021/jp071097f \n T.A. Wassenaar, H.I. Ingolfsson, R.A. Bockmann, D.P. Tieleman, S.J. Marrink. Computational lipidomics with insane: a versatile \n tool for generating custom membranes for molecular simulations. JCTC, 150410125128004, 2015. doi:10.1021/acs.jctc.5b00209</v>
      </c>
      <c r="O173" t="s">
        <v>404</v>
      </c>
      <c r="S173" t="s">
        <v>405</v>
      </c>
      <c r="V173" t="s">
        <v>161</v>
      </c>
      <c r="W173" t="str">
        <f t="shared" si="13"/>
        <v>CDCC CCC</v>
      </c>
    </row>
    <row r="174" spans="2:23" x14ac:dyDescent="0.2">
      <c r="B174" t="s">
        <v>399</v>
      </c>
      <c r="C174" t="s">
        <v>401</v>
      </c>
      <c r="D174" t="s">
        <v>402</v>
      </c>
      <c r="E174" s="17" t="s">
        <v>409</v>
      </c>
      <c r="F174" s="17" t="s">
        <v>57</v>
      </c>
      <c r="G174" s="17" t="s">
        <v>77</v>
      </c>
      <c r="H174" s="17"/>
      <c r="I174" t="s">
        <v>197</v>
      </c>
      <c r="J174" t="str">
        <f t="shared" si="12"/>
        <v>C16:0/18:1 DAG (PVDG)</v>
      </c>
      <c r="K174" t="str">
        <f>"A general model "&amp;C174&amp;" ("&amp;D174&amp;") lipid corresponding to atomistic e.g. C16:1(11c), C18:1(11c), C18:1(12c) tails."</f>
        <v>A general model diacylglycerol (DAG) lipid corresponding to atomistic e.g. C16:1(11c), C18:1(11c), C18:1(12c) tails.</v>
      </c>
      <c r="M174" t="s">
        <v>158</v>
      </c>
      <c r="N174" t="str">
        <f>Refs!$B$1 &amp; " \n " &amp; Refs!$B$2 &amp; " \n " &amp; Refs!$B$7</f>
        <v>S.J. Marrink, A.H. de Vries, A.E. Mark. Coarse grained model for semi-quantitative lipid simulations. JPC-B, 108:750-760, \n 2004. doi:10.1021/jp036508g \n S.J. Marrink, H.J. Risselada, S. Yefimov, D.P. Tieleman, A.H. de Vries. The MARTINI force field: coarse grained model for \n biomolecular simulations. JPC-B, 111:7812-7824, 2007. doi:10.1021/jp071097f \n T.A. Wassenaar, H.I. Ingolfsson, R.A. Bockmann, D.P. Tieleman, S.J. Marrink. Computational lipidomics with insane: a versatile \n tool for generating custom membranes for molecular simulations. JCTC, 150410125128004, 2015. doi:10.1021/acs.jctc.5b00209</v>
      </c>
      <c r="O174" t="s">
        <v>159</v>
      </c>
      <c r="S174" t="s">
        <v>405</v>
      </c>
      <c r="V174" t="s">
        <v>161</v>
      </c>
      <c r="W174" t="str">
        <f t="shared" si="13"/>
        <v>CCDC CCCC</v>
      </c>
    </row>
    <row r="175" spans="2:23" x14ac:dyDescent="0.2">
      <c r="B175" t="s">
        <v>399</v>
      </c>
      <c r="C175" t="s">
        <v>401</v>
      </c>
      <c r="D175" t="s">
        <v>402</v>
      </c>
      <c r="E175" s="17" t="s">
        <v>410</v>
      </c>
      <c r="F175" s="17" t="s">
        <v>57</v>
      </c>
      <c r="G175" s="17" t="s">
        <v>73</v>
      </c>
      <c r="H175" s="17"/>
      <c r="I175" t="s">
        <v>197</v>
      </c>
      <c r="J175" t="str">
        <f t="shared" si="12"/>
        <v>C16:0/18:1 DAG (PODG)</v>
      </c>
      <c r="K175" t="str">
        <f>"A general model "&amp;C175&amp;" ("&amp;D175&amp;") lipid corresponding to atomistic e.g. C16:1(9c), C18:1(9c) dioleoyl (DO"&amp;D175&amp;") tails."</f>
        <v>A general model diacylglycerol (DAG) lipid corresponding to atomistic e.g. C16:1(9c), C18:1(9c) dioleoyl (DODAG) tails.</v>
      </c>
      <c r="M175" t="s">
        <v>158</v>
      </c>
      <c r="N175" t="str">
        <f>Refs!$B$1 &amp; " \n " &amp; Refs!$B$2 &amp; " \n " &amp; Refs!$B$7</f>
        <v>S.J. Marrink, A.H. de Vries, A.E. Mark. Coarse grained model for semi-quantitative lipid simulations. JPC-B, 108:750-760, \n 2004. doi:10.1021/jp036508g \n S.J. Marrink, H.J. Risselada, S. Yefimov, D.P. Tieleman, A.H. de Vries. The MARTINI force field: coarse grained model for \n biomolecular simulations. JPC-B, 111:7812-7824, 2007. doi:10.1021/jp071097f \n T.A. Wassenaar, H.I. Ingolfsson, R.A. Bockmann, D.P. Tieleman, S.J. Marrink. Computational lipidomics with insane: a versatile \n tool for generating custom membranes for molecular simulations. JCTC, 150410125128004, 2015. doi:10.1021/acs.jctc.5b00209</v>
      </c>
      <c r="O175" t="s">
        <v>159</v>
      </c>
      <c r="S175" t="s">
        <v>405</v>
      </c>
      <c r="V175" t="s">
        <v>161</v>
      </c>
      <c r="W175" t="str">
        <f t="shared" si="13"/>
        <v>CDCC CCCC</v>
      </c>
    </row>
    <row r="176" spans="2:23" x14ac:dyDescent="0.2">
      <c r="B176" t="s">
        <v>399</v>
      </c>
      <c r="C176" t="s">
        <v>401</v>
      </c>
      <c r="D176" t="s">
        <v>402</v>
      </c>
      <c r="E176" s="17" t="s">
        <v>411</v>
      </c>
      <c r="F176" s="17" t="s">
        <v>57</v>
      </c>
      <c r="G176" s="17" t="s">
        <v>88</v>
      </c>
      <c r="H176" s="17"/>
      <c r="I176" t="s">
        <v>203</v>
      </c>
      <c r="J176" t="str">
        <f t="shared" si="12"/>
        <v>C16:0/18:2 DAG (PIDG)</v>
      </c>
      <c r="K176" s="18" t="str">
        <f>"A general model "&amp;C176&amp;" ("&amp;D176&amp;") lipid corresponding to atomistic e.g. C16:0/18:2 1-palmitoyl-2-linoleoyl tails."</f>
        <v>A general model diacylglycerol (DAG) lipid corresponding to atomistic e.g. C16:0/18:2 1-palmitoyl-2-linoleoyl tails.</v>
      </c>
      <c r="M176" t="s">
        <v>158</v>
      </c>
      <c r="N176" t="str">
        <f>Refs!$B$1 &amp; " \n " &amp; Refs!$B$2 &amp; " \n " &amp; Refs!$B$7</f>
        <v>S.J. Marrink, A.H. de Vries, A.E. Mark. Coarse grained model for semi-quantitative lipid simulations. JPC-B, 108:750-760, \n 2004. doi:10.1021/jp036508g \n S.J. Marrink, H.J. Risselada, S. Yefimov, D.P. Tieleman, A.H. de Vries. The MARTINI force field: coarse grained model for \n biomolecular simulations. JPC-B, 111:7812-7824, 2007. doi:10.1021/jp071097f \n T.A. Wassenaar, H.I. Ingolfsson, R.A. Bockmann, D.P. Tieleman, S.J. Marrink. Computational lipidomics with insane: a versatile \n tool for generating custom membranes for molecular simulations. JCTC, 150410125128004, 2015. doi:10.1021/acs.jctc.5b00209</v>
      </c>
      <c r="O176" t="s">
        <v>159</v>
      </c>
      <c r="S176" t="s">
        <v>405</v>
      </c>
      <c r="V176" t="s">
        <v>161</v>
      </c>
      <c r="W176" t="str">
        <f t="shared" si="13"/>
        <v>CDDC CCCC</v>
      </c>
    </row>
    <row r="177" spans="1:25" x14ac:dyDescent="0.2">
      <c r="B177" t="s">
        <v>399</v>
      </c>
      <c r="C177" t="s">
        <v>401</v>
      </c>
      <c r="D177" t="s">
        <v>402</v>
      </c>
      <c r="E177" s="17" t="s">
        <v>412</v>
      </c>
      <c r="F177" s="17" t="s">
        <v>57</v>
      </c>
      <c r="G177" s="17" t="s">
        <v>103</v>
      </c>
      <c r="H177" s="17"/>
      <c r="I177" t="s">
        <v>208</v>
      </c>
      <c r="J177" t="str">
        <f t="shared" si="12"/>
        <v>C16:0/20:4 DAG (PADG)</v>
      </c>
      <c r="K177" s="18" t="str">
        <f>"A general model "&amp;C177&amp;" ("&amp;D177&amp;") lipid corresponding to atomistic e.g. C16:0/20:4 1-stearoyl-2-arachidonoyl tails."</f>
        <v>A general model diacylglycerol (DAG) lipid corresponding to atomistic e.g. C16:0/20:4 1-stearoyl-2-arachidonoyl tails.</v>
      </c>
      <c r="M177" t="s">
        <v>158</v>
      </c>
      <c r="N177" t="str">
        <f>Refs!$B$1 &amp; " \n " &amp; Refs!$B$2 &amp; " \n " &amp; Refs!$B$7</f>
        <v>S.J. Marrink, A.H. de Vries, A.E. Mark. Coarse grained model for semi-quantitative lipid simulations. JPC-B, 108:750-760, \n 2004. doi:10.1021/jp036508g \n S.J. Marrink, H.J. Risselada, S. Yefimov, D.P. Tieleman, A.H. de Vries. The MARTINI force field: coarse grained model for \n biomolecular simulations. JPC-B, 111:7812-7824, 2007. doi:10.1021/jp071097f \n T.A. Wassenaar, H.I. Ingolfsson, R.A. Bockmann, D.P. Tieleman, S.J. Marrink. Computational lipidomics with insane: a versatile \n tool for generating custom membranes for molecular simulations. JCTC, 150410125128004, 2015. doi:10.1021/acs.jctc.5b00209</v>
      </c>
      <c r="O177" t="s">
        <v>159</v>
      </c>
      <c r="S177" t="s">
        <v>405</v>
      </c>
      <c r="V177" t="s">
        <v>161</v>
      </c>
      <c r="W177" t="str">
        <f t="shared" si="13"/>
        <v>DDDDC CCCC</v>
      </c>
    </row>
    <row r="178" spans="1:25" x14ac:dyDescent="0.2">
      <c r="B178" t="s">
        <v>399</v>
      </c>
      <c r="C178" t="s">
        <v>401</v>
      </c>
      <c r="D178" t="s">
        <v>402</v>
      </c>
      <c r="E178" s="17" t="s">
        <v>413</v>
      </c>
      <c r="F178" s="17" t="s">
        <v>57</v>
      </c>
      <c r="G178" s="17" t="s">
        <v>107</v>
      </c>
      <c r="H178" s="17"/>
      <c r="I178" s="18" t="s">
        <v>210</v>
      </c>
      <c r="J178" t="str">
        <f t="shared" si="12"/>
        <v>C16:0/22:6 DAG (PUDG)</v>
      </c>
      <c r="K178" s="18" t="str">
        <f>"A general model "&amp;C178&amp;" ("&amp;D178&amp;") lipid corresponding to atomistic e.g. C16:0/22:6 1-palmitoyl-2-docosahexaenoyl tails."</f>
        <v>A general model diacylglycerol (DAG) lipid corresponding to atomistic e.g. C16:0/22:6 1-palmitoyl-2-docosahexaenoyl tails.</v>
      </c>
      <c r="M178" t="s">
        <v>158</v>
      </c>
      <c r="N178" t="str">
        <f>Refs!$B$1 &amp; " \n " &amp; Refs!$B$2 &amp; " \n " &amp; Refs!$B$7</f>
        <v>S.J. Marrink, A.H. de Vries, A.E. Mark. Coarse grained model for semi-quantitative lipid simulations. JPC-B, 108:750-760, \n 2004. doi:10.1021/jp036508g \n S.J. Marrink, H.J. Risselada, S. Yefimov, D.P. Tieleman, A.H. de Vries. The MARTINI force field: coarse grained model for \n biomolecular simulations. JPC-B, 111:7812-7824, 2007. doi:10.1021/jp071097f \n T.A. Wassenaar, H.I. Ingolfsson, R.A. Bockmann, D.P. Tieleman, S.J. Marrink. Computational lipidomics with insane: a versatile \n tool for generating custom membranes for molecular simulations. JCTC, 150410125128004, 2015. doi:10.1021/acs.jctc.5b00209</v>
      </c>
      <c r="O178" t="s">
        <v>159</v>
      </c>
      <c r="S178" t="s">
        <v>405</v>
      </c>
      <c r="V178" t="s">
        <v>161</v>
      </c>
      <c r="W178" t="str">
        <f t="shared" si="13"/>
        <v>DDDDD CCCC</v>
      </c>
    </row>
    <row r="179" spans="1:25" x14ac:dyDescent="0.2">
      <c r="B179" s="20" t="s">
        <v>414</v>
      </c>
      <c r="F179" s="17"/>
      <c r="G179" s="17"/>
      <c r="H179" s="17"/>
      <c r="I179" s="18"/>
      <c r="K179" s="18"/>
    </row>
    <row r="180" spans="1:25" x14ac:dyDescent="0.2">
      <c r="A180" s="19"/>
      <c r="B180" t="s">
        <v>399</v>
      </c>
      <c r="C180" t="s">
        <v>415</v>
      </c>
      <c r="D180" t="s">
        <v>416</v>
      </c>
      <c r="E180" s="17" t="s">
        <v>417</v>
      </c>
      <c r="F180" s="17" t="s">
        <v>54</v>
      </c>
      <c r="G180" s="17" t="s">
        <v>54</v>
      </c>
      <c r="H180" s="17" t="s">
        <v>73</v>
      </c>
      <c r="I180" t="s">
        <v>418</v>
      </c>
      <c r="J180" t="str">
        <f t="shared" ref="J180:J186" si="14">I180&amp;" "&amp;D180&amp;" ("&amp;E180&amp;")"</f>
        <v>C14:0/14:0/18:1 TAG (LLOT)</v>
      </c>
      <c r="K180" t="str">
        <f>"A model "&amp;C180&amp;" ("&amp;D180&amp;") lipid corresponding to atomistic lipid with two C12-14:0 tails and one C16-18:1 tail."</f>
        <v>A model triacylglycerol (TAG) lipid corresponding to atomistic lipid with two C12-14:0 tails and one C16-18:1 tail.</v>
      </c>
      <c r="M180" t="s">
        <v>419</v>
      </c>
      <c r="N180" t="str">
        <f>Refs!$B$11 &amp; " \n" &amp; Refs!$B$1 &amp; " \n " &amp; Refs!$B$2 &amp; " \n " &amp; Refs!$B$7</f>
        <v>T.A. Vuorela, A. Catte, P.S. Niemela, A. Hall, M.T. Hyvonen, S.J. Marrink, M. Karttunen, I. Vattulainen. Role of lipids \n  in spheroidal high density lipoproteins. PLoS Comp Biol, 6:e1000964, 2010. doi:10.1371/journal.pcbi.1000964 \nS.J. Marrink, A.H. de Vries, A.E. Mark. Coarse grained model for semi-quantitative lipid simulations. JPC-B, 108:750-760, \n 2004. doi:10.1021/jp036508g \n S.J. Marrink, H.J. Risselada, S. Yefimov, D.P. Tieleman, A.H. de Vries. The MARTINI force field: coarse grained model for \n biomolecular simulations. JPC-B, 111:7812-7824, 2007. doi:10.1021/jp071097f \n T.A. Wassenaar, H.I. Ingolfsson, R.A. Bockmann, D.P. Tieleman, S.J. Marrink. Computational lipidomics with insane: a versatile \n tool for generating custom membranes for molecular simulations. JCTC, 150410125128004, 2015. doi:10.1021/acs.jctc.5b00209</v>
      </c>
      <c r="O180">
        <v>2016.01</v>
      </c>
      <c r="U180" t="s">
        <v>64</v>
      </c>
      <c r="V180" t="s">
        <v>420</v>
      </c>
      <c r="W180" t="str">
        <f t="shared" ref="W180:W186" si="15">F180&amp;" "&amp;G180&amp;" "&amp;H180</f>
        <v>CCC CCC CDCC</v>
      </c>
      <c r="Y180" t="s">
        <v>421</v>
      </c>
    </row>
    <row r="181" spans="1:25" x14ac:dyDescent="0.2">
      <c r="A181" s="19"/>
      <c r="B181" t="s">
        <v>399</v>
      </c>
      <c r="C181" t="s">
        <v>415</v>
      </c>
      <c r="D181" t="s">
        <v>416</v>
      </c>
      <c r="E181" s="17" t="s">
        <v>422</v>
      </c>
      <c r="F181" s="17" t="s">
        <v>54</v>
      </c>
      <c r="G181" s="17" t="s">
        <v>57</v>
      </c>
      <c r="H181" s="17" t="s">
        <v>73</v>
      </c>
      <c r="I181" t="s">
        <v>423</v>
      </c>
      <c r="J181" t="str">
        <f t="shared" si="14"/>
        <v>C14:0/18:0/18:1 TAG (LPOT)</v>
      </c>
      <c r="K181" t="str">
        <f>"A model "&amp;C181&amp;" ("&amp;D181&amp;") lipid corresponding to atomistic lipid with one C12-14:0 tail, one C16-18:0 tail and one C16-18:1 tail."</f>
        <v>A model triacylglycerol (TAG) lipid corresponding to atomistic lipid with one C12-14:0 tail, one C16-18:0 tail and one C16-18:1 tail.</v>
      </c>
      <c r="M181" t="s">
        <v>419</v>
      </c>
      <c r="N181" t="str">
        <f>Refs!$B$11 &amp; " \n" &amp; Refs!$B$1 &amp; " \n " &amp; Refs!$B$2 &amp; " \n " &amp; Refs!$B$7</f>
        <v>T.A. Vuorela, A. Catte, P.S. Niemela, A. Hall, M.T. Hyvonen, S.J. Marrink, M. Karttunen, I. Vattulainen. Role of lipids \n  in spheroidal high density lipoproteins. PLoS Comp Biol, 6:e1000964, 2010. doi:10.1371/journal.pcbi.1000964 \nS.J. Marrink, A.H. de Vries, A.E. Mark. Coarse grained model for semi-quantitative lipid simulations. JPC-B, 108:750-760, \n 2004. doi:10.1021/jp036508g \n S.J. Marrink, H.J. Risselada, S. Yefimov, D.P. Tieleman, A.H. de Vries. The MARTINI force field: coarse grained model for \n biomolecular simulations. JPC-B, 111:7812-7824, 2007. doi:10.1021/jp071097f \n T.A. Wassenaar, H.I. Ingolfsson, R.A. Bockmann, D.P. Tieleman, S.J. Marrink. Computational lipidomics with insane: a versatile \n tool for generating custom membranes for molecular simulations. JCTC, 150410125128004, 2015. doi:10.1021/acs.jctc.5b00209</v>
      </c>
      <c r="O181">
        <v>2016.01</v>
      </c>
      <c r="U181" t="s">
        <v>64</v>
      </c>
      <c r="V181" t="s">
        <v>420</v>
      </c>
      <c r="W181" t="str">
        <f t="shared" si="15"/>
        <v>CCC CCCC CDCC</v>
      </c>
    </row>
    <row r="182" spans="1:25" x14ac:dyDescent="0.2">
      <c r="A182" s="19"/>
      <c r="B182" t="s">
        <v>399</v>
      </c>
      <c r="C182" t="s">
        <v>415</v>
      </c>
      <c r="D182" t="s">
        <v>416</v>
      </c>
      <c r="E182" s="17" t="s">
        <v>424</v>
      </c>
      <c r="F182" s="17" t="s">
        <v>54</v>
      </c>
      <c r="G182" s="17" t="s">
        <v>73</v>
      </c>
      <c r="H182" s="17" t="s">
        <v>73</v>
      </c>
      <c r="I182" t="s">
        <v>425</v>
      </c>
      <c r="J182" t="str">
        <f t="shared" si="14"/>
        <v>C14:0/18:1/18:1 TAG (LOOT)</v>
      </c>
      <c r="K182" t="str">
        <f>"A model "&amp;C182&amp;" ("&amp;D182&amp;") lipid corresponding to atomistic lipid with one C12-14:0 tail and two C16-18:1 tails."</f>
        <v>A model triacylglycerol (TAG) lipid corresponding to atomistic lipid with one C12-14:0 tail and two C16-18:1 tails.</v>
      </c>
      <c r="M182" t="s">
        <v>419</v>
      </c>
      <c r="N182" t="str">
        <f>Refs!$B$11 &amp; " \n" &amp; Refs!$B$1 &amp; " \n " &amp; Refs!$B$2 &amp; " \n " &amp; Refs!$B$7</f>
        <v>T.A. Vuorela, A. Catte, P.S. Niemela, A. Hall, M.T. Hyvonen, S.J. Marrink, M. Karttunen, I. Vattulainen. Role of lipids \n  in spheroidal high density lipoproteins. PLoS Comp Biol, 6:e1000964, 2010. doi:10.1371/journal.pcbi.1000964 \nS.J. Marrink, A.H. de Vries, A.E. Mark. Coarse grained model for semi-quantitative lipid simulations. JPC-B, 108:750-760, \n 2004. doi:10.1021/jp036508g \n S.J. Marrink, H.J. Risselada, S. Yefimov, D.P. Tieleman, A.H. de Vries. The MARTINI force field: coarse grained model for \n biomolecular simulations. JPC-B, 111:7812-7824, 2007. doi:10.1021/jp071097f \n T.A. Wassenaar, H.I. Ingolfsson, R.A. Bockmann, D.P. Tieleman, S.J. Marrink. Computational lipidomics with insane: a versatile \n tool for generating custom membranes for molecular simulations. JCTC, 150410125128004, 2015. doi:10.1021/acs.jctc.5b00209</v>
      </c>
      <c r="O182">
        <v>2016.01</v>
      </c>
      <c r="U182" t="s">
        <v>64</v>
      </c>
      <c r="V182" t="s">
        <v>420</v>
      </c>
      <c r="W182" t="str">
        <f t="shared" si="15"/>
        <v>CCC CDCC CDCC</v>
      </c>
    </row>
    <row r="183" spans="1:25" x14ac:dyDescent="0.2">
      <c r="A183" s="19"/>
      <c r="B183" t="s">
        <v>399</v>
      </c>
      <c r="C183" t="s">
        <v>415</v>
      </c>
      <c r="D183" t="s">
        <v>416</v>
      </c>
      <c r="E183" s="17" t="s">
        <v>426</v>
      </c>
      <c r="F183" s="17" t="s">
        <v>57</v>
      </c>
      <c r="G183" s="17" t="s">
        <v>57</v>
      </c>
      <c r="H183" s="17" t="s">
        <v>73</v>
      </c>
      <c r="I183" t="s">
        <v>427</v>
      </c>
      <c r="J183" t="str">
        <f t="shared" si="14"/>
        <v>C18:0/18:0/18:1 TAG (PPOT)</v>
      </c>
      <c r="K183" t="str">
        <f>"A model "&amp;C183&amp;" ("&amp;D183&amp;") lipid corresponding to atomistic lipid with two C16-18:0 tails and one C16-18:1 tail."</f>
        <v>A model triacylglycerol (TAG) lipid corresponding to atomistic lipid with two C16-18:0 tails and one C16-18:1 tail.</v>
      </c>
      <c r="M183" t="s">
        <v>419</v>
      </c>
      <c r="N183" t="str">
        <f>Refs!$B$11 &amp; " \n" &amp; Refs!$B$1 &amp; " \n " &amp; Refs!$B$2 &amp; " \n " &amp; Refs!$B$7</f>
        <v>T.A. Vuorela, A. Catte, P.S. Niemela, A. Hall, M.T. Hyvonen, S.J. Marrink, M. Karttunen, I. Vattulainen. Role of lipids \n  in spheroidal high density lipoproteins. PLoS Comp Biol, 6:e1000964, 2010. doi:10.1371/journal.pcbi.1000964 \nS.J. Marrink, A.H. de Vries, A.E. Mark. Coarse grained model for semi-quantitative lipid simulations. JPC-B, 108:750-760, \n 2004. doi:10.1021/jp036508g \n S.J. Marrink, H.J. Risselada, S. Yefimov, D.P. Tieleman, A.H. de Vries. The MARTINI force field: coarse grained model for \n biomolecular simulations. JPC-B, 111:7812-7824, 2007. doi:10.1021/jp071097f \n T.A. Wassenaar, H.I. Ingolfsson, R.A. Bockmann, D.P. Tieleman, S.J. Marrink. Computational lipidomics with insane: a versatile \n tool for generating custom membranes for molecular simulations. JCTC, 150410125128004, 2015. doi:10.1021/acs.jctc.5b00209</v>
      </c>
      <c r="O183">
        <v>2016.01</v>
      </c>
      <c r="U183" t="s">
        <v>64</v>
      </c>
      <c r="V183" t="s">
        <v>420</v>
      </c>
      <c r="W183" t="str">
        <f t="shared" si="15"/>
        <v>CCCC CCCC CDCC</v>
      </c>
    </row>
    <row r="184" spans="1:25" x14ac:dyDescent="0.2">
      <c r="A184" s="19"/>
      <c r="B184" t="s">
        <v>399</v>
      </c>
      <c r="C184" t="s">
        <v>415</v>
      </c>
      <c r="D184" t="s">
        <v>416</v>
      </c>
      <c r="E184" s="17" t="s">
        <v>428</v>
      </c>
      <c r="F184" s="17" t="s">
        <v>57</v>
      </c>
      <c r="G184" s="17" t="s">
        <v>73</v>
      </c>
      <c r="H184" s="17" t="s">
        <v>73</v>
      </c>
      <c r="I184" t="s">
        <v>429</v>
      </c>
      <c r="J184" t="str">
        <f t="shared" si="14"/>
        <v>C18:0/18:1/18:1 TAG (POOT)</v>
      </c>
      <c r="K184" t="str">
        <f>"A model "&amp;C184&amp;" ("&amp;D184&amp;") lipid corresponding to atomistic lipid with one C16-18:0 tail and two C16-18:1 tails."</f>
        <v>A model triacylglycerol (TAG) lipid corresponding to atomistic lipid with one C16-18:0 tail and two C16-18:1 tails.</v>
      </c>
      <c r="M184" t="s">
        <v>419</v>
      </c>
      <c r="N184" t="str">
        <f>Refs!$B$11 &amp; " \n" &amp; Refs!$B$1 &amp; " \n " &amp; Refs!$B$2 &amp; " \n " &amp; Refs!$B$7</f>
        <v>T.A. Vuorela, A. Catte, P.S. Niemela, A. Hall, M.T. Hyvonen, S.J. Marrink, M. Karttunen, I. Vattulainen. Role of lipids \n  in spheroidal high density lipoproteins. PLoS Comp Biol, 6:e1000964, 2010. doi:10.1371/journal.pcbi.1000964 \nS.J. Marrink, A.H. de Vries, A.E. Mark. Coarse grained model for semi-quantitative lipid simulations. JPC-B, 108:750-760, \n 2004. doi:10.1021/jp036508g \n S.J. Marrink, H.J. Risselada, S. Yefimov, D.P. Tieleman, A.H. de Vries. The MARTINI force field: coarse grained model for \n biomolecular simulations. JPC-B, 111:7812-7824, 2007. doi:10.1021/jp071097f \n T.A. Wassenaar, H.I. Ingolfsson, R.A. Bockmann, D.P. Tieleman, S.J. Marrink. Computational lipidomics with insane: a versatile \n tool for generating custom membranes for molecular simulations. JCTC, 150410125128004, 2015. doi:10.1021/acs.jctc.5b00209</v>
      </c>
      <c r="O184">
        <v>2016.01</v>
      </c>
      <c r="U184" t="s">
        <v>64</v>
      </c>
      <c r="V184" t="s">
        <v>420</v>
      </c>
      <c r="W184" t="str">
        <f t="shared" si="15"/>
        <v>CCCC CDCC CDCC</v>
      </c>
    </row>
    <row r="185" spans="1:25" x14ac:dyDescent="0.2">
      <c r="A185" s="19"/>
      <c r="B185" t="s">
        <v>399</v>
      </c>
      <c r="C185" t="s">
        <v>415</v>
      </c>
      <c r="D185" t="s">
        <v>416</v>
      </c>
      <c r="E185" s="17" t="s">
        <v>430</v>
      </c>
      <c r="F185" s="17" t="s">
        <v>73</v>
      </c>
      <c r="G185" s="17" t="s">
        <v>73</v>
      </c>
      <c r="H185" s="17" t="s">
        <v>73</v>
      </c>
      <c r="I185" t="s">
        <v>431</v>
      </c>
      <c r="J185" t="str">
        <f t="shared" si="14"/>
        <v>C18:1/18:1/18:1 TAG (OOOT)</v>
      </c>
      <c r="K185" t="str">
        <f>"Glyceryl trioleate (TOG), a model "&amp;C185&amp;" ("&amp;D185&amp;") corresponding to atomistic lipid with three C16-18:1 tails."</f>
        <v>Glyceryl trioleate (TOG), a model triacylglycerol (TAG) corresponding to atomistic lipid with three C16-18:1 tails.</v>
      </c>
      <c r="M185" t="s">
        <v>432</v>
      </c>
      <c r="N185" t="str">
        <f>Refs!$B$11 &amp; " \n" &amp; Refs!$B$1 &amp; " \n " &amp; Refs!$B$2 &amp; " \n " &amp; Refs!$B$7</f>
        <v>T.A. Vuorela, A. Catte, P.S. Niemela, A. Hall, M.T. Hyvonen, S.J. Marrink, M. Karttunen, I. Vattulainen. Role of lipids \n  in spheroidal high density lipoproteins. PLoS Comp Biol, 6:e1000964, 2010. doi:10.1371/journal.pcbi.1000964 \nS.J. Marrink, A.H. de Vries, A.E. Mark. Coarse grained model for semi-quantitative lipid simulations. JPC-B, 108:750-760, \n 2004. doi:10.1021/jp036508g \n S.J. Marrink, H.J. Risselada, S. Yefimov, D.P. Tieleman, A.H. de Vries. The MARTINI force field: coarse grained model for \n biomolecular simulations. JPC-B, 111:7812-7824, 2007. doi:10.1021/jp071097f \n T.A. Wassenaar, H.I. Ingolfsson, R.A. Bockmann, D.P. Tieleman, S.J. Marrink. Computational lipidomics with insane: a versatile \n tool for generating custom membranes for molecular simulations. JCTC, 150410125128004, 2015. doi:10.1021/acs.jctc.5b00209</v>
      </c>
      <c r="O185">
        <v>2010</v>
      </c>
      <c r="U185" t="s">
        <v>64</v>
      </c>
      <c r="V185" t="s">
        <v>420</v>
      </c>
      <c r="W185" t="str">
        <f t="shared" si="15"/>
        <v>CDCC CDCC CDCC</v>
      </c>
      <c r="Y185" t="s">
        <v>433</v>
      </c>
    </row>
    <row r="186" spans="1:25" x14ac:dyDescent="0.2">
      <c r="A186" s="19"/>
      <c r="B186" t="s">
        <v>399</v>
      </c>
      <c r="C186" t="s">
        <v>415</v>
      </c>
      <c r="D186" t="s">
        <v>416</v>
      </c>
      <c r="E186" s="17" t="s">
        <v>434</v>
      </c>
      <c r="F186" s="17" t="s">
        <v>73</v>
      </c>
      <c r="G186" s="17" t="s">
        <v>73</v>
      </c>
      <c r="H186" s="17" t="s">
        <v>65</v>
      </c>
      <c r="I186" t="s">
        <v>435</v>
      </c>
      <c r="J186" t="str">
        <f t="shared" si="14"/>
        <v>C18:1/18:1/26:0 TAG (OOXT)</v>
      </c>
      <c r="K186" t="str">
        <f>"A model "&amp;C186&amp;" ("&amp;D186&amp;") lipid corresponding to atomistic lipid with two C16-18:1 tails and one C24-26:0 tail."</f>
        <v>A model triacylglycerol (TAG) lipid corresponding to atomistic lipid with two C16-18:1 tails and one C24-26:0 tail.</v>
      </c>
      <c r="M186" t="s">
        <v>419</v>
      </c>
      <c r="N186" t="str">
        <f>Refs!$B$11 &amp; " \n" &amp; Refs!$B$1 &amp; " \n " &amp; Refs!$B$2 &amp; " \n " &amp; Refs!$B$7</f>
        <v>T.A. Vuorela, A. Catte, P.S. Niemela, A. Hall, M.T. Hyvonen, S.J. Marrink, M. Karttunen, I. Vattulainen. Role of lipids \n  in spheroidal high density lipoproteins. PLoS Comp Biol, 6:e1000964, 2010. doi:10.1371/journal.pcbi.1000964 \nS.J. Marrink, A.H. de Vries, A.E. Mark. Coarse grained model for semi-quantitative lipid simulations. JPC-B, 108:750-760, \n 2004. doi:10.1021/jp036508g \n S.J. Marrink, H.J. Risselada, S. Yefimov, D.P. Tieleman, A.H. de Vries. The MARTINI force field: coarse grained model for \n biomolecular simulations. JPC-B, 111:7812-7824, 2007. doi:10.1021/jp071097f \n T.A. Wassenaar, H.I. Ingolfsson, R.A. Bockmann, D.P. Tieleman, S.J. Marrink. Computational lipidomics with insane: a versatile \n tool for generating custom membranes for molecular simulations. JCTC, 150410125128004, 2015. doi:10.1021/acs.jctc.5b00209</v>
      </c>
      <c r="O186">
        <v>2016.01</v>
      </c>
      <c r="U186" t="s">
        <v>64</v>
      </c>
      <c r="V186" t="s">
        <v>420</v>
      </c>
      <c r="W186" t="str">
        <f t="shared" si="15"/>
        <v>CDCC CDCC CCCCCC</v>
      </c>
    </row>
    <row r="187" spans="1:25" x14ac:dyDescent="0.2">
      <c r="A187" s="19"/>
      <c r="E187" s="17"/>
      <c r="F187" s="17"/>
      <c r="G187" s="17"/>
      <c r="H187" s="17"/>
      <c r="K187" s="18"/>
    </row>
    <row r="188" spans="1:25" ht="18" x14ac:dyDescent="0.2">
      <c r="A188" s="19"/>
      <c r="B188" s="16" t="s">
        <v>436</v>
      </c>
      <c r="C188" s="16"/>
      <c r="D188" s="16"/>
      <c r="F188" s="21"/>
      <c r="K188" s="19"/>
      <c r="Y188" s="18"/>
    </row>
    <row r="189" spans="1:25" ht="18" x14ac:dyDescent="0.2">
      <c r="A189" s="19"/>
      <c r="B189" s="20" t="s">
        <v>437</v>
      </c>
      <c r="C189" s="16"/>
      <c r="D189" s="16"/>
      <c r="K189" s="19"/>
      <c r="Y189" s="18"/>
    </row>
    <row r="190" spans="1:25" x14ac:dyDescent="0.2">
      <c r="B190" t="s">
        <v>436</v>
      </c>
      <c r="C190" t="s">
        <v>438</v>
      </c>
      <c r="D190" t="s">
        <v>439</v>
      </c>
      <c r="E190" s="17" t="s">
        <v>440</v>
      </c>
      <c r="F190" s="17" t="s">
        <v>8</v>
      </c>
      <c r="G190" s="17" t="s">
        <v>441</v>
      </c>
      <c r="H190" s="17"/>
      <c r="I190" t="s">
        <v>47</v>
      </c>
      <c r="J190" t="str">
        <f t="shared" ref="J190:J197" si="16">I190&amp;" "&amp;D190&amp;" ("&amp;E190&amp;")"</f>
        <v>C04:0-C06:0 LPC (CPC)</v>
      </c>
      <c r="K190" t="str">
        <f>"A general model "&amp;C190&amp;" ("&amp;D190&amp;") lipid corresponding to atomistic C04:0 butyryl - C06:0 hexanoyl tails."</f>
        <v>A general model lysophosphatidylcholine (LPC) lipid corresponding to atomistic C04:0 butyryl - C06:0 hexanoyl tails.</v>
      </c>
      <c r="M190" t="s">
        <v>158</v>
      </c>
      <c r="N190" t="str">
        <f>Refs!$B$1 &amp; " \n " &amp; Refs!$B$2 &amp; " \n " &amp; Refs!$B$7</f>
        <v>S.J. Marrink, A.H. de Vries, A.E. Mark. Coarse grained model for semi-quantitative lipid simulations. JPC-B, 108:750-760, \n 2004. doi:10.1021/jp036508g \n S.J. Marrink, H.J. Risselada, S. Yefimov, D.P. Tieleman, A.H. de Vries. The MARTINI force field: coarse grained model for \n biomolecular simulations. JPC-B, 111:7812-7824, 2007. doi:10.1021/jp071097f \n T.A. Wassenaar, H.I. Ingolfsson, R.A. Bockmann, D.P. Tieleman, S.J. Marrink. Computational lipidomics with insane: a versatile \n tool for generating custom membranes for molecular simulations. JCTC, 150410125128004, 2015. doi:10.1021/acs.jctc.5b00209</v>
      </c>
      <c r="O190" t="s">
        <v>159</v>
      </c>
      <c r="U190" t="s">
        <v>160</v>
      </c>
      <c r="V190" t="s">
        <v>161</v>
      </c>
      <c r="W190" t="str">
        <f t="shared" ref="W190:W197" si="17">G190&amp;" "&amp;F190</f>
        <v>- C</v>
      </c>
      <c r="Y190" t="s">
        <v>442</v>
      </c>
    </row>
    <row r="191" spans="1:25" x14ac:dyDescent="0.2">
      <c r="B191" t="s">
        <v>436</v>
      </c>
      <c r="C191" t="s">
        <v>438</v>
      </c>
      <c r="D191" t="s">
        <v>439</v>
      </c>
      <c r="E191" s="17" t="s">
        <v>443</v>
      </c>
      <c r="F191" s="17" t="s">
        <v>50</v>
      </c>
      <c r="G191" s="17" t="s">
        <v>441</v>
      </c>
      <c r="H191" s="17"/>
      <c r="I191" t="s">
        <v>51</v>
      </c>
      <c r="J191" t="str">
        <f t="shared" si="16"/>
        <v>C08:0-C10:0 LPC (TPC)</v>
      </c>
      <c r="K191" t="str">
        <f>"A general model "&amp;C191&amp;" ("&amp;D191&amp;") lipid corresponding to atomistic C8:0 octanoyl - C10:0 decanoyl tails."</f>
        <v>A general model lysophosphatidylcholine (LPC) lipid corresponding to atomistic C8:0 octanoyl - C10:0 decanoyl tails.</v>
      </c>
      <c r="M191" t="s">
        <v>158</v>
      </c>
      <c r="N191" t="str">
        <f>Refs!$B$1 &amp; " \n " &amp; Refs!$B$2 &amp; " \n " &amp; Refs!$B$7</f>
        <v>S.J. Marrink, A.H. de Vries, A.E. Mark. Coarse grained model for semi-quantitative lipid simulations. JPC-B, 108:750-760, \n 2004. doi:10.1021/jp036508g \n S.J. Marrink, H.J. Risselada, S. Yefimov, D.P. Tieleman, A.H. de Vries. The MARTINI force field: coarse grained model for \n biomolecular simulations. JPC-B, 111:7812-7824, 2007. doi:10.1021/jp071097f \n T.A. Wassenaar, H.I. Ingolfsson, R.A. Bockmann, D.P. Tieleman, S.J. Marrink. Computational lipidomics with insane: a versatile \n tool for generating custom membranes for molecular simulations. JCTC, 150410125128004, 2015. doi:10.1021/acs.jctc.5b00209</v>
      </c>
      <c r="O191" t="s">
        <v>159</v>
      </c>
      <c r="U191" t="s">
        <v>160</v>
      </c>
      <c r="V191" t="s">
        <v>161</v>
      </c>
      <c r="W191" t="str">
        <f t="shared" si="17"/>
        <v>- CC</v>
      </c>
    </row>
    <row r="192" spans="1:25" x14ac:dyDescent="0.2">
      <c r="B192" t="s">
        <v>436</v>
      </c>
      <c r="C192" t="s">
        <v>438</v>
      </c>
      <c r="D192" t="s">
        <v>439</v>
      </c>
      <c r="E192" s="17" t="s">
        <v>444</v>
      </c>
      <c r="F192" s="17" t="s">
        <v>57</v>
      </c>
      <c r="G192" s="17" t="s">
        <v>441</v>
      </c>
      <c r="H192" s="17"/>
      <c r="I192" t="s">
        <v>58</v>
      </c>
      <c r="J192" t="str">
        <f t="shared" si="16"/>
        <v>C16:0-C18:0 LPC (PPC)</v>
      </c>
      <c r="K192" t="str">
        <f>"A general model "&amp;C192&amp;" ("&amp;D192&amp;") lipid corresponding to atomistic C16:0 palmitic acid - C18:0 stearoyl tails."</f>
        <v>A general model lysophosphatidylcholine (LPC) lipid corresponding to atomistic C16:0 palmitic acid - C18:0 stearoyl tails.</v>
      </c>
      <c r="M192" t="s">
        <v>158</v>
      </c>
      <c r="N192" t="str">
        <f>Refs!$B$1 &amp; " \n " &amp; Refs!$B$2 &amp; " \n " &amp; Refs!$B$7</f>
        <v>S.J. Marrink, A.H. de Vries, A.E. Mark. Coarse grained model for semi-quantitative lipid simulations. JPC-B, 108:750-760, \n 2004. doi:10.1021/jp036508g \n S.J. Marrink, H.J. Risselada, S. Yefimov, D.P. Tieleman, A.H. de Vries. The MARTINI force field: coarse grained model for \n biomolecular simulations. JPC-B, 111:7812-7824, 2007. doi:10.1021/jp071097f \n T.A. Wassenaar, H.I. Ingolfsson, R.A. Bockmann, D.P. Tieleman, S.J. Marrink. Computational lipidomics with insane: a versatile \n tool for generating custom membranes for molecular simulations. JCTC, 150410125128004, 2015. doi:10.1021/acs.jctc.5b00209</v>
      </c>
      <c r="O192" t="s">
        <v>159</v>
      </c>
      <c r="U192" t="s">
        <v>160</v>
      </c>
      <c r="V192" t="s">
        <v>161</v>
      </c>
      <c r="W192" t="str">
        <f t="shared" si="17"/>
        <v>- CCCC</v>
      </c>
      <c r="Y192" t="s">
        <v>445</v>
      </c>
    </row>
    <row r="193" spans="2:23" x14ac:dyDescent="0.2">
      <c r="B193" t="s">
        <v>436</v>
      </c>
      <c r="C193" t="s">
        <v>438</v>
      </c>
      <c r="D193" t="s">
        <v>439</v>
      </c>
      <c r="E193" s="17" t="s">
        <v>446</v>
      </c>
      <c r="F193" s="17" t="s">
        <v>77</v>
      </c>
      <c r="G193" s="17" t="s">
        <v>441</v>
      </c>
      <c r="H193" s="17"/>
      <c r="I193" t="s">
        <v>447</v>
      </c>
      <c r="J193" t="str">
        <f t="shared" si="16"/>
        <v>C16:1-C18:1 LPC (VPC)</v>
      </c>
      <c r="K193" t="str">
        <f>"A general model "&amp;C193&amp;" ("&amp;D193&amp;") lipid corresponding to atomistic C16:1(11c), C18:1(11c) cis-vaccenic acid, \n C18:1(12c) tails"</f>
        <v>A general model lysophosphatidylcholine (LPC) lipid corresponding to atomistic C16:1(11c), C18:1(11c) cis-vaccenic acid, \n C18:1(12c) tails</v>
      </c>
      <c r="M193" t="s">
        <v>158</v>
      </c>
      <c r="N193" t="str">
        <f>Refs!$B$1 &amp; " \n " &amp; Refs!$B$2 &amp; " \n " &amp; Refs!$B$7</f>
        <v>S.J. Marrink, A.H. de Vries, A.E. Mark. Coarse grained model for semi-quantitative lipid simulations. JPC-B, 108:750-760, \n 2004. doi:10.1021/jp036508g \n S.J. Marrink, H.J. Risselada, S. Yefimov, D.P. Tieleman, A.H. de Vries. The MARTINI force field: coarse grained model for \n biomolecular simulations. JPC-B, 111:7812-7824, 2007. doi:10.1021/jp071097f \n T.A. Wassenaar, H.I. Ingolfsson, R.A. Bockmann, D.P. Tieleman, S.J. Marrink. Computational lipidomics with insane: a versatile \n tool for generating custom membranes for molecular simulations. JCTC, 150410125128004, 2015. doi:10.1021/acs.jctc.5b00209</v>
      </c>
      <c r="O193" t="s">
        <v>159</v>
      </c>
      <c r="U193" t="s">
        <v>160</v>
      </c>
      <c r="V193" t="s">
        <v>161</v>
      </c>
      <c r="W193" t="str">
        <f t="shared" si="17"/>
        <v>- CCDC</v>
      </c>
    </row>
    <row r="194" spans="2:23" x14ac:dyDescent="0.2">
      <c r="B194" t="s">
        <v>436</v>
      </c>
      <c r="C194" t="s">
        <v>438</v>
      </c>
      <c r="D194" t="s">
        <v>439</v>
      </c>
      <c r="E194" s="17" t="s">
        <v>448</v>
      </c>
      <c r="F194" s="17" t="s">
        <v>73</v>
      </c>
      <c r="G194" s="17" t="s">
        <v>441</v>
      </c>
      <c r="H194" s="17"/>
      <c r="I194" t="s">
        <v>447</v>
      </c>
      <c r="J194" t="str">
        <f t="shared" si="16"/>
        <v>C16:1-C18:1 LPC (OPC)</v>
      </c>
      <c r="K194" t="str">
        <f>"A general model "&amp;C194&amp;" ("&amp;D194&amp;") lipid corresponding to atomistic C16:1(9c) palmitoleic acid, C18:1(9c) \n oleic acid tails."</f>
        <v>A general model lysophosphatidylcholine (LPC) lipid corresponding to atomistic C16:1(9c) palmitoleic acid, C18:1(9c) \n oleic acid tails.</v>
      </c>
      <c r="M194" t="s">
        <v>158</v>
      </c>
      <c r="N194" t="str">
        <f>Refs!$B$1 &amp; " \n " &amp; Refs!$B$2 &amp; " \n " &amp; Refs!$B$7</f>
        <v>S.J. Marrink, A.H. de Vries, A.E. Mark. Coarse grained model for semi-quantitative lipid simulations. JPC-B, 108:750-760, \n 2004. doi:10.1021/jp036508g \n S.J. Marrink, H.J. Risselada, S. Yefimov, D.P. Tieleman, A.H. de Vries. The MARTINI force field: coarse grained model for \n biomolecular simulations. JPC-B, 111:7812-7824, 2007. doi:10.1021/jp071097f \n T.A. Wassenaar, H.I. Ingolfsson, R.A. Bockmann, D.P. Tieleman, S.J. Marrink. Computational lipidomics with insane: a versatile \n tool for generating custom membranes for molecular simulations. JCTC, 150410125128004, 2015. doi:10.1021/acs.jctc.5b00209</v>
      </c>
      <c r="O194" t="s">
        <v>159</v>
      </c>
      <c r="U194" t="s">
        <v>160</v>
      </c>
      <c r="V194" t="s">
        <v>161</v>
      </c>
      <c r="W194" t="str">
        <f t="shared" si="17"/>
        <v>- CDCC</v>
      </c>
    </row>
    <row r="195" spans="2:23" x14ac:dyDescent="0.2">
      <c r="B195" t="s">
        <v>436</v>
      </c>
      <c r="C195" t="s">
        <v>438</v>
      </c>
      <c r="D195" t="s">
        <v>439</v>
      </c>
      <c r="E195" s="17" t="s">
        <v>449</v>
      </c>
      <c r="F195" s="17" t="s">
        <v>88</v>
      </c>
      <c r="G195" s="17" t="s">
        <v>441</v>
      </c>
      <c r="H195" s="17"/>
      <c r="I195" t="s">
        <v>450</v>
      </c>
      <c r="J195" t="str">
        <f t="shared" si="16"/>
        <v>C16:2-C18:2 LPC (IPC)</v>
      </c>
      <c r="K195" t="str">
        <f>"A general model "&amp;C195&amp;" ("&amp;D195&amp;") lipid corresponding to atomistic e.g. C18:2(9c,12c) linoleic acid tails."</f>
        <v>A general model lysophosphatidylcholine (LPC) lipid corresponding to atomistic e.g. C18:2(9c,12c) linoleic acid tails.</v>
      </c>
      <c r="M195" t="s">
        <v>158</v>
      </c>
      <c r="N195" t="str">
        <f>Refs!$B$1 &amp; " \n " &amp; Refs!$B$2 &amp; " \n " &amp; Refs!$B$7</f>
        <v>S.J. Marrink, A.H. de Vries, A.E. Mark. Coarse grained model for semi-quantitative lipid simulations. JPC-B, 108:750-760, \n 2004. doi:10.1021/jp036508g \n S.J. Marrink, H.J. Risselada, S. Yefimov, D.P. Tieleman, A.H. de Vries. The MARTINI force field: coarse grained model for \n biomolecular simulations. JPC-B, 111:7812-7824, 2007. doi:10.1021/jp071097f \n T.A. Wassenaar, H.I. Ingolfsson, R.A. Bockmann, D.P. Tieleman, S.J. Marrink. Computational lipidomics with insane: a versatile \n tool for generating custom membranes for molecular simulations. JCTC, 150410125128004, 2015. doi:10.1021/acs.jctc.5b00209</v>
      </c>
      <c r="O195" t="s">
        <v>159</v>
      </c>
      <c r="U195" t="s">
        <v>160</v>
      </c>
      <c r="V195" t="s">
        <v>161</v>
      </c>
      <c r="W195" t="str">
        <f t="shared" si="17"/>
        <v>- CDDC</v>
      </c>
    </row>
    <row r="196" spans="2:23" x14ac:dyDescent="0.2">
      <c r="B196" t="s">
        <v>436</v>
      </c>
      <c r="C196" t="s">
        <v>438</v>
      </c>
      <c r="D196" t="s">
        <v>439</v>
      </c>
      <c r="E196" s="17" t="s">
        <v>451</v>
      </c>
      <c r="F196" s="17" t="s">
        <v>103</v>
      </c>
      <c r="G196" s="17" t="s">
        <v>441</v>
      </c>
      <c r="H196" s="17"/>
      <c r="I196" t="s">
        <v>452</v>
      </c>
      <c r="J196" t="str">
        <f t="shared" si="16"/>
        <v>C20:4-C22:5 LPC (APC)</v>
      </c>
      <c r="K196" t="str">
        <f>"A general model "&amp;C196&amp;" ("&amp;D196&amp;") lipid corresponding to atomistic e.g. C20:4(5c,8c,11c,14c) arachidonic acid, \n C22:5(4c,7c,10c,13c,16c) docosapentaenoic acid tails."</f>
        <v>A general model lysophosphatidylcholine (LPC) lipid corresponding to atomistic e.g. C20:4(5c,8c,11c,14c) arachidonic acid, \n C22:5(4c,7c,10c,13c,16c) docosapentaenoic acid tails.</v>
      </c>
      <c r="M196" t="s">
        <v>158</v>
      </c>
      <c r="N196" t="str">
        <f>Refs!$B$1 &amp; " \n " &amp; Refs!$B$2 &amp; " \n " &amp; Refs!$B$7</f>
        <v>S.J. Marrink, A.H. de Vries, A.E. Mark. Coarse grained model for semi-quantitative lipid simulations. JPC-B, 108:750-760, \n 2004. doi:10.1021/jp036508g \n S.J. Marrink, H.J. Risselada, S. Yefimov, D.P. Tieleman, A.H. de Vries. The MARTINI force field: coarse grained model for \n biomolecular simulations. JPC-B, 111:7812-7824, 2007. doi:10.1021/jp071097f \n T.A. Wassenaar, H.I. Ingolfsson, R.A. Bockmann, D.P. Tieleman, S.J. Marrink. Computational lipidomics with insane: a versatile \n tool for generating custom membranes for molecular simulations. JCTC, 150410125128004, 2015. doi:10.1021/acs.jctc.5b00209</v>
      </c>
      <c r="O196" t="s">
        <v>159</v>
      </c>
      <c r="U196" t="s">
        <v>160</v>
      </c>
      <c r="V196" t="s">
        <v>161</v>
      </c>
      <c r="W196" t="str">
        <f t="shared" si="17"/>
        <v>- DDDDC</v>
      </c>
    </row>
    <row r="197" spans="2:23" x14ac:dyDescent="0.2">
      <c r="B197" t="s">
        <v>436</v>
      </c>
      <c r="C197" t="s">
        <v>438</v>
      </c>
      <c r="D197" t="s">
        <v>439</v>
      </c>
      <c r="E197" s="17" t="s">
        <v>453</v>
      </c>
      <c r="F197" s="17" t="s">
        <v>107</v>
      </c>
      <c r="G197" s="17" t="s">
        <v>441</v>
      </c>
      <c r="H197" s="17"/>
      <c r="I197" s="18" t="s">
        <v>454</v>
      </c>
      <c r="J197" t="str">
        <f t="shared" si="16"/>
        <v>C20:5-C22:6 LPC (UPC)</v>
      </c>
      <c r="K197" t="str">
        <f>"A general model "&amp;C197&amp;" ("&amp;D197&amp;") lipid corresponding to atomistic e.g. C22:6(4c,7c,10c,13c,16c,19c) \n docosahexaenoic acid tails."</f>
        <v>A general model lysophosphatidylcholine (LPC) lipid corresponding to atomistic e.g. C22:6(4c,7c,10c,13c,16c,19c) \n docosahexaenoic acid tails.</v>
      </c>
      <c r="M197" t="s">
        <v>158</v>
      </c>
      <c r="N197" t="str">
        <f>Refs!$B$1 &amp; " \n " &amp; Refs!$B$2 &amp; " \n " &amp; Refs!$B$7</f>
        <v>S.J. Marrink, A.H. de Vries, A.E. Mark. Coarse grained model for semi-quantitative lipid simulations. JPC-B, 108:750-760, \n 2004. doi:10.1021/jp036508g \n S.J. Marrink, H.J. Risselada, S. Yefimov, D.P. Tieleman, A.H. de Vries. The MARTINI force field: coarse grained model for \n biomolecular simulations. JPC-B, 111:7812-7824, 2007. doi:10.1021/jp071097f \n T.A. Wassenaar, H.I. Ingolfsson, R.A. Bockmann, D.P. Tieleman, S.J. Marrink. Computational lipidomics with insane: a versatile \n tool for generating custom membranes for molecular simulations. JCTC, 150410125128004, 2015. doi:10.1021/acs.jctc.5b00209</v>
      </c>
      <c r="O197" t="s">
        <v>159</v>
      </c>
      <c r="U197" t="s">
        <v>160</v>
      </c>
      <c r="V197" t="s">
        <v>161</v>
      </c>
      <c r="W197" t="str">
        <f t="shared" si="17"/>
        <v>- DDDDD</v>
      </c>
    </row>
    <row r="198" spans="2:23" x14ac:dyDescent="0.2">
      <c r="B198" s="20" t="s">
        <v>455</v>
      </c>
      <c r="E198" s="17"/>
      <c r="F198" s="17"/>
      <c r="G198" s="17"/>
      <c r="H198" s="17"/>
      <c r="I198" s="18"/>
    </row>
    <row r="199" spans="2:23" x14ac:dyDescent="0.2">
      <c r="B199" t="s">
        <v>436</v>
      </c>
      <c r="C199" t="s">
        <v>456</v>
      </c>
      <c r="D199" t="s">
        <v>457</v>
      </c>
      <c r="E199" s="17" t="s">
        <v>458</v>
      </c>
      <c r="F199" s="17" t="s">
        <v>57</v>
      </c>
      <c r="G199" s="17" t="s">
        <v>441</v>
      </c>
      <c r="H199" s="17"/>
      <c r="I199" t="s">
        <v>58</v>
      </c>
      <c r="J199" t="str">
        <f>I199&amp;" "&amp;D199&amp;" ("&amp;E199&amp;")"</f>
        <v>C16:0-C18:0 LPE (PPE)</v>
      </c>
      <c r="K199" t="str">
        <f>"A general model "&amp;C199&amp;" ("&amp;D199&amp;") lipid corresponding to atomistic C16:0 palmitic acid - C18:0 stearoyl tails."</f>
        <v>A general model lysophosphatidylethanolamine (LPE) lipid corresponding to atomistic C16:0 palmitic acid - C18:0 stearoyl tails.</v>
      </c>
      <c r="M199" t="s">
        <v>158</v>
      </c>
      <c r="N199" t="str">
        <f>Refs!$B$1 &amp; " \n " &amp; Refs!$B$2 &amp; " \n " &amp; Refs!$B$7</f>
        <v>S.J. Marrink, A.H. de Vries, A.E. Mark. Coarse grained model for semi-quantitative lipid simulations. JPC-B, 108:750-760, \n 2004. doi:10.1021/jp036508g \n S.J. Marrink, H.J. Risselada, S. Yefimov, D.P. Tieleman, A.H. de Vries. The MARTINI force field: coarse grained model for \n biomolecular simulations. JPC-B, 111:7812-7824, 2007. doi:10.1021/jp071097f \n T.A. Wassenaar, H.I. Ingolfsson, R.A. Bockmann, D.P. Tieleman, S.J. Marrink. Computational lipidomics with insane: a versatile \n tool for generating custom membranes for molecular simulations. JCTC, 150410125128004, 2015. doi:10.1021/acs.jctc.5b00209</v>
      </c>
      <c r="O199" t="s">
        <v>206</v>
      </c>
      <c r="U199" t="s">
        <v>221</v>
      </c>
      <c r="V199" t="s">
        <v>161</v>
      </c>
      <c r="W199" t="str">
        <f>G199&amp;" "&amp;F199</f>
        <v>- CCCC</v>
      </c>
    </row>
    <row r="200" spans="2:23" x14ac:dyDescent="0.2">
      <c r="B200" t="s">
        <v>436</v>
      </c>
      <c r="C200" t="s">
        <v>456</v>
      </c>
      <c r="D200" t="s">
        <v>457</v>
      </c>
      <c r="E200" s="17" t="s">
        <v>459</v>
      </c>
      <c r="F200" s="17" t="s">
        <v>73</v>
      </c>
      <c r="G200" s="17" t="s">
        <v>441</v>
      </c>
      <c r="H200" s="17"/>
      <c r="I200" t="s">
        <v>447</v>
      </c>
      <c r="J200" t="str">
        <f>I200&amp;" "&amp;D200&amp;" ("&amp;E200&amp;")"</f>
        <v>C16:1-C18:1 LPE (OPE)</v>
      </c>
      <c r="K200" t="str">
        <f>"A general model "&amp;C200&amp;" ("&amp;D200&amp;") lipid corresponding to atomistic C16:1(9c) palmitoleic acid, C18:1(9c) \n oleic acid tails."</f>
        <v>A general model lysophosphatidylethanolamine (LPE) lipid corresponding to atomistic C16:1(9c) palmitoleic acid, C18:1(9c) \n oleic acid tails.</v>
      </c>
      <c r="M200" t="s">
        <v>158</v>
      </c>
      <c r="N200" t="str">
        <f>Refs!$B$1 &amp; " \n " &amp; Refs!$B$2 &amp; " \n " &amp; Refs!$B$7</f>
        <v>S.J. Marrink, A.H. de Vries, A.E. Mark. Coarse grained model for semi-quantitative lipid simulations. JPC-B, 108:750-760, \n 2004. doi:10.1021/jp036508g \n S.J. Marrink, H.J. Risselada, S. Yefimov, D.P. Tieleman, A.H. de Vries. The MARTINI force field: coarse grained model for \n biomolecular simulations. JPC-B, 111:7812-7824, 2007. doi:10.1021/jp071097f \n T.A. Wassenaar, H.I. Ingolfsson, R.A. Bockmann, D.P. Tieleman, S.J. Marrink. Computational lipidomics with insane: a versatile \n tool for generating custom membranes for molecular simulations. JCTC, 150410125128004, 2015. doi:10.1021/acs.jctc.5b00209</v>
      </c>
      <c r="O200" t="s">
        <v>189</v>
      </c>
      <c r="U200" t="s">
        <v>221</v>
      </c>
      <c r="V200" t="s">
        <v>161</v>
      </c>
      <c r="W200" t="str">
        <f>G200&amp;" "&amp;F200</f>
        <v>- CDCC</v>
      </c>
    </row>
    <row r="201" spans="2:23" x14ac:dyDescent="0.2">
      <c r="B201" t="s">
        <v>436</v>
      </c>
      <c r="C201" t="s">
        <v>456</v>
      </c>
      <c r="D201" t="s">
        <v>457</v>
      </c>
      <c r="E201" s="17" t="s">
        <v>460</v>
      </c>
      <c r="F201" s="17" t="s">
        <v>88</v>
      </c>
      <c r="G201" s="17" t="s">
        <v>441</v>
      </c>
      <c r="H201" s="17"/>
      <c r="I201" t="s">
        <v>450</v>
      </c>
      <c r="J201" t="str">
        <f>I201&amp;" "&amp;D201&amp;" ("&amp;E201&amp;")"</f>
        <v>C16:2-C18:2 LPE (IPE)</v>
      </c>
      <c r="K201" t="str">
        <f>"A general model "&amp;C201&amp;" ("&amp;D201&amp;") lipid corresponding to atomistic e.g. C18:2(9c,12c) linoleic acid tails."</f>
        <v>A general model lysophosphatidylethanolamine (LPE) lipid corresponding to atomistic e.g. C18:2(9c,12c) linoleic acid tails.</v>
      </c>
      <c r="M201" t="s">
        <v>158</v>
      </c>
      <c r="N201" t="str">
        <f>Refs!$B$1 &amp; " \n " &amp; Refs!$B$2 &amp; " \n " &amp; Refs!$B$7</f>
        <v>S.J. Marrink, A.H. de Vries, A.E. Mark. Coarse grained model for semi-quantitative lipid simulations. JPC-B, 108:750-760, \n 2004. doi:10.1021/jp036508g \n S.J. Marrink, H.J. Risselada, S. Yefimov, D.P. Tieleman, A.H. de Vries. The MARTINI force field: coarse grained model for \n biomolecular simulations. JPC-B, 111:7812-7824, 2007. doi:10.1021/jp071097f \n T.A. Wassenaar, H.I. Ingolfsson, R.A. Bockmann, D.P. Tieleman, S.J. Marrink. Computational lipidomics with insane: a versatile \n tool for generating custom membranes for molecular simulations. JCTC, 150410125128004, 2015. doi:10.1021/acs.jctc.5b00209</v>
      </c>
      <c r="O201" t="s">
        <v>206</v>
      </c>
      <c r="U201" t="s">
        <v>221</v>
      </c>
      <c r="V201" t="s">
        <v>161</v>
      </c>
      <c r="W201" t="str">
        <f>G201&amp;" "&amp;F201</f>
        <v>- CDDC</v>
      </c>
    </row>
    <row r="202" spans="2:23" x14ac:dyDescent="0.2">
      <c r="B202" s="20" t="s">
        <v>461</v>
      </c>
      <c r="E202" s="17"/>
      <c r="F202" s="17"/>
      <c r="G202" s="17"/>
      <c r="H202" s="17"/>
      <c r="I202" s="18"/>
    </row>
    <row r="203" spans="2:23" x14ac:dyDescent="0.2">
      <c r="B203" t="s">
        <v>436</v>
      </c>
      <c r="C203" t="s">
        <v>462</v>
      </c>
      <c r="D203" t="s">
        <v>463</v>
      </c>
      <c r="E203" s="17" t="s">
        <v>464</v>
      </c>
      <c r="F203" s="17" t="s">
        <v>73</v>
      </c>
      <c r="G203" s="17" t="s">
        <v>441</v>
      </c>
      <c r="H203" s="17"/>
      <c r="I203" t="s">
        <v>447</v>
      </c>
      <c r="J203" t="str">
        <f>I203&amp;" "&amp;D203&amp;" ("&amp;E203&amp;")"</f>
        <v>C16:1-C18:1 LPA (OPA)</v>
      </c>
      <c r="K203" t="str">
        <f>"A general model "&amp;C203&amp;" ("&amp;D203&amp;") lipid corresponding to atomistic C16:1(9c) palmitoleic acid, C18:1(9c) \n oleic acid tails."</f>
        <v>A general model lysophosphatidic acis (LPA) lipid corresponding to atomistic C16:1(9c) palmitoleic acid, C18:1(9c) \n oleic acid tails.</v>
      </c>
      <c r="M203" t="s">
        <v>158</v>
      </c>
      <c r="N203" t="str">
        <f>Refs!$B$1 &amp; " \n " &amp; Refs!$B$2 &amp; " \n " &amp; Refs!$B$7</f>
        <v>S.J. Marrink, A.H. de Vries, A.E. Mark. Coarse grained model for semi-quantitative lipid simulations. JPC-B, 108:750-760, \n 2004. doi:10.1021/jp036508g \n S.J. Marrink, H.J. Risselada, S. Yefimov, D.P. Tieleman, A.H. de Vries. The MARTINI force field: coarse grained model for \n biomolecular simulations. JPC-B, 111:7812-7824, 2007. doi:10.1021/jp071097f \n T.A. Wassenaar, H.I. Ingolfsson, R.A. Bockmann, D.P. Tieleman, S.J. Marrink. Computational lipidomics with insane: a versatile \n tool for generating custom membranes for molecular simulations. JCTC, 150410125128004, 2015. doi:10.1021/acs.jctc.5b00209</v>
      </c>
      <c r="O203" t="s">
        <v>189</v>
      </c>
      <c r="U203" t="s">
        <v>31</v>
      </c>
      <c r="V203" t="s">
        <v>161</v>
      </c>
      <c r="W203" t="str">
        <f>G203&amp;" "&amp;F203</f>
        <v>- CDCC</v>
      </c>
    </row>
    <row r="204" spans="2:23" x14ac:dyDescent="0.2">
      <c r="B204" s="20" t="s">
        <v>465</v>
      </c>
      <c r="E204" s="17"/>
      <c r="F204" s="17"/>
      <c r="G204" s="17"/>
      <c r="H204" s="17"/>
      <c r="I204" s="18"/>
    </row>
    <row r="205" spans="2:23" x14ac:dyDescent="0.2">
      <c r="B205" t="s">
        <v>436</v>
      </c>
      <c r="C205" t="s">
        <v>466</v>
      </c>
      <c r="D205" t="s">
        <v>467</v>
      </c>
      <c r="E205" s="17" t="s">
        <v>468</v>
      </c>
      <c r="F205" s="17" t="s">
        <v>57</v>
      </c>
      <c r="G205" s="17" t="s">
        <v>441</v>
      </c>
      <c r="H205" s="17"/>
      <c r="I205" t="s">
        <v>58</v>
      </c>
      <c r="J205" t="str">
        <f>I205&amp;" "&amp;D205&amp;" ("&amp;E205&amp;")"</f>
        <v>C16:0-C18:0 LPI (PPI)</v>
      </c>
      <c r="K205" t="str">
        <f>"A general model "&amp;C205&amp;" ("&amp;D205&amp;") lipid corresponding to atomistic C16:0 palmitic acid - C18:0 stearoyl tails."</f>
        <v>A general model lysophosphatidylinositol (LPI) lipid corresponding to atomistic C16:0 palmitic acid - C18:0 stearoyl tails.</v>
      </c>
      <c r="M205" t="s">
        <v>158</v>
      </c>
      <c r="N205" t="str">
        <f>Refs!$B$1 &amp; " \n " &amp; Refs!$B$2 &amp; " \n " &amp; Refs!$B$7</f>
        <v>S.J. Marrink, A.H. de Vries, A.E. Mark. Coarse grained model for semi-quantitative lipid simulations. JPC-B, 108:750-760, \n 2004. doi:10.1021/jp036508g \n S.J. Marrink, H.J. Risselada, S. Yefimov, D.P. Tieleman, A.H. de Vries. The MARTINI force field: coarse grained model for \n biomolecular simulations. JPC-B, 111:7812-7824, 2007. doi:10.1021/jp071097f \n T.A. Wassenaar, H.I. Ingolfsson, R.A. Bockmann, D.P. Tieleman, S.J. Marrink. Computational lipidomics with insane: a versatile \n tool for generating custom membranes for molecular simulations. JCTC, 150410125128004, 2015. doi:10.1021/acs.jctc.5b00209</v>
      </c>
      <c r="O205" t="s">
        <v>189</v>
      </c>
      <c r="U205" t="s">
        <v>349</v>
      </c>
      <c r="V205" t="s">
        <v>161</v>
      </c>
      <c r="W205" t="str">
        <f>G205&amp;" "&amp;F205</f>
        <v>- CCCC</v>
      </c>
    </row>
    <row r="206" spans="2:23" x14ac:dyDescent="0.2">
      <c r="B206" t="s">
        <v>436</v>
      </c>
      <c r="C206" t="s">
        <v>466</v>
      </c>
      <c r="D206" t="s">
        <v>467</v>
      </c>
      <c r="E206" s="17" t="s">
        <v>469</v>
      </c>
      <c r="F206" s="17" t="s">
        <v>73</v>
      </c>
      <c r="G206" s="17" t="s">
        <v>441</v>
      </c>
      <c r="H206" s="17"/>
      <c r="I206" t="s">
        <v>447</v>
      </c>
      <c r="J206" t="str">
        <f>I206&amp;" "&amp;D206&amp;" ("&amp;E206&amp;")"</f>
        <v>C16:1-C18:1 LPI (OPI)</v>
      </c>
      <c r="K206" t="str">
        <f>"A general model "&amp;C206&amp;" ("&amp;D206&amp;") lipid corresponding to atomistic C16:1(9c) palmitoleic acid, C18:1(9c) \n oleic acid tails."</f>
        <v>A general model lysophosphatidylinositol (LPI) lipid corresponding to atomistic C16:1(9c) palmitoleic acid, C18:1(9c) \n oleic acid tails.</v>
      </c>
      <c r="M206" t="s">
        <v>158</v>
      </c>
      <c r="N206" t="str">
        <f>Refs!$B$1 &amp; " \n " &amp; Refs!$B$2 &amp; " \n " &amp; Refs!$B$7</f>
        <v>S.J. Marrink, A.H. de Vries, A.E. Mark. Coarse grained model for semi-quantitative lipid simulations. JPC-B, 108:750-760, \n 2004. doi:10.1021/jp036508g \n S.J. Marrink, H.J. Risselada, S. Yefimov, D.P. Tieleman, A.H. de Vries. The MARTINI force field: coarse grained model for \n biomolecular simulations. JPC-B, 111:7812-7824, 2007. doi:10.1021/jp071097f \n T.A. Wassenaar, H.I. Ingolfsson, R.A. Bockmann, D.P. Tieleman, S.J. Marrink. Computational lipidomics with insane: a versatile \n tool for generating custom membranes for molecular simulations. JCTC, 150410125128004, 2015. doi:10.1021/acs.jctc.5b00209</v>
      </c>
      <c r="O206" t="s">
        <v>189</v>
      </c>
      <c r="U206" t="s">
        <v>349</v>
      </c>
      <c r="V206" t="s">
        <v>161</v>
      </c>
      <c r="W206" t="str">
        <f>G206&amp;" "&amp;F206</f>
        <v>- CDCC</v>
      </c>
    </row>
    <row r="208" spans="2:23" ht="18" x14ac:dyDescent="0.2">
      <c r="B208" s="16" t="s">
        <v>470</v>
      </c>
      <c r="C208" s="16"/>
      <c r="D208" s="16"/>
      <c r="F208" s="20" t="s">
        <v>471</v>
      </c>
      <c r="G208" s="20" t="s">
        <v>472</v>
      </c>
      <c r="H208" s="20"/>
      <c r="K208" s="19"/>
    </row>
    <row r="209" spans="2:25" x14ac:dyDescent="0.2">
      <c r="B209" t="s">
        <v>473</v>
      </c>
      <c r="C209" t="s">
        <v>474</v>
      </c>
      <c r="D209" t="s">
        <v>473</v>
      </c>
      <c r="E209" s="17" t="s">
        <v>475</v>
      </c>
      <c r="F209" s="17" t="s">
        <v>123</v>
      </c>
      <c r="G209" s="17" t="s">
        <v>57</v>
      </c>
      <c r="H209" s="17"/>
      <c r="I209" t="s">
        <v>476</v>
      </c>
      <c r="J209" t="str">
        <f t="shared" ref="J209:J218" si="18">I209&amp;" "&amp;D209&amp;" ("&amp;E209&amp;")"</f>
        <v>C(d18:1/18:0) SM (DPSM)</v>
      </c>
      <c r="K209" t="str">
        <f>"A general model "&amp;C209&amp;" ("&amp;D209&amp;") lipid corresponding to atomistic e.g. C(d18:1/18:0) N-stearoyl-D-erythro tails."</f>
        <v>A general model sphingomyelin (SM) lipid corresponding to atomistic e.g. C(d18:1/18:0) N-stearoyl-D-erythro tails.</v>
      </c>
      <c r="M209" t="s">
        <v>158</v>
      </c>
      <c r="N209" t="str">
        <f>Refs!$B$1 &amp; " \n " &amp; Refs!$B$2 &amp; " \n " &amp; Refs!$B$7</f>
        <v>S.J. Marrink, A.H. de Vries, A.E. Mark. Coarse grained model for semi-quantitative lipid simulations. JPC-B, 108:750-760, \n 2004. doi:10.1021/jp036508g \n S.J. Marrink, H.J. Risselada, S. Yefimov, D.P. Tieleman, A.H. de Vries. The MARTINI force field: coarse grained model for \n biomolecular simulations. JPC-B, 111:7812-7824, 2007. doi:10.1021/jp071097f \n T.A. Wassenaar, H.I. Ingolfsson, R.A. Bockmann, D.P. Tieleman, S.J. Marrink. Computational lipidomics with insane: a versatile \n tool for generating custom membranes for molecular simulations. JCTC, 150410125128004, 2015. doi:10.1021/acs.jctc.5b00209</v>
      </c>
      <c r="O209" t="s">
        <v>159</v>
      </c>
      <c r="U209" t="s">
        <v>160</v>
      </c>
      <c r="V209" t="s">
        <v>477</v>
      </c>
      <c r="W209" t="str">
        <f t="shared" ref="W209:W218" si="19">F209&amp;" "&amp;G209</f>
        <v>TCC CCCC</v>
      </c>
      <c r="Y209" s="22"/>
    </row>
    <row r="210" spans="2:25" x14ac:dyDescent="0.2">
      <c r="B210" t="s">
        <v>473</v>
      </c>
      <c r="C210" t="s">
        <v>474</v>
      </c>
      <c r="D210" t="s">
        <v>473</v>
      </c>
      <c r="E210" s="17" t="s">
        <v>478</v>
      </c>
      <c r="F210" s="17" t="s">
        <v>116</v>
      </c>
      <c r="G210" s="17" t="s">
        <v>61</v>
      </c>
      <c r="H210" s="17"/>
      <c r="I210" t="s">
        <v>479</v>
      </c>
      <c r="J210" t="str">
        <f t="shared" si="18"/>
        <v>C(d20:1/20:0) SM (DBSM)</v>
      </c>
      <c r="K210" t="str">
        <f>"A general model "&amp;C210&amp;" ("&amp;D210&amp;") lipid corresponding to atomistic e.g. C(d20:1/20:0) tails."</f>
        <v>A general model sphingomyelin (SM) lipid corresponding to atomistic e.g. C(d20:1/20:0) tails.</v>
      </c>
      <c r="M210" t="s">
        <v>158</v>
      </c>
      <c r="N210" t="str">
        <f>Refs!$B$1 &amp; " \n " &amp; Refs!$B$2 &amp; " \n " &amp; Refs!$B$7</f>
        <v>S.J. Marrink, A.H. de Vries, A.E. Mark. Coarse grained model for semi-quantitative lipid simulations. JPC-B, 108:750-760, \n 2004. doi:10.1021/jp036508g \n S.J. Marrink, H.J. Risselada, S. Yefimov, D.P. Tieleman, A.H. de Vries. The MARTINI force field: coarse grained model for \n biomolecular simulations. JPC-B, 111:7812-7824, 2007. doi:10.1021/jp071097f \n T.A. Wassenaar, H.I. Ingolfsson, R.A. Bockmann, D.P. Tieleman, S.J. Marrink. Computational lipidomics with insane: a versatile \n tool for generating custom membranes for molecular simulations. JCTC, 150410125128004, 2015. doi:10.1021/acs.jctc.5b00209</v>
      </c>
      <c r="O210" t="s">
        <v>159</v>
      </c>
      <c r="U210" t="s">
        <v>160</v>
      </c>
      <c r="V210" t="s">
        <v>477</v>
      </c>
      <c r="W210" t="str">
        <f t="shared" si="19"/>
        <v>TCCC CCCCC</v>
      </c>
    </row>
    <row r="211" spans="2:25" x14ac:dyDescent="0.2">
      <c r="B211" t="s">
        <v>473</v>
      </c>
      <c r="C211" t="s">
        <v>474</v>
      </c>
      <c r="D211" t="s">
        <v>473</v>
      </c>
      <c r="E211" s="17" t="s">
        <v>480</v>
      </c>
      <c r="F211" s="17" t="s">
        <v>128</v>
      </c>
      <c r="G211" s="17" t="s">
        <v>65</v>
      </c>
      <c r="H211" s="17"/>
      <c r="I211" t="s">
        <v>481</v>
      </c>
      <c r="J211" t="str">
        <f t="shared" si="18"/>
        <v>C(d24:1/24:0) SM (DXSM)</v>
      </c>
      <c r="K211" t="str">
        <f>"A general model "&amp;C211&amp;" ("&amp;D211&amp;") lipid corresponding to atomistic e.g. C(d24:1/24:0) tails."</f>
        <v>A general model sphingomyelin (SM) lipid corresponding to atomistic e.g. C(d24:1/24:0) tails.</v>
      </c>
      <c r="M211" t="s">
        <v>158</v>
      </c>
      <c r="N211" t="str">
        <f>Refs!$B$1 &amp; " \n " &amp; Refs!$B$2 &amp; " \n " &amp; Refs!$B$7</f>
        <v>S.J. Marrink, A.H. de Vries, A.E. Mark. Coarse grained model for semi-quantitative lipid simulations. JPC-B, 108:750-760, \n 2004. doi:10.1021/jp036508g \n S.J. Marrink, H.J. Risselada, S. Yefimov, D.P. Tieleman, A.H. de Vries. The MARTINI force field: coarse grained model for \n biomolecular simulations. JPC-B, 111:7812-7824, 2007. doi:10.1021/jp071097f \n T.A. Wassenaar, H.I. Ingolfsson, R.A. Bockmann, D.P. Tieleman, S.J. Marrink. Computational lipidomics with insane: a versatile \n tool for generating custom membranes for molecular simulations. JCTC, 150410125128004, 2015. doi:10.1021/acs.jctc.5b00209</v>
      </c>
      <c r="O211" t="s">
        <v>159</v>
      </c>
      <c r="U211" t="s">
        <v>160</v>
      </c>
      <c r="V211" t="s">
        <v>477</v>
      </c>
      <c r="W211" t="str">
        <f t="shared" si="19"/>
        <v>TCCCC CCCCCC</v>
      </c>
    </row>
    <row r="212" spans="2:25" x14ac:dyDescent="0.2">
      <c r="B212" t="s">
        <v>473</v>
      </c>
      <c r="C212" t="s">
        <v>474</v>
      </c>
      <c r="D212" t="s">
        <v>473</v>
      </c>
      <c r="E212" s="17" t="s">
        <v>482</v>
      </c>
      <c r="F212" s="17" t="s">
        <v>123</v>
      </c>
      <c r="G212" s="17" t="s">
        <v>77</v>
      </c>
      <c r="H212" s="17"/>
      <c r="I212" t="s">
        <v>483</v>
      </c>
      <c r="J212" t="str">
        <f t="shared" si="18"/>
        <v>C(d18:1/18:1) SM (PVSM)</v>
      </c>
      <c r="K212" t="str">
        <f>"A general model "&amp;C212&amp;" ("&amp;D212&amp;") lipid corresponding to atomistic e.g. C(d18:1/18:1(11c)) tails."</f>
        <v>A general model sphingomyelin (SM) lipid corresponding to atomistic e.g. C(d18:1/18:1(11c)) tails.</v>
      </c>
      <c r="M212" t="s">
        <v>158</v>
      </c>
      <c r="N212" t="str">
        <f>Refs!$B$1 &amp; " \n " &amp; Refs!$B$2 &amp; " \n " &amp; Refs!$B$7</f>
        <v>S.J. Marrink, A.H. de Vries, A.E. Mark. Coarse grained model for semi-quantitative lipid simulations. JPC-B, 108:750-760, \n 2004. doi:10.1021/jp036508g \n S.J. Marrink, H.J. Risselada, S. Yefimov, D.P. Tieleman, A.H. de Vries. The MARTINI force field: coarse grained model for \n biomolecular simulations. JPC-B, 111:7812-7824, 2007. doi:10.1021/jp071097f \n T.A. Wassenaar, H.I. Ingolfsson, R.A. Bockmann, D.P. Tieleman, S.J. Marrink. Computational lipidomics with insane: a versatile \n tool for generating custom membranes for molecular simulations. JCTC, 150410125128004, 2015. doi:10.1021/acs.jctc.5b00209</v>
      </c>
      <c r="O212" t="s">
        <v>159</v>
      </c>
      <c r="U212" t="s">
        <v>160</v>
      </c>
      <c r="V212" t="s">
        <v>477</v>
      </c>
      <c r="W212" t="str">
        <f t="shared" si="19"/>
        <v>TCC CCDC</v>
      </c>
    </row>
    <row r="213" spans="2:25" x14ac:dyDescent="0.2">
      <c r="B213" t="s">
        <v>473</v>
      </c>
      <c r="C213" t="s">
        <v>474</v>
      </c>
      <c r="D213" t="s">
        <v>473</v>
      </c>
      <c r="E213" s="17" t="s">
        <v>484</v>
      </c>
      <c r="F213" s="17" t="s">
        <v>123</v>
      </c>
      <c r="G213" s="17" t="s">
        <v>73</v>
      </c>
      <c r="H213" s="17"/>
      <c r="I213" t="s">
        <v>483</v>
      </c>
      <c r="J213" t="str">
        <f t="shared" si="18"/>
        <v>C(d18:1/18:1) SM (POSM)</v>
      </c>
      <c r="K213" t="str">
        <f>"A general model "&amp;C213&amp;" ("&amp;D213&amp;") lipid corresponding to atomistic e.g. C(d18:1/18:1(9c)) tails."</f>
        <v>A general model sphingomyelin (SM) lipid corresponding to atomistic e.g. C(d18:1/18:1(9c)) tails.</v>
      </c>
      <c r="M213" t="s">
        <v>158</v>
      </c>
      <c r="N213" t="str">
        <f>Refs!$B$1 &amp; " \n " &amp; Refs!$B$2 &amp; " \n " &amp; Refs!$B$7</f>
        <v>S.J. Marrink, A.H. de Vries, A.E. Mark. Coarse grained model for semi-quantitative lipid simulations. JPC-B, 108:750-760, \n 2004. doi:10.1021/jp036508g \n S.J. Marrink, H.J. Risselada, S. Yefimov, D.P. Tieleman, A.H. de Vries. The MARTINI force field: coarse grained model for \n biomolecular simulations. JPC-B, 111:7812-7824, 2007. doi:10.1021/jp071097f \n T.A. Wassenaar, H.I. Ingolfsson, R.A. Bockmann, D.P. Tieleman, S.J. Marrink. Computational lipidomics with insane: a versatile \n tool for generating custom membranes for molecular simulations. JCTC, 150410125128004, 2015. doi:10.1021/acs.jctc.5b00209</v>
      </c>
      <c r="O213" t="s">
        <v>159</v>
      </c>
      <c r="U213" t="s">
        <v>160</v>
      </c>
      <c r="V213" t="s">
        <v>477</v>
      </c>
      <c r="W213" t="str">
        <f t="shared" si="19"/>
        <v>TCC CDCC</v>
      </c>
    </row>
    <row r="214" spans="2:25" x14ac:dyDescent="0.2">
      <c r="B214" t="s">
        <v>473</v>
      </c>
      <c r="C214" t="s">
        <v>474</v>
      </c>
      <c r="D214" t="s">
        <v>473</v>
      </c>
      <c r="E214" s="17" t="s">
        <v>485</v>
      </c>
      <c r="F214" s="17" t="s">
        <v>123</v>
      </c>
      <c r="G214" s="17" t="s">
        <v>61</v>
      </c>
      <c r="H214" s="17"/>
      <c r="I214" t="s">
        <v>486</v>
      </c>
      <c r="J214" t="str">
        <f t="shared" si="18"/>
        <v>C(d18:1/20:0) SM (PBSM)</v>
      </c>
      <c r="K214" t="str">
        <f>"A general model "&amp;C214&amp;" ("&amp;D214&amp;") lipid corresponding to atomistic e.g. C(d18:1/20:0) tails."</f>
        <v>A general model sphingomyelin (SM) lipid corresponding to atomistic e.g. C(d18:1/20:0) tails.</v>
      </c>
      <c r="M214" t="s">
        <v>158</v>
      </c>
      <c r="N214" t="str">
        <f>Refs!$B$1 &amp; " \n " &amp; Refs!$B$2 &amp; " \n " &amp; Refs!$B$7</f>
        <v>S.J. Marrink, A.H. de Vries, A.E. Mark. Coarse grained model for semi-quantitative lipid simulations. JPC-B, 108:750-760, \n 2004. doi:10.1021/jp036508g \n S.J. Marrink, H.J. Risselada, S. Yefimov, D.P. Tieleman, A.H. de Vries. The MARTINI force field: coarse grained model for \n biomolecular simulations. JPC-B, 111:7812-7824, 2007. doi:10.1021/jp071097f \n T.A. Wassenaar, H.I. Ingolfsson, R.A. Bockmann, D.P. Tieleman, S.J. Marrink. Computational lipidomics with insane: a versatile \n tool for generating custom membranes for molecular simulations. JCTC, 150410125128004, 2015. doi:10.1021/acs.jctc.5b00209</v>
      </c>
      <c r="O214" t="s">
        <v>206</v>
      </c>
      <c r="U214" t="s">
        <v>160</v>
      </c>
      <c r="V214" t="s">
        <v>477</v>
      </c>
      <c r="W214" t="str">
        <f t="shared" si="19"/>
        <v>TCC CCCCC</v>
      </c>
    </row>
    <row r="215" spans="2:25" x14ac:dyDescent="0.2">
      <c r="B215" t="s">
        <v>473</v>
      </c>
      <c r="C215" t="s">
        <v>474</v>
      </c>
      <c r="D215" t="s">
        <v>473</v>
      </c>
      <c r="E215" s="17" t="s">
        <v>487</v>
      </c>
      <c r="F215" s="17" t="s">
        <v>123</v>
      </c>
      <c r="G215" s="17" t="s">
        <v>80</v>
      </c>
      <c r="H215" s="17"/>
      <c r="I215" t="s">
        <v>488</v>
      </c>
      <c r="J215" t="str">
        <f t="shared" si="18"/>
        <v>C(d18:1/22:1) SM (PGSM)</v>
      </c>
      <c r="K215" t="str">
        <f>"A general model "&amp;C215&amp;" ("&amp;D215&amp;") lipid corresponding to atomistic e.g. C(d18:1/22:1) tails."</f>
        <v>A general model sphingomyelin (SM) lipid corresponding to atomistic e.g. C(d18:1/22:1) tails.</v>
      </c>
      <c r="M215" t="s">
        <v>158</v>
      </c>
      <c r="N215" t="str">
        <f>Refs!$B$1 &amp; " \n " &amp; Refs!$B$2 &amp; " \n " &amp; Refs!$B$7</f>
        <v>S.J. Marrink, A.H. de Vries, A.E. Mark. Coarse grained model for semi-quantitative lipid simulations. JPC-B, 108:750-760, \n 2004. doi:10.1021/jp036508g \n S.J. Marrink, H.J. Risselada, S. Yefimov, D.P. Tieleman, A.H. de Vries. The MARTINI force field: coarse grained model for \n biomolecular simulations. JPC-B, 111:7812-7824, 2007. doi:10.1021/jp071097f \n T.A. Wassenaar, H.I. Ingolfsson, R.A. Bockmann, D.P. Tieleman, S.J. Marrink. Computational lipidomics with insane: a versatile \n tool for generating custom membranes for molecular simulations. JCTC, 150410125128004, 2015. doi:10.1021/acs.jctc.5b00209</v>
      </c>
      <c r="O215" t="s">
        <v>159</v>
      </c>
      <c r="U215" t="s">
        <v>160</v>
      </c>
      <c r="V215" t="s">
        <v>477</v>
      </c>
      <c r="W215" t="str">
        <f t="shared" si="19"/>
        <v>TCC CCDCC</v>
      </c>
    </row>
    <row r="216" spans="2:25" x14ac:dyDescent="0.2">
      <c r="B216" t="s">
        <v>473</v>
      </c>
      <c r="C216" t="s">
        <v>474</v>
      </c>
      <c r="D216" t="s">
        <v>473</v>
      </c>
      <c r="E216" s="17" t="s">
        <v>489</v>
      </c>
      <c r="F216" s="17" t="s">
        <v>123</v>
      </c>
      <c r="G216" s="17" t="s">
        <v>84</v>
      </c>
      <c r="H216" s="17"/>
      <c r="I216" t="s">
        <v>490</v>
      </c>
      <c r="J216" t="str">
        <f t="shared" si="18"/>
        <v>C(d18:1/24:1) SM (PNSM)</v>
      </c>
      <c r="K216" t="str">
        <f>"A general model "&amp;C216&amp;" ("&amp;D216&amp;") lipid corresponding to atomistic e.g. C(d18:1/24:1) tails."</f>
        <v>A general model sphingomyelin (SM) lipid corresponding to atomistic e.g. C(d18:1/24:1) tails.</v>
      </c>
      <c r="M216" t="s">
        <v>158</v>
      </c>
      <c r="N216" t="str">
        <f>Refs!$B$1 &amp; " \n " &amp; Refs!$B$2 &amp; " \n " &amp; Refs!$B$7</f>
        <v>S.J. Marrink, A.H. de Vries, A.E. Mark. Coarse grained model for semi-quantitative lipid simulations. JPC-B, 108:750-760, \n 2004. doi:10.1021/jp036508g \n S.J. Marrink, H.J. Risselada, S. Yefimov, D.P. Tieleman, A.H. de Vries. The MARTINI force field: coarse grained model for \n biomolecular simulations. JPC-B, 111:7812-7824, 2007. doi:10.1021/jp071097f \n T.A. Wassenaar, H.I. Ingolfsson, R.A. Bockmann, D.P. Tieleman, S.J. Marrink. Computational lipidomics with insane: a versatile \n tool for generating custom membranes for molecular simulations. JCTC, 150410125128004, 2015. doi:10.1021/acs.jctc.5b00209</v>
      </c>
      <c r="O216" t="s">
        <v>159</v>
      </c>
      <c r="U216" t="s">
        <v>160</v>
      </c>
      <c r="V216" t="s">
        <v>477</v>
      </c>
      <c r="W216" t="str">
        <f t="shared" si="19"/>
        <v>TCC CCCDCC</v>
      </c>
    </row>
    <row r="217" spans="2:25" x14ac:dyDescent="0.2">
      <c r="B217" t="s">
        <v>473</v>
      </c>
      <c r="C217" t="s">
        <v>474</v>
      </c>
      <c r="D217" t="s">
        <v>473</v>
      </c>
      <c r="E217" s="17" t="s">
        <v>491</v>
      </c>
      <c r="F217" s="17" t="s">
        <v>116</v>
      </c>
      <c r="G217" s="17" t="s">
        <v>84</v>
      </c>
      <c r="H217" s="17"/>
      <c r="I217" t="s">
        <v>492</v>
      </c>
      <c r="J217" t="str">
        <f t="shared" si="18"/>
        <v>C(d20:1/24:1) SM (BNSM)</v>
      </c>
      <c r="K217" t="str">
        <f>"A general model "&amp;C217&amp;" ("&amp;D217&amp;") lipid corresponding to atomistic e.g. C(d20:1/24:1) tails."</f>
        <v>A general model sphingomyelin (SM) lipid corresponding to atomistic e.g. C(d20:1/24:1) tails.</v>
      </c>
      <c r="M217" t="s">
        <v>158</v>
      </c>
      <c r="N217" t="str">
        <f>Refs!$B$1 &amp; " \n " &amp; Refs!$B$2 &amp; " \n " &amp; Refs!$B$7</f>
        <v>S.J. Marrink, A.H. de Vries, A.E. Mark. Coarse grained model for semi-quantitative lipid simulations. JPC-B, 108:750-760, \n 2004. doi:10.1021/jp036508g \n S.J. Marrink, H.J. Risselada, S. Yefimov, D.P. Tieleman, A.H. de Vries. The MARTINI force field: coarse grained model for \n biomolecular simulations. JPC-B, 111:7812-7824, 2007. doi:10.1021/jp071097f \n T.A. Wassenaar, H.I. Ingolfsson, R.A. Bockmann, D.P. Tieleman, S.J. Marrink. Computational lipidomics with insane: a versatile \n tool for generating custom membranes for molecular simulations. JCTC, 150410125128004, 2015. doi:10.1021/acs.jctc.5b00209</v>
      </c>
      <c r="O217" t="s">
        <v>159</v>
      </c>
      <c r="U217" t="s">
        <v>160</v>
      </c>
      <c r="V217" t="s">
        <v>477</v>
      </c>
      <c r="W217" t="str">
        <f t="shared" si="19"/>
        <v>TCCC CCCDCC</v>
      </c>
    </row>
    <row r="218" spans="2:25" x14ac:dyDescent="0.2">
      <c r="B218" t="s">
        <v>473</v>
      </c>
      <c r="C218" t="s">
        <v>474</v>
      </c>
      <c r="D218" t="s">
        <v>473</v>
      </c>
      <c r="E218" s="17" t="s">
        <v>493</v>
      </c>
      <c r="F218" s="17" t="s">
        <v>128</v>
      </c>
      <c r="G218" s="17" t="s">
        <v>84</v>
      </c>
      <c r="H218" s="17"/>
      <c r="I218" t="s">
        <v>494</v>
      </c>
      <c r="J218" t="str">
        <f t="shared" si="18"/>
        <v>C(d24:1/24:1) SM (XNSM)</v>
      </c>
      <c r="K218" t="str">
        <f>"A general model "&amp;C218&amp;" ("&amp;D218&amp;") lipid corresponding to atomistic e.g. C(d24:1/24:1) tails."</f>
        <v>A general model sphingomyelin (SM) lipid corresponding to atomistic e.g. C(d24:1/24:1) tails.</v>
      </c>
      <c r="M218" t="s">
        <v>158</v>
      </c>
      <c r="N218" t="str">
        <f>Refs!$B$1 &amp; " \n " &amp; Refs!$B$2 &amp; " \n " &amp; Refs!$B$7</f>
        <v>S.J. Marrink, A.H. de Vries, A.E. Mark. Coarse grained model for semi-quantitative lipid simulations. JPC-B, 108:750-760, \n 2004. doi:10.1021/jp036508g \n S.J. Marrink, H.J. Risselada, S. Yefimov, D.P. Tieleman, A.H. de Vries. The MARTINI force field: coarse grained model for \n biomolecular simulations. JPC-B, 111:7812-7824, 2007. doi:10.1021/jp071097f \n T.A. Wassenaar, H.I. Ingolfsson, R.A. Bockmann, D.P. Tieleman, S.J. Marrink. Computational lipidomics with insane: a versatile \n tool for generating custom membranes for molecular simulations. JCTC, 150410125128004, 2015. doi:10.1021/acs.jctc.5b00209</v>
      </c>
      <c r="O218" t="s">
        <v>159</v>
      </c>
      <c r="U218" t="s">
        <v>160</v>
      </c>
      <c r="V218" t="s">
        <v>477</v>
      </c>
      <c r="W218" t="str">
        <f t="shared" si="19"/>
        <v>TCCCC CCCDCC</v>
      </c>
    </row>
    <row r="220" spans="2:25" ht="18" x14ac:dyDescent="0.2">
      <c r="B220" s="16" t="s">
        <v>495</v>
      </c>
      <c r="C220" s="16"/>
      <c r="D220" s="16"/>
      <c r="F220" s="20" t="s">
        <v>471</v>
      </c>
      <c r="G220" s="20" t="s">
        <v>472</v>
      </c>
      <c r="H220" s="20"/>
    </row>
    <row r="221" spans="2:25" x14ac:dyDescent="0.2">
      <c r="B221" t="s">
        <v>496</v>
      </c>
      <c r="C221" t="s">
        <v>497</v>
      </c>
      <c r="D221" t="s">
        <v>496</v>
      </c>
      <c r="E221" s="17" t="s">
        <v>498</v>
      </c>
      <c r="F221" s="17" t="s">
        <v>123</v>
      </c>
      <c r="G221" s="17" t="s">
        <v>57</v>
      </c>
      <c r="H221" s="17"/>
      <c r="I221" t="s">
        <v>476</v>
      </c>
      <c r="J221" t="str">
        <f t="shared" ref="J221:J227" si="20">I221&amp;" "&amp;D221&amp;" ("&amp;E221&amp;")"</f>
        <v>C(d18:1/18:0) CER (DPCE)</v>
      </c>
      <c r="K221" t="str">
        <f>"A general model "&amp;C221&amp;" ("&amp;D221&amp;") lipid corresponding to atomistic e.g. C(d18:1/18:0) N-stearoyl-D-erythro tails."</f>
        <v>A general model ceramide (CER) lipid corresponding to atomistic e.g. C(d18:1/18:0) N-stearoyl-D-erythro tails.</v>
      </c>
      <c r="M221" t="s">
        <v>158</v>
      </c>
      <c r="N221" t="str">
        <f>Refs!$B$1 &amp; " \n " &amp; Refs!$B$2 &amp; " \n " &amp; Refs!$B$7</f>
        <v>S.J. Marrink, A.H. de Vries, A.E. Mark. Coarse grained model for semi-quantitative lipid simulations. JPC-B, 108:750-760, \n 2004. doi:10.1021/jp036508g \n S.J. Marrink, H.J. Risselada, S. Yefimov, D.P. Tieleman, A.H. de Vries. The MARTINI force field: coarse grained model for \n biomolecular simulations. JPC-B, 111:7812-7824, 2007. doi:10.1021/jp071097f \n T.A. Wassenaar, H.I. Ingolfsson, R.A. Bockmann, D.P. Tieleman, S.J. Marrink. Computational lipidomics with insane: a versatile \n tool for generating custom membranes for molecular simulations. JCTC, 150410125128004, 2015. doi:10.1021/acs.jctc.5b00209</v>
      </c>
      <c r="O221" t="s">
        <v>159</v>
      </c>
      <c r="V221" t="s">
        <v>477</v>
      </c>
      <c r="W221" t="str">
        <f t="shared" ref="W221:W227" si="21">F221&amp;" "&amp;G221</f>
        <v>TCC CCCC</v>
      </c>
      <c r="Y221" t="s">
        <v>499</v>
      </c>
    </row>
    <row r="222" spans="2:25" x14ac:dyDescent="0.2">
      <c r="B222" t="s">
        <v>496</v>
      </c>
      <c r="C222" t="s">
        <v>497</v>
      </c>
      <c r="D222" t="s">
        <v>496</v>
      </c>
      <c r="E222" s="17" t="s">
        <v>500</v>
      </c>
      <c r="F222" s="17" t="s">
        <v>116</v>
      </c>
      <c r="G222" s="17" t="s">
        <v>61</v>
      </c>
      <c r="H222" s="17"/>
      <c r="I222" t="s">
        <v>479</v>
      </c>
      <c r="J222" t="str">
        <f t="shared" si="20"/>
        <v>C(d20:1/20:0) CER (DBCE)</v>
      </c>
      <c r="K222" t="str">
        <f>"A general model "&amp;C222&amp;" ("&amp;D222&amp;") lipid corresponding to atomistic e.g. C(d20:1/20:0) tails."</f>
        <v>A general model ceramide (CER) lipid corresponding to atomistic e.g. C(d20:1/20:0) tails.</v>
      </c>
      <c r="M222" t="s">
        <v>158</v>
      </c>
      <c r="N222" t="str">
        <f>Refs!$B$1 &amp; " \n " &amp; Refs!$B$2 &amp; " \n " &amp; Refs!$B$7</f>
        <v>S.J. Marrink, A.H. de Vries, A.E. Mark. Coarse grained model for semi-quantitative lipid simulations. JPC-B, 108:750-760, \n 2004. doi:10.1021/jp036508g \n S.J. Marrink, H.J. Risselada, S. Yefimov, D.P. Tieleman, A.H. de Vries. The MARTINI force field: coarse grained model for \n biomolecular simulations. JPC-B, 111:7812-7824, 2007. doi:10.1021/jp071097f \n T.A. Wassenaar, H.I. Ingolfsson, R.A. Bockmann, D.P. Tieleman, S.J. Marrink. Computational lipidomics with insane: a versatile \n tool for generating custom membranes for molecular simulations. JCTC, 150410125128004, 2015. doi:10.1021/acs.jctc.5b00209</v>
      </c>
      <c r="O222" t="s">
        <v>206</v>
      </c>
      <c r="V222" t="s">
        <v>477</v>
      </c>
      <c r="W222" t="str">
        <f t="shared" si="21"/>
        <v>TCCC CCCCC</v>
      </c>
    </row>
    <row r="223" spans="2:25" x14ac:dyDescent="0.2">
      <c r="B223" t="s">
        <v>496</v>
      </c>
      <c r="C223" t="s">
        <v>497</v>
      </c>
      <c r="D223" t="s">
        <v>496</v>
      </c>
      <c r="E223" s="17" t="s">
        <v>501</v>
      </c>
      <c r="F223" s="17" t="s">
        <v>128</v>
      </c>
      <c r="G223" s="17" t="s">
        <v>65</v>
      </c>
      <c r="H223" s="17"/>
      <c r="I223" t="s">
        <v>481</v>
      </c>
      <c r="J223" t="str">
        <f t="shared" si="20"/>
        <v>C(d24:1/24:0) CER (DXCE)</v>
      </c>
      <c r="K223" t="str">
        <f>"A general model "&amp;C223&amp;" ("&amp;D223&amp;") lipid corresponding to atomistic e.g. C(d24:1/24:0) tails."</f>
        <v>A general model ceramide (CER) lipid corresponding to atomistic e.g. C(d24:1/24:0) tails.</v>
      </c>
      <c r="M223" t="s">
        <v>158</v>
      </c>
      <c r="N223" t="str">
        <f>Refs!$B$1 &amp; " \n " &amp; Refs!$B$2 &amp; " \n " &amp; Refs!$B$7</f>
        <v>S.J. Marrink, A.H. de Vries, A.E. Mark. Coarse grained model for semi-quantitative lipid simulations. JPC-B, 108:750-760, \n 2004. doi:10.1021/jp036508g \n S.J. Marrink, H.J. Risselada, S. Yefimov, D.P. Tieleman, A.H. de Vries. The MARTINI force field: coarse grained model for \n biomolecular simulations. JPC-B, 111:7812-7824, 2007. doi:10.1021/jp071097f \n T.A. Wassenaar, H.I. Ingolfsson, R.A. Bockmann, D.P. Tieleman, S.J. Marrink. Computational lipidomics with insane: a versatile \n tool for generating custom membranes for molecular simulations. JCTC, 150410125128004, 2015. doi:10.1021/acs.jctc.5b00209</v>
      </c>
      <c r="O223" t="s">
        <v>159</v>
      </c>
      <c r="V223" t="s">
        <v>477</v>
      </c>
      <c r="W223" t="str">
        <f t="shared" si="21"/>
        <v>TCCCC CCCCCC</v>
      </c>
      <c r="Y223" s="22"/>
    </row>
    <row r="224" spans="2:25" x14ac:dyDescent="0.2">
      <c r="B224" t="s">
        <v>496</v>
      </c>
      <c r="C224" t="s">
        <v>497</v>
      </c>
      <c r="D224" t="s">
        <v>496</v>
      </c>
      <c r="E224" s="17" t="s">
        <v>502</v>
      </c>
      <c r="F224" s="17" t="s">
        <v>123</v>
      </c>
      <c r="G224" s="17" t="s">
        <v>73</v>
      </c>
      <c r="H224" s="17"/>
      <c r="I224" t="s">
        <v>483</v>
      </c>
      <c r="J224" t="str">
        <f t="shared" si="20"/>
        <v>C(d18:1/18:1) CER (POCE)</v>
      </c>
      <c r="K224" t="str">
        <f>"A general model "&amp;C224&amp;" ("&amp;D224&amp;") lipid corresponding to atomistic e.g. C(d18:1/18:1) tails."</f>
        <v>A general model ceramide (CER) lipid corresponding to atomistic e.g. C(d18:1/18:1) tails.</v>
      </c>
      <c r="M224" t="s">
        <v>158</v>
      </c>
      <c r="N224" t="str">
        <f>Refs!$B$1 &amp; " \n " &amp; Refs!$B$2 &amp; " \n " &amp; Refs!$B$7</f>
        <v>S.J. Marrink, A.H. de Vries, A.E. Mark. Coarse grained model for semi-quantitative lipid simulations. JPC-B, 108:750-760, \n 2004. doi:10.1021/jp036508g \n S.J. Marrink, H.J. Risselada, S. Yefimov, D.P. Tieleman, A.H. de Vries. The MARTINI force field: coarse grained model for \n biomolecular simulations. JPC-B, 111:7812-7824, 2007. doi:10.1021/jp071097f \n T.A. Wassenaar, H.I. Ingolfsson, R.A. Bockmann, D.P. Tieleman, S.J. Marrink. Computational lipidomics with insane: a versatile \n tool for generating custom membranes for molecular simulations. JCTC, 150410125128004, 2015. doi:10.1021/acs.jctc.5b00209</v>
      </c>
      <c r="O224" t="s">
        <v>206</v>
      </c>
      <c r="V224" t="s">
        <v>477</v>
      </c>
      <c r="W224" t="str">
        <f t="shared" si="21"/>
        <v>TCC CDCC</v>
      </c>
      <c r="Y224" s="22"/>
    </row>
    <row r="225" spans="2:25" x14ac:dyDescent="0.2">
      <c r="B225" t="s">
        <v>496</v>
      </c>
      <c r="C225" t="s">
        <v>497</v>
      </c>
      <c r="D225" t="s">
        <v>496</v>
      </c>
      <c r="E225" s="17" t="s">
        <v>503</v>
      </c>
      <c r="F225" s="17" t="s">
        <v>123</v>
      </c>
      <c r="G225" s="17" t="s">
        <v>65</v>
      </c>
      <c r="H225" s="17"/>
      <c r="I225" t="s">
        <v>504</v>
      </c>
      <c r="J225" t="str">
        <f t="shared" si="20"/>
        <v>C(d18:1/24:0) CER (PXCE)</v>
      </c>
      <c r="K225" t="str">
        <f>"A general model "&amp;C225&amp;" ("&amp;D225&amp;") lipid corresponding to atomistic e.g. C(d18:1/24:0) tails."</f>
        <v>A general model ceramide (CER) lipid corresponding to atomistic e.g. C(d18:1/24:0) tails.</v>
      </c>
      <c r="M225" t="s">
        <v>158</v>
      </c>
      <c r="N225" t="str">
        <f>Refs!$B$1 &amp; " \n " &amp; Refs!$B$2 &amp; " \n " &amp; Refs!$B$7</f>
        <v>S.J. Marrink, A.H. de Vries, A.E. Mark. Coarse grained model for semi-quantitative lipid simulations. JPC-B, 108:750-760, \n 2004. doi:10.1021/jp036508g \n S.J. Marrink, H.J. Risselada, S. Yefimov, D.P. Tieleman, A.H. de Vries. The MARTINI force field: coarse grained model for \n biomolecular simulations. JPC-B, 111:7812-7824, 2007. doi:10.1021/jp071097f \n T.A. Wassenaar, H.I. Ingolfsson, R.A. Bockmann, D.P. Tieleman, S.J. Marrink. Computational lipidomics with insane: a versatile \n tool for generating custom membranes for molecular simulations. JCTC, 150410125128004, 2015. doi:10.1021/acs.jctc.5b00209</v>
      </c>
      <c r="O225" t="s">
        <v>338</v>
      </c>
      <c r="V225" t="s">
        <v>477</v>
      </c>
      <c r="W225" t="str">
        <f t="shared" si="21"/>
        <v>TCC CCCCCC</v>
      </c>
      <c r="Y225" s="22"/>
    </row>
    <row r="226" spans="2:25" x14ac:dyDescent="0.2">
      <c r="B226" t="s">
        <v>496</v>
      </c>
      <c r="C226" t="s">
        <v>497</v>
      </c>
      <c r="D226" t="s">
        <v>496</v>
      </c>
      <c r="E226" s="17" t="s">
        <v>505</v>
      </c>
      <c r="F226" s="17" t="s">
        <v>123</v>
      </c>
      <c r="G226" s="17" t="s">
        <v>84</v>
      </c>
      <c r="H226" s="17"/>
      <c r="I226" t="s">
        <v>490</v>
      </c>
      <c r="J226" t="str">
        <f t="shared" si="20"/>
        <v>C(d18:1/24:1) CER (PNCE)</v>
      </c>
      <c r="K226" t="str">
        <f>"A general model "&amp;C226&amp;" ("&amp;D226&amp;") lipid corresponding to atomistic e.g. C(d18:1/24:1) tails."</f>
        <v>A general model ceramide (CER) lipid corresponding to atomistic e.g. C(d18:1/24:1) tails.</v>
      </c>
      <c r="M226" t="s">
        <v>158</v>
      </c>
      <c r="N226" t="str">
        <f>Refs!$B$1 &amp; " \n " &amp; Refs!$B$2 &amp; " \n " &amp; Refs!$B$7</f>
        <v>S.J. Marrink, A.H. de Vries, A.E. Mark. Coarse grained model for semi-quantitative lipid simulations. JPC-B, 108:750-760, \n 2004. doi:10.1021/jp036508g \n S.J. Marrink, H.J. Risselada, S. Yefimov, D.P. Tieleman, A.H. de Vries. The MARTINI force field: coarse grained model for \n biomolecular simulations. JPC-B, 111:7812-7824, 2007. doi:10.1021/jp071097f \n T.A. Wassenaar, H.I. Ingolfsson, R.A. Bockmann, D.P. Tieleman, S.J. Marrink. Computational lipidomics with insane: a versatile \n tool for generating custom membranes for molecular simulations. JCTC, 150410125128004, 2015. doi:10.1021/acs.jctc.5b00209</v>
      </c>
      <c r="O226" t="s">
        <v>159</v>
      </c>
      <c r="V226" t="s">
        <v>477</v>
      </c>
      <c r="W226" t="str">
        <f t="shared" si="21"/>
        <v>TCC CCCDCC</v>
      </c>
    </row>
    <row r="227" spans="2:25" x14ac:dyDescent="0.2">
      <c r="B227" t="s">
        <v>496</v>
      </c>
      <c r="C227" t="s">
        <v>497</v>
      </c>
      <c r="D227" t="s">
        <v>496</v>
      </c>
      <c r="E227" s="17" t="s">
        <v>506</v>
      </c>
      <c r="F227" s="17" t="s">
        <v>128</v>
      </c>
      <c r="G227" s="17" t="s">
        <v>84</v>
      </c>
      <c r="H227" s="17"/>
      <c r="I227" t="s">
        <v>494</v>
      </c>
      <c r="J227" t="str">
        <f t="shared" si="20"/>
        <v>C(d24:1/24:1) CER (XNCE)</v>
      </c>
      <c r="K227" t="str">
        <f>"A general model "&amp;C227&amp;" ("&amp;D227&amp;") lipid corresponding to atomistic e.g. C(d24:1/24:1) tails."</f>
        <v>A general model ceramide (CER) lipid corresponding to atomistic e.g. C(d24:1/24:1) tails.</v>
      </c>
      <c r="M227" t="s">
        <v>158</v>
      </c>
      <c r="N227" t="str">
        <f>Refs!$B$1 &amp; " \n " &amp; Refs!$B$2 &amp; " \n " &amp; Refs!$B$7</f>
        <v>S.J. Marrink, A.H. de Vries, A.E. Mark. Coarse grained model for semi-quantitative lipid simulations. JPC-B, 108:750-760, \n 2004. doi:10.1021/jp036508g \n S.J. Marrink, H.J. Risselada, S. Yefimov, D.P. Tieleman, A.H. de Vries. The MARTINI force field: coarse grained model for \n biomolecular simulations. JPC-B, 111:7812-7824, 2007. doi:10.1021/jp071097f \n T.A. Wassenaar, H.I. Ingolfsson, R.A. Bockmann, D.P. Tieleman, S.J. Marrink. Computational lipidomics with insane: a versatile \n tool for generating custom membranes for molecular simulations. JCTC, 150410125128004, 2015. doi:10.1021/acs.jctc.5b00209</v>
      </c>
      <c r="O227" t="s">
        <v>159</v>
      </c>
      <c r="V227" t="s">
        <v>477</v>
      </c>
      <c r="W227" t="str">
        <f t="shared" si="21"/>
        <v>TCCCC CCCDCC</v>
      </c>
    </row>
  </sheetData>
  <pageMargins left="0.75" right="0.75" top="1" bottom="1" header="0.51180555555555496" footer="0.51180555555555496"/>
  <pageSetup paperSize="0" scale="0" firstPageNumber="0" orientation="portrait" usePrinterDefaults="0" horizontalDpi="0" verticalDpi="0" copie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569216-BAD8-8D41-A5EF-568AB85269C7}">
  <dimension ref="A1:AMJ48"/>
  <sheetViews>
    <sheetView zoomScale="125" zoomScaleNormal="125" zoomScalePageLayoutView="125" workbookViewId="0">
      <selection activeCell="L28" sqref="L28"/>
    </sheetView>
  </sheetViews>
  <sheetFormatPr baseColWidth="10" defaultColWidth="8.83203125" defaultRowHeight="16" x14ac:dyDescent="0.2"/>
  <cols>
    <col min="1" max="5" width="8.83203125" style="2"/>
    <col min="6" max="6" width="70.1640625" style="2" customWidth="1"/>
    <col min="7" max="8" width="8.83203125" style="2"/>
    <col min="9" max="9" width="8.83203125" style="3"/>
    <col min="10" max="1024" width="8.83203125" style="2"/>
  </cols>
  <sheetData>
    <row r="1" spans="1:1024" x14ac:dyDescent="0.2">
      <c r="A1"/>
      <c r="B1"/>
      <c r="C1"/>
      <c r="D1"/>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row>
    <row r="2" spans="1:1024" x14ac:dyDescent="0.2">
      <c r="A2"/>
      <c r="B2" s="4" t="s">
        <v>0</v>
      </c>
      <c r="C2"/>
      <c r="D2"/>
      <c r="E2"/>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row>
    <row r="4" spans="1:1024" s="5" customFormat="1" ht="12" customHeight="1" x14ac:dyDescent="0.15">
      <c r="A4" s="44" t="s">
        <v>1</v>
      </c>
      <c r="B4" s="44"/>
      <c r="C4" s="44"/>
      <c r="D4" s="44"/>
      <c r="E4" s="44"/>
      <c r="F4" s="44"/>
      <c r="I4" s="6"/>
    </row>
    <row r="5" spans="1:1024" ht="28" x14ac:dyDescent="0.2">
      <c r="A5" s="5"/>
      <c r="B5" s="7" t="s">
        <v>2</v>
      </c>
      <c r="C5" s="7" t="s">
        <v>3</v>
      </c>
      <c r="D5" s="7" t="s">
        <v>4</v>
      </c>
      <c r="E5" s="7" t="s">
        <v>5</v>
      </c>
      <c r="F5" s="7" t="s">
        <v>6</v>
      </c>
      <c r="G5" s="7" t="s">
        <v>7</v>
      </c>
      <c r="H5"/>
      <c r="I5" s="6"/>
      <c r="J5"/>
      <c r="K5"/>
      <c r="L5"/>
      <c r="M5"/>
      <c r="N5"/>
      <c r="O5"/>
      <c r="P5"/>
      <c r="Q5"/>
      <c r="R5"/>
      <c r="S5"/>
      <c r="T5"/>
      <c r="U5"/>
      <c r="V5"/>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row>
    <row r="6" spans="1:1024" x14ac:dyDescent="0.2">
      <c r="A6"/>
      <c r="B6" s="2" t="s">
        <v>8</v>
      </c>
      <c r="C6" s="2" t="s">
        <v>9</v>
      </c>
      <c r="D6" s="2" t="s">
        <v>10</v>
      </c>
      <c r="E6" s="8" t="s">
        <v>11</v>
      </c>
      <c r="F6" s="2" t="s">
        <v>12</v>
      </c>
      <c r="G6"/>
      <c r="H6"/>
      <c r="I6"/>
      <c r="J6"/>
      <c r="K6"/>
      <c r="L6"/>
      <c r="M6"/>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row>
    <row r="7" spans="1:1024" x14ac:dyDescent="0.2">
      <c r="A7"/>
      <c r="B7" s="2" t="s">
        <v>13</v>
      </c>
      <c r="C7" s="2" t="s">
        <v>14</v>
      </c>
      <c r="D7" s="2" t="s">
        <v>15</v>
      </c>
      <c r="E7" s="8" t="s">
        <v>11</v>
      </c>
      <c r="F7" s="2" t="s">
        <v>16</v>
      </c>
      <c r="G7"/>
      <c r="H7"/>
      <c r="I7"/>
      <c r="J7"/>
      <c r="K7"/>
      <c r="L7"/>
      <c r="M7"/>
      <c r="N7"/>
      <c r="O7"/>
      <c r="P7"/>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row>
    <row r="8" spans="1:1024" x14ac:dyDescent="0.2">
      <c r="A8"/>
      <c r="B8" s="2" t="s">
        <v>17</v>
      </c>
      <c r="C8" s="2" t="s">
        <v>18</v>
      </c>
      <c r="D8" s="2" t="s">
        <v>19</v>
      </c>
      <c r="E8" s="8" t="s">
        <v>20</v>
      </c>
      <c r="F8" s="2" t="s">
        <v>21</v>
      </c>
      <c r="G8"/>
      <c r="H8"/>
      <c r="I8"/>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c r="IF8"/>
      <c r="IG8"/>
      <c r="IH8"/>
      <c r="II8"/>
      <c r="IJ8"/>
      <c r="IK8"/>
      <c r="IL8"/>
      <c r="IM8"/>
      <c r="IN8"/>
      <c r="IO8"/>
      <c r="IP8"/>
      <c r="IQ8"/>
      <c r="IR8"/>
      <c r="IS8"/>
      <c r="IT8"/>
      <c r="IU8"/>
      <c r="IV8"/>
      <c r="IW8"/>
      <c r="IX8"/>
      <c r="IY8"/>
      <c r="IZ8"/>
      <c r="JA8"/>
      <c r="JB8"/>
      <c r="JC8"/>
      <c r="JD8"/>
      <c r="JE8"/>
      <c r="JF8"/>
      <c r="JG8"/>
      <c r="JH8"/>
      <c r="JI8"/>
      <c r="JJ8"/>
      <c r="JK8"/>
      <c r="JL8"/>
      <c r="JM8"/>
      <c r="JN8"/>
      <c r="JO8"/>
      <c r="JP8"/>
      <c r="JQ8"/>
      <c r="JR8"/>
      <c r="JS8"/>
      <c r="JT8"/>
      <c r="JU8"/>
      <c r="JV8"/>
      <c r="JW8"/>
      <c r="JX8"/>
      <c r="JY8"/>
      <c r="JZ8"/>
      <c r="KA8"/>
      <c r="KB8"/>
      <c r="KC8"/>
      <c r="KD8"/>
      <c r="KE8"/>
      <c r="KF8"/>
      <c r="KG8"/>
      <c r="KH8"/>
      <c r="KI8"/>
      <c r="KJ8"/>
      <c r="KK8"/>
      <c r="KL8"/>
      <c r="KM8"/>
      <c r="KN8"/>
      <c r="KO8"/>
      <c r="KP8"/>
      <c r="KQ8"/>
      <c r="KR8"/>
      <c r="KS8"/>
      <c r="KT8"/>
      <c r="KU8"/>
      <c r="KV8"/>
      <c r="KW8"/>
      <c r="KX8"/>
      <c r="KY8"/>
      <c r="KZ8"/>
      <c r="LA8"/>
      <c r="LB8"/>
      <c r="LC8"/>
      <c r="LD8"/>
      <c r="LE8"/>
      <c r="LF8"/>
      <c r="LG8"/>
      <c r="LH8"/>
      <c r="LI8"/>
      <c r="LJ8"/>
      <c r="LK8"/>
      <c r="LL8"/>
      <c r="LM8"/>
      <c r="LN8"/>
      <c r="LO8"/>
      <c r="LP8"/>
      <c r="LQ8"/>
      <c r="LR8"/>
      <c r="LS8"/>
      <c r="LT8"/>
      <c r="LU8"/>
      <c r="LV8"/>
      <c r="LW8"/>
      <c r="LX8"/>
      <c r="LY8"/>
      <c r="LZ8"/>
      <c r="MA8"/>
      <c r="MB8"/>
      <c r="MC8"/>
      <c r="MD8"/>
      <c r="ME8"/>
      <c r="MF8"/>
      <c r="MG8"/>
      <c r="MH8"/>
      <c r="MI8"/>
      <c r="MJ8"/>
      <c r="MK8"/>
      <c r="ML8"/>
      <c r="MM8"/>
      <c r="MN8"/>
      <c r="MO8"/>
      <c r="MP8"/>
      <c r="MQ8"/>
      <c r="MR8"/>
      <c r="MS8"/>
      <c r="MT8"/>
      <c r="MU8"/>
      <c r="MV8"/>
      <c r="MW8"/>
      <c r="MX8"/>
      <c r="MY8"/>
      <c r="MZ8"/>
      <c r="NA8"/>
      <c r="NB8"/>
      <c r="NC8"/>
      <c r="ND8"/>
      <c r="NE8"/>
      <c r="NF8"/>
      <c r="NG8"/>
      <c r="NH8"/>
      <c r="NI8"/>
      <c r="NJ8"/>
      <c r="NK8"/>
      <c r="NL8"/>
      <c r="NM8"/>
      <c r="NN8"/>
      <c r="NO8"/>
      <c r="NP8"/>
      <c r="NQ8"/>
      <c r="NR8"/>
      <c r="NS8"/>
      <c r="NT8"/>
      <c r="NU8"/>
      <c r="NV8"/>
      <c r="NW8"/>
      <c r="NX8"/>
      <c r="NY8"/>
      <c r="NZ8"/>
      <c r="OA8"/>
      <c r="OB8"/>
      <c r="OC8"/>
      <c r="OD8"/>
      <c r="OE8"/>
      <c r="OF8"/>
      <c r="OG8"/>
      <c r="OH8"/>
      <c r="OI8"/>
      <c r="OJ8"/>
      <c r="OK8"/>
      <c r="OL8"/>
      <c r="OM8"/>
      <c r="ON8"/>
      <c r="OO8"/>
      <c r="OP8"/>
      <c r="OQ8"/>
      <c r="OR8"/>
      <c r="OS8"/>
      <c r="OT8"/>
      <c r="OU8"/>
      <c r="OV8"/>
      <c r="OW8"/>
      <c r="OX8"/>
      <c r="OY8"/>
      <c r="OZ8"/>
      <c r="PA8"/>
      <c r="PB8"/>
      <c r="PC8"/>
      <c r="PD8"/>
      <c r="PE8"/>
      <c r="PF8"/>
      <c r="PG8"/>
      <c r="PH8"/>
      <c r="PI8"/>
      <c r="PJ8"/>
      <c r="PK8"/>
      <c r="PL8"/>
      <c r="PM8"/>
      <c r="PN8"/>
      <c r="PO8"/>
      <c r="PP8"/>
      <c r="PQ8"/>
      <c r="PR8"/>
      <c r="PS8"/>
      <c r="PT8"/>
      <c r="PU8"/>
      <c r="PV8"/>
      <c r="PW8"/>
      <c r="PX8"/>
      <c r="PY8"/>
      <c r="PZ8"/>
      <c r="QA8"/>
      <c r="QB8"/>
      <c r="QC8"/>
      <c r="QD8"/>
      <c r="QE8"/>
      <c r="QF8"/>
      <c r="QG8"/>
      <c r="QH8"/>
      <c r="QI8"/>
      <c r="QJ8"/>
      <c r="QK8"/>
      <c r="QL8"/>
      <c r="QM8"/>
      <c r="QN8"/>
      <c r="QO8"/>
      <c r="QP8"/>
      <c r="QQ8"/>
      <c r="QR8"/>
      <c r="QS8"/>
      <c r="QT8"/>
      <c r="QU8"/>
      <c r="QV8"/>
      <c r="QW8"/>
      <c r="QX8"/>
      <c r="QY8"/>
      <c r="QZ8"/>
      <c r="RA8"/>
      <c r="RB8"/>
      <c r="RC8"/>
      <c r="RD8"/>
      <c r="RE8"/>
      <c r="RF8"/>
      <c r="RG8"/>
      <c r="RH8"/>
      <c r="RI8"/>
      <c r="RJ8"/>
      <c r="RK8"/>
      <c r="RL8"/>
      <c r="RM8"/>
      <c r="RN8"/>
      <c r="RO8"/>
      <c r="RP8"/>
      <c r="RQ8"/>
      <c r="RR8"/>
      <c r="RS8"/>
      <c r="RT8"/>
      <c r="RU8"/>
      <c r="RV8"/>
      <c r="RW8"/>
      <c r="RX8"/>
      <c r="RY8"/>
      <c r="RZ8"/>
      <c r="SA8"/>
      <c r="SB8"/>
      <c r="SC8"/>
      <c r="SD8"/>
      <c r="SE8"/>
      <c r="SF8"/>
      <c r="SG8"/>
      <c r="SH8"/>
      <c r="SI8"/>
      <c r="SJ8"/>
      <c r="SK8"/>
      <c r="SL8"/>
      <c r="SM8"/>
      <c r="SN8"/>
      <c r="SO8"/>
      <c r="SP8"/>
      <c r="SQ8"/>
      <c r="SR8"/>
      <c r="SS8"/>
      <c r="ST8"/>
      <c r="SU8"/>
      <c r="SV8"/>
      <c r="SW8"/>
      <c r="SX8"/>
      <c r="SY8"/>
      <c r="SZ8"/>
      <c r="TA8"/>
      <c r="TB8"/>
      <c r="TC8"/>
      <c r="TD8"/>
      <c r="TE8"/>
      <c r="TF8"/>
      <c r="TG8"/>
      <c r="TH8"/>
      <c r="TI8"/>
      <c r="TJ8"/>
      <c r="TK8"/>
      <c r="TL8"/>
      <c r="TM8"/>
      <c r="TN8"/>
      <c r="TO8"/>
      <c r="TP8"/>
      <c r="TQ8"/>
      <c r="TR8"/>
      <c r="TS8"/>
      <c r="TT8"/>
      <c r="TU8"/>
      <c r="TV8"/>
      <c r="TW8"/>
      <c r="TX8"/>
      <c r="TY8"/>
      <c r="TZ8"/>
      <c r="UA8"/>
      <c r="UB8"/>
      <c r="UC8"/>
      <c r="UD8"/>
      <c r="UE8"/>
      <c r="UF8"/>
      <c r="UG8"/>
      <c r="UH8"/>
      <c r="UI8"/>
      <c r="UJ8"/>
      <c r="UK8"/>
      <c r="UL8"/>
      <c r="UM8"/>
      <c r="UN8"/>
      <c r="UO8"/>
      <c r="UP8"/>
      <c r="UQ8"/>
      <c r="UR8"/>
      <c r="US8"/>
      <c r="UT8"/>
      <c r="UU8"/>
      <c r="UV8"/>
      <c r="UW8"/>
      <c r="UX8"/>
      <c r="UY8"/>
      <c r="UZ8"/>
      <c r="VA8"/>
      <c r="VB8"/>
      <c r="VC8"/>
      <c r="VD8"/>
      <c r="VE8"/>
      <c r="VF8"/>
      <c r="VG8"/>
      <c r="VH8"/>
      <c r="VI8"/>
      <c r="VJ8"/>
      <c r="VK8"/>
      <c r="VL8"/>
      <c r="VM8"/>
      <c r="VN8"/>
      <c r="VO8"/>
      <c r="VP8"/>
      <c r="VQ8"/>
      <c r="VR8"/>
      <c r="VS8"/>
      <c r="VT8"/>
      <c r="VU8"/>
      <c r="VV8"/>
      <c r="VW8"/>
      <c r="VX8"/>
      <c r="VY8"/>
      <c r="VZ8"/>
      <c r="WA8"/>
      <c r="WB8"/>
      <c r="WC8"/>
      <c r="WD8"/>
      <c r="WE8"/>
      <c r="WF8"/>
      <c r="WG8"/>
      <c r="WH8"/>
      <c r="WI8"/>
      <c r="WJ8"/>
      <c r="WK8"/>
      <c r="WL8"/>
      <c r="WM8"/>
      <c r="WN8"/>
      <c r="WO8"/>
      <c r="WP8"/>
      <c r="WQ8"/>
      <c r="WR8"/>
      <c r="WS8"/>
      <c r="WT8"/>
      <c r="WU8"/>
      <c r="WV8"/>
      <c r="WW8"/>
      <c r="WX8"/>
      <c r="WY8"/>
      <c r="WZ8"/>
      <c r="XA8"/>
      <c r="XB8"/>
      <c r="XC8"/>
      <c r="XD8"/>
      <c r="XE8"/>
      <c r="XF8"/>
      <c r="XG8"/>
      <c r="XH8"/>
      <c r="XI8"/>
      <c r="XJ8"/>
      <c r="XK8"/>
      <c r="XL8"/>
      <c r="XM8"/>
      <c r="XN8"/>
      <c r="XO8"/>
      <c r="XP8"/>
      <c r="XQ8"/>
      <c r="XR8"/>
      <c r="XS8"/>
      <c r="XT8"/>
      <c r="XU8"/>
      <c r="XV8"/>
      <c r="XW8"/>
      <c r="XX8"/>
      <c r="XY8"/>
      <c r="XZ8"/>
      <c r="YA8"/>
      <c r="YB8"/>
      <c r="YC8"/>
      <c r="YD8"/>
      <c r="YE8"/>
      <c r="YF8"/>
      <c r="YG8"/>
      <c r="YH8"/>
      <c r="YI8"/>
      <c r="YJ8"/>
      <c r="YK8"/>
      <c r="YL8"/>
      <c r="YM8"/>
      <c r="YN8"/>
      <c r="YO8"/>
      <c r="YP8"/>
      <c r="YQ8"/>
      <c r="YR8"/>
      <c r="YS8"/>
      <c r="YT8"/>
      <c r="YU8"/>
      <c r="YV8"/>
      <c r="YW8"/>
      <c r="YX8"/>
      <c r="YY8"/>
      <c r="YZ8"/>
      <c r="ZA8"/>
      <c r="ZB8"/>
      <c r="ZC8"/>
      <c r="ZD8"/>
      <c r="ZE8"/>
      <c r="ZF8"/>
      <c r="ZG8"/>
      <c r="ZH8"/>
      <c r="ZI8"/>
      <c r="ZJ8"/>
      <c r="ZK8"/>
      <c r="ZL8"/>
      <c r="ZM8"/>
      <c r="ZN8"/>
      <c r="ZO8"/>
      <c r="ZP8"/>
      <c r="ZQ8"/>
      <c r="ZR8"/>
      <c r="ZS8"/>
      <c r="ZT8"/>
      <c r="ZU8"/>
      <c r="ZV8"/>
      <c r="ZW8"/>
      <c r="ZX8"/>
      <c r="ZY8"/>
      <c r="ZZ8"/>
      <c r="AAA8"/>
      <c r="AAB8"/>
      <c r="AAC8"/>
      <c r="AAD8"/>
      <c r="AAE8"/>
      <c r="AAF8"/>
      <c r="AAG8"/>
      <c r="AAH8"/>
      <c r="AAI8"/>
      <c r="AAJ8"/>
      <c r="AAK8"/>
      <c r="AAL8"/>
      <c r="AAM8"/>
      <c r="AAN8"/>
      <c r="AAO8"/>
      <c r="AAP8"/>
      <c r="AAQ8"/>
      <c r="AAR8"/>
      <c r="AAS8"/>
      <c r="AAT8"/>
      <c r="AAU8"/>
      <c r="AAV8"/>
      <c r="AAW8"/>
      <c r="AAX8"/>
      <c r="AAY8"/>
      <c r="AAZ8"/>
      <c r="ABA8"/>
      <c r="ABB8"/>
      <c r="ABC8"/>
      <c r="ABD8"/>
      <c r="ABE8"/>
      <c r="ABF8"/>
      <c r="ABG8"/>
      <c r="ABH8"/>
      <c r="ABI8"/>
      <c r="ABJ8"/>
      <c r="ABK8"/>
      <c r="ABL8"/>
      <c r="ABM8"/>
      <c r="ABN8"/>
      <c r="ABO8"/>
      <c r="ABP8"/>
      <c r="ABQ8"/>
      <c r="ABR8"/>
      <c r="ABS8"/>
      <c r="ABT8"/>
      <c r="ABU8"/>
      <c r="ABV8"/>
      <c r="ABW8"/>
      <c r="ABX8"/>
      <c r="ABY8"/>
      <c r="ABZ8"/>
      <c r="ACA8"/>
      <c r="ACB8"/>
      <c r="ACC8"/>
      <c r="ACD8"/>
      <c r="ACE8"/>
      <c r="ACF8"/>
      <c r="ACG8"/>
      <c r="ACH8"/>
      <c r="ACI8"/>
      <c r="ACJ8"/>
      <c r="ACK8"/>
      <c r="ACL8"/>
      <c r="ACM8"/>
      <c r="ACN8"/>
      <c r="ACO8"/>
      <c r="ACP8"/>
      <c r="ACQ8"/>
      <c r="ACR8"/>
      <c r="ACS8"/>
      <c r="ACT8"/>
      <c r="ACU8"/>
      <c r="ACV8"/>
      <c r="ACW8"/>
      <c r="ACX8"/>
      <c r="ACY8"/>
      <c r="ACZ8"/>
      <c r="ADA8"/>
      <c r="ADB8"/>
      <c r="ADC8"/>
      <c r="ADD8"/>
      <c r="ADE8"/>
      <c r="ADF8"/>
      <c r="ADG8"/>
      <c r="ADH8"/>
      <c r="ADI8"/>
      <c r="ADJ8"/>
      <c r="ADK8"/>
      <c r="ADL8"/>
      <c r="ADM8"/>
      <c r="ADN8"/>
      <c r="ADO8"/>
      <c r="ADP8"/>
      <c r="ADQ8"/>
      <c r="ADR8"/>
      <c r="ADS8"/>
      <c r="ADT8"/>
      <c r="ADU8"/>
      <c r="ADV8"/>
      <c r="ADW8"/>
      <c r="ADX8"/>
      <c r="ADY8"/>
      <c r="ADZ8"/>
      <c r="AEA8"/>
      <c r="AEB8"/>
      <c r="AEC8"/>
      <c r="AED8"/>
      <c r="AEE8"/>
      <c r="AEF8"/>
      <c r="AEG8"/>
      <c r="AEH8"/>
      <c r="AEI8"/>
      <c r="AEJ8"/>
      <c r="AEK8"/>
      <c r="AEL8"/>
      <c r="AEM8"/>
      <c r="AEN8"/>
      <c r="AEO8"/>
      <c r="AEP8"/>
      <c r="AEQ8"/>
      <c r="AER8"/>
      <c r="AES8"/>
      <c r="AET8"/>
      <c r="AEU8"/>
      <c r="AEV8"/>
      <c r="AEW8"/>
      <c r="AEX8"/>
      <c r="AEY8"/>
      <c r="AEZ8"/>
      <c r="AFA8"/>
      <c r="AFB8"/>
      <c r="AFC8"/>
      <c r="AFD8"/>
      <c r="AFE8"/>
      <c r="AFF8"/>
      <c r="AFG8"/>
      <c r="AFH8"/>
      <c r="AFI8"/>
      <c r="AFJ8"/>
      <c r="AFK8"/>
      <c r="AFL8"/>
      <c r="AFM8"/>
      <c r="AFN8"/>
      <c r="AFO8"/>
      <c r="AFP8"/>
      <c r="AFQ8"/>
      <c r="AFR8"/>
      <c r="AFS8"/>
      <c r="AFT8"/>
      <c r="AFU8"/>
      <c r="AFV8"/>
      <c r="AFW8"/>
      <c r="AFX8"/>
      <c r="AFY8"/>
      <c r="AFZ8"/>
      <c r="AGA8"/>
      <c r="AGB8"/>
      <c r="AGC8"/>
      <c r="AGD8"/>
      <c r="AGE8"/>
      <c r="AGF8"/>
      <c r="AGG8"/>
      <c r="AGH8"/>
      <c r="AGI8"/>
      <c r="AGJ8"/>
      <c r="AGK8"/>
      <c r="AGL8"/>
      <c r="AGM8"/>
      <c r="AGN8"/>
      <c r="AGO8"/>
      <c r="AGP8"/>
      <c r="AGQ8"/>
      <c r="AGR8"/>
      <c r="AGS8"/>
      <c r="AGT8"/>
      <c r="AGU8"/>
      <c r="AGV8"/>
      <c r="AGW8"/>
      <c r="AGX8"/>
      <c r="AGY8"/>
      <c r="AGZ8"/>
      <c r="AHA8"/>
      <c r="AHB8"/>
      <c r="AHC8"/>
      <c r="AHD8"/>
      <c r="AHE8"/>
      <c r="AHF8"/>
      <c r="AHG8"/>
      <c r="AHH8"/>
      <c r="AHI8"/>
      <c r="AHJ8"/>
      <c r="AHK8"/>
      <c r="AHL8"/>
      <c r="AHM8"/>
      <c r="AHN8"/>
      <c r="AHO8"/>
      <c r="AHP8"/>
      <c r="AHQ8"/>
      <c r="AHR8"/>
      <c r="AHS8"/>
      <c r="AHT8"/>
      <c r="AHU8"/>
      <c r="AHV8"/>
      <c r="AHW8"/>
      <c r="AHX8"/>
      <c r="AHY8"/>
      <c r="AHZ8"/>
      <c r="AIA8"/>
      <c r="AIB8"/>
      <c r="AIC8"/>
      <c r="AID8"/>
      <c r="AIE8"/>
      <c r="AIF8"/>
      <c r="AIG8"/>
      <c r="AIH8"/>
      <c r="AII8"/>
      <c r="AIJ8"/>
      <c r="AIK8"/>
      <c r="AIL8"/>
      <c r="AIM8"/>
      <c r="AIN8"/>
      <c r="AIO8"/>
      <c r="AIP8"/>
      <c r="AIQ8"/>
      <c r="AIR8"/>
      <c r="AIS8"/>
      <c r="AIT8"/>
      <c r="AIU8"/>
      <c r="AIV8"/>
      <c r="AIW8"/>
      <c r="AIX8"/>
      <c r="AIY8"/>
      <c r="AIZ8"/>
      <c r="AJA8"/>
      <c r="AJB8"/>
      <c r="AJC8"/>
      <c r="AJD8"/>
      <c r="AJE8"/>
      <c r="AJF8"/>
      <c r="AJG8"/>
      <c r="AJH8"/>
      <c r="AJI8"/>
      <c r="AJJ8"/>
      <c r="AJK8"/>
      <c r="AJL8"/>
      <c r="AJM8"/>
      <c r="AJN8"/>
      <c r="AJO8"/>
      <c r="AJP8"/>
      <c r="AJQ8"/>
      <c r="AJR8"/>
      <c r="AJS8"/>
      <c r="AJT8"/>
      <c r="AJU8"/>
      <c r="AJV8"/>
      <c r="AJW8"/>
      <c r="AJX8"/>
      <c r="AJY8"/>
      <c r="AJZ8"/>
      <c r="AKA8"/>
      <c r="AKB8"/>
      <c r="AKC8"/>
      <c r="AKD8"/>
      <c r="AKE8"/>
      <c r="AKF8"/>
      <c r="AKG8"/>
      <c r="AKH8"/>
      <c r="AKI8"/>
      <c r="AKJ8"/>
      <c r="AKK8"/>
      <c r="AKL8"/>
      <c r="AKM8"/>
      <c r="AKN8"/>
      <c r="AKO8"/>
      <c r="AKP8"/>
      <c r="AKQ8"/>
      <c r="AKR8"/>
      <c r="AKS8"/>
      <c r="AKT8"/>
      <c r="AKU8"/>
      <c r="AKV8"/>
      <c r="AKW8"/>
      <c r="AKX8"/>
      <c r="AKY8"/>
      <c r="AKZ8"/>
      <c r="ALA8"/>
      <c r="ALB8"/>
      <c r="ALC8"/>
      <c r="ALD8"/>
      <c r="ALE8"/>
      <c r="ALF8"/>
      <c r="ALG8"/>
      <c r="ALH8"/>
      <c r="ALI8"/>
      <c r="ALJ8"/>
      <c r="ALK8"/>
      <c r="ALL8"/>
      <c r="ALM8"/>
      <c r="ALN8"/>
      <c r="ALO8"/>
      <c r="ALP8"/>
      <c r="ALQ8"/>
      <c r="ALR8"/>
      <c r="ALS8"/>
      <c r="ALT8"/>
      <c r="ALU8"/>
      <c r="ALV8"/>
      <c r="ALW8"/>
      <c r="ALX8"/>
      <c r="ALY8"/>
      <c r="ALZ8"/>
      <c r="AMA8"/>
      <c r="AMB8"/>
      <c r="AMC8"/>
      <c r="AMD8"/>
      <c r="AME8"/>
      <c r="AMF8"/>
      <c r="AMG8"/>
      <c r="AMH8"/>
      <c r="AMI8"/>
      <c r="AMJ8"/>
    </row>
    <row r="9" spans="1:1024" x14ac:dyDescent="0.2">
      <c r="A9"/>
      <c r="B9" s="2" t="s">
        <v>22</v>
      </c>
      <c r="C9" s="2" t="s">
        <v>23</v>
      </c>
      <c r="D9" s="2" t="s">
        <v>24</v>
      </c>
      <c r="E9" s="8" t="s">
        <v>20</v>
      </c>
      <c r="F9" s="2" t="s">
        <v>25</v>
      </c>
      <c r="G9"/>
      <c r="H9"/>
      <c r="I9"/>
      <c r="J9"/>
      <c r="K9"/>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c r="IF9"/>
      <c r="IG9"/>
      <c r="IH9"/>
      <c r="II9"/>
      <c r="IJ9"/>
      <c r="IK9"/>
      <c r="IL9"/>
      <c r="IM9"/>
      <c r="IN9"/>
      <c r="IO9"/>
      <c r="IP9"/>
      <c r="IQ9"/>
      <c r="IR9"/>
      <c r="IS9"/>
      <c r="IT9"/>
      <c r="IU9"/>
      <c r="IV9"/>
      <c r="IW9"/>
      <c r="IX9"/>
      <c r="IY9"/>
      <c r="IZ9"/>
      <c r="JA9"/>
      <c r="JB9"/>
      <c r="JC9"/>
      <c r="JD9"/>
      <c r="JE9"/>
      <c r="JF9"/>
      <c r="JG9"/>
      <c r="JH9"/>
      <c r="JI9"/>
      <c r="JJ9"/>
      <c r="JK9"/>
      <c r="JL9"/>
      <c r="JM9"/>
      <c r="JN9"/>
      <c r="JO9"/>
      <c r="JP9"/>
      <c r="JQ9"/>
      <c r="JR9"/>
      <c r="JS9"/>
      <c r="JT9"/>
      <c r="JU9"/>
      <c r="JV9"/>
      <c r="JW9"/>
      <c r="JX9"/>
      <c r="JY9"/>
      <c r="JZ9"/>
      <c r="KA9"/>
      <c r="KB9"/>
      <c r="KC9"/>
      <c r="KD9"/>
      <c r="KE9"/>
      <c r="KF9"/>
      <c r="KG9"/>
      <c r="KH9"/>
      <c r="KI9"/>
      <c r="KJ9"/>
      <c r="KK9"/>
      <c r="KL9"/>
      <c r="KM9"/>
      <c r="KN9"/>
      <c r="KO9"/>
      <c r="KP9"/>
      <c r="KQ9"/>
      <c r="KR9"/>
      <c r="KS9"/>
      <c r="KT9"/>
      <c r="KU9"/>
      <c r="KV9"/>
      <c r="KW9"/>
      <c r="KX9"/>
      <c r="KY9"/>
      <c r="KZ9"/>
      <c r="LA9"/>
      <c r="LB9"/>
      <c r="LC9"/>
      <c r="LD9"/>
      <c r="LE9"/>
      <c r="LF9"/>
      <c r="LG9"/>
      <c r="LH9"/>
      <c r="LI9"/>
      <c r="LJ9"/>
      <c r="LK9"/>
      <c r="LL9"/>
      <c r="LM9"/>
      <c r="LN9"/>
      <c r="LO9"/>
      <c r="LP9"/>
      <c r="LQ9"/>
      <c r="LR9"/>
      <c r="LS9"/>
      <c r="LT9"/>
      <c r="LU9"/>
      <c r="LV9"/>
      <c r="LW9"/>
      <c r="LX9"/>
      <c r="LY9"/>
      <c r="LZ9"/>
      <c r="MA9"/>
      <c r="MB9"/>
      <c r="MC9"/>
      <c r="MD9"/>
      <c r="ME9"/>
      <c r="MF9"/>
      <c r="MG9"/>
      <c r="MH9"/>
      <c r="MI9"/>
      <c r="MJ9"/>
      <c r="MK9"/>
      <c r="ML9"/>
      <c r="MM9"/>
      <c r="MN9"/>
      <c r="MO9"/>
      <c r="MP9"/>
      <c r="MQ9"/>
      <c r="MR9"/>
      <c r="MS9"/>
      <c r="MT9"/>
      <c r="MU9"/>
      <c r="MV9"/>
      <c r="MW9"/>
      <c r="MX9"/>
      <c r="MY9"/>
      <c r="MZ9"/>
      <c r="NA9"/>
      <c r="NB9"/>
      <c r="NC9"/>
      <c r="ND9"/>
      <c r="NE9"/>
      <c r="NF9"/>
      <c r="NG9"/>
      <c r="NH9"/>
      <c r="NI9"/>
      <c r="NJ9"/>
      <c r="NK9"/>
      <c r="NL9"/>
      <c r="NM9"/>
      <c r="NN9"/>
      <c r="NO9"/>
      <c r="NP9"/>
      <c r="NQ9"/>
      <c r="NR9"/>
      <c r="NS9"/>
      <c r="NT9"/>
      <c r="NU9"/>
      <c r="NV9"/>
      <c r="NW9"/>
      <c r="NX9"/>
      <c r="NY9"/>
      <c r="NZ9"/>
      <c r="OA9"/>
      <c r="OB9"/>
      <c r="OC9"/>
      <c r="OD9"/>
      <c r="OE9"/>
      <c r="OF9"/>
      <c r="OG9"/>
      <c r="OH9"/>
      <c r="OI9"/>
      <c r="OJ9"/>
      <c r="OK9"/>
      <c r="OL9"/>
      <c r="OM9"/>
      <c r="ON9"/>
      <c r="OO9"/>
      <c r="OP9"/>
      <c r="OQ9"/>
      <c r="OR9"/>
      <c r="OS9"/>
      <c r="OT9"/>
      <c r="OU9"/>
      <c r="OV9"/>
      <c r="OW9"/>
      <c r="OX9"/>
      <c r="OY9"/>
      <c r="OZ9"/>
      <c r="PA9"/>
      <c r="PB9"/>
      <c r="PC9"/>
      <c r="PD9"/>
      <c r="PE9"/>
      <c r="PF9"/>
      <c r="PG9"/>
      <c r="PH9"/>
      <c r="PI9"/>
      <c r="PJ9"/>
      <c r="PK9"/>
      <c r="PL9"/>
      <c r="PM9"/>
      <c r="PN9"/>
      <c r="PO9"/>
      <c r="PP9"/>
      <c r="PQ9"/>
      <c r="PR9"/>
      <c r="PS9"/>
      <c r="PT9"/>
      <c r="PU9"/>
      <c r="PV9"/>
      <c r="PW9"/>
      <c r="PX9"/>
      <c r="PY9"/>
      <c r="PZ9"/>
      <c r="QA9"/>
      <c r="QB9"/>
      <c r="QC9"/>
      <c r="QD9"/>
      <c r="QE9"/>
      <c r="QF9"/>
      <c r="QG9"/>
      <c r="QH9"/>
      <c r="QI9"/>
      <c r="QJ9"/>
      <c r="QK9"/>
      <c r="QL9"/>
      <c r="QM9"/>
      <c r="QN9"/>
      <c r="QO9"/>
      <c r="QP9"/>
      <c r="QQ9"/>
      <c r="QR9"/>
      <c r="QS9"/>
      <c r="QT9"/>
      <c r="QU9"/>
      <c r="QV9"/>
      <c r="QW9"/>
      <c r="QX9"/>
      <c r="QY9"/>
      <c r="QZ9"/>
      <c r="RA9"/>
      <c r="RB9"/>
      <c r="RC9"/>
      <c r="RD9"/>
      <c r="RE9"/>
      <c r="RF9"/>
      <c r="RG9"/>
      <c r="RH9"/>
      <c r="RI9"/>
      <c r="RJ9"/>
      <c r="RK9"/>
      <c r="RL9"/>
      <c r="RM9"/>
      <c r="RN9"/>
      <c r="RO9"/>
      <c r="RP9"/>
      <c r="RQ9"/>
      <c r="RR9"/>
      <c r="RS9"/>
      <c r="RT9"/>
      <c r="RU9"/>
      <c r="RV9"/>
      <c r="RW9"/>
      <c r="RX9"/>
      <c r="RY9"/>
      <c r="RZ9"/>
      <c r="SA9"/>
      <c r="SB9"/>
      <c r="SC9"/>
      <c r="SD9"/>
      <c r="SE9"/>
      <c r="SF9"/>
      <c r="SG9"/>
      <c r="SH9"/>
      <c r="SI9"/>
      <c r="SJ9"/>
      <c r="SK9"/>
      <c r="SL9"/>
      <c r="SM9"/>
      <c r="SN9"/>
      <c r="SO9"/>
      <c r="SP9"/>
      <c r="SQ9"/>
      <c r="SR9"/>
      <c r="SS9"/>
      <c r="ST9"/>
      <c r="SU9"/>
      <c r="SV9"/>
      <c r="SW9"/>
      <c r="SX9"/>
      <c r="SY9"/>
      <c r="SZ9"/>
      <c r="TA9"/>
      <c r="TB9"/>
      <c r="TC9"/>
      <c r="TD9"/>
      <c r="TE9"/>
      <c r="TF9"/>
      <c r="TG9"/>
      <c r="TH9"/>
      <c r="TI9"/>
      <c r="TJ9"/>
      <c r="TK9"/>
      <c r="TL9"/>
      <c r="TM9"/>
      <c r="TN9"/>
      <c r="TO9"/>
      <c r="TP9"/>
      <c r="TQ9"/>
      <c r="TR9"/>
      <c r="TS9"/>
      <c r="TT9"/>
      <c r="TU9"/>
      <c r="TV9"/>
      <c r="TW9"/>
      <c r="TX9"/>
      <c r="TY9"/>
      <c r="TZ9"/>
      <c r="UA9"/>
      <c r="UB9"/>
      <c r="UC9"/>
      <c r="UD9"/>
      <c r="UE9"/>
      <c r="UF9"/>
      <c r="UG9"/>
      <c r="UH9"/>
      <c r="UI9"/>
      <c r="UJ9"/>
      <c r="UK9"/>
      <c r="UL9"/>
      <c r="UM9"/>
      <c r="UN9"/>
      <c r="UO9"/>
      <c r="UP9"/>
      <c r="UQ9"/>
      <c r="UR9"/>
      <c r="US9"/>
      <c r="UT9"/>
      <c r="UU9"/>
      <c r="UV9"/>
      <c r="UW9"/>
      <c r="UX9"/>
      <c r="UY9"/>
      <c r="UZ9"/>
      <c r="VA9"/>
      <c r="VB9"/>
      <c r="VC9"/>
      <c r="VD9"/>
      <c r="VE9"/>
      <c r="VF9"/>
      <c r="VG9"/>
      <c r="VH9"/>
      <c r="VI9"/>
      <c r="VJ9"/>
      <c r="VK9"/>
      <c r="VL9"/>
      <c r="VM9"/>
      <c r="VN9"/>
      <c r="VO9"/>
      <c r="VP9"/>
      <c r="VQ9"/>
      <c r="VR9"/>
      <c r="VS9"/>
      <c r="VT9"/>
      <c r="VU9"/>
      <c r="VV9"/>
      <c r="VW9"/>
      <c r="VX9"/>
      <c r="VY9"/>
      <c r="VZ9"/>
      <c r="WA9"/>
      <c r="WB9"/>
      <c r="WC9"/>
      <c r="WD9"/>
      <c r="WE9"/>
      <c r="WF9"/>
      <c r="WG9"/>
      <c r="WH9"/>
      <c r="WI9"/>
      <c r="WJ9"/>
      <c r="WK9"/>
      <c r="WL9"/>
      <c r="WM9"/>
      <c r="WN9"/>
      <c r="WO9"/>
      <c r="WP9"/>
      <c r="WQ9"/>
      <c r="WR9"/>
      <c r="WS9"/>
      <c r="WT9"/>
      <c r="WU9"/>
      <c r="WV9"/>
      <c r="WW9"/>
      <c r="WX9"/>
      <c r="WY9"/>
      <c r="WZ9"/>
      <c r="XA9"/>
      <c r="XB9"/>
      <c r="XC9"/>
      <c r="XD9"/>
      <c r="XE9"/>
      <c r="XF9"/>
      <c r="XG9"/>
      <c r="XH9"/>
      <c r="XI9"/>
      <c r="XJ9"/>
      <c r="XK9"/>
      <c r="XL9"/>
      <c r="XM9"/>
      <c r="XN9"/>
      <c r="XO9"/>
      <c r="XP9"/>
      <c r="XQ9"/>
      <c r="XR9"/>
      <c r="XS9"/>
      <c r="XT9"/>
      <c r="XU9"/>
      <c r="XV9"/>
      <c r="XW9"/>
      <c r="XX9"/>
      <c r="XY9"/>
      <c r="XZ9"/>
      <c r="YA9"/>
      <c r="YB9"/>
      <c r="YC9"/>
      <c r="YD9"/>
      <c r="YE9"/>
      <c r="YF9"/>
      <c r="YG9"/>
      <c r="YH9"/>
      <c r="YI9"/>
      <c r="YJ9"/>
      <c r="YK9"/>
      <c r="YL9"/>
      <c r="YM9"/>
      <c r="YN9"/>
      <c r="YO9"/>
      <c r="YP9"/>
      <c r="YQ9"/>
      <c r="YR9"/>
      <c r="YS9"/>
      <c r="YT9"/>
      <c r="YU9"/>
      <c r="YV9"/>
      <c r="YW9"/>
      <c r="YX9"/>
      <c r="YY9"/>
      <c r="YZ9"/>
      <c r="ZA9"/>
      <c r="ZB9"/>
      <c r="ZC9"/>
      <c r="ZD9"/>
      <c r="ZE9"/>
      <c r="ZF9"/>
      <c r="ZG9"/>
      <c r="ZH9"/>
      <c r="ZI9"/>
      <c r="ZJ9"/>
      <c r="ZK9"/>
      <c r="ZL9"/>
      <c r="ZM9"/>
      <c r="ZN9"/>
      <c r="ZO9"/>
      <c r="ZP9"/>
      <c r="ZQ9"/>
      <c r="ZR9"/>
      <c r="ZS9"/>
      <c r="ZT9"/>
      <c r="ZU9"/>
      <c r="ZV9"/>
      <c r="ZW9"/>
      <c r="ZX9"/>
      <c r="ZY9"/>
      <c r="ZZ9"/>
      <c r="AAA9"/>
      <c r="AAB9"/>
      <c r="AAC9"/>
      <c r="AAD9"/>
      <c r="AAE9"/>
      <c r="AAF9"/>
      <c r="AAG9"/>
      <c r="AAH9"/>
      <c r="AAI9"/>
      <c r="AAJ9"/>
      <c r="AAK9"/>
      <c r="AAL9"/>
      <c r="AAM9"/>
      <c r="AAN9"/>
      <c r="AAO9"/>
      <c r="AAP9"/>
      <c r="AAQ9"/>
      <c r="AAR9"/>
      <c r="AAS9"/>
      <c r="AAT9"/>
      <c r="AAU9"/>
      <c r="AAV9"/>
      <c r="AAW9"/>
      <c r="AAX9"/>
      <c r="AAY9"/>
      <c r="AAZ9"/>
      <c r="ABA9"/>
      <c r="ABB9"/>
      <c r="ABC9"/>
      <c r="ABD9"/>
      <c r="ABE9"/>
      <c r="ABF9"/>
      <c r="ABG9"/>
      <c r="ABH9"/>
      <c r="ABI9"/>
      <c r="ABJ9"/>
      <c r="ABK9"/>
      <c r="ABL9"/>
      <c r="ABM9"/>
      <c r="ABN9"/>
      <c r="ABO9"/>
      <c r="ABP9"/>
      <c r="ABQ9"/>
      <c r="ABR9"/>
      <c r="ABS9"/>
      <c r="ABT9"/>
      <c r="ABU9"/>
      <c r="ABV9"/>
      <c r="ABW9"/>
      <c r="ABX9"/>
      <c r="ABY9"/>
      <c r="ABZ9"/>
      <c r="ACA9"/>
      <c r="ACB9"/>
      <c r="ACC9"/>
      <c r="ACD9"/>
      <c r="ACE9"/>
      <c r="ACF9"/>
      <c r="ACG9"/>
      <c r="ACH9"/>
      <c r="ACI9"/>
      <c r="ACJ9"/>
      <c r="ACK9"/>
      <c r="ACL9"/>
      <c r="ACM9"/>
      <c r="ACN9"/>
      <c r="ACO9"/>
      <c r="ACP9"/>
      <c r="ACQ9"/>
      <c r="ACR9"/>
      <c r="ACS9"/>
      <c r="ACT9"/>
      <c r="ACU9"/>
      <c r="ACV9"/>
      <c r="ACW9"/>
      <c r="ACX9"/>
      <c r="ACY9"/>
      <c r="ACZ9"/>
      <c r="ADA9"/>
      <c r="ADB9"/>
      <c r="ADC9"/>
      <c r="ADD9"/>
      <c r="ADE9"/>
      <c r="ADF9"/>
      <c r="ADG9"/>
      <c r="ADH9"/>
      <c r="ADI9"/>
      <c r="ADJ9"/>
      <c r="ADK9"/>
      <c r="ADL9"/>
      <c r="ADM9"/>
      <c r="ADN9"/>
      <c r="ADO9"/>
      <c r="ADP9"/>
      <c r="ADQ9"/>
      <c r="ADR9"/>
      <c r="ADS9"/>
      <c r="ADT9"/>
      <c r="ADU9"/>
      <c r="ADV9"/>
      <c r="ADW9"/>
      <c r="ADX9"/>
      <c r="ADY9"/>
      <c r="ADZ9"/>
      <c r="AEA9"/>
      <c r="AEB9"/>
      <c r="AEC9"/>
      <c r="AED9"/>
      <c r="AEE9"/>
      <c r="AEF9"/>
      <c r="AEG9"/>
      <c r="AEH9"/>
      <c r="AEI9"/>
      <c r="AEJ9"/>
      <c r="AEK9"/>
      <c r="AEL9"/>
      <c r="AEM9"/>
      <c r="AEN9"/>
      <c r="AEO9"/>
      <c r="AEP9"/>
      <c r="AEQ9"/>
      <c r="AER9"/>
      <c r="AES9"/>
      <c r="AET9"/>
      <c r="AEU9"/>
      <c r="AEV9"/>
      <c r="AEW9"/>
      <c r="AEX9"/>
      <c r="AEY9"/>
      <c r="AEZ9"/>
      <c r="AFA9"/>
      <c r="AFB9"/>
      <c r="AFC9"/>
      <c r="AFD9"/>
      <c r="AFE9"/>
      <c r="AFF9"/>
      <c r="AFG9"/>
      <c r="AFH9"/>
      <c r="AFI9"/>
      <c r="AFJ9"/>
      <c r="AFK9"/>
      <c r="AFL9"/>
      <c r="AFM9"/>
      <c r="AFN9"/>
      <c r="AFO9"/>
      <c r="AFP9"/>
      <c r="AFQ9"/>
      <c r="AFR9"/>
      <c r="AFS9"/>
      <c r="AFT9"/>
      <c r="AFU9"/>
      <c r="AFV9"/>
      <c r="AFW9"/>
      <c r="AFX9"/>
      <c r="AFY9"/>
      <c r="AFZ9"/>
      <c r="AGA9"/>
      <c r="AGB9"/>
      <c r="AGC9"/>
      <c r="AGD9"/>
      <c r="AGE9"/>
      <c r="AGF9"/>
      <c r="AGG9"/>
      <c r="AGH9"/>
      <c r="AGI9"/>
      <c r="AGJ9"/>
      <c r="AGK9"/>
      <c r="AGL9"/>
      <c r="AGM9"/>
      <c r="AGN9"/>
      <c r="AGO9"/>
      <c r="AGP9"/>
      <c r="AGQ9"/>
      <c r="AGR9"/>
      <c r="AGS9"/>
      <c r="AGT9"/>
      <c r="AGU9"/>
      <c r="AGV9"/>
      <c r="AGW9"/>
      <c r="AGX9"/>
      <c r="AGY9"/>
      <c r="AGZ9"/>
      <c r="AHA9"/>
      <c r="AHB9"/>
      <c r="AHC9"/>
      <c r="AHD9"/>
      <c r="AHE9"/>
      <c r="AHF9"/>
      <c r="AHG9"/>
      <c r="AHH9"/>
      <c r="AHI9"/>
      <c r="AHJ9"/>
      <c r="AHK9"/>
      <c r="AHL9"/>
      <c r="AHM9"/>
      <c r="AHN9"/>
      <c r="AHO9"/>
      <c r="AHP9"/>
      <c r="AHQ9"/>
      <c r="AHR9"/>
      <c r="AHS9"/>
      <c r="AHT9"/>
      <c r="AHU9"/>
      <c r="AHV9"/>
      <c r="AHW9"/>
      <c r="AHX9"/>
      <c r="AHY9"/>
      <c r="AHZ9"/>
      <c r="AIA9"/>
      <c r="AIB9"/>
      <c r="AIC9"/>
      <c r="AID9"/>
      <c r="AIE9"/>
      <c r="AIF9"/>
      <c r="AIG9"/>
      <c r="AIH9"/>
      <c r="AII9"/>
      <c r="AIJ9"/>
      <c r="AIK9"/>
      <c r="AIL9"/>
      <c r="AIM9"/>
      <c r="AIN9"/>
      <c r="AIO9"/>
      <c r="AIP9"/>
      <c r="AIQ9"/>
      <c r="AIR9"/>
      <c r="AIS9"/>
      <c r="AIT9"/>
      <c r="AIU9"/>
      <c r="AIV9"/>
      <c r="AIW9"/>
      <c r="AIX9"/>
      <c r="AIY9"/>
      <c r="AIZ9"/>
      <c r="AJA9"/>
      <c r="AJB9"/>
      <c r="AJC9"/>
      <c r="AJD9"/>
      <c r="AJE9"/>
      <c r="AJF9"/>
      <c r="AJG9"/>
      <c r="AJH9"/>
      <c r="AJI9"/>
      <c r="AJJ9"/>
      <c r="AJK9"/>
      <c r="AJL9"/>
      <c r="AJM9"/>
      <c r="AJN9"/>
      <c r="AJO9"/>
      <c r="AJP9"/>
      <c r="AJQ9"/>
      <c r="AJR9"/>
      <c r="AJS9"/>
      <c r="AJT9"/>
      <c r="AJU9"/>
      <c r="AJV9"/>
      <c r="AJW9"/>
      <c r="AJX9"/>
      <c r="AJY9"/>
      <c r="AJZ9"/>
      <c r="AKA9"/>
      <c r="AKB9"/>
      <c r="AKC9"/>
      <c r="AKD9"/>
      <c r="AKE9"/>
      <c r="AKF9"/>
      <c r="AKG9"/>
      <c r="AKH9"/>
      <c r="AKI9"/>
      <c r="AKJ9"/>
      <c r="AKK9"/>
      <c r="AKL9"/>
      <c r="AKM9"/>
      <c r="AKN9"/>
      <c r="AKO9"/>
      <c r="AKP9"/>
      <c r="AKQ9"/>
      <c r="AKR9"/>
      <c r="AKS9"/>
      <c r="AKT9"/>
      <c r="AKU9"/>
      <c r="AKV9"/>
      <c r="AKW9"/>
      <c r="AKX9"/>
      <c r="AKY9"/>
      <c r="AKZ9"/>
      <c r="ALA9"/>
      <c r="ALB9"/>
      <c r="ALC9"/>
      <c r="ALD9"/>
      <c r="ALE9"/>
      <c r="ALF9"/>
      <c r="ALG9"/>
      <c r="ALH9"/>
      <c r="ALI9"/>
      <c r="ALJ9"/>
      <c r="ALK9"/>
      <c r="ALL9"/>
      <c r="ALM9"/>
      <c r="ALN9"/>
      <c r="ALO9"/>
      <c r="ALP9"/>
      <c r="ALQ9"/>
      <c r="ALR9"/>
      <c r="ALS9"/>
      <c r="ALT9"/>
      <c r="ALU9"/>
      <c r="ALV9"/>
      <c r="ALW9"/>
      <c r="ALX9"/>
      <c r="ALY9"/>
      <c r="ALZ9"/>
      <c r="AMA9"/>
      <c r="AMB9"/>
      <c r="AMC9"/>
      <c r="AMD9"/>
      <c r="AME9"/>
      <c r="AMF9"/>
      <c r="AMG9"/>
      <c r="AMH9"/>
      <c r="AMI9"/>
      <c r="AMJ9"/>
    </row>
    <row r="10" spans="1:1024" x14ac:dyDescent="0.2">
      <c r="A10"/>
      <c r="B10" s="2" t="s">
        <v>26</v>
      </c>
      <c r="C10" s="2" t="s">
        <v>27</v>
      </c>
      <c r="D10" s="2" t="s">
        <v>28</v>
      </c>
      <c r="E10" s="8" t="s">
        <v>29</v>
      </c>
      <c r="F10" s="2" t="s">
        <v>30</v>
      </c>
      <c r="G10"/>
      <c r="H10"/>
      <c r="I10"/>
      <c r="J10"/>
      <c r="K10"/>
      <c r="L10"/>
      <c r="M10"/>
      <c r="N10"/>
      <c r="O10"/>
      <c r="P10"/>
      <c r="Q10"/>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c r="AMJ10"/>
    </row>
    <row r="11" spans="1:1024" x14ac:dyDescent="0.2">
      <c r="A11"/>
      <c r="B11" s="2" t="s">
        <v>31</v>
      </c>
      <c r="C11" s="2" t="s">
        <v>27</v>
      </c>
      <c r="D11" s="2" t="s">
        <v>28</v>
      </c>
      <c r="E11" s="8" t="s">
        <v>32</v>
      </c>
      <c r="F11" s="2" t="s">
        <v>33</v>
      </c>
      <c r="G11"/>
      <c r="H11"/>
      <c r="I11"/>
      <c r="J11"/>
      <c r="K11"/>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c r="EU11"/>
      <c r="EV11"/>
      <c r="EW11"/>
      <c r="EX11"/>
      <c r="EY11"/>
      <c r="EZ11"/>
      <c r="FA11"/>
      <c r="FB11"/>
      <c r="FC11"/>
      <c r="FD11"/>
      <c r="FE11"/>
      <c r="FF11"/>
      <c r="FG11"/>
      <c r="FH11"/>
      <c r="FI11"/>
      <c r="FJ11"/>
      <c r="FK11"/>
      <c r="FL11"/>
      <c r="FM11"/>
      <c r="FN11"/>
      <c r="FO11"/>
      <c r="FP11"/>
      <c r="FQ11"/>
      <c r="FR11"/>
      <c r="FS11"/>
      <c r="FT11"/>
      <c r="FU11"/>
      <c r="FV11"/>
      <c r="FW11"/>
      <c r="FX11"/>
      <c r="FY11"/>
      <c r="FZ11"/>
      <c r="GA11"/>
      <c r="GB11"/>
      <c r="GC11"/>
      <c r="GD11"/>
      <c r="GE11"/>
      <c r="GF11"/>
      <c r="GG11"/>
      <c r="GH11"/>
      <c r="GI11"/>
      <c r="GJ11"/>
      <c r="GK11"/>
      <c r="GL11"/>
      <c r="GM11"/>
      <c r="GN11"/>
      <c r="GO11"/>
      <c r="GP11"/>
      <c r="GQ11"/>
      <c r="GR11"/>
      <c r="GS11"/>
      <c r="GT11"/>
      <c r="GU11"/>
      <c r="GV11"/>
      <c r="GW11"/>
      <c r="GX11"/>
      <c r="GY11"/>
      <c r="GZ11"/>
      <c r="HA11"/>
      <c r="HB11"/>
      <c r="HC11"/>
      <c r="HD11"/>
      <c r="HE11"/>
      <c r="HF11"/>
      <c r="HG11"/>
      <c r="HH11"/>
      <c r="HI11"/>
      <c r="HJ11"/>
      <c r="HK11"/>
      <c r="HL11"/>
      <c r="HM11"/>
      <c r="HN11"/>
      <c r="HO11"/>
      <c r="HP11"/>
      <c r="HQ11"/>
      <c r="HR11"/>
      <c r="HS11"/>
      <c r="HT11"/>
      <c r="HU11"/>
      <c r="HV11"/>
      <c r="HW11"/>
      <c r="HX11"/>
      <c r="HY11"/>
      <c r="HZ11"/>
      <c r="IA11"/>
      <c r="IB11"/>
      <c r="IC11"/>
      <c r="ID11"/>
      <c r="IE11"/>
      <c r="IF11"/>
      <c r="IG11"/>
      <c r="IH11"/>
      <c r="II11"/>
      <c r="IJ11"/>
      <c r="IK11"/>
      <c r="IL11"/>
      <c r="IM11"/>
      <c r="IN11"/>
      <c r="IO11"/>
      <c r="IP11"/>
      <c r="IQ11"/>
      <c r="IR11"/>
      <c r="IS11"/>
      <c r="IT11"/>
      <c r="IU11"/>
      <c r="IV11"/>
      <c r="IW11"/>
      <c r="IX11"/>
      <c r="IY11"/>
      <c r="IZ11"/>
      <c r="JA11"/>
      <c r="JB11"/>
      <c r="JC11"/>
      <c r="JD11"/>
      <c r="JE11"/>
      <c r="JF11"/>
      <c r="JG11"/>
      <c r="JH11"/>
      <c r="JI11"/>
      <c r="JJ11"/>
      <c r="JK11"/>
      <c r="JL11"/>
      <c r="JM11"/>
      <c r="JN11"/>
      <c r="JO11"/>
      <c r="JP11"/>
      <c r="JQ11"/>
      <c r="JR11"/>
      <c r="JS11"/>
      <c r="JT11"/>
      <c r="JU11"/>
      <c r="JV11"/>
      <c r="JW11"/>
      <c r="JX11"/>
      <c r="JY11"/>
      <c r="JZ11"/>
      <c r="KA11"/>
      <c r="KB11"/>
      <c r="KC11"/>
      <c r="KD11"/>
      <c r="KE11"/>
      <c r="KF11"/>
      <c r="KG11"/>
      <c r="KH11"/>
      <c r="KI11"/>
      <c r="KJ11"/>
      <c r="KK11"/>
      <c r="KL11"/>
      <c r="KM11"/>
      <c r="KN11"/>
      <c r="KO11"/>
      <c r="KP11"/>
      <c r="KQ11"/>
      <c r="KR11"/>
      <c r="KS11"/>
      <c r="KT11"/>
      <c r="KU11"/>
      <c r="KV11"/>
      <c r="KW11"/>
      <c r="KX11"/>
      <c r="KY11"/>
      <c r="KZ11"/>
      <c r="LA11"/>
      <c r="LB11"/>
      <c r="LC11"/>
      <c r="LD11"/>
      <c r="LE11"/>
      <c r="LF11"/>
      <c r="LG11"/>
      <c r="LH11"/>
      <c r="LI11"/>
      <c r="LJ11"/>
      <c r="LK11"/>
      <c r="LL11"/>
      <c r="LM11"/>
      <c r="LN11"/>
      <c r="LO11"/>
      <c r="LP11"/>
      <c r="LQ11"/>
      <c r="LR11"/>
      <c r="LS11"/>
      <c r="LT11"/>
      <c r="LU11"/>
      <c r="LV11"/>
      <c r="LW11"/>
      <c r="LX11"/>
      <c r="LY11"/>
      <c r="LZ11"/>
      <c r="MA11"/>
      <c r="MB11"/>
      <c r="MC11"/>
      <c r="MD11"/>
      <c r="ME11"/>
      <c r="MF11"/>
      <c r="MG11"/>
      <c r="MH11"/>
      <c r="MI11"/>
      <c r="MJ11"/>
      <c r="MK11"/>
      <c r="ML11"/>
      <c r="MM11"/>
      <c r="MN11"/>
      <c r="MO11"/>
      <c r="MP11"/>
      <c r="MQ11"/>
      <c r="MR11"/>
      <c r="MS11"/>
      <c r="MT11"/>
      <c r="MU11"/>
      <c r="MV11"/>
      <c r="MW11"/>
      <c r="MX11"/>
      <c r="MY11"/>
      <c r="MZ11"/>
      <c r="NA11"/>
      <c r="NB11"/>
      <c r="NC11"/>
      <c r="ND11"/>
      <c r="NE11"/>
      <c r="NF11"/>
      <c r="NG11"/>
      <c r="NH11"/>
      <c r="NI11"/>
      <c r="NJ11"/>
      <c r="NK11"/>
      <c r="NL11"/>
      <c r="NM11"/>
      <c r="NN11"/>
      <c r="NO11"/>
      <c r="NP11"/>
      <c r="NQ11"/>
      <c r="NR11"/>
      <c r="NS11"/>
      <c r="NT11"/>
      <c r="NU11"/>
      <c r="NV11"/>
      <c r="NW11"/>
      <c r="NX11"/>
      <c r="NY11"/>
      <c r="NZ11"/>
      <c r="OA11"/>
      <c r="OB11"/>
      <c r="OC11"/>
      <c r="OD11"/>
      <c r="OE11"/>
      <c r="OF11"/>
      <c r="OG11"/>
      <c r="OH11"/>
      <c r="OI11"/>
      <c r="OJ11"/>
      <c r="OK11"/>
      <c r="OL11"/>
      <c r="OM11"/>
      <c r="ON11"/>
      <c r="OO11"/>
      <c r="OP11"/>
      <c r="OQ11"/>
      <c r="OR11"/>
      <c r="OS11"/>
      <c r="OT11"/>
      <c r="OU11"/>
      <c r="OV11"/>
      <c r="OW11"/>
      <c r="OX11"/>
      <c r="OY11"/>
      <c r="OZ11"/>
      <c r="PA11"/>
      <c r="PB11"/>
      <c r="PC11"/>
      <c r="PD11"/>
      <c r="PE11"/>
      <c r="PF11"/>
      <c r="PG11"/>
      <c r="PH11"/>
      <c r="PI11"/>
      <c r="PJ11"/>
      <c r="PK11"/>
      <c r="PL11"/>
      <c r="PM11"/>
      <c r="PN11"/>
      <c r="PO11"/>
      <c r="PP11"/>
      <c r="PQ11"/>
      <c r="PR11"/>
      <c r="PS11"/>
      <c r="PT11"/>
      <c r="PU11"/>
      <c r="PV11"/>
      <c r="PW11"/>
      <c r="PX11"/>
      <c r="PY11"/>
      <c r="PZ11"/>
      <c r="QA11"/>
      <c r="QB11"/>
      <c r="QC11"/>
      <c r="QD11"/>
      <c r="QE11"/>
      <c r="QF11"/>
      <c r="QG11"/>
      <c r="QH11"/>
      <c r="QI11"/>
      <c r="QJ11"/>
      <c r="QK11"/>
      <c r="QL11"/>
      <c r="QM11"/>
      <c r="QN11"/>
      <c r="QO11"/>
      <c r="QP11"/>
      <c r="QQ11"/>
      <c r="QR11"/>
      <c r="QS11"/>
      <c r="QT11"/>
      <c r="QU11"/>
      <c r="QV11"/>
      <c r="QW11"/>
      <c r="QX11"/>
      <c r="QY11"/>
      <c r="QZ11"/>
      <c r="RA11"/>
      <c r="RB11"/>
      <c r="RC11"/>
      <c r="RD11"/>
      <c r="RE11"/>
      <c r="RF11"/>
      <c r="RG11"/>
      <c r="RH11"/>
      <c r="RI11"/>
      <c r="RJ11"/>
      <c r="RK11"/>
      <c r="RL11"/>
      <c r="RM11"/>
      <c r="RN11"/>
      <c r="RO11"/>
      <c r="RP11"/>
      <c r="RQ11"/>
      <c r="RR11"/>
      <c r="RS11"/>
      <c r="RT11"/>
      <c r="RU11"/>
      <c r="RV11"/>
      <c r="RW11"/>
      <c r="RX11"/>
      <c r="RY11"/>
      <c r="RZ11"/>
      <c r="SA11"/>
      <c r="SB11"/>
      <c r="SC11"/>
      <c r="SD11"/>
      <c r="SE11"/>
      <c r="SF11"/>
      <c r="SG11"/>
      <c r="SH11"/>
      <c r="SI11"/>
      <c r="SJ11"/>
      <c r="SK11"/>
      <c r="SL11"/>
      <c r="SM11"/>
      <c r="SN11"/>
      <c r="SO11"/>
      <c r="SP11"/>
      <c r="SQ11"/>
      <c r="SR11"/>
      <c r="SS11"/>
      <c r="ST11"/>
      <c r="SU11"/>
      <c r="SV11"/>
      <c r="SW11"/>
      <c r="SX11"/>
      <c r="SY11"/>
      <c r="SZ11"/>
      <c r="TA11"/>
      <c r="TB11"/>
      <c r="TC11"/>
      <c r="TD11"/>
      <c r="TE11"/>
      <c r="TF11"/>
      <c r="TG11"/>
      <c r="TH11"/>
      <c r="TI11"/>
      <c r="TJ11"/>
      <c r="TK11"/>
      <c r="TL11"/>
      <c r="TM11"/>
      <c r="TN11"/>
      <c r="TO11"/>
      <c r="TP11"/>
      <c r="TQ11"/>
      <c r="TR11"/>
      <c r="TS11"/>
      <c r="TT11"/>
      <c r="TU11"/>
      <c r="TV11"/>
      <c r="TW11"/>
      <c r="TX11"/>
      <c r="TY11"/>
      <c r="TZ11"/>
      <c r="UA11"/>
      <c r="UB11"/>
      <c r="UC11"/>
      <c r="UD11"/>
      <c r="UE11"/>
      <c r="UF11"/>
      <c r="UG11"/>
      <c r="UH11"/>
      <c r="UI11"/>
      <c r="UJ11"/>
      <c r="UK11"/>
      <c r="UL11"/>
      <c r="UM11"/>
      <c r="UN11"/>
      <c r="UO11"/>
      <c r="UP11"/>
      <c r="UQ11"/>
      <c r="UR11"/>
      <c r="US11"/>
      <c r="UT11"/>
      <c r="UU11"/>
      <c r="UV11"/>
      <c r="UW11"/>
      <c r="UX11"/>
      <c r="UY11"/>
      <c r="UZ11"/>
      <c r="VA11"/>
      <c r="VB11"/>
      <c r="VC11"/>
      <c r="VD11"/>
      <c r="VE11"/>
      <c r="VF11"/>
      <c r="VG11"/>
      <c r="VH11"/>
      <c r="VI11"/>
      <c r="VJ11"/>
      <c r="VK11"/>
      <c r="VL11"/>
      <c r="VM11"/>
      <c r="VN11"/>
      <c r="VO11"/>
      <c r="VP11"/>
      <c r="VQ11"/>
      <c r="VR11"/>
      <c r="VS11"/>
      <c r="VT11"/>
      <c r="VU11"/>
      <c r="VV11"/>
      <c r="VW11"/>
      <c r="VX11"/>
      <c r="VY11"/>
      <c r="VZ11"/>
      <c r="WA11"/>
      <c r="WB11"/>
      <c r="WC11"/>
      <c r="WD11"/>
      <c r="WE11"/>
      <c r="WF11"/>
      <c r="WG11"/>
      <c r="WH11"/>
      <c r="WI11"/>
      <c r="WJ11"/>
      <c r="WK11"/>
      <c r="WL11"/>
      <c r="WM11"/>
      <c r="WN11"/>
      <c r="WO11"/>
      <c r="WP11"/>
      <c r="WQ11"/>
      <c r="WR11"/>
      <c r="WS11"/>
      <c r="WT11"/>
      <c r="WU11"/>
      <c r="WV11"/>
      <c r="WW11"/>
      <c r="WX11"/>
      <c r="WY11"/>
      <c r="WZ11"/>
      <c r="XA11"/>
      <c r="XB11"/>
      <c r="XC11"/>
      <c r="XD11"/>
      <c r="XE11"/>
      <c r="XF11"/>
      <c r="XG11"/>
      <c r="XH11"/>
      <c r="XI11"/>
      <c r="XJ11"/>
      <c r="XK11"/>
      <c r="XL11"/>
      <c r="XM11"/>
      <c r="XN11"/>
      <c r="XO11"/>
      <c r="XP11"/>
      <c r="XQ11"/>
      <c r="XR11"/>
      <c r="XS11"/>
      <c r="XT11"/>
      <c r="XU11"/>
      <c r="XV11"/>
      <c r="XW11"/>
      <c r="XX11"/>
      <c r="XY11"/>
      <c r="XZ11"/>
      <c r="YA11"/>
      <c r="YB11"/>
      <c r="YC11"/>
      <c r="YD11"/>
      <c r="YE11"/>
      <c r="YF11"/>
      <c r="YG11"/>
      <c r="YH11"/>
      <c r="YI11"/>
      <c r="YJ11"/>
      <c r="YK11"/>
      <c r="YL11"/>
      <c r="YM11"/>
      <c r="YN11"/>
      <c r="YO11"/>
      <c r="YP11"/>
      <c r="YQ11"/>
      <c r="YR11"/>
      <c r="YS11"/>
      <c r="YT11"/>
      <c r="YU11"/>
      <c r="YV11"/>
      <c r="YW11"/>
      <c r="YX11"/>
      <c r="YY11"/>
      <c r="YZ11"/>
      <c r="ZA11"/>
      <c r="ZB11"/>
      <c r="ZC11"/>
      <c r="ZD11"/>
      <c r="ZE11"/>
      <c r="ZF11"/>
      <c r="ZG11"/>
      <c r="ZH11"/>
      <c r="ZI11"/>
      <c r="ZJ11"/>
      <c r="ZK11"/>
      <c r="ZL11"/>
      <c r="ZM11"/>
      <c r="ZN11"/>
      <c r="ZO11"/>
      <c r="ZP11"/>
      <c r="ZQ11"/>
      <c r="ZR11"/>
      <c r="ZS11"/>
      <c r="ZT11"/>
      <c r="ZU11"/>
      <c r="ZV11"/>
      <c r="ZW11"/>
      <c r="ZX11"/>
      <c r="ZY11"/>
      <c r="ZZ11"/>
      <c r="AAA11"/>
      <c r="AAB11"/>
      <c r="AAC11"/>
      <c r="AAD11"/>
      <c r="AAE11"/>
      <c r="AAF11"/>
      <c r="AAG11"/>
      <c r="AAH11"/>
      <c r="AAI11"/>
      <c r="AAJ11"/>
      <c r="AAK11"/>
      <c r="AAL11"/>
      <c r="AAM11"/>
      <c r="AAN11"/>
      <c r="AAO11"/>
      <c r="AAP11"/>
      <c r="AAQ11"/>
      <c r="AAR11"/>
      <c r="AAS11"/>
      <c r="AAT11"/>
      <c r="AAU11"/>
      <c r="AAV11"/>
      <c r="AAW11"/>
      <c r="AAX11"/>
      <c r="AAY11"/>
      <c r="AAZ11"/>
      <c r="ABA11"/>
      <c r="ABB11"/>
      <c r="ABC11"/>
      <c r="ABD11"/>
      <c r="ABE11"/>
      <c r="ABF11"/>
      <c r="ABG11"/>
      <c r="ABH11"/>
      <c r="ABI11"/>
      <c r="ABJ11"/>
      <c r="ABK11"/>
      <c r="ABL11"/>
      <c r="ABM11"/>
      <c r="ABN11"/>
      <c r="ABO11"/>
      <c r="ABP11"/>
      <c r="ABQ11"/>
      <c r="ABR11"/>
      <c r="ABS11"/>
      <c r="ABT11"/>
      <c r="ABU11"/>
      <c r="ABV11"/>
      <c r="ABW11"/>
      <c r="ABX11"/>
      <c r="ABY11"/>
      <c r="ABZ11"/>
      <c r="ACA11"/>
      <c r="ACB11"/>
      <c r="ACC11"/>
      <c r="ACD11"/>
      <c r="ACE11"/>
      <c r="ACF11"/>
      <c r="ACG11"/>
      <c r="ACH11"/>
      <c r="ACI11"/>
      <c r="ACJ11"/>
      <c r="ACK11"/>
      <c r="ACL11"/>
      <c r="ACM11"/>
      <c r="ACN11"/>
      <c r="ACO11"/>
      <c r="ACP11"/>
      <c r="ACQ11"/>
      <c r="ACR11"/>
      <c r="ACS11"/>
      <c r="ACT11"/>
      <c r="ACU11"/>
      <c r="ACV11"/>
      <c r="ACW11"/>
      <c r="ACX11"/>
      <c r="ACY11"/>
      <c r="ACZ11"/>
      <c r="ADA11"/>
      <c r="ADB11"/>
      <c r="ADC11"/>
      <c r="ADD11"/>
      <c r="ADE11"/>
      <c r="ADF11"/>
      <c r="ADG11"/>
      <c r="ADH11"/>
      <c r="ADI11"/>
      <c r="ADJ11"/>
      <c r="ADK11"/>
      <c r="ADL11"/>
      <c r="ADM11"/>
      <c r="ADN11"/>
      <c r="ADO11"/>
      <c r="ADP11"/>
      <c r="ADQ11"/>
      <c r="ADR11"/>
      <c r="ADS11"/>
      <c r="ADT11"/>
      <c r="ADU11"/>
      <c r="ADV11"/>
      <c r="ADW11"/>
      <c r="ADX11"/>
      <c r="ADY11"/>
      <c r="ADZ11"/>
      <c r="AEA11"/>
      <c r="AEB11"/>
      <c r="AEC11"/>
      <c r="AED11"/>
      <c r="AEE11"/>
      <c r="AEF11"/>
      <c r="AEG11"/>
      <c r="AEH11"/>
      <c r="AEI11"/>
      <c r="AEJ11"/>
      <c r="AEK11"/>
      <c r="AEL11"/>
      <c r="AEM11"/>
      <c r="AEN11"/>
      <c r="AEO11"/>
      <c r="AEP11"/>
      <c r="AEQ11"/>
      <c r="AER11"/>
      <c r="AES11"/>
      <c r="AET11"/>
      <c r="AEU11"/>
      <c r="AEV11"/>
      <c r="AEW11"/>
      <c r="AEX11"/>
      <c r="AEY11"/>
      <c r="AEZ11"/>
      <c r="AFA11"/>
      <c r="AFB11"/>
      <c r="AFC11"/>
      <c r="AFD11"/>
      <c r="AFE11"/>
      <c r="AFF11"/>
      <c r="AFG11"/>
      <c r="AFH11"/>
      <c r="AFI11"/>
      <c r="AFJ11"/>
      <c r="AFK11"/>
      <c r="AFL11"/>
      <c r="AFM11"/>
      <c r="AFN11"/>
      <c r="AFO11"/>
      <c r="AFP11"/>
      <c r="AFQ11"/>
      <c r="AFR11"/>
      <c r="AFS11"/>
      <c r="AFT11"/>
      <c r="AFU11"/>
      <c r="AFV11"/>
      <c r="AFW11"/>
      <c r="AFX11"/>
      <c r="AFY11"/>
      <c r="AFZ11"/>
      <c r="AGA11"/>
      <c r="AGB11"/>
      <c r="AGC11"/>
      <c r="AGD11"/>
      <c r="AGE11"/>
      <c r="AGF11"/>
      <c r="AGG11"/>
      <c r="AGH11"/>
      <c r="AGI11"/>
      <c r="AGJ11"/>
      <c r="AGK11"/>
      <c r="AGL11"/>
      <c r="AGM11"/>
      <c r="AGN11"/>
      <c r="AGO11"/>
      <c r="AGP11"/>
      <c r="AGQ11"/>
      <c r="AGR11"/>
      <c r="AGS11"/>
      <c r="AGT11"/>
      <c r="AGU11"/>
      <c r="AGV11"/>
      <c r="AGW11"/>
      <c r="AGX11"/>
      <c r="AGY11"/>
      <c r="AGZ11"/>
      <c r="AHA11"/>
      <c r="AHB11"/>
      <c r="AHC11"/>
      <c r="AHD11"/>
      <c r="AHE11"/>
      <c r="AHF11"/>
      <c r="AHG11"/>
      <c r="AHH11"/>
      <c r="AHI11"/>
      <c r="AHJ11"/>
      <c r="AHK11"/>
      <c r="AHL11"/>
      <c r="AHM11"/>
      <c r="AHN11"/>
      <c r="AHO11"/>
      <c r="AHP11"/>
      <c r="AHQ11"/>
      <c r="AHR11"/>
      <c r="AHS11"/>
      <c r="AHT11"/>
      <c r="AHU11"/>
      <c r="AHV11"/>
      <c r="AHW11"/>
      <c r="AHX11"/>
      <c r="AHY11"/>
      <c r="AHZ11"/>
      <c r="AIA11"/>
      <c r="AIB11"/>
      <c r="AIC11"/>
      <c r="AID11"/>
      <c r="AIE11"/>
      <c r="AIF11"/>
      <c r="AIG11"/>
      <c r="AIH11"/>
      <c r="AII11"/>
      <c r="AIJ11"/>
      <c r="AIK11"/>
      <c r="AIL11"/>
      <c r="AIM11"/>
      <c r="AIN11"/>
      <c r="AIO11"/>
      <c r="AIP11"/>
      <c r="AIQ11"/>
      <c r="AIR11"/>
      <c r="AIS11"/>
      <c r="AIT11"/>
      <c r="AIU11"/>
      <c r="AIV11"/>
      <c r="AIW11"/>
      <c r="AIX11"/>
      <c r="AIY11"/>
      <c r="AIZ11"/>
      <c r="AJA11"/>
      <c r="AJB11"/>
      <c r="AJC11"/>
      <c r="AJD11"/>
      <c r="AJE11"/>
      <c r="AJF11"/>
      <c r="AJG11"/>
      <c r="AJH11"/>
      <c r="AJI11"/>
      <c r="AJJ11"/>
      <c r="AJK11"/>
      <c r="AJL11"/>
      <c r="AJM11"/>
      <c r="AJN11"/>
      <c r="AJO11"/>
      <c r="AJP11"/>
      <c r="AJQ11"/>
      <c r="AJR11"/>
      <c r="AJS11"/>
      <c r="AJT11"/>
      <c r="AJU11"/>
      <c r="AJV11"/>
      <c r="AJW11"/>
      <c r="AJX11"/>
      <c r="AJY11"/>
      <c r="AJZ11"/>
      <c r="AKA11"/>
      <c r="AKB11"/>
      <c r="AKC11"/>
      <c r="AKD11"/>
      <c r="AKE11"/>
      <c r="AKF11"/>
      <c r="AKG11"/>
      <c r="AKH11"/>
      <c r="AKI11"/>
      <c r="AKJ11"/>
      <c r="AKK11"/>
      <c r="AKL11"/>
      <c r="AKM11"/>
      <c r="AKN11"/>
      <c r="AKO11"/>
      <c r="AKP11"/>
      <c r="AKQ11"/>
      <c r="AKR11"/>
      <c r="AKS11"/>
      <c r="AKT11"/>
      <c r="AKU11"/>
      <c r="AKV11"/>
      <c r="AKW11"/>
      <c r="AKX11"/>
      <c r="AKY11"/>
      <c r="AKZ11"/>
      <c r="ALA11"/>
      <c r="ALB11"/>
      <c r="ALC11"/>
      <c r="ALD11"/>
      <c r="ALE11"/>
      <c r="ALF11"/>
      <c r="ALG11"/>
      <c r="ALH11"/>
      <c r="ALI11"/>
      <c r="ALJ11"/>
      <c r="ALK11"/>
      <c r="ALL11"/>
      <c r="ALM11"/>
      <c r="ALN11"/>
      <c r="ALO11"/>
      <c r="ALP11"/>
      <c r="ALQ11"/>
      <c r="ALR11"/>
      <c r="ALS11"/>
      <c r="ALT11"/>
      <c r="ALU11"/>
      <c r="ALV11"/>
      <c r="ALW11"/>
      <c r="ALX11"/>
      <c r="ALY11"/>
      <c r="ALZ11"/>
      <c r="AMA11"/>
      <c r="AMB11"/>
      <c r="AMC11"/>
      <c r="AMD11"/>
      <c r="AME11"/>
      <c r="AMF11"/>
      <c r="AMG11"/>
      <c r="AMH11"/>
      <c r="AMI11"/>
      <c r="AMJ11"/>
    </row>
    <row r="12" spans="1:1024" x14ac:dyDescent="0.2">
      <c r="A12"/>
      <c r="B12"/>
      <c r="C12"/>
      <c r="D12"/>
      <c r="E12" s="8"/>
      <c r="F12"/>
      <c r="G12"/>
      <c r="H12"/>
      <c r="I12"/>
      <c r="J12"/>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c r="FZ12"/>
      <c r="GA12"/>
      <c r="GB12"/>
      <c r="GC12"/>
      <c r="GD12"/>
      <c r="GE12"/>
      <c r="GF12"/>
      <c r="GG12"/>
      <c r="GH12"/>
      <c r="GI12"/>
      <c r="GJ12"/>
      <c r="GK12"/>
      <c r="GL12"/>
      <c r="GM12"/>
      <c r="GN12"/>
      <c r="GO12"/>
      <c r="GP12"/>
      <c r="GQ12"/>
      <c r="GR12"/>
      <c r="GS12"/>
      <c r="GT12"/>
      <c r="GU12"/>
      <c r="GV12"/>
      <c r="GW12"/>
      <c r="GX12"/>
      <c r="GY12"/>
      <c r="GZ12"/>
      <c r="HA12"/>
      <c r="HB12"/>
      <c r="HC12"/>
      <c r="HD12"/>
      <c r="HE12"/>
      <c r="HF12"/>
      <c r="HG12"/>
      <c r="HH12"/>
      <c r="HI12"/>
      <c r="HJ12"/>
      <c r="HK12"/>
      <c r="HL12"/>
      <c r="HM12"/>
      <c r="HN12"/>
      <c r="HO12"/>
      <c r="HP12"/>
      <c r="HQ12"/>
      <c r="HR12"/>
      <c r="HS12"/>
      <c r="HT12"/>
      <c r="HU12"/>
      <c r="HV12"/>
      <c r="HW12"/>
      <c r="HX12"/>
      <c r="HY12"/>
      <c r="HZ12"/>
      <c r="IA12"/>
      <c r="IB12"/>
      <c r="IC12"/>
      <c r="ID12"/>
      <c r="IE12"/>
      <c r="IF12"/>
      <c r="IG12"/>
      <c r="IH12"/>
      <c r="II12"/>
      <c r="IJ12"/>
      <c r="IK12"/>
      <c r="IL12"/>
      <c r="IM12"/>
      <c r="IN12"/>
      <c r="IO12"/>
      <c r="IP12"/>
      <c r="IQ12"/>
      <c r="IR12"/>
      <c r="IS12"/>
      <c r="IT12"/>
      <c r="IU12"/>
      <c r="IV12"/>
      <c r="IW12"/>
      <c r="IX12"/>
      <c r="IY12"/>
      <c r="IZ12"/>
      <c r="JA12"/>
      <c r="JB12"/>
      <c r="JC12"/>
      <c r="JD12"/>
      <c r="JE12"/>
      <c r="JF12"/>
      <c r="JG12"/>
      <c r="JH12"/>
      <c r="JI12"/>
      <c r="JJ12"/>
      <c r="JK12"/>
      <c r="JL12"/>
      <c r="JM12"/>
      <c r="JN12"/>
      <c r="JO12"/>
      <c r="JP12"/>
      <c r="JQ12"/>
      <c r="JR12"/>
      <c r="JS12"/>
      <c r="JT12"/>
      <c r="JU12"/>
      <c r="JV12"/>
      <c r="JW12"/>
      <c r="JX12"/>
      <c r="JY12"/>
      <c r="JZ12"/>
      <c r="KA12"/>
      <c r="KB12"/>
      <c r="KC12"/>
      <c r="KD12"/>
      <c r="KE12"/>
      <c r="KF12"/>
      <c r="KG12"/>
      <c r="KH12"/>
      <c r="KI12"/>
      <c r="KJ12"/>
      <c r="KK12"/>
      <c r="KL12"/>
      <c r="KM12"/>
      <c r="KN12"/>
      <c r="KO12"/>
      <c r="KP12"/>
      <c r="KQ12"/>
      <c r="KR12"/>
      <c r="KS12"/>
      <c r="KT12"/>
      <c r="KU12"/>
      <c r="KV12"/>
      <c r="KW12"/>
      <c r="KX12"/>
      <c r="KY12"/>
      <c r="KZ12"/>
      <c r="LA12"/>
      <c r="LB12"/>
      <c r="LC12"/>
      <c r="LD12"/>
      <c r="LE12"/>
      <c r="LF12"/>
      <c r="LG12"/>
      <c r="LH12"/>
      <c r="LI12"/>
      <c r="LJ12"/>
      <c r="LK12"/>
      <c r="LL12"/>
      <c r="LM12"/>
      <c r="LN12"/>
      <c r="LO12"/>
      <c r="LP12"/>
      <c r="LQ12"/>
      <c r="LR12"/>
      <c r="LS12"/>
      <c r="LT12"/>
      <c r="LU12"/>
      <c r="LV12"/>
      <c r="LW12"/>
      <c r="LX12"/>
      <c r="LY12"/>
      <c r="LZ12"/>
      <c r="MA12"/>
      <c r="MB12"/>
      <c r="MC12"/>
      <c r="MD12"/>
      <c r="ME12"/>
      <c r="MF12"/>
      <c r="MG12"/>
      <c r="MH12"/>
      <c r="MI12"/>
      <c r="MJ12"/>
      <c r="MK12"/>
      <c r="ML12"/>
      <c r="MM12"/>
      <c r="MN12"/>
      <c r="MO12"/>
      <c r="MP12"/>
      <c r="MQ12"/>
      <c r="MR12"/>
      <c r="MS12"/>
      <c r="MT12"/>
      <c r="MU12"/>
      <c r="MV12"/>
      <c r="MW12"/>
      <c r="MX12"/>
      <c r="MY12"/>
      <c r="MZ12"/>
      <c r="NA12"/>
      <c r="NB12"/>
      <c r="NC12"/>
      <c r="ND12"/>
      <c r="NE12"/>
      <c r="NF12"/>
      <c r="NG12"/>
      <c r="NH12"/>
      <c r="NI12"/>
      <c r="NJ12"/>
      <c r="NK12"/>
      <c r="NL12"/>
      <c r="NM12"/>
      <c r="NN12"/>
      <c r="NO12"/>
      <c r="NP12"/>
      <c r="NQ12"/>
      <c r="NR12"/>
      <c r="NS12"/>
      <c r="NT12"/>
      <c r="NU12"/>
      <c r="NV12"/>
      <c r="NW12"/>
      <c r="NX12"/>
      <c r="NY12"/>
      <c r="NZ12"/>
      <c r="OA12"/>
      <c r="OB12"/>
      <c r="OC12"/>
      <c r="OD12"/>
      <c r="OE12"/>
      <c r="OF12"/>
      <c r="OG12"/>
      <c r="OH12"/>
      <c r="OI12"/>
      <c r="OJ12"/>
      <c r="OK12"/>
      <c r="OL12"/>
      <c r="OM12"/>
      <c r="ON12"/>
      <c r="OO12"/>
      <c r="OP12"/>
      <c r="OQ12"/>
      <c r="OR12"/>
      <c r="OS12"/>
      <c r="OT12"/>
      <c r="OU12"/>
      <c r="OV12"/>
      <c r="OW12"/>
      <c r="OX12"/>
      <c r="OY12"/>
      <c r="OZ12"/>
      <c r="PA12"/>
      <c r="PB12"/>
      <c r="PC12"/>
      <c r="PD12"/>
      <c r="PE12"/>
      <c r="PF12"/>
      <c r="PG12"/>
      <c r="PH12"/>
      <c r="PI12"/>
      <c r="PJ12"/>
      <c r="PK12"/>
      <c r="PL12"/>
      <c r="PM12"/>
      <c r="PN12"/>
      <c r="PO12"/>
      <c r="PP12"/>
      <c r="PQ12"/>
      <c r="PR12"/>
      <c r="PS12"/>
      <c r="PT12"/>
      <c r="PU12"/>
      <c r="PV12"/>
      <c r="PW12"/>
      <c r="PX12"/>
      <c r="PY12"/>
      <c r="PZ12"/>
      <c r="QA12"/>
      <c r="QB12"/>
      <c r="QC12"/>
      <c r="QD12"/>
      <c r="QE12"/>
      <c r="QF12"/>
      <c r="QG12"/>
      <c r="QH12"/>
      <c r="QI12"/>
      <c r="QJ12"/>
      <c r="QK12"/>
      <c r="QL12"/>
      <c r="QM12"/>
      <c r="QN12"/>
      <c r="QO12"/>
      <c r="QP12"/>
      <c r="QQ12"/>
      <c r="QR12"/>
      <c r="QS12"/>
      <c r="QT12"/>
      <c r="QU12"/>
      <c r="QV12"/>
      <c r="QW12"/>
      <c r="QX12"/>
      <c r="QY12"/>
      <c r="QZ12"/>
      <c r="RA12"/>
      <c r="RB12"/>
      <c r="RC12"/>
      <c r="RD12"/>
      <c r="RE12"/>
      <c r="RF12"/>
      <c r="RG12"/>
      <c r="RH12"/>
      <c r="RI12"/>
      <c r="RJ12"/>
      <c r="RK12"/>
      <c r="RL12"/>
      <c r="RM12"/>
      <c r="RN12"/>
      <c r="RO12"/>
      <c r="RP12"/>
      <c r="RQ12"/>
      <c r="RR12"/>
      <c r="RS12"/>
      <c r="RT12"/>
      <c r="RU12"/>
      <c r="RV12"/>
      <c r="RW12"/>
      <c r="RX12"/>
      <c r="RY12"/>
      <c r="RZ12"/>
      <c r="SA12"/>
      <c r="SB12"/>
      <c r="SC12"/>
      <c r="SD12"/>
      <c r="SE12"/>
      <c r="SF12"/>
      <c r="SG12"/>
      <c r="SH12"/>
      <c r="SI12"/>
      <c r="SJ12"/>
      <c r="SK12"/>
      <c r="SL12"/>
      <c r="SM12"/>
      <c r="SN12"/>
      <c r="SO12"/>
      <c r="SP12"/>
      <c r="SQ12"/>
      <c r="SR12"/>
      <c r="SS12"/>
      <c r="ST12"/>
      <c r="SU12"/>
      <c r="SV12"/>
      <c r="SW12"/>
      <c r="SX12"/>
      <c r="SY12"/>
      <c r="SZ12"/>
      <c r="TA12"/>
      <c r="TB12"/>
      <c r="TC12"/>
      <c r="TD12"/>
      <c r="TE12"/>
      <c r="TF12"/>
      <c r="TG12"/>
      <c r="TH12"/>
      <c r="TI12"/>
      <c r="TJ12"/>
      <c r="TK12"/>
      <c r="TL12"/>
      <c r="TM12"/>
      <c r="TN12"/>
      <c r="TO12"/>
      <c r="TP12"/>
      <c r="TQ12"/>
      <c r="TR12"/>
      <c r="TS12"/>
      <c r="TT12"/>
      <c r="TU12"/>
      <c r="TV12"/>
      <c r="TW12"/>
      <c r="TX12"/>
      <c r="TY12"/>
      <c r="TZ12"/>
      <c r="UA12"/>
      <c r="UB12"/>
      <c r="UC12"/>
      <c r="UD12"/>
      <c r="UE12"/>
      <c r="UF12"/>
      <c r="UG12"/>
      <c r="UH12"/>
      <c r="UI12"/>
      <c r="UJ12"/>
      <c r="UK12"/>
      <c r="UL12"/>
      <c r="UM12"/>
      <c r="UN12"/>
      <c r="UO12"/>
      <c r="UP12"/>
      <c r="UQ12"/>
      <c r="UR12"/>
      <c r="US12"/>
      <c r="UT12"/>
      <c r="UU12"/>
      <c r="UV12"/>
      <c r="UW12"/>
      <c r="UX12"/>
      <c r="UY12"/>
      <c r="UZ12"/>
      <c r="VA12"/>
      <c r="VB12"/>
      <c r="VC12"/>
      <c r="VD12"/>
      <c r="VE12"/>
      <c r="VF12"/>
      <c r="VG12"/>
      <c r="VH12"/>
      <c r="VI12"/>
      <c r="VJ12"/>
      <c r="VK12"/>
      <c r="VL12"/>
      <c r="VM12"/>
      <c r="VN12"/>
      <c r="VO12"/>
      <c r="VP12"/>
      <c r="VQ12"/>
      <c r="VR12"/>
      <c r="VS12"/>
      <c r="VT12"/>
      <c r="VU12"/>
      <c r="VV12"/>
      <c r="VW12"/>
      <c r="VX12"/>
      <c r="VY12"/>
      <c r="VZ12"/>
      <c r="WA12"/>
      <c r="WB12"/>
      <c r="WC12"/>
      <c r="WD12"/>
      <c r="WE12"/>
      <c r="WF12"/>
      <c r="WG12"/>
      <c r="WH12"/>
      <c r="WI12"/>
      <c r="WJ12"/>
      <c r="WK12"/>
      <c r="WL12"/>
      <c r="WM12"/>
      <c r="WN12"/>
      <c r="WO12"/>
      <c r="WP12"/>
      <c r="WQ12"/>
      <c r="WR12"/>
      <c r="WS12"/>
      <c r="WT12"/>
      <c r="WU12"/>
      <c r="WV12"/>
      <c r="WW12"/>
      <c r="WX12"/>
      <c r="WY12"/>
      <c r="WZ12"/>
      <c r="XA12"/>
      <c r="XB12"/>
      <c r="XC12"/>
      <c r="XD12"/>
      <c r="XE12"/>
      <c r="XF12"/>
      <c r="XG12"/>
      <c r="XH12"/>
      <c r="XI12"/>
      <c r="XJ12"/>
      <c r="XK12"/>
      <c r="XL12"/>
      <c r="XM12"/>
      <c r="XN12"/>
      <c r="XO12"/>
      <c r="XP12"/>
      <c r="XQ12"/>
      <c r="XR12"/>
      <c r="XS12"/>
      <c r="XT12"/>
      <c r="XU12"/>
      <c r="XV12"/>
      <c r="XW12"/>
      <c r="XX12"/>
      <c r="XY12"/>
      <c r="XZ12"/>
      <c r="YA12"/>
      <c r="YB12"/>
      <c r="YC12"/>
      <c r="YD12"/>
      <c r="YE12"/>
      <c r="YF12"/>
      <c r="YG12"/>
      <c r="YH12"/>
      <c r="YI12"/>
      <c r="YJ12"/>
      <c r="YK12"/>
      <c r="YL12"/>
      <c r="YM12"/>
      <c r="YN12"/>
      <c r="YO12"/>
      <c r="YP12"/>
      <c r="YQ12"/>
      <c r="YR12"/>
      <c r="YS12"/>
      <c r="YT12"/>
      <c r="YU12"/>
      <c r="YV12"/>
      <c r="YW12"/>
      <c r="YX12"/>
      <c r="YY12"/>
      <c r="YZ12"/>
      <c r="ZA12"/>
      <c r="ZB12"/>
      <c r="ZC12"/>
      <c r="ZD12"/>
      <c r="ZE12"/>
      <c r="ZF12"/>
      <c r="ZG12"/>
      <c r="ZH12"/>
      <c r="ZI12"/>
      <c r="ZJ12"/>
      <c r="ZK12"/>
      <c r="ZL12"/>
      <c r="ZM12"/>
      <c r="ZN12"/>
      <c r="ZO12"/>
      <c r="ZP12"/>
      <c r="ZQ12"/>
      <c r="ZR12"/>
      <c r="ZS12"/>
      <c r="ZT12"/>
      <c r="ZU12"/>
      <c r="ZV12"/>
      <c r="ZW12"/>
      <c r="ZX12"/>
      <c r="ZY12"/>
      <c r="ZZ12"/>
      <c r="AAA12"/>
      <c r="AAB12"/>
      <c r="AAC12"/>
      <c r="AAD12"/>
      <c r="AAE12"/>
      <c r="AAF12"/>
      <c r="AAG12"/>
      <c r="AAH12"/>
      <c r="AAI12"/>
      <c r="AAJ12"/>
      <c r="AAK12"/>
      <c r="AAL12"/>
      <c r="AAM12"/>
      <c r="AAN12"/>
      <c r="AAO12"/>
      <c r="AAP12"/>
      <c r="AAQ12"/>
      <c r="AAR12"/>
      <c r="AAS12"/>
      <c r="AAT12"/>
      <c r="AAU12"/>
      <c r="AAV12"/>
      <c r="AAW12"/>
      <c r="AAX12"/>
      <c r="AAY12"/>
      <c r="AAZ12"/>
      <c r="ABA12"/>
      <c r="ABB12"/>
      <c r="ABC12"/>
      <c r="ABD12"/>
      <c r="ABE12"/>
      <c r="ABF12"/>
      <c r="ABG12"/>
      <c r="ABH12"/>
      <c r="ABI12"/>
      <c r="ABJ12"/>
      <c r="ABK12"/>
      <c r="ABL12"/>
      <c r="ABM12"/>
      <c r="ABN12"/>
      <c r="ABO12"/>
      <c r="ABP12"/>
      <c r="ABQ12"/>
      <c r="ABR12"/>
      <c r="ABS12"/>
      <c r="ABT12"/>
      <c r="ABU12"/>
      <c r="ABV12"/>
      <c r="ABW12"/>
      <c r="ABX12"/>
      <c r="ABY12"/>
      <c r="ABZ12"/>
      <c r="ACA12"/>
      <c r="ACB12"/>
      <c r="ACC12"/>
      <c r="ACD12"/>
      <c r="ACE12"/>
      <c r="ACF12"/>
      <c r="ACG12"/>
      <c r="ACH12"/>
      <c r="ACI12"/>
      <c r="ACJ12"/>
      <c r="ACK12"/>
      <c r="ACL12"/>
      <c r="ACM12"/>
      <c r="ACN12"/>
      <c r="ACO12"/>
      <c r="ACP12"/>
      <c r="ACQ12"/>
      <c r="ACR12"/>
      <c r="ACS12"/>
      <c r="ACT12"/>
      <c r="ACU12"/>
      <c r="ACV12"/>
      <c r="ACW12"/>
      <c r="ACX12"/>
      <c r="ACY12"/>
      <c r="ACZ12"/>
      <c r="ADA12"/>
      <c r="ADB12"/>
      <c r="ADC12"/>
      <c r="ADD12"/>
      <c r="ADE12"/>
      <c r="ADF12"/>
      <c r="ADG12"/>
      <c r="ADH12"/>
      <c r="ADI12"/>
      <c r="ADJ12"/>
      <c r="ADK12"/>
      <c r="ADL12"/>
      <c r="ADM12"/>
      <c r="ADN12"/>
      <c r="ADO12"/>
      <c r="ADP12"/>
      <c r="ADQ12"/>
      <c r="ADR12"/>
      <c r="ADS12"/>
      <c r="ADT12"/>
      <c r="ADU12"/>
      <c r="ADV12"/>
      <c r="ADW12"/>
      <c r="ADX12"/>
      <c r="ADY12"/>
      <c r="ADZ12"/>
      <c r="AEA12"/>
      <c r="AEB12"/>
      <c r="AEC12"/>
      <c r="AED12"/>
      <c r="AEE12"/>
      <c r="AEF12"/>
      <c r="AEG12"/>
      <c r="AEH12"/>
      <c r="AEI12"/>
      <c r="AEJ12"/>
      <c r="AEK12"/>
      <c r="AEL12"/>
      <c r="AEM12"/>
      <c r="AEN12"/>
      <c r="AEO12"/>
      <c r="AEP12"/>
      <c r="AEQ12"/>
      <c r="AER12"/>
      <c r="AES12"/>
      <c r="AET12"/>
      <c r="AEU12"/>
      <c r="AEV12"/>
      <c r="AEW12"/>
      <c r="AEX12"/>
      <c r="AEY12"/>
      <c r="AEZ12"/>
      <c r="AFA12"/>
      <c r="AFB12"/>
      <c r="AFC12"/>
      <c r="AFD12"/>
      <c r="AFE12"/>
      <c r="AFF12"/>
      <c r="AFG12"/>
      <c r="AFH12"/>
      <c r="AFI12"/>
      <c r="AFJ12"/>
      <c r="AFK12"/>
      <c r="AFL12"/>
      <c r="AFM12"/>
      <c r="AFN12"/>
      <c r="AFO12"/>
      <c r="AFP12"/>
      <c r="AFQ12"/>
      <c r="AFR12"/>
      <c r="AFS12"/>
      <c r="AFT12"/>
      <c r="AFU12"/>
      <c r="AFV12"/>
      <c r="AFW12"/>
      <c r="AFX12"/>
      <c r="AFY12"/>
      <c r="AFZ12"/>
      <c r="AGA12"/>
      <c r="AGB12"/>
      <c r="AGC12"/>
      <c r="AGD12"/>
      <c r="AGE12"/>
      <c r="AGF12"/>
      <c r="AGG12"/>
      <c r="AGH12"/>
      <c r="AGI12"/>
      <c r="AGJ12"/>
      <c r="AGK12"/>
      <c r="AGL12"/>
      <c r="AGM12"/>
      <c r="AGN12"/>
      <c r="AGO12"/>
      <c r="AGP12"/>
      <c r="AGQ12"/>
      <c r="AGR12"/>
      <c r="AGS12"/>
      <c r="AGT12"/>
      <c r="AGU12"/>
      <c r="AGV12"/>
      <c r="AGW12"/>
      <c r="AGX12"/>
      <c r="AGY12"/>
      <c r="AGZ12"/>
      <c r="AHA12"/>
      <c r="AHB12"/>
      <c r="AHC12"/>
      <c r="AHD12"/>
      <c r="AHE12"/>
      <c r="AHF12"/>
      <c r="AHG12"/>
      <c r="AHH12"/>
      <c r="AHI12"/>
      <c r="AHJ12"/>
      <c r="AHK12"/>
      <c r="AHL12"/>
      <c r="AHM12"/>
      <c r="AHN12"/>
      <c r="AHO12"/>
      <c r="AHP12"/>
      <c r="AHQ12"/>
      <c r="AHR12"/>
      <c r="AHS12"/>
      <c r="AHT12"/>
      <c r="AHU12"/>
      <c r="AHV12"/>
      <c r="AHW12"/>
      <c r="AHX12"/>
      <c r="AHY12"/>
      <c r="AHZ12"/>
      <c r="AIA12"/>
      <c r="AIB12"/>
      <c r="AIC12"/>
      <c r="AID12"/>
      <c r="AIE12"/>
      <c r="AIF12"/>
      <c r="AIG12"/>
      <c r="AIH12"/>
      <c r="AII12"/>
      <c r="AIJ12"/>
      <c r="AIK12"/>
      <c r="AIL12"/>
      <c r="AIM12"/>
      <c r="AIN12"/>
      <c r="AIO12"/>
      <c r="AIP12"/>
      <c r="AIQ12"/>
      <c r="AIR12"/>
      <c r="AIS12"/>
      <c r="AIT12"/>
      <c r="AIU12"/>
      <c r="AIV12"/>
      <c r="AIW12"/>
      <c r="AIX12"/>
      <c r="AIY12"/>
      <c r="AIZ12"/>
      <c r="AJA12"/>
      <c r="AJB12"/>
      <c r="AJC12"/>
      <c r="AJD12"/>
      <c r="AJE12"/>
      <c r="AJF12"/>
      <c r="AJG12"/>
      <c r="AJH12"/>
      <c r="AJI12"/>
      <c r="AJJ12"/>
      <c r="AJK12"/>
      <c r="AJL12"/>
      <c r="AJM12"/>
      <c r="AJN12"/>
      <c r="AJO12"/>
      <c r="AJP12"/>
      <c r="AJQ12"/>
      <c r="AJR12"/>
      <c r="AJS12"/>
      <c r="AJT12"/>
      <c r="AJU12"/>
      <c r="AJV12"/>
      <c r="AJW12"/>
      <c r="AJX12"/>
      <c r="AJY12"/>
      <c r="AJZ12"/>
      <c r="AKA12"/>
      <c r="AKB12"/>
      <c r="AKC12"/>
      <c r="AKD12"/>
      <c r="AKE12"/>
      <c r="AKF12"/>
      <c r="AKG12"/>
      <c r="AKH12"/>
      <c r="AKI12"/>
      <c r="AKJ12"/>
      <c r="AKK12"/>
      <c r="AKL12"/>
      <c r="AKM12"/>
      <c r="AKN12"/>
      <c r="AKO12"/>
      <c r="AKP12"/>
      <c r="AKQ12"/>
      <c r="AKR12"/>
      <c r="AKS12"/>
      <c r="AKT12"/>
      <c r="AKU12"/>
      <c r="AKV12"/>
      <c r="AKW12"/>
      <c r="AKX12"/>
      <c r="AKY12"/>
      <c r="AKZ12"/>
      <c r="ALA12"/>
      <c r="ALB12"/>
      <c r="ALC12"/>
      <c r="ALD12"/>
      <c r="ALE12"/>
      <c r="ALF12"/>
      <c r="ALG12"/>
      <c r="ALH12"/>
      <c r="ALI12"/>
      <c r="ALJ12"/>
      <c r="ALK12"/>
      <c r="ALL12"/>
      <c r="ALM12"/>
      <c r="ALN12"/>
      <c r="ALO12"/>
      <c r="ALP12"/>
      <c r="ALQ12"/>
      <c r="ALR12"/>
      <c r="ALS12"/>
      <c r="ALT12"/>
      <c r="ALU12"/>
      <c r="ALV12"/>
      <c r="ALW12"/>
      <c r="ALX12"/>
      <c r="ALY12"/>
      <c r="ALZ12"/>
      <c r="AMA12"/>
      <c r="AMB12"/>
      <c r="AMC12"/>
      <c r="AMD12"/>
      <c r="AME12"/>
      <c r="AMF12"/>
      <c r="AMG12"/>
      <c r="AMH12"/>
      <c r="AMI12"/>
      <c r="AMJ12"/>
    </row>
    <row r="13" spans="1:1024" s="5" customFormat="1" ht="12" customHeight="1" x14ac:dyDescent="0.15">
      <c r="A13" s="44" t="s">
        <v>34</v>
      </c>
      <c r="B13" s="44"/>
      <c r="C13" s="44"/>
      <c r="D13" s="44"/>
      <c r="E13" s="44"/>
      <c r="F13" s="44"/>
      <c r="I13" s="6"/>
    </row>
    <row r="14" spans="1:1024" ht="28" x14ac:dyDescent="0.2">
      <c r="A14" s="5"/>
      <c r="B14" s="7" t="s">
        <v>2</v>
      </c>
      <c r="C14" s="7" t="s">
        <v>3</v>
      </c>
      <c r="D14" s="7" t="s">
        <v>4</v>
      </c>
      <c r="E14" s="7"/>
      <c r="F14" s="7" t="s">
        <v>6</v>
      </c>
      <c r="G14"/>
      <c r="I14" s="6"/>
    </row>
    <row r="15" spans="1:1024" ht="71" x14ac:dyDescent="0.2">
      <c r="A15" s="5"/>
      <c r="B15" s="9" t="s">
        <v>17</v>
      </c>
      <c r="C15" s="9" t="s">
        <v>35</v>
      </c>
      <c r="D15" s="9" t="s">
        <v>36</v>
      </c>
      <c r="E15" s="8" t="s">
        <v>20</v>
      </c>
      <c r="F15" s="9" t="s">
        <v>37</v>
      </c>
      <c r="G15" s="5" t="s">
        <v>38</v>
      </c>
      <c r="I15" s="6"/>
    </row>
    <row r="16" spans="1:1024" ht="28" x14ac:dyDescent="0.2">
      <c r="A16" s="5"/>
      <c r="B16" s="9" t="s">
        <v>39</v>
      </c>
      <c r="C16" s="9" t="s">
        <v>40</v>
      </c>
      <c r="D16" s="9" t="s">
        <v>41</v>
      </c>
      <c r="E16" s="8" t="s">
        <v>20</v>
      </c>
      <c r="F16" s="9" t="s">
        <v>42</v>
      </c>
      <c r="G16"/>
      <c r="I16" s="6"/>
    </row>
    <row r="17" spans="1:9" x14ac:dyDescent="0.2">
      <c r="A17" s="5"/>
      <c r="B17" s="9"/>
      <c r="C17" s="9"/>
      <c r="D17" s="9"/>
      <c r="E17" s="8"/>
      <c r="F17" s="9"/>
      <c r="G17"/>
      <c r="I17" s="6"/>
    </row>
    <row r="18" spans="1:9" ht="12" customHeight="1" x14ac:dyDescent="0.2">
      <c r="A18" s="44" t="s">
        <v>43</v>
      </c>
      <c r="B18" s="44"/>
      <c r="C18" s="44"/>
      <c r="D18" s="44"/>
      <c r="E18" s="44"/>
      <c r="F18" s="44"/>
      <c r="G18"/>
      <c r="I18" s="6"/>
    </row>
    <row r="19" spans="1:9" ht="36" customHeight="1" x14ac:dyDescent="0.2">
      <c r="A19" s="5"/>
      <c r="B19" s="7" t="s">
        <v>2</v>
      </c>
      <c r="C19" s="7" t="s">
        <v>44</v>
      </c>
      <c r="D19" s="45" t="s">
        <v>45</v>
      </c>
      <c r="E19" s="45"/>
      <c r="F19" s="7" t="s">
        <v>46</v>
      </c>
      <c r="G19"/>
      <c r="I19" s="6"/>
    </row>
    <row r="20" spans="1:9" x14ac:dyDescent="0.2">
      <c r="B20" s="2" t="s">
        <v>8</v>
      </c>
      <c r="C20" s="2" t="s">
        <v>8</v>
      </c>
      <c r="D20" s="43" t="s">
        <v>47</v>
      </c>
      <c r="E20" s="43"/>
      <c r="F20" s="2" t="s">
        <v>48</v>
      </c>
      <c r="G20"/>
      <c r="I20"/>
    </row>
    <row r="21" spans="1:9" x14ac:dyDescent="0.2">
      <c r="B21" s="2" t="s">
        <v>49</v>
      </c>
      <c r="C21" s="2" t="s">
        <v>50</v>
      </c>
      <c r="D21" s="43" t="s">
        <v>51</v>
      </c>
      <c r="E21" s="43"/>
      <c r="F21" s="2" t="s">
        <v>52</v>
      </c>
      <c r="G21"/>
      <c r="I21"/>
    </row>
    <row r="22" spans="1:9" x14ac:dyDescent="0.2">
      <c r="B22" s="2" t="s">
        <v>53</v>
      </c>
      <c r="C22" s="2" t="s">
        <v>54</v>
      </c>
      <c r="D22" s="43" t="s">
        <v>55</v>
      </c>
      <c r="E22" s="43"/>
      <c r="F22" s="2" t="s">
        <v>56</v>
      </c>
      <c r="G22"/>
      <c r="I22"/>
    </row>
    <row r="23" spans="1:9" x14ac:dyDescent="0.2">
      <c r="B23" s="10" t="s">
        <v>26</v>
      </c>
      <c r="C23" s="2" t="s">
        <v>57</v>
      </c>
      <c r="D23" s="43" t="s">
        <v>58</v>
      </c>
      <c r="E23" s="43"/>
      <c r="F23" s="2" t="s">
        <v>59</v>
      </c>
      <c r="G23"/>
      <c r="I23"/>
    </row>
    <row r="24" spans="1:9" x14ac:dyDescent="0.2">
      <c r="B24" s="10" t="s">
        <v>60</v>
      </c>
      <c r="C24" s="2" t="s">
        <v>61</v>
      </c>
      <c r="D24" s="43" t="s">
        <v>62</v>
      </c>
      <c r="E24" s="43"/>
      <c r="F24" s="2" t="s">
        <v>63</v>
      </c>
      <c r="G24"/>
      <c r="I24"/>
    </row>
    <row r="25" spans="1:9" x14ac:dyDescent="0.2">
      <c r="B25" s="10" t="s">
        <v>64</v>
      </c>
      <c r="C25" s="2" t="s">
        <v>65</v>
      </c>
      <c r="D25" s="43" t="s">
        <v>66</v>
      </c>
      <c r="E25" s="43"/>
      <c r="F25" s="2" t="s">
        <v>67</v>
      </c>
      <c r="G25" s="18"/>
      <c r="I25"/>
    </row>
    <row r="26" spans="1:9" x14ac:dyDescent="0.2">
      <c r="B26" s="10" t="s">
        <v>68</v>
      </c>
      <c r="C26" s="2" t="s">
        <v>69</v>
      </c>
      <c r="D26" s="43" t="s">
        <v>70</v>
      </c>
      <c r="E26" s="43"/>
      <c r="F26" s="2" t="s">
        <v>71</v>
      </c>
      <c r="G26" s="10" t="s">
        <v>72</v>
      </c>
      <c r="I26"/>
    </row>
    <row r="27" spans="1:9" x14ac:dyDescent="0.2">
      <c r="B27" s="10" t="s">
        <v>31</v>
      </c>
      <c r="C27" s="2" t="s">
        <v>73</v>
      </c>
      <c r="D27" s="43" t="s">
        <v>74</v>
      </c>
      <c r="E27" s="43"/>
      <c r="F27" s="2" t="s">
        <v>75</v>
      </c>
      <c r="G27" s="10"/>
      <c r="I27"/>
    </row>
    <row r="28" spans="1:9" x14ac:dyDescent="0.2">
      <c r="B28" s="10" t="s">
        <v>76</v>
      </c>
      <c r="C28" s="2" t="s">
        <v>77</v>
      </c>
      <c r="D28" s="43" t="s">
        <v>78</v>
      </c>
      <c r="E28" s="43"/>
      <c r="F28" s="2" t="s">
        <v>79</v>
      </c>
      <c r="G28" s="10"/>
      <c r="I28"/>
    </row>
    <row r="29" spans="1:9" x14ac:dyDescent="0.2">
      <c r="B29" s="10" t="s">
        <v>17</v>
      </c>
      <c r="C29" s="2" t="s">
        <v>80</v>
      </c>
      <c r="D29" s="43" t="s">
        <v>81</v>
      </c>
      <c r="E29" s="43"/>
      <c r="F29" s="2" t="s">
        <v>82</v>
      </c>
      <c r="G29" s="10"/>
      <c r="I29"/>
    </row>
    <row r="30" spans="1:9" x14ac:dyDescent="0.2">
      <c r="B30" s="10" t="s">
        <v>83</v>
      </c>
      <c r="C30" s="2" t="s">
        <v>84</v>
      </c>
      <c r="D30" s="43" t="s">
        <v>85</v>
      </c>
      <c r="E30" s="43"/>
      <c r="F30" s="2" t="s">
        <v>86</v>
      </c>
      <c r="G30" s="10"/>
      <c r="I30"/>
    </row>
    <row r="31" spans="1:9" x14ac:dyDescent="0.2">
      <c r="B31" s="10" t="s">
        <v>87</v>
      </c>
      <c r="C31" s="2" t="s">
        <v>88</v>
      </c>
      <c r="D31" s="43" t="s">
        <v>89</v>
      </c>
      <c r="E31" s="43"/>
      <c r="F31" s="2" t="s">
        <v>90</v>
      </c>
      <c r="G31" s="10"/>
      <c r="I31"/>
    </row>
    <row r="32" spans="1:9" x14ac:dyDescent="0.2">
      <c r="B32" s="10" t="s">
        <v>91</v>
      </c>
      <c r="C32" s="2" t="s">
        <v>92</v>
      </c>
      <c r="D32" s="43" t="s">
        <v>93</v>
      </c>
      <c r="E32" s="43"/>
      <c r="F32" s="2" t="s">
        <v>94</v>
      </c>
      <c r="G32" s="10"/>
      <c r="I32"/>
    </row>
    <row r="33" spans="2:9" x14ac:dyDescent="0.2">
      <c r="B33" s="10" t="s">
        <v>13</v>
      </c>
      <c r="C33" s="2" t="s">
        <v>95</v>
      </c>
      <c r="D33" s="46" t="s">
        <v>96</v>
      </c>
      <c r="E33" s="46"/>
      <c r="F33" s="2" t="s">
        <v>97</v>
      </c>
      <c r="G33" s="10" t="s">
        <v>98</v>
      </c>
      <c r="I33"/>
    </row>
    <row r="34" spans="2:9" ht="12" customHeight="1" x14ac:dyDescent="0.2">
      <c r="B34" s="10" t="s">
        <v>99</v>
      </c>
      <c r="C34" s="2" t="s">
        <v>100</v>
      </c>
      <c r="D34" s="43" t="s">
        <v>101</v>
      </c>
      <c r="E34" s="43"/>
      <c r="F34" s="2" t="s">
        <v>102</v>
      </c>
      <c r="G34" s="10"/>
      <c r="I34"/>
    </row>
    <row r="35" spans="2:9" ht="12" customHeight="1" x14ac:dyDescent="0.2">
      <c r="B35" s="10" t="s">
        <v>39</v>
      </c>
      <c r="C35" s="2" t="s">
        <v>103</v>
      </c>
      <c r="D35" s="43" t="s">
        <v>104</v>
      </c>
      <c r="E35" s="43"/>
      <c r="F35" s="2" t="s">
        <v>105</v>
      </c>
      <c r="G35" s="10"/>
      <c r="I35"/>
    </row>
    <row r="36" spans="2:9" ht="12" customHeight="1" x14ac:dyDescent="0.2">
      <c r="B36" s="10" t="s">
        <v>106</v>
      </c>
      <c r="C36" s="2" t="s">
        <v>107</v>
      </c>
      <c r="D36" s="43" t="s">
        <v>108</v>
      </c>
      <c r="E36" s="43"/>
      <c r="F36" s="2" t="s">
        <v>109</v>
      </c>
      <c r="G36" s="10" t="s">
        <v>110</v>
      </c>
      <c r="I36"/>
    </row>
    <row r="37" spans="2:9" ht="12" customHeight="1" x14ac:dyDescent="0.2">
      <c r="B37" s="10" t="s">
        <v>111</v>
      </c>
      <c r="C37" s="2" t="s">
        <v>112</v>
      </c>
      <c r="D37" s="43" t="s">
        <v>113</v>
      </c>
      <c r="E37" s="43"/>
      <c r="F37" s="11" t="s">
        <v>114</v>
      </c>
      <c r="G37" s="18"/>
      <c r="I37"/>
    </row>
    <row r="38" spans="2:9" ht="12" customHeight="1" x14ac:dyDescent="0.2">
      <c r="B38" s="10" t="s">
        <v>115</v>
      </c>
      <c r="C38" s="2" t="s">
        <v>116</v>
      </c>
      <c r="D38" s="43" t="s">
        <v>117</v>
      </c>
      <c r="E38" s="43"/>
      <c r="F38" s="11" t="s">
        <v>118</v>
      </c>
      <c r="G38" s="10"/>
      <c r="I38"/>
    </row>
    <row r="39" spans="2:9" ht="12" customHeight="1" x14ac:dyDescent="0.2">
      <c r="B39" s="10"/>
      <c r="C39"/>
      <c r="D39" s="43"/>
      <c r="E39" s="43"/>
      <c r="F39"/>
      <c r="G39" s="42" t="s">
        <v>119</v>
      </c>
      <c r="I39"/>
    </row>
    <row r="40" spans="2:9" ht="12" customHeight="1" x14ac:dyDescent="0.2">
      <c r="B40" s="10" t="s">
        <v>120</v>
      </c>
      <c r="C40" s="2" t="s">
        <v>121</v>
      </c>
      <c r="F40"/>
      <c r="G40"/>
      <c r="I40"/>
    </row>
    <row r="41" spans="2:9" ht="12" customHeight="1" x14ac:dyDescent="0.2">
      <c r="B41" s="10"/>
      <c r="C41"/>
      <c r="D41" s="43"/>
      <c r="E41" s="43"/>
      <c r="F41"/>
      <c r="G41"/>
      <c r="I41"/>
    </row>
    <row r="42" spans="2:9" ht="12" customHeight="1" x14ac:dyDescent="0.2">
      <c r="B42" s="2" t="s">
        <v>122</v>
      </c>
      <c r="C42"/>
      <c r="F42"/>
      <c r="G42"/>
      <c r="I42"/>
    </row>
    <row r="43" spans="2:9" ht="12" customHeight="1" x14ac:dyDescent="0.2">
      <c r="B43" s="10" t="s">
        <v>26</v>
      </c>
      <c r="C43" s="2" t="s">
        <v>123</v>
      </c>
      <c r="D43" s="43" t="s">
        <v>124</v>
      </c>
      <c r="E43" s="43"/>
      <c r="F43" s="2" t="s">
        <v>125</v>
      </c>
      <c r="G43"/>
      <c r="I43"/>
    </row>
    <row r="44" spans="2:9" ht="12" customHeight="1" x14ac:dyDescent="0.2">
      <c r="B44" s="10" t="s">
        <v>60</v>
      </c>
      <c r="C44" s="2" t="s">
        <v>116</v>
      </c>
      <c r="D44" s="43" t="s">
        <v>126</v>
      </c>
      <c r="E44" s="43"/>
      <c r="F44" s="2" t="s">
        <v>127</v>
      </c>
      <c r="G44"/>
      <c r="I44"/>
    </row>
    <row r="45" spans="2:9" ht="12" customHeight="1" x14ac:dyDescent="0.2">
      <c r="B45" s="10" t="s">
        <v>64</v>
      </c>
      <c r="C45" s="2" t="s">
        <v>128</v>
      </c>
      <c r="D45" s="43" t="s">
        <v>129</v>
      </c>
      <c r="E45" s="43"/>
      <c r="F45" s="2" t="s">
        <v>130</v>
      </c>
      <c r="G45"/>
      <c r="I45"/>
    </row>
    <row r="48" spans="2:9" ht="82" customHeight="1" x14ac:dyDescent="0.2"/>
  </sheetData>
  <mergeCells count="28">
    <mergeCell ref="D41:E41"/>
    <mergeCell ref="D43:E43"/>
    <mergeCell ref="D44:E44"/>
    <mergeCell ref="D45:E45"/>
    <mergeCell ref="D34:E34"/>
    <mergeCell ref="D35:E35"/>
    <mergeCell ref="D36:E36"/>
    <mergeCell ref="D37:E37"/>
    <mergeCell ref="D38:E38"/>
    <mergeCell ref="D39:E39"/>
    <mergeCell ref="D33:E33"/>
    <mergeCell ref="D22:E22"/>
    <mergeCell ref="D23:E23"/>
    <mergeCell ref="D24:E24"/>
    <mergeCell ref="D25:E25"/>
    <mergeCell ref="D26:E26"/>
    <mergeCell ref="D27:E27"/>
    <mergeCell ref="D28:E28"/>
    <mergeCell ref="D29:E29"/>
    <mergeCell ref="D30:E30"/>
    <mergeCell ref="D31:E31"/>
    <mergeCell ref="D32:E32"/>
    <mergeCell ref="D21:E21"/>
    <mergeCell ref="A4:F4"/>
    <mergeCell ref="A13:F13"/>
    <mergeCell ref="A18:F18"/>
    <mergeCell ref="D19:E19"/>
    <mergeCell ref="D20:E20"/>
  </mergeCells>
  <pageMargins left="0.35625000000000001" right="0.35625000000000001" top="0.80347222222222203" bottom="0.80347222222222203" header="0.51180555555555496" footer="0.51180555555555496"/>
  <pageSetup paperSize="0" scale="0" firstPageNumber="0" orientation="portrait" usePrinterDefaults="0"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5A430A-2681-E44E-8793-859FF38729D1}">
  <dimension ref="A1:B14"/>
  <sheetViews>
    <sheetView tabSelected="1" workbookViewId="0">
      <selection activeCell="B14" sqref="B14"/>
    </sheetView>
  </sheetViews>
  <sheetFormatPr baseColWidth="10" defaultColWidth="8.83203125" defaultRowHeight="16" x14ac:dyDescent="0.2"/>
  <sheetData>
    <row r="1" spans="1:2" x14ac:dyDescent="0.2">
      <c r="A1">
        <v>1</v>
      </c>
      <c r="B1" t="s">
        <v>508</v>
      </c>
    </row>
    <row r="2" spans="1:2" x14ac:dyDescent="0.2">
      <c r="A2">
        <v>2</v>
      </c>
      <c r="B2" t="s">
        <v>509</v>
      </c>
    </row>
    <row r="3" spans="1:2" x14ac:dyDescent="0.2">
      <c r="A3">
        <v>3</v>
      </c>
      <c r="B3" t="s">
        <v>510</v>
      </c>
    </row>
    <row r="4" spans="1:2" x14ac:dyDescent="0.2">
      <c r="A4">
        <v>4</v>
      </c>
      <c r="B4" t="s">
        <v>511</v>
      </c>
    </row>
    <row r="5" spans="1:2" x14ac:dyDescent="0.2">
      <c r="A5">
        <v>5</v>
      </c>
      <c r="B5" t="s">
        <v>512</v>
      </c>
    </row>
    <row r="6" spans="1:2" x14ac:dyDescent="0.2">
      <c r="A6">
        <v>6</v>
      </c>
      <c r="B6" t="s">
        <v>513</v>
      </c>
    </row>
    <row r="7" spans="1:2" x14ac:dyDescent="0.2">
      <c r="A7">
        <v>7</v>
      </c>
      <c r="B7" t="s">
        <v>514</v>
      </c>
    </row>
    <row r="8" spans="1:2" x14ac:dyDescent="0.2">
      <c r="A8">
        <v>8</v>
      </c>
      <c r="B8" t="s">
        <v>515</v>
      </c>
    </row>
    <row r="9" spans="1:2" x14ac:dyDescent="0.2">
      <c r="A9">
        <v>9</v>
      </c>
      <c r="B9" t="s">
        <v>516</v>
      </c>
    </row>
    <row r="10" spans="1:2" x14ac:dyDescent="0.2">
      <c r="A10">
        <v>10</v>
      </c>
      <c r="B10" t="s">
        <v>517</v>
      </c>
    </row>
    <row r="11" spans="1:2" x14ac:dyDescent="0.2">
      <c r="A11">
        <v>11</v>
      </c>
      <c r="B11" t="s">
        <v>518</v>
      </c>
    </row>
    <row r="12" spans="1:2" x14ac:dyDescent="0.2">
      <c r="A12">
        <v>12</v>
      </c>
      <c r="B12" t="s">
        <v>858</v>
      </c>
    </row>
    <row r="13" spans="1:2" x14ac:dyDescent="0.2">
      <c r="A13">
        <v>13</v>
      </c>
      <c r="B13" t="s">
        <v>1352</v>
      </c>
    </row>
    <row r="14" spans="1:2" x14ac:dyDescent="0.2">
      <c r="A14">
        <v>14</v>
      </c>
      <c r="B14" t="s">
        <v>857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Martini 3 - All lipids</vt:lpstr>
      <vt:lpstr>Martini 3 - Lipids naming</vt:lpstr>
      <vt:lpstr>Martini 2 - All lipids</vt:lpstr>
      <vt:lpstr>Martini 2 - Lipids naming</vt:lpstr>
      <vt:lpstr>Refs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Helgi Ingolfsson</dc:creator>
  <cp:lastModifiedBy>luis</cp:lastModifiedBy>
  <cp:revision>0</cp:revision>
  <cp:lastPrinted>2015-04-08T09:55:46Z</cp:lastPrinted>
  <dcterms:created xsi:type="dcterms:W3CDTF">2013-06-28T14:25:40Z</dcterms:created>
  <dcterms:modified xsi:type="dcterms:W3CDTF">2025-08-07T15:28:59Z</dcterms:modified>
  <dc:language>en-US</dc:language>
</cp:coreProperties>
</file>