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cin\Desktop\Inzynierka\Inz\"/>
    </mc:Choice>
  </mc:AlternateContent>
  <xr:revisionPtr revIDLastSave="0" documentId="13_ncr:1_{06E84EF3-8284-4B7F-9EE3-E9273E745005}" xr6:coauthVersionLast="47" xr6:coauthVersionMax="47" xr10:uidLastSave="{00000000-0000-0000-0000-000000000000}"/>
  <bookViews>
    <workbookView xWindow="1335" yWindow="1410" windowWidth="21870" windowHeight="14190" tabRatio="776" activeTab="14" xr2:uid="{00000000-000D-0000-FFFF-FFFF00000000}"/>
  </bookViews>
  <sheets>
    <sheet name="WK" sheetId="27" r:id="rId1"/>
    <sheet name="101A " sheetId="59" r:id="rId2"/>
    <sheet name="101B" sheetId="60" r:id="rId3"/>
    <sheet name="101C" sheetId="61" r:id="rId4"/>
    <sheet name="101G" sheetId="78" r:id="rId5"/>
    <sheet name="103B" sheetId="62" r:id="rId6"/>
    <sheet name="104C" sheetId="63" r:id="rId7"/>
    <sheet name="105B" sheetId="72" r:id="rId8"/>
    <sheet name="106A" sheetId="76" r:id="rId9"/>
    <sheet name="106B" sheetId="77" r:id="rId10"/>
    <sheet name="106C" sheetId="65" r:id="rId11"/>
    <sheet name="111A" sheetId="66" r:id="rId12"/>
    <sheet name="111B" sheetId="67" r:id="rId13"/>
    <sheet name="112A" sheetId="68" r:id="rId14"/>
    <sheet name="114A" sheetId="69" r:id="rId15"/>
    <sheet name="114B" sheetId="70" r:id="rId16"/>
    <sheet name="104B" sheetId="71" r:id="rId17"/>
  </sheets>
  <definedNames>
    <definedName name="_xlnm._FilterDatabase" localSheetId="1" hidden="1">'101A '!$B$1:$R$46</definedName>
    <definedName name="_xlnm._FilterDatabase" localSheetId="2" hidden="1">'101B'!$B$1:$R$21</definedName>
    <definedName name="_xlnm._FilterDatabase" localSheetId="3" hidden="1">'101C'!$B$1:$Q$7</definedName>
    <definedName name="_xlnm._FilterDatabase" localSheetId="4" hidden="1">'101G'!$B$1:$Q$7</definedName>
    <definedName name="_xlnm._FilterDatabase" localSheetId="5" hidden="1">'103B'!$B$1:$S$12</definedName>
    <definedName name="_xlnm._FilterDatabase" localSheetId="16" hidden="1">'104B'!$B$1:$R$55</definedName>
    <definedName name="_xlnm._FilterDatabase" localSheetId="6" hidden="1">'104C'!$B$1:$S$39</definedName>
    <definedName name="_xlnm._FilterDatabase" localSheetId="7" hidden="1">'105B'!$B$1:$Q$11</definedName>
    <definedName name="_xlnm._FilterDatabase" localSheetId="8" hidden="1">'106A'!$B$1:$K$68</definedName>
    <definedName name="_xlnm._FilterDatabase" localSheetId="9" hidden="1">'106B'!$B$1:$K$8</definedName>
    <definedName name="_xlnm._FilterDatabase" localSheetId="10" hidden="1">'106C'!$B$1:$T$8</definedName>
    <definedName name="_xlnm._FilterDatabase" localSheetId="11" hidden="1">'111A'!$B$1:$Q$13</definedName>
    <definedName name="_xlnm._FilterDatabase" localSheetId="12" hidden="1">'111B'!$B$1:$Q$6</definedName>
    <definedName name="_xlnm._FilterDatabase" localSheetId="13" hidden="1">'112A'!$B$1:$P$10</definedName>
    <definedName name="_xlnm._FilterDatabase" localSheetId="14" hidden="1">'114A'!$B$1:$R$49</definedName>
    <definedName name="_xlnm._FilterDatabase" localSheetId="15" hidden="1">'114B'!$B$1:$Q$7</definedName>
    <definedName name="_xlnm._FilterDatabase" localSheetId="0" hidden="1">WK!$B$1:$AN$137</definedName>
    <definedName name="_xlnm.Print_Area" localSheetId="1">'101A '!$A$1:$I$42</definedName>
    <definedName name="_xlnm.Print_Area" localSheetId="0">WK!$A$1:$G$109</definedName>
    <definedName name="_xlnm.Print_Titles" localSheetId="1">'101A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9" i="76" l="1"/>
  <c r="AC50" i="69" l="1"/>
  <c r="B8" i="78"/>
  <c r="A3" i="70"/>
  <c r="A4" i="70"/>
  <c r="A5" i="70"/>
  <c r="A6" i="70"/>
  <c r="A7" i="70"/>
  <c r="Z7" i="70"/>
  <c r="AA7" i="70"/>
  <c r="Z5" i="70"/>
  <c r="AA5" i="70"/>
  <c r="Z3" i="70"/>
  <c r="AA3" i="70"/>
  <c r="AA2" i="70"/>
  <c r="AA4" i="70"/>
  <c r="AA6" i="70"/>
  <c r="Z2" i="70"/>
  <c r="Z4" i="70"/>
  <c r="Z6" i="70"/>
  <c r="X61" i="76"/>
  <c r="X62" i="76"/>
  <c r="X63" i="76"/>
  <c r="X64" i="76"/>
  <c r="X65" i="76"/>
  <c r="X66" i="76"/>
  <c r="X67" i="76"/>
  <c r="X68" i="76"/>
  <c r="A108" i="27"/>
  <c r="A2" i="27" l="1"/>
  <c r="F138" i="27" l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8" i="76"/>
  <c r="L9" i="77" l="1"/>
  <c r="B9" i="77"/>
  <c r="V8" i="77"/>
  <c r="V7" i="77"/>
  <c r="W6" i="77"/>
  <c r="V6" i="77"/>
  <c r="A6" i="77"/>
  <c r="W5" i="77"/>
  <c r="V5" i="77"/>
  <c r="A5" i="77"/>
  <c r="W4" i="77"/>
  <c r="V4" i="77"/>
  <c r="A4" i="77"/>
  <c r="W3" i="77"/>
  <c r="A3" i="77"/>
  <c r="W2" i="77"/>
  <c r="A2" i="77"/>
  <c r="B7" i="67"/>
  <c r="B14" i="66"/>
  <c r="L8" i="61" l="1"/>
  <c r="S8" i="61"/>
  <c r="R8" i="61"/>
  <c r="P22" i="60" l="1"/>
  <c r="S22" i="60"/>
  <c r="T47" i="59" l="1"/>
  <c r="S47" i="59"/>
  <c r="A66" i="76"/>
  <c r="A65" i="76"/>
  <c r="A64" i="76"/>
  <c r="A62" i="76"/>
  <c r="L138" i="27" l="1"/>
  <c r="B138" i="27"/>
  <c r="L69" i="76"/>
  <c r="B69" i="76"/>
  <c r="A60" i="76"/>
  <c r="A59" i="76"/>
  <c r="A63" i="76"/>
  <c r="A58" i="76"/>
  <c r="A57" i="76"/>
  <c r="A56" i="76"/>
  <c r="A55" i="76"/>
  <c r="A54" i="76"/>
  <c r="A53" i="76"/>
  <c r="A52" i="76"/>
  <c r="A50" i="76"/>
  <c r="A49" i="76"/>
  <c r="A48" i="76"/>
  <c r="A47" i="76"/>
  <c r="A46" i="76"/>
  <c r="A45" i="76"/>
  <c r="A44" i="76"/>
  <c r="A43" i="76"/>
  <c r="A42" i="76"/>
  <c r="A41" i="76"/>
  <c r="A40" i="76"/>
  <c r="A39" i="76"/>
  <c r="A38" i="76"/>
  <c r="A37" i="76"/>
  <c r="A36" i="76"/>
  <c r="A35" i="76"/>
  <c r="A34" i="76"/>
  <c r="A33" i="76"/>
  <c r="A31" i="76"/>
  <c r="A30" i="76"/>
  <c r="A29" i="76"/>
  <c r="A28" i="76"/>
  <c r="A27" i="76"/>
  <c r="A26" i="76"/>
  <c r="A25" i="76"/>
  <c r="A24" i="76"/>
  <c r="A22" i="76"/>
  <c r="A21" i="76"/>
  <c r="A20" i="76"/>
  <c r="A19" i="76"/>
  <c r="A18" i="76"/>
  <c r="A17" i="76"/>
  <c r="A16" i="76"/>
  <c r="A15" i="76"/>
  <c r="A13" i="76"/>
  <c r="A12" i="76"/>
  <c r="A11" i="76"/>
  <c r="A10" i="76"/>
  <c r="A9" i="76"/>
  <c r="A7" i="76"/>
  <c r="A6" i="76"/>
  <c r="A5" i="76"/>
  <c r="A4" i="76"/>
  <c r="A3" i="76"/>
  <c r="A2" i="76"/>
  <c r="K47" i="59" l="1"/>
  <c r="B47" i="59"/>
  <c r="K22" i="60"/>
  <c r="K13" i="62"/>
  <c r="B13" i="62"/>
  <c r="K40" i="63"/>
  <c r="B40" i="63"/>
  <c r="K12" i="72"/>
  <c r="B12" i="72"/>
  <c r="K9" i="65"/>
  <c r="B9" i="65"/>
  <c r="J56" i="71"/>
  <c r="B56" i="71"/>
  <c r="B50" i="69"/>
  <c r="B8" i="61"/>
  <c r="B11" i="68"/>
  <c r="A2" i="70"/>
  <c r="B8" i="70" l="1"/>
  <c r="Q3" i="27"/>
  <c r="Q4" i="27" l="1"/>
  <c r="R4" i="27"/>
  <c r="Q5" i="27"/>
  <c r="R5" i="27"/>
  <c r="Q6" i="27"/>
  <c r="R6" i="27"/>
  <c r="Q7" i="27"/>
  <c r="R7" i="27"/>
  <c r="Q8" i="27"/>
  <c r="R8" i="27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9" i="27"/>
  <c r="R19" i="27"/>
  <c r="Q20" i="27"/>
  <c r="R20" i="27"/>
  <c r="Q21" i="27"/>
  <c r="R21" i="27"/>
  <c r="Q22" i="27"/>
  <c r="R22" i="27"/>
  <c r="Q23" i="27"/>
  <c r="R23" i="27"/>
  <c r="Q24" i="27"/>
  <c r="R24" i="27"/>
  <c r="Q25" i="27"/>
  <c r="R25" i="27"/>
  <c r="Q26" i="27"/>
  <c r="R26" i="27"/>
  <c r="Q27" i="27"/>
  <c r="R27" i="27"/>
  <c r="Q28" i="27"/>
  <c r="R28" i="27"/>
  <c r="Q30" i="27"/>
  <c r="R30" i="27"/>
  <c r="Q31" i="27"/>
  <c r="R31" i="27"/>
  <c r="Q32" i="27"/>
  <c r="R32" i="27"/>
  <c r="Q33" i="27"/>
  <c r="R33" i="27"/>
  <c r="Q34" i="27"/>
  <c r="R34" i="27"/>
  <c r="Q35" i="27"/>
  <c r="R35" i="27"/>
  <c r="Q36" i="27"/>
  <c r="R36" i="27"/>
  <c r="Q37" i="27"/>
  <c r="R37" i="27"/>
  <c r="Q38" i="27"/>
  <c r="R38" i="27"/>
  <c r="Q39" i="27"/>
  <c r="R39" i="27"/>
  <c r="Q40" i="27"/>
  <c r="R40" i="27"/>
  <c r="Q41" i="27"/>
  <c r="R41" i="27"/>
  <c r="Q43" i="27"/>
  <c r="R43" i="27"/>
  <c r="Q44" i="27"/>
  <c r="R44" i="27"/>
  <c r="Q45" i="27"/>
  <c r="R45" i="27"/>
  <c r="Q46" i="27"/>
  <c r="R46" i="27"/>
  <c r="Q47" i="27"/>
  <c r="R47" i="27"/>
  <c r="Q49" i="27"/>
  <c r="R49" i="27"/>
  <c r="Q50" i="27"/>
  <c r="R50" i="27"/>
  <c r="Q51" i="27"/>
  <c r="R51" i="27"/>
  <c r="Q52" i="27"/>
  <c r="R52" i="27"/>
  <c r="Q53" i="27"/>
  <c r="R53" i="27"/>
  <c r="Q54" i="27"/>
  <c r="R54" i="27"/>
  <c r="Q55" i="27"/>
  <c r="R55" i="27"/>
  <c r="Q56" i="27"/>
  <c r="R56" i="27"/>
  <c r="Q58" i="27"/>
  <c r="R58" i="27"/>
  <c r="Q59" i="27"/>
  <c r="R59" i="27"/>
  <c r="Q60" i="27"/>
  <c r="R60" i="27"/>
  <c r="Q61" i="27"/>
  <c r="R61" i="27"/>
  <c r="Q62" i="27"/>
  <c r="R62" i="27"/>
  <c r="Q103" i="27"/>
  <c r="R103" i="27"/>
  <c r="Q104" i="27"/>
  <c r="R104" i="27"/>
  <c r="Q105" i="27"/>
  <c r="R105" i="27"/>
  <c r="Q106" i="27"/>
  <c r="R106" i="27"/>
  <c r="Q107" i="27"/>
  <c r="R107" i="27"/>
  <c r="Q63" i="27"/>
  <c r="R63" i="27"/>
  <c r="Q64" i="27"/>
  <c r="R64" i="27"/>
  <c r="Q65" i="27"/>
  <c r="R65" i="27"/>
  <c r="Q66" i="27"/>
  <c r="R66" i="27"/>
  <c r="Q67" i="27"/>
  <c r="R67" i="27"/>
  <c r="Q68" i="27"/>
  <c r="R68" i="27"/>
  <c r="Q69" i="27"/>
  <c r="R69" i="27"/>
  <c r="Q70" i="27"/>
  <c r="R70" i="27"/>
  <c r="Q71" i="27"/>
  <c r="R71" i="27"/>
  <c r="Q72" i="27"/>
  <c r="R72" i="27"/>
  <c r="Q73" i="27"/>
  <c r="R73" i="27"/>
  <c r="Q74" i="27"/>
  <c r="R74" i="27"/>
  <c r="Q75" i="27"/>
  <c r="R75" i="27"/>
  <c r="Q76" i="27"/>
  <c r="R76" i="27"/>
  <c r="Q77" i="27"/>
  <c r="R77" i="27"/>
  <c r="Q79" i="27"/>
  <c r="R79" i="27"/>
  <c r="Q80" i="27"/>
  <c r="R80" i="27"/>
  <c r="Q81" i="27"/>
  <c r="R81" i="27"/>
  <c r="Q82" i="27"/>
  <c r="R82" i="27"/>
  <c r="Q83" i="27"/>
  <c r="R83" i="27"/>
  <c r="Q84" i="27"/>
  <c r="R84" i="27"/>
  <c r="Q85" i="27"/>
  <c r="R85" i="27"/>
  <c r="Q86" i="27"/>
  <c r="R86" i="27"/>
  <c r="Q87" i="27"/>
  <c r="R87" i="27"/>
  <c r="Q88" i="27"/>
  <c r="R88" i="27"/>
  <c r="Q89" i="27"/>
  <c r="R89" i="27"/>
  <c r="Q90" i="27"/>
  <c r="R90" i="27"/>
  <c r="Q92" i="27"/>
  <c r="R92" i="27"/>
  <c r="Q93" i="27"/>
  <c r="R93" i="27"/>
  <c r="Q94" i="27"/>
  <c r="R94" i="27"/>
  <c r="Q95" i="27"/>
  <c r="R95" i="27"/>
  <c r="Q96" i="27"/>
  <c r="R96" i="27"/>
  <c r="Q97" i="27"/>
  <c r="R97" i="27"/>
  <c r="Q98" i="27"/>
  <c r="R98" i="27"/>
  <c r="Q99" i="27"/>
  <c r="R99" i="27"/>
  <c r="Q100" i="27"/>
  <c r="R100" i="27"/>
  <c r="Q110" i="27"/>
  <c r="R110" i="27"/>
  <c r="Q111" i="27"/>
  <c r="R111" i="27"/>
  <c r="Q112" i="27"/>
  <c r="R112" i="27"/>
  <c r="Q113" i="27"/>
  <c r="R113" i="27"/>
  <c r="Q114" i="27"/>
  <c r="R114" i="27"/>
  <c r="Q115" i="27"/>
  <c r="R115" i="27"/>
  <c r="Q116" i="27"/>
  <c r="R116" i="27"/>
  <c r="Q117" i="27"/>
  <c r="R117" i="27"/>
  <c r="Q119" i="27"/>
  <c r="R119" i="27"/>
  <c r="Q120" i="27"/>
  <c r="R120" i="27"/>
  <c r="Q121" i="27"/>
  <c r="R121" i="27"/>
  <c r="Q122" i="27"/>
  <c r="R122" i="27"/>
  <c r="Q123" i="27"/>
  <c r="R123" i="27"/>
  <c r="Q124" i="27"/>
  <c r="R124" i="27"/>
  <c r="Q125" i="27"/>
  <c r="R125" i="27"/>
  <c r="Q126" i="27"/>
  <c r="R126" i="27"/>
  <c r="Q127" i="27"/>
  <c r="R127" i="27"/>
  <c r="Q128" i="27"/>
  <c r="R128" i="27"/>
  <c r="Q129" i="27"/>
  <c r="R129" i="27"/>
  <c r="Q131" i="27"/>
  <c r="R131" i="27"/>
  <c r="Q132" i="27"/>
  <c r="R132" i="27"/>
  <c r="Q133" i="27"/>
  <c r="R133" i="27"/>
  <c r="Q134" i="27"/>
  <c r="R134" i="27"/>
  <c r="Q136" i="27"/>
  <c r="R136" i="27"/>
  <c r="R3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AE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.:</t>
        </r>
        <r>
          <rPr>
            <sz val="9"/>
            <color indexed="81"/>
            <rFont val="Tahoma"/>
            <family val="2"/>
            <charset val="238"/>
          </rPr>
          <t xml:space="preserve">
do przesunięcia będzie, blisko kamera 106_A_1_023</t>
        </r>
      </text>
    </comment>
    <comment ref="D5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.:</t>
        </r>
        <r>
          <rPr>
            <sz val="9"/>
            <color indexed="81"/>
            <rFont val="Tahoma"/>
            <family val="2"/>
            <charset val="238"/>
          </rPr>
          <t xml:space="preserve">
skorygowany pikietaż, wg. współrzędnych</t>
        </r>
      </text>
    </comment>
    <comment ref="S6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.:</t>
        </r>
        <r>
          <rPr>
            <sz val="9"/>
            <color indexed="81"/>
            <rFont val="Tahoma"/>
            <family val="2"/>
            <charset val="238"/>
          </rPr>
          <t xml:space="preserve">
101_A_1_541 - istniejący znak</t>
        </r>
      </text>
    </comment>
  </commentList>
</comments>
</file>

<file path=xl/sharedStrings.xml><?xml version="1.0" encoding="utf-8"?>
<sst xmlns="http://schemas.openxmlformats.org/spreadsheetml/2006/main" count="7318" uniqueCount="2962">
  <si>
    <t>lp</t>
  </si>
  <si>
    <t>droga</t>
  </si>
  <si>
    <t>pikietaż</t>
  </si>
  <si>
    <t>strona</t>
  </si>
  <si>
    <t>lokalizacja</t>
  </si>
  <si>
    <t>X_2K6</t>
  </si>
  <si>
    <t>Y_2K6</t>
  </si>
  <si>
    <t>moduły</t>
  </si>
  <si>
    <t>moduły_Fiz</t>
  </si>
  <si>
    <t>101A</t>
  </si>
  <si>
    <t>101A_2</t>
  </si>
  <si>
    <t>101B</t>
  </si>
  <si>
    <t>101C</t>
  </si>
  <si>
    <t>103B</t>
  </si>
  <si>
    <t>103B_2</t>
  </si>
  <si>
    <t>104B</t>
  </si>
  <si>
    <t>104B_2</t>
  </si>
  <si>
    <t>104C</t>
  </si>
  <si>
    <t>104C_2</t>
  </si>
  <si>
    <t>105_B</t>
  </si>
  <si>
    <t>106_A</t>
  </si>
  <si>
    <t>106A_2</t>
  </si>
  <si>
    <t>106C</t>
  </si>
  <si>
    <t>111A</t>
  </si>
  <si>
    <t>111B</t>
  </si>
  <si>
    <t>112A</t>
  </si>
  <si>
    <t>114A</t>
  </si>
  <si>
    <t>114A_2</t>
  </si>
  <si>
    <t>114B</t>
  </si>
  <si>
    <t>114B_2</t>
  </si>
  <si>
    <t>Uwagi</t>
  </si>
  <si>
    <t>WD_1_1041</t>
  </si>
  <si>
    <t>A1</t>
  </si>
  <si>
    <t>291+240</t>
  </si>
  <si>
    <t>P</t>
  </si>
  <si>
    <t>6611602.9408</t>
  </si>
  <si>
    <t>5754465.3091</t>
  </si>
  <si>
    <t>WD_1_1042</t>
  </si>
  <si>
    <t>291+620</t>
  </si>
  <si>
    <t>L</t>
  </si>
  <si>
    <t>6611766.6370</t>
  </si>
  <si>
    <t>5754113.7169</t>
  </si>
  <si>
    <t>WD_1_1043</t>
  </si>
  <si>
    <t>6612222.6895</t>
  </si>
  <si>
    <t>5752624.9070</t>
  </si>
  <si>
    <t>WD_1_1044</t>
  </si>
  <si>
    <t>6612869.4033</t>
  </si>
  <si>
    <t>5752080.7422</t>
  </si>
  <si>
    <t>104_B_1_541</t>
  </si>
  <si>
    <t>104_B_1_542</t>
  </si>
  <si>
    <t>WD_1_1045</t>
  </si>
  <si>
    <t>6612469.9632</t>
  </si>
  <si>
    <t>5751826.0305</t>
  </si>
  <si>
    <t>WD_1_1046</t>
  </si>
  <si>
    <t>6612737.0217</t>
  </si>
  <si>
    <t>5751612.1238</t>
  </si>
  <si>
    <t>WD_1_1047</t>
  </si>
  <si>
    <t>294+530</t>
  </si>
  <si>
    <t>6612970.3563</t>
  </si>
  <si>
    <t>5751485.8306</t>
  </si>
  <si>
    <t>WD_1_1048</t>
  </si>
  <si>
    <t>296+290</t>
  </si>
  <si>
    <t>6613786.2960</t>
  </si>
  <si>
    <t>5749929.4812</t>
  </si>
  <si>
    <t>WD_1_1049</t>
  </si>
  <si>
    <t>297+400</t>
  </si>
  <si>
    <t>6614149.5177</t>
  </si>
  <si>
    <t>5748899.7421</t>
  </si>
  <si>
    <t>299+690</t>
  </si>
  <si>
    <t>6614367.1147</t>
  </si>
  <si>
    <t>5746619.0111</t>
  </si>
  <si>
    <t>WD_1_1051</t>
  </si>
  <si>
    <t>300+430</t>
  </si>
  <si>
    <t>6614177.4758</t>
  </si>
  <si>
    <t>5745899.8555</t>
  </si>
  <si>
    <t>WD_1_1052</t>
  </si>
  <si>
    <t>6612409.6134</t>
  </si>
  <si>
    <t>5742790.9736</t>
  </si>
  <si>
    <t>WD_1_1053</t>
  </si>
  <si>
    <t>304+300</t>
  </si>
  <si>
    <t>6612293.6597</t>
  </si>
  <si>
    <t>5742570.1630</t>
  </si>
  <si>
    <t>WD_1_1054</t>
  </si>
  <si>
    <t>w. Brzeziny</t>
  </si>
  <si>
    <t>6611839.8387</t>
  </si>
  <si>
    <t>5741711.2353</t>
  </si>
  <si>
    <t>WD_1_1055</t>
  </si>
  <si>
    <t>305+490</t>
  </si>
  <si>
    <t>6611698.0777</t>
  </si>
  <si>
    <t>5741535.6756</t>
  </si>
  <si>
    <t>305+500</t>
  </si>
  <si>
    <t>w.Brzeziny</t>
  </si>
  <si>
    <t>WD_1_1057</t>
  </si>
  <si>
    <t>DK72</t>
  </si>
  <si>
    <t>-</t>
  </si>
  <si>
    <t>6611314.0671</t>
  </si>
  <si>
    <t>5741124.5175</t>
  </si>
  <si>
    <t>WD_1_1058</t>
  </si>
  <si>
    <t>6611391.3910</t>
  </si>
  <si>
    <t>5741048.8761</t>
  </si>
  <si>
    <t>WD_1_1059</t>
  </si>
  <si>
    <t>6611192.2129</t>
  </si>
  <si>
    <t>5741036.2759</t>
  </si>
  <si>
    <t>WD_1_1060</t>
  </si>
  <si>
    <t>306+500</t>
  </si>
  <si>
    <t>6611472.2891</t>
  </si>
  <si>
    <t>5740552.0954</t>
  </si>
  <si>
    <t>WD_1_1061</t>
  </si>
  <si>
    <t>6610872.6077</t>
  </si>
  <si>
    <t>5739396.7994</t>
  </si>
  <si>
    <t>WD_1_1062</t>
  </si>
  <si>
    <t>309+800</t>
  </si>
  <si>
    <t>6610181.9598</t>
  </si>
  <si>
    <t>5737551.2964</t>
  </si>
  <si>
    <t>WD_1_1063</t>
  </si>
  <si>
    <t>6610131.2352</t>
  </si>
  <si>
    <t>5737450.8623</t>
  </si>
  <si>
    <t>WD_1_1064</t>
  </si>
  <si>
    <t>DW713</t>
  </si>
  <si>
    <t>6609741.7811</t>
  </si>
  <si>
    <t>5736245.4720</t>
  </si>
  <si>
    <t>WD_1_1065</t>
  </si>
  <si>
    <t>6609823.3251</t>
  </si>
  <si>
    <t>5736163.4007</t>
  </si>
  <si>
    <t>WD_1_1066</t>
  </si>
  <si>
    <t>6609740.0763</t>
  </si>
  <si>
    <t>5736076.9983</t>
  </si>
  <si>
    <t>WD_1_1067</t>
  </si>
  <si>
    <t>311+310</t>
  </si>
  <si>
    <t>WD_1_1068</t>
  </si>
  <si>
    <t>311+460</t>
  </si>
  <si>
    <t>6610281.4726</t>
  </si>
  <si>
    <t>5735905.5067</t>
  </si>
  <si>
    <t>WD_1_1069</t>
  </si>
  <si>
    <t>311+630</t>
  </si>
  <si>
    <t>6610395.3607</t>
  </si>
  <si>
    <t>5735756.5573</t>
  </si>
  <si>
    <t>WD_1_1070</t>
  </si>
  <si>
    <t>6610582.9306</t>
  </si>
  <si>
    <t>5734943.8870</t>
  </si>
  <si>
    <t>WD_1_1071</t>
  </si>
  <si>
    <t>312+900</t>
  </si>
  <si>
    <t>6610741.7656</t>
  </si>
  <si>
    <t>5734544.1276</t>
  </si>
  <si>
    <t>WD_1_1072</t>
  </si>
  <si>
    <t>6611109.5121</t>
  </si>
  <si>
    <t>5731931.9951</t>
  </si>
  <si>
    <t>316+630</t>
  </si>
  <si>
    <t>6610878.8623</t>
  </si>
  <si>
    <t>5730976.9197</t>
  </si>
  <si>
    <t>WD_1_1074</t>
  </si>
  <si>
    <t>317+470</t>
  </si>
  <si>
    <t>6610557.4086</t>
  </si>
  <si>
    <t>5730094.6260</t>
  </si>
  <si>
    <t>WD_1_1075</t>
  </si>
  <si>
    <t>6610340.7866</t>
  </si>
  <si>
    <t>5729185.9723</t>
  </si>
  <si>
    <t>WD_1_1076</t>
  </si>
  <si>
    <t>DW714</t>
  </si>
  <si>
    <t>6609838.5412</t>
  </si>
  <si>
    <t>5728640.1936</t>
  </si>
  <si>
    <t>WD_1_1077</t>
  </si>
  <si>
    <t>6609938.4139</t>
  </si>
  <si>
    <t>5728603.7489</t>
  </si>
  <si>
    <t>WD_1_1078</t>
  </si>
  <si>
    <t>6609771.7283</t>
  </si>
  <si>
    <t>5728556.1762</t>
  </si>
  <si>
    <t>WD_1_1079</t>
  </si>
  <si>
    <t>6609857.7650</t>
  </si>
  <si>
    <t>5728521.8919</t>
  </si>
  <si>
    <t>WD_1_1081</t>
  </si>
  <si>
    <t>6610049.9367</t>
  </si>
  <si>
    <t>5728175.4194</t>
  </si>
  <si>
    <t>WD_1_1082</t>
  </si>
  <si>
    <t>319+575</t>
  </si>
  <si>
    <t>6609947.4727</t>
  </si>
  <si>
    <t>5728080.4773</t>
  </si>
  <si>
    <t>WD_1_1083</t>
  </si>
  <si>
    <t>320+705</t>
  </si>
  <si>
    <t>6609691.7558</t>
  </si>
  <si>
    <t>5726982.4430</t>
  </si>
  <si>
    <t>WD_1_1084</t>
  </si>
  <si>
    <t>321+655</t>
  </si>
  <si>
    <t>6609422.6143</t>
  </si>
  <si>
    <t>5726068.1852</t>
  </si>
  <si>
    <t>WD_1_1085</t>
  </si>
  <si>
    <t>323+400</t>
  </si>
  <si>
    <t>6608884.9034</t>
  </si>
  <si>
    <t>5724403.0184</t>
  </si>
  <si>
    <t>WD_1_1086</t>
  </si>
  <si>
    <t>323+840</t>
  </si>
  <si>
    <t>WD_1_1087</t>
  </si>
  <si>
    <t>6608696.1850</t>
  </si>
  <si>
    <t>5723735.2306</t>
  </si>
  <si>
    <t>WD_1_1088</t>
  </si>
  <si>
    <t>325+465</t>
  </si>
  <si>
    <t>6608569.5148</t>
  </si>
  <si>
    <t>5722362.3133</t>
  </si>
  <si>
    <t>WD_1_1089</t>
  </si>
  <si>
    <t>326+100</t>
  </si>
  <si>
    <t>6608673.6943</t>
  </si>
  <si>
    <t>5721739.6911</t>
  </si>
  <si>
    <t>WD_1_1090</t>
  </si>
  <si>
    <t>330+100</t>
  </si>
  <si>
    <t>6610234.6045</t>
  </si>
  <si>
    <t>5718079.6707</t>
  </si>
  <si>
    <t>WD_1_1091</t>
  </si>
  <si>
    <t>332+620</t>
  </si>
  <si>
    <t>w.Tuszyn</t>
  </si>
  <si>
    <t>6611027.5031</t>
  </si>
  <si>
    <t>5715686.8381</t>
  </si>
  <si>
    <t>WD_1_1092</t>
  </si>
  <si>
    <t>333+430</t>
  </si>
  <si>
    <t>6611253.9263</t>
  </si>
  <si>
    <t>5714907.3518</t>
  </si>
  <si>
    <t>WD_1_1093</t>
  </si>
  <si>
    <t>334+140</t>
  </si>
  <si>
    <t>6611245.4086</t>
  </si>
  <si>
    <t>5714198.2999</t>
  </si>
  <si>
    <t>334+560</t>
  </si>
  <si>
    <t>6611289.7744</t>
  </si>
  <si>
    <t>5713773.2283</t>
  </si>
  <si>
    <t>WD_1_1096</t>
  </si>
  <si>
    <t>334+610</t>
  </si>
  <si>
    <t>6611213.3729</t>
  </si>
  <si>
    <t>5713734.4597</t>
  </si>
  <si>
    <t>WD_1_1097</t>
  </si>
  <si>
    <t>DK12</t>
  </si>
  <si>
    <t>6610757.7192</t>
  </si>
  <si>
    <t>5714357.8549</t>
  </si>
  <si>
    <t>WD_1_1098</t>
  </si>
  <si>
    <t>6610956.5032</t>
  </si>
  <si>
    <t>5714251.6437</t>
  </si>
  <si>
    <t>WD_1_1099</t>
  </si>
  <si>
    <t>6611592.9296</t>
  </si>
  <si>
    <t>5713638.8877</t>
  </si>
  <si>
    <t>WD_1_1100</t>
  </si>
  <si>
    <t>6611496.3310</t>
  </si>
  <si>
    <t>5713677.9497</t>
  </si>
  <si>
    <t>WD_1_6041</t>
  </si>
  <si>
    <t>S8</t>
  </si>
  <si>
    <t>225+680</t>
  </si>
  <si>
    <t>w. Rzgów</t>
  </si>
  <si>
    <t>6601959.2510</t>
  </si>
  <si>
    <t>5723208.0359</t>
  </si>
  <si>
    <t>WD_1_6042</t>
  </si>
  <si>
    <t>226+020</t>
  </si>
  <si>
    <t>6602281.7163</t>
  </si>
  <si>
    <t>5723332.4352</t>
  </si>
  <si>
    <t>WD_1_6043</t>
  </si>
  <si>
    <t>DK91</t>
  </si>
  <si>
    <t>6603483.6559</t>
  </si>
  <si>
    <t>5724117.7384</t>
  </si>
  <si>
    <t>WD_1_6044</t>
  </si>
  <si>
    <t>370+050</t>
  </si>
  <si>
    <t>6604124.8167</t>
  </si>
  <si>
    <t>5723283.3675</t>
  </si>
  <si>
    <t>WD_1_6045</t>
  </si>
  <si>
    <t>231+250</t>
  </si>
  <si>
    <t>6607296.5063</t>
  </si>
  <si>
    <t>5724136.8240</t>
  </si>
  <si>
    <t>WD_1_5041</t>
  </si>
  <si>
    <t>A2</t>
  </si>
  <si>
    <t>6610197.3351</t>
  </si>
  <si>
    <t>5751761.5172</t>
  </si>
  <si>
    <t>WD_1_5042</t>
  </si>
  <si>
    <t>362+080</t>
  </si>
  <si>
    <t>6611064.2787</t>
  </si>
  <si>
    <t>5751929.6133</t>
  </si>
  <si>
    <t>WD_1_5043</t>
  </si>
  <si>
    <t>6612208.5898</t>
  </si>
  <si>
    <t>5751976.2253</t>
  </si>
  <si>
    <t>WS_1_5044</t>
  </si>
  <si>
    <t>363+790</t>
  </si>
  <si>
    <t>6612753.9224</t>
  </si>
  <si>
    <t>5752210.9656</t>
  </si>
  <si>
    <t>WD_1_5045</t>
  </si>
  <si>
    <t>6613391.7740</t>
  </si>
  <si>
    <t>5752286.3557</t>
  </si>
  <si>
    <t>104_B_1_543</t>
  </si>
  <si>
    <t>WD_1_5046</t>
  </si>
  <si>
    <t>365+920</t>
  </si>
  <si>
    <t>6614836.5550</t>
  </si>
  <si>
    <t>5752635.5656</t>
  </si>
  <si>
    <t>WD_1_5047</t>
  </si>
  <si>
    <t>6615165.1510</t>
  </si>
  <si>
    <t>5752723.8075</t>
  </si>
  <si>
    <t>WD_1_5048</t>
  </si>
  <si>
    <t>366+770</t>
  </si>
  <si>
    <t>6615671.4829</t>
  </si>
  <si>
    <t>5752726.8574</t>
  </si>
  <si>
    <t>368+510</t>
  </si>
  <si>
    <t>6617382.2781</t>
  </si>
  <si>
    <t>5753043.7431</t>
  </si>
  <si>
    <t>WD_1_5050</t>
  </si>
  <si>
    <t>373+700</t>
  </si>
  <si>
    <t>6621804.8514</t>
  </si>
  <si>
    <t>5755653.6545</t>
  </si>
  <si>
    <t>104_B_1_544</t>
  </si>
  <si>
    <t>104_B_1_545</t>
  </si>
  <si>
    <t>WD_1_5051</t>
  </si>
  <si>
    <t>6626697.7873</t>
  </si>
  <si>
    <t>5759424.8136</t>
  </si>
  <si>
    <t>WD_1_5052</t>
  </si>
  <si>
    <t>383+850</t>
  </si>
  <si>
    <t>w. Łowicz</t>
  </si>
  <si>
    <t>6629320.6551</t>
  </si>
  <si>
    <t>5762298.0117</t>
  </si>
  <si>
    <t>WD_1_5053</t>
  </si>
  <si>
    <t>384+180</t>
  </si>
  <si>
    <t>6629511.8247</t>
  </si>
  <si>
    <t>5762573.1691</t>
  </si>
  <si>
    <t>WD_1_5054</t>
  </si>
  <si>
    <t>385+100</t>
  </si>
  <si>
    <t>6630162.3992</t>
  </si>
  <si>
    <t>5763229.9839</t>
  </si>
  <si>
    <t>104_B_1_546</t>
  </si>
  <si>
    <t>104_B_1_547</t>
  </si>
  <si>
    <t>WD_1_5055</t>
  </si>
  <si>
    <t>6630270.3971</t>
  </si>
  <si>
    <t>5763251.0440</t>
  </si>
  <si>
    <t>104_B_1_548</t>
  </si>
  <si>
    <t>104_B_1_549</t>
  </si>
  <si>
    <t>WD_1_5057</t>
  </si>
  <si>
    <t>DW704</t>
  </si>
  <si>
    <t>6630883.5392</t>
  </si>
  <si>
    <t>5763549.9017</t>
  </si>
  <si>
    <t>WD_1_5058</t>
  </si>
  <si>
    <t>6630816.3725</t>
  </si>
  <si>
    <t>5763393.3037</t>
  </si>
  <si>
    <t>WD_1_5059</t>
  </si>
  <si>
    <t>6630914.7899</t>
  </si>
  <si>
    <t>WD_1_5060</t>
  </si>
  <si>
    <t>386+550</t>
  </si>
  <si>
    <t>6631404.4185</t>
  </si>
  <si>
    <t>5763986.4876</t>
  </si>
  <si>
    <t>WD_1_5061</t>
  </si>
  <si>
    <t>6631826.6052</t>
  </si>
  <si>
    <t>5764147.9733</t>
  </si>
  <si>
    <t>WD_1_5062</t>
  </si>
  <si>
    <t>390+050</t>
  </si>
  <si>
    <t>6634371.7068</t>
  </si>
  <si>
    <t>5765787.1149</t>
  </si>
  <si>
    <t>104_B_1_550</t>
  </si>
  <si>
    <t>104_B_1_551</t>
  </si>
  <si>
    <t>393+830</t>
  </si>
  <si>
    <t>MOP Parma</t>
  </si>
  <si>
    <t>6637456.0364</t>
  </si>
  <si>
    <t>5767941.5674</t>
  </si>
  <si>
    <t>WD_1_5064</t>
  </si>
  <si>
    <t>396+050</t>
  </si>
  <si>
    <t>w. Skierniewice</t>
  </si>
  <si>
    <t>6639305.5747</t>
  </si>
  <si>
    <t>5769146.2843</t>
  </si>
  <si>
    <t>WD_1_5065</t>
  </si>
  <si>
    <t>396+300</t>
  </si>
  <si>
    <t>6639526.3890</t>
  </si>
  <si>
    <t>5769266.9151</t>
  </si>
  <si>
    <t>WD_1_5066</t>
  </si>
  <si>
    <t>396+600</t>
  </si>
  <si>
    <t>6639768.2720</t>
  </si>
  <si>
    <t>5769454.7261</t>
  </si>
  <si>
    <t>WD_1_5067</t>
  </si>
  <si>
    <t>6640604.9696</t>
  </si>
  <si>
    <t>5769801.4223</t>
  </si>
  <si>
    <t>104_B_1_552</t>
  </si>
  <si>
    <t>104_B_1_553</t>
  </si>
  <si>
    <t>WD_1_5068</t>
  </si>
  <si>
    <t>397+585</t>
  </si>
  <si>
    <t>6640702.1841</t>
  </si>
  <si>
    <t>5769781.6312</t>
  </si>
  <si>
    <t>104_B_1_554</t>
  </si>
  <si>
    <t>104_B_1_555</t>
  </si>
  <si>
    <t>397+950</t>
  </si>
  <si>
    <t>WD_1_5070</t>
  </si>
  <si>
    <t>DK70</t>
  </si>
  <si>
    <t>6641228.9552</t>
  </si>
  <si>
    <t>5769818.0660</t>
  </si>
  <si>
    <t>WD_1_5071</t>
  </si>
  <si>
    <t>6641201.4396</t>
  </si>
  <si>
    <t>5769733.3031</t>
  </si>
  <si>
    <t>WD_1_5072</t>
  </si>
  <si>
    <t>6641331.0788</t>
  </si>
  <si>
    <t>5769701.0285</t>
  </si>
  <si>
    <t>WD_1_5073</t>
  </si>
  <si>
    <t>397+900</t>
  </si>
  <si>
    <t>6641957.3479</t>
  </si>
  <si>
    <t>5770173.4436</t>
  </si>
  <si>
    <t>WD_1_5074</t>
  </si>
  <si>
    <t>WD_1_5075</t>
  </si>
  <si>
    <t>407+400</t>
  </si>
  <si>
    <t>6650002.7069</t>
  </si>
  <si>
    <t>5772805.5037</t>
  </si>
  <si>
    <t>WD_1_5076</t>
  </si>
  <si>
    <t>408+030</t>
  </si>
  <si>
    <t>6650595.0626</t>
  </si>
  <si>
    <t>5773043.3686</t>
  </si>
  <si>
    <t>104_B_1_556</t>
  </si>
  <si>
    <t>WD_1_5077</t>
  </si>
  <si>
    <t>6650596.5254</t>
  </si>
  <si>
    <t>5773093.7727</t>
  </si>
  <si>
    <t>104_B_1_557</t>
  </si>
  <si>
    <t>410+925</t>
  </si>
  <si>
    <t>MOP Bolimów</t>
  </si>
  <si>
    <t>6653410.4276</t>
  </si>
  <si>
    <t>5773657.0666</t>
  </si>
  <si>
    <t>WD_1_9001</t>
  </si>
  <si>
    <t>DK92</t>
  </si>
  <si>
    <t>400+500</t>
  </si>
  <si>
    <t>Łowicz</t>
  </si>
  <si>
    <t>106_C_1_901</t>
  </si>
  <si>
    <t>WD_1_9002</t>
  </si>
  <si>
    <t>WD_1_9003</t>
  </si>
  <si>
    <t>DK14</t>
  </si>
  <si>
    <t>Głowno</t>
  </si>
  <si>
    <t>6619003.2517</t>
  </si>
  <si>
    <t>5760170.3034</t>
  </si>
  <si>
    <t>WD_1_9004</t>
  </si>
  <si>
    <t>6618766.2343</t>
  </si>
  <si>
    <t>5759996.5896</t>
  </si>
  <si>
    <t>WD_1_9005</t>
  </si>
  <si>
    <t>6632296.9856</t>
  </si>
  <si>
    <t>5777993.3059</t>
  </si>
  <si>
    <t>WD_1_9006</t>
  </si>
  <si>
    <t>6633298.2173</t>
  </si>
  <si>
    <t>5777854.2976</t>
  </si>
  <si>
    <t>WD_1_9007</t>
  </si>
  <si>
    <t>6633540.9066</t>
  </si>
  <si>
    <t>5777843.3347</t>
  </si>
  <si>
    <t>WD_1_9008</t>
  </si>
  <si>
    <t>Tuszyn</t>
  </si>
  <si>
    <t>6604944.7828</t>
  </si>
  <si>
    <t>5722058.1001</t>
  </si>
  <si>
    <t>106_C_1_902</t>
  </si>
  <si>
    <t>WD_1_9009</t>
  </si>
  <si>
    <t>6605908.6760</t>
  </si>
  <si>
    <t>5720669.2378</t>
  </si>
  <si>
    <t>WD_1_9010</t>
  </si>
  <si>
    <t>6606005.7713</t>
  </si>
  <si>
    <t>5720536.0515</t>
  </si>
  <si>
    <t>106_C_1_903</t>
  </si>
  <si>
    <t>WD_1_9011</t>
  </si>
  <si>
    <t>6605395.4755</t>
  </si>
  <si>
    <t>5721405.8438</t>
  </si>
  <si>
    <t>WD_1_9012</t>
  </si>
  <si>
    <t>6606234.1135</t>
  </si>
  <si>
    <t>5720201.6226</t>
  </si>
  <si>
    <t>106_C_1_904</t>
  </si>
  <si>
    <t>WD_1_9013</t>
  </si>
  <si>
    <t>Kruszów</t>
  </si>
  <si>
    <t>6608871.8254</t>
  </si>
  <si>
    <t>5717413.6781</t>
  </si>
  <si>
    <t>106_C_1_905</t>
  </si>
  <si>
    <t>WD_1_9014</t>
  </si>
  <si>
    <t>Rzgów</t>
  </si>
  <si>
    <t>6602166.6728</t>
  </si>
  <si>
    <t>5726200.7304</t>
  </si>
  <si>
    <t>WD_1_9015</t>
  </si>
  <si>
    <t>6603390.3187</t>
  </si>
  <si>
    <t>5724291.2873</t>
  </si>
  <si>
    <t>106_C_1_906</t>
  </si>
  <si>
    <t>WD_1_9016</t>
  </si>
  <si>
    <t>6617571.2522</t>
  </si>
  <si>
    <t>5759798.7058</t>
  </si>
  <si>
    <t>WD_1_9017</t>
  </si>
  <si>
    <t>6631693.1014</t>
  </si>
  <si>
    <t>5776343.3691</t>
  </si>
  <si>
    <t>WD_1_9018</t>
  </si>
  <si>
    <t>Stryków</t>
  </si>
  <si>
    <t>6610236.5248</t>
  </si>
  <si>
    <t>5752921.7926</t>
  </si>
  <si>
    <t>WD_1_9019</t>
  </si>
  <si>
    <t>CZR Stryków</t>
  </si>
  <si>
    <t>WD_1_9020</t>
  </si>
  <si>
    <t>WD_1_9021</t>
  </si>
  <si>
    <t>WD_1_9022</t>
  </si>
  <si>
    <t>DK714</t>
  </si>
  <si>
    <t>MOP Nowostawy</t>
  </si>
  <si>
    <t>MOP Polesie</t>
  </si>
  <si>
    <t>MOP Mogiły</t>
  </si>
  <si>
    <t>52.105159</t>
  </si>
  <si>
    <t>19.922287</t>
  </si>
  <si>
    <t>51.751122</t>
  </si>
  <si>
    <t>19.589873</t>
  </si>
  <si>
    <t>51.580643</t>
  </si>
  <si>
    <t>51.643474</t>
  </si>
  <si>
    <t>19.515534</t>
  </si>
  <si>
    <t>51.606197</t>
  </si>
  <si>
    <t>19.533584</t>
  </si>
  <si>
    <t>51.609245</t>
  </si>
  <si>
    <t>19.529029</t>
  </si>
  <si>
    <t>51.617175</t>
  </si>
  <si>
    <t>51.660855</t>
  </si>
  <si>
    <t>19.476638</t>
  </si>
  <si>
    <t>51.899417</t>
  </si>
  <si>
    <t>19.601707</t>
  </si>
  <si>
    <t>51.959702</t>
  </si>
  <si>
    <t>19.710577</t>
  </si>
  <si>
    <t>51.962736</t>
  </si>
  <si>
    <t>51.961226</t>
  </si>
  <si>
    <t>19.728023</t>
  </si>
  <si>
    <t>52.119836</t>
  </si>
  <si>
    <t>19.931737</t>
  </si>
  <si>
    <t>52.118347</t>
  </si>
  <si>
    <t>19.946293</t>
  </si>
  <si>
    <t>51.885552</t>
  </si>
  <si>
    <t>19.585142</t>
  </si>
  <si>
    <t>19.770372</t>
  </si>
  <si>
    <t>51.921865</t>
  </si>
  <si>
    <t>20.033622</t>
  </si>
  <si>
    <t>52.039675</t>
  </si>
  <si>
    <t>19.477476</t>
  </si>
  <si>
    <t>51.635006</t>
  </si>
  <si>
    <t>19.621245</t>
  </si>
  <si>
    <t>51.710654</t>
  </si>
  <si>
    <t>19.591016</t>
  </si>
  <si>
    <t>51.676037</t>
  </si>
  <si>
    <t>51.623120</t>
  </si>
  <si>
    <t>51.610460</t>
  </si>
  <si>
    <t>19.530390</t>
  </si>
  <si>
    <t>19.521844</t>
  </si>
  <si>
    <t>19.570782</t>
  </si>
  <si>
    <t>19.493753</t>
  </si>
  <si>
    <t>19.731530</t>
  </si>
  <si>
    <t>52.118190</t>
  </si>
  <si>
    <t>19.949830</t>
  </si>
  <si>
    <t>52.038649</t>
  </si>
  <si>
    <t>101_A_1_141</t>
  </si>
  <si>
    <t>101_A_1_149</t>
  </si>
  <si>
    <t>101_A_1_142</t>
  </si>
  <si>
    <t>101_A_1_143</t>
  </si>
  <si>
    <t>101_A_1_144</t>
  </si>
  <si>
    <t>101_A_1_145</t>
  </si>
  <si>
    <t>101_A_1_146</t>
  </si>
  <si>
    <t>101_A_1_147</t>
  </si>
  <si>
    <t>101_A_1_148</t>
  </si>
  <si>
    <t>101_A_1_150</t>
  </si>
  <si>
    <t>101_A_1_151</t>
  </si>
  <si>
    <t>101_A_1_152</t>
  </si>
  <si>
    <t>101_A_1_153</t>
  </si>
  <si>
    <t>101_A_1_154</t>
  </si>
  <si>
    <t>101_A_1_155</t>
  </si>
  <si>
    <t>101_A_1_156</t>
  </si>
  <si>
    <t>101_A_1_157</t>
  </si>
  <si>
    <t>101_A_1_158</t>
  </si>
  <si>
    <t>101_A_1_159</t>
  </si>
  <si>
    <t>101_A_1_160</t>
  </si>
  <si>
    <t>101_A_1_161</t>
  </si>
  <si>
    <t>101_A_1_162</t>
  </si>
  <si>
    <t>101_A_1_641</t>
  </si>
  <si>
    <t>101_A_1_642</t>
  </si>
  <si>
    <t>101_A_1_643</t>
  </si>
  <si>
    <t>101_A_1_644</t>
  </si>
  <si>
    <t>101_A_1_542</t>
  </si>
  <si>
    <t>101_A_1_543</t>
  </si>
  <si>
    <t>101_A_1_544</t>
  </si>
  <si>
    <t>101_A_1_545</t>
  </si>
  <si>
    <t>101_A_1_546</t>
  </si>
  <si>
    <t>101_A_1_547</t>
  </si>
  <si>
    <t>101_A_1_548</t>
  </si>
  <si>
    <t>101_A_1_549</t>
  </si>
  <si>
    <t>101_A_1_550</t>
  </si>
  <si>
    <t>101_A_1_551</t>
  </si>
  <si>
    <t>101_A_1_552</t>
  </si>
  <si>
    <t>101_A_1_553</t>
  </si>
  <si>
    <t>101_A_1_554</t>
  </si>
  <si>
    <t>101_A_1_555</t>
  </si>
  <si>
    <t>101_A_1_556</t>
  </si>
  <si>
    <t>101_A_1_557</t>
  </si>
  <si>
    <t>101_A_1_558</t>
  </si>
  <si>
    <t>101_A_1_559</t>
  </si>
  <si>
    <t>101_B_1_141</t>
  </si>
  <si>
    <t>101_B_1_142</t>
  </si>
  <si>
    <t>101_B_1_143</t>
  </si>
  <si>
    <t>101_B_1_144</t>
  </si>
  <si>
    <t>101_B_1_145</t>
  </si>
  <si>
    <t>101_B_1_146</t>
  </si>
  <si>
    <t>101_B_1_147</t>
  </si>
  <si>
    <t>101_B_1_148</t>
  </si>
  <si>
    <t>101_B_1_149</t>
  </si>
  <si>
    <t>101_B_1_150</t>
  </si>
  <si>
    <t>101_B_1_151</t>
  </si>
  <si>
    <t>101_B_1_641</t>
  </si>
  <si>
    <t>101_B_1_642</t>
  </si>
  <si>
    <t>101_B_1_541</t>
  </si>
  <si>
    <t>101_B_1_542</t>
  </si>
  <si>
    <t>101_B_1_543</t>
  </si>
  <si>
    <t>101_B_1_544</t>
  </si>
  <si>
    <t>101_B_1_901</t>
  </si>
  <si>
    <t>101_B_1_902</t>
  </si>
  <si>
    <t>101_C_1_141</t>
  </si>
  <si>
    <t>101_C_1_142</t>
  </si>
  <si>
    <t>101_C_1_143</t>
  </si>
  <si>
    <t>101_C_1_541</t>
  </si>
  <si>
    <t>101_C_1_542</t>
  </si>
  <si>
    <t>103_B_1_141</t>
  </si>
  <si>
    <t>103_B_1_143</t>
  </si>
  <si>
    <t>103_B_1_142</t>
  </si>
  <si>
    <t>103_B_1_144</t>
  </si>
  <si>
    <t>103_B_1_145</t>
  </si>
  <si>
    <t>103_B_1_146</t>
  </si>
  <si>
    <t>103_B_1_541</t>
  </si>
  <si>
    <t>103_B_1_542</t>
  </si>
  <si>
    <t>103_B_1_543</t>
  </si>
  <si>
    <t>103_B_1_544</t>
  </si>
  <si>
    <t>104_C_1_541</t>
  </si>
  <si>
    <t>104_C_1_141</t>
  </si>
  <si>
    <t>104_C_1_142</t>
  </si>
  <si>
    <t>104_C_1_143</t>
  </si>
  <si>
    <t>104_C_1_144</t>
  </si>
  <si>
    <t>104_C_1_145</t>
  </si>
  <si>
    <t>104_C_1_146</t>
  </si>
  <si>
    <t>104_C_1_147</t>
  </si>
  <si>
    <t>104_C_1_148</t>
  </si>
  <si>
    <t>104_C_1_149</t>
  </si>
  <si>
    <t>104_C_1_150</t>
  </si>
  <si>
    <t>104_C_1_151</t>
  </si>
  <si>
    <t>104_C_1_152</t>
  </si>
  <si>
    <t>104_C_1_153</t>
  </si>
  <si>
    <t>104_C_1_154</t>
  </si>
  <si>
    <t>104_C_1_155</t>
  </si>
  <si>
    <t>104_C_1_156</t>
  </si>
  <si>
    <t>104_C_1_157</t>
  </si>
  <si>
    <t>104_C_1_158</t>
  </si>
  <si>
    <t>104_C_1_159</t>
  </si>
  <si>
    <t>104_C_1_160</t>
  </si>
  <si>
    <t>104_C_1_161</t>
  </si>
  <si>
    <t>104_C_1_162</t>
  </si>
  <si>
    <t>104_C_1_542</t>
  </si>
  <si>
    <t>104_C_1_543</t>
  </si>
  <si>
    <t>104_C_1_544</t>
  </si>
  <si>
    <t>104_C_1_545</t>
  </si>
  <si>
    <t>104_C_1_546</t>
  </si>
  <si>
    <t>104_C_1_547</t>
  </si>
  <si>
    <t>104_C_1_548</t>
  </si>
  <si>
    <t>104_C_1_549</t>
  </si>
  <si>
    <t>104_C_1_550</t>
  </si>
  <si>
    <t>104_C_1_551</t>
  </si>
  <si>
    <t>104_C_1_552</t>
  </si>
  <si>
    <t>104_C_1_553</t>
  </si>
  <si>
    <t>104_C_1_554</t>
  </si>
  <si>
    <t>104_C_1_555</t>
  </si>
  <si>
    <t>105_B_1_141</t>
  </si>
  <si>
    <t>105_B_1_142</t>
  </si>
  <si>
    <t>105_B_1_641</t>
  </si>
  <si>
    <t>105_B_1_541</t>
  </si>
  <si>
    <t>105_B_1_542</t>
  </si>
  <si>
    <t>106_A_1_141</t>
  </si>
  <si>
    <t>106_A_1_142</t>
  </si>
  <si>
    <t>106_A_1_544</t>
  </si>
  <si>
    <t>106_A_1_143</t>
  </si>
  <si>
    <t>106_A_1_144</t>
  </si>
  <si>
    <t>106_A_1_145</t>
  </si>
  <si>
    <t>106_A_1_146</t>
  </si>
  <si>
    <t>106_A_1_147</t>
  </si>
  <si>
    <t>106_A_1_148</t>
  </si>
  <si>
    <t>106_A_1_149</t>
  </si>
  <si>
    <t>106_A_1_150</t>
  </si>
  <si>
    <t>106_A_1_151</t>
  </si>
  <si>
    <t>106_A_1_152</t>
  </si>
  <si>
    <t>106_A_1_153</t>
  </si>
  <si>
    <t>106_A_1_154</t>
  </si>
  <si>
    <t>106_A_1_155</t>
  </si>
  <si>
    <t>106_A_1_156</t>
  </si>
  <si>
    <t>106_A_1_157</t>
  </si>
  <si>
    <t>106_A_1_158</t>
  </si>
  <si>
    <t>106_A_1_159</t>
  </si>
  <si>
    <t>106_A_1_160</t>
  </si>
  <si>
    <t>106_A_1_161</t>
  </si>
  <si>
    <t>106_A_1_162</t>
  </si>
  <si>
    <t>106_A_1_163</t>
  </si>
  <si>
    <t>106_A_1_164</t>
  </si>
  <si>
    <t>106_A_1_165</t>
  </si>
  <si>
    <t>106_A_1_166</t>
  </si>
  <si>
    <t>106_A_1_167</t>
  </si>
  <si>
    <t>106_A_1_168</t>
  </si>
  <si>
    <t>106_A_1_169</t>
  </si>
  <si>
    <t>106_A_1_170</t>
  </si>
  <si>
    <t>106_A_1_171</t>
  </si>
  <si>
    <t>106_A_1_172</t>
  </si>
  <si>
    <t>106_A_1_173</t>
  </si>
  <si>
    <t>106_A_1_541</t>
  </si>
  <si>
    <t>106_A_1_542</t>
  </si>
  <si>
    <t>106_A_1_543</t>
  </si>
  <si>
    <t>106_A_1_545</t>
  </si>
  <si>
    <t>106_A_1_546</t>
  </si>
  <si>
    <t>106_A_1_547</t>
  </si>
  <si>
    <t>106_A_1_548</t>
  </si>
  <si>
    <t>106_A_1_549</t>
  </si>
  <si>
    <t>106_A_1_550</t>
  </si>
  <si>
    <t>106_A_1_551</t>
  </si>
  <si>
    <t>106_A_1_552</t>
  </si>
  <si>
    <t>106_A_1_553</t>
  </si>
  <si>
    <t>106_A_1_554</t>
  </si>
  <si>
    <t>106_A_1_555</t>
  </si>
  <si>
    <t>106_A_1_556</t>
  </si>
  <si>
    <t>106_A_1_557</t>
  </si>
  <si>
    <t>106_A_1_558</t>
  </si>
  <si>
    <t>106_A_1_559</t>
  </si>
  <si>
    <t>106_A_1_560</t>
  </si>
  <si>
    <t>106_A_1_562</t>
  </si>
  <si>
    <t>106_A_1_563</t>
  </si>
  <si>
    <t>111_A_1_141</t>
  </si>
  <si>
    <t>111_A_1_901</t>
  </si>
  <si>
    <t>111_A_1_902</t>
  </si>
  <si>
    <t>111_A_1_903</t>
  </si>
  <si>
    <t>111_A_1_904</t>
  </si>
  <si>
    <t>111_A_1_905</t>
  </si>
  <si>
    <t>111_A_1_906</t>
  </si>
  <si>
    <t>111_A_1_907</t>
  </si>
  <si>
    <t>111_A_1_908</t>
  </si>
  <si>
    <t>111_A_1_909</t>
  </si>
  <si>
    <t>111_A_1_910</t>
  </si>
  <si>
    <t>111_A_1_911</t>
  </si>
  <si>
    <t>111_B_1_901</t>
  </si>
  <si>
    <t>111_B_1_902</t>
  </si>
  <si>
    <t>111_B_1_903</t>
  </si>
  <si>
    <t>111_B_1_904</t>
  </si>
  <si>
    <t>111_B_1_905</t>
  </si>
  <si>
    <t>112_A_1_141</t>
  </si>
  <si>
    <t>112_A_1_142</t>
  </si>
  <si>
    <t>112_A_1_143</t>
  </si>
  <si>
    <t>112_A_1_541</t>
  </si>
  <si>
    <t>112_A_1_542</t>
  </si>
  <si>
    <t>112_A_1_543</t>
  </si>
  <si>
    <t>112_A_1_544</t>
  </si>
  <si>
    <t>112_A_1_545</t>
  </si>
  <si>
    <t>114_A_1_541</t>
  </si>
  <si>
    <t>114_A_1_542</t>
  </si>
  <si>
    <t>114_A_1_141</t>
  </si>
  <si>
    <t>114_A_1_142</t>
  </si>
  <si>
    <t>114_A_1_143</t>
  </si>
  <si>
    <t>114_A_1_144</t>
  </si>
  <si>
    <t>114_A_1_145</t>
  </si>
  <si>
    <t>114_A_1_146</t>
  </si>
  <si>
    <t>114_A_1_147</t>
  </si>
  <si>
    <t>114_A_1_148</t>
  </si>
  <si>
    <t>114_A_1_149</t>
  </si>
  <si>
    <t>114_A_1_150</t>
  </si>
  <si>
    <t>114_A_1_151</t>
  </si>
  <si>
    <t>114_A_1_152</t>
  </si>
  <si>
    <t>114_A_1_153</t>
  </si>
  <si>
    <t>114_A_1_154</t>
  </si>
  <si>
    <t>114_A_1_155</t>
  </si>
  <si>
    <t>114_A_1_156</t>
  </si>
  <si>
    <t>114_A_1_157</t>
  </si>
  <si>
    <t>114_A_1_158</t>
  </si>
  <si>
    <t>114_A_1_159</t>
  </si>
  <si>
    <t>114_A_1_160</t>
  </si>
  <si>
    <t>114_A_1_161</t>
  </si>
  <si>
    <t>114_A_1_162</t>
  </si>
  <si>
    <t>114_A_1_163</t>
  </si>
  <si>
    <t>114_A_1_164</t>
  </si>
  <si>
    <t>114_A_1_165</t>
  </si>
  <si>
    <t>114_A_1_166</t>
  </si>
  <si>
    <t>114_A_1_167</t>
  </si>
  <si>
    <t>114_A_1_168</t>
  </si>
  <si>
    <t>114_A_1_169</t>
  </si>
  <si>
    <t>114_A_1_170</t>
  </si>
  <si>
    <t>114_A_1_171</t>
  </si>
  <si>
    <t>114_A_1_172</t>
  </si>
  <si>
    <t>114_A_1_543</t>
  </si>
  <si>
    <t>114_A_1_544</t>
  </si>
  <si>
    <t>114_A_1_545</t>
  </si>
  <si>
    <t>114_A_1_546</t>
  </si>
  <si>
    <t>114_A_1_547</t>
  </si>
  <si>
    <t>114_A_1_548</t>
  </si>
  <si>
    <t>114_A_1_549</t>
  </si>
  <si>
    <t>114_A_1_550</t>
  </si>
  <si>
    <t>114_A_1_551</t>
  </si>
  <si>
    <t>114_A_1_552</t>
  </si>
  <si>
    <t>114_A_1_553</t>
  </si>
  <si>
    <t>114_A_1_554</t>
  </si>
  <si>
    <t>114_A_1_555</t>
  </si>
  <si>
    <t>114_B_1_141</t>
  </si>
  <si>
    <t>114_B_1_143</t>
  </si>
  <si>
    <t>114_B_1_541</t>
  </si>
  <si>
    <t>104_B_1_141</t>
  </si>
  <si>
    <t>104_B_1_142</t>
  </si>
  <si>
    <t>104_B_1_143</t>
  </si>
  <si>
    <t>104_B_1_144</t>
  </si>
  <si>
    <t>104_B_1_145</t>
  </si>
  <si>
    <t>104_B_1_146</t>
  </si>
  <si>
    <t>104_B_1_147</t>
  </si>
  <si>
    <t>104_B_1_148</t>
  </si>
  <si>
    <t>104_B_1_149</t>
  </si>
  <si>
    <t>104_B_1_150</t>
  </si>
  <si>
    <t>104_B_1_151</t>
  </si>
  <si>
    <t>104_B_1_152</t>
  </si>
  <si>
    <t>104_B_1_153</t>
  </si>
  <si>
    <t>104_B_1_154</t>
  </si>
  <si>
    <t>104_B_1_155</t>
  </si>
  <si>
    <t>104_B_1_156</t>
  </si>
  <si>
    <t>104_B_1_157</t>
  </si>
  <si>
    <t>104_B_1_158</t>
  </si>
  <si>
    <t>104_B_1_159</t>
  </si>
  <si>
    <t>104_B_1_160</t>
  </si>
  <si>
    <t>104_B_1_161</t>
  </si>
  <si>
    <t>104_B_1_162</t>
  </si>
  <si>
    <t>104_B_1_163</t>
  </si>
  <si>
    <t>104_B_1_164</t>
  </si>
  <si>
    <t>104_B_1_165</t>
  </si>
  <si>
    <t>104_B_1_166</t>
  </si>
  <si>
    <t>104_B_1_167</t>
  </si>
  <si>
    <t>104_B_1_168</t>
  </si>
  <si>
    <t>104_B_1_169</t>
  </si>
  <si>
    <t>104_B_1_170</t>
  </si>
  <si>
    <t>104_B_1_171</t>
  </si>
  <si>
    <t>104_B_1_172</t>
  </si>
  <si>
    <t>104_B_1_173</t>
  </si>
  <si>
    <t>104_B_1_174</t>
  </si>
  <si>
    <t>104_B_1_175</t>
  </si>
  <si>
    <t>104_B_1_176</t>
  </si>
  <si>
    <t>318+405</t>
  </si>
  <si>
    <t>332+625</t>
  </si>
  <si>
    <t>398+905</t>
  </si>
  <si>
    <t>398+900</t>
  </si>
  <si>
    <t>w. Łódź Wschód</t>
  </si>
  <si>
    <t>w. Łódź Górna</t>
  </si>
  <si>
    <t>393+700</t>
  </si>
  <si>
    <t>401+250</t>
  </si>
  <si>
    <t>390+055</t>
  </si>
  <si>
    <t>368+420</t>
  </si>
  <si>
    <t>397+510</t>
  </si>
  <si>
    <t>397+570</t>
  </si>
  <si>
    <t>299+600</t>
  </si>
  <si>
    <t>305+260</t>
  </si>
  <si>
    <t>312+890</t>
  </si>
  <si>
    <t>w. Tuszyn</t>
  </si>
  <si>
    <t>334+500</t>
  </si>
  <si>
    <t>319+600</t>
  </si>
  <si>
    <t>324+270</t>
  </si>
  <si>
    <t>324+000</t>
  </si>
  <si>
    <t>363+300</t>
  </si>
  <si>
    <t>385+270</t>
  </si>
  <si>
    <t>397+670</t>
  </si>
  <si>
    <t>408+010</t>
  </si>
  <si>
    <t>334+910</t>
  </si>
  <si>
    <t>334+685</t>
  </si>
  <si>
    <t>334+810</t>
  </si>
  <si>
    <t>334+175</t>
  </si>
  <si>
    <t>323+310</t>
  </si>
  <si>
    <t>334+110</t>
  </si>
  <si>
    <t>397+480</t>
  </si>
  <si>
    <t>397+575</t>
  </si>
  <si>
    <t>384+090</t>
  </si>
  <si>
    <t>385+150</t>
  </si>
  <si>
    <t>385+360</t>
  </si>
  <si>
    <t>305+340</t>
  </si>
  <si>
    <t>305+310</t>
  </si>
  <si>
    <t>311+675</t>
  </si>
  <si>
    <t>311+610</t>
  </si>
  <si>
    <t>311+400</t>
  </si>
  <si>
    <t>300+400</t>
  </si>
  <si>
    <t>324+175</t>
  </si>
  <si>
    <t>WD_1_9023</t>
  </si>
  <si>
    <t>ID_MR</t>
  </si>
  <si>
    <t>ID_WK</t>
  </si>
  <si>
    <t>WD_1_1050</t>
  </si>
  <si>
    <t>WD_1_1073</t>
  </si>
  <si>
    <t>WD_1_1094</t>
  </si>
  <si>
    <t>WD_1_5049</t>
  </si>
  <si>
    <t>WD_1_5063</t>
  </si>
  <si>
    <t>WD_1_5078</t>
  </si>
  <si>
    <t>WS_1_5069</t>
  </si>
  <si>
    <t>WS_1_5056</t>
  </si>
  <si>
    <t>WS_1_1056</t>
  </si>
  <si>
    <t>WS_1_1080</t>
  </si>
  <si>
    <t>WS_1_1095</t>
  </si>
  <si>
    <t>105_B_1_901</t>
  </si>
  <si>
    <t>105_B_1_902</t>
  </si>
  <si>
    <t>105_B_1_903</t>
  </si>
  <si>
    <t>105_B_1_904</t>
  </si>
  <si>
    <t>360+200</t>
  </si>
  <si>
    <t>352+300</t>
  </si>
  <si>
    <t>373+900</t>
  </si>
  <si>
    <t>392+425</t>
  </si>
  <si>
    <t>51.394490</t>
  </si>
  <si>
    <t>19.629747</t>
  </si>
  <si>
    <t>19.611713</t>
  </si>
  <si>
    <t>51.564672</t>
  </si>
  <si>
    <t>19.601478</t>
  </si>
  <si>
    <t>51.745153</t>
  </si>
  <si>
    <t>51.677076</t>
  </si>
  <si>
    <t>52.044334</t>
  </si>
  <si>
    <t>19.591015</t>
  </si>
  <si>
    <t>19.604241</t>
  </si>
  <si>
    <t>19.604750</t>
  </si>
  <si>
    <t>305+305</t>
  </si>
  <si>
    <t>305+510</t>
  </si>
  <si>
    <t>319+555</t>
  </si>
  <si>
    <t>319+670</t>
  </si>
  <si>
    <t>334+130</t>
  </si>
  <si>
    <t>334+800</t>
  </si>
  <si>
    <t>334+880</t>
  </si>
  <si>
    <t>385+320</t>
  </si>
  <si>
    <t>w. Radomsko</t>
  </si>
  <si>
    <t>w. Kamieńsk</t>
  </si>
  <si>
    <t>51.221406</t>
  </si>
  <si>
    <t>19.499252</t>
  </si>
  <si>
    <t>51.734196</t>
  </si>
  <si>
    <t>19.603049</t>
  </si>
  <si>
    <t>51.078090</t>
  </si>
  <si>
    <t>19.371350</t>
  </si>
  <si>
    <t>51.788084</t>
  </si>
  <si>
    <t>51.842836</t>
  </si>
  <si>
    <t>51.840792</t>
  </si>
  <si>
    <t>51.798576</t>
  </si>
  <si>
    <t>19.659058</t>
  </si>
  <si>
    <t>19.659095</t>
  </si>
  <si>
    <t>19.607649</t>
  </si>
  <si>
    <t>19.604331</t>
  </si>
  <si>
    <t>19.589565</t>
  </si>
  <si>
    <t>19.604392</t>
  </si>
  <si>
    <t>19.638035</t>
  </si>
  <si>
    <t>20.196437</t>
  </si>
  <si>
    <t>51.623276</t>
  </si>
  <si>
    <t>19.515373</t>
  </si>
  <si>
    <t>51.643361</t>
  </si>
  <si>
    <t>19.493894</t>
  </si>
  <si>
    <t>19.533427</t>
  </si>
  <si>
    <t>51.606251</t>
  </si>
  <si>
    <t>51.600008</t>
  </si>
  <si>
    <t>19.543096</t>
  </si>
  <si>
    <t>51.580818</t>
  </si>
  <si>
    <t>19.570556</t>
  </si>
  <si>
    <t>51.638216</t>
  </si>
  <si>
    <t>51.548082</t>
  </si>
  <si>
    <t>51.891824</t>
  </si>
  <si>
    <t>51.892527</t>
  </si>
  <si>
    <t>51.990422</t>
  </si>
  <si>
    <t>52.070797</t>
  </si>
  <si>
    <t>51.694184</t>
  </si>
  <si>
    <t>51.871860</t>
  </si>
  <si>
    <t>6611761.2000</t>
  </si>
  <si>
    <t>5741511.1200</t>
  </si>
  <si>
    <t>6610239.3500</t>
  </si>
  <si>
    <t>5736044.7000</t>
  </si>
  <si>
    <t>6610058.7200</t>
  </si>
  <si>
    <t>5728369.4700</t>
  </si>
  <si>
    <t>6608659.4400</t>
  </si>
  <si>
    <t>5723993.4700</t>
  </si>
  <si>
    <t>6611331.9000</t>
  </si>
  <si>
    <t>5713761.8000</t>
  </si>
  <si>
    <t>6644243.6596</t>
  </si>
  <si>
    <t>5770689.5965</t>
  </si>
  <si>
    <t>5763327.2502</t>
  </si>
  <si>
    <t>51.913013</t>
  </si>
  <si>
    <t>51.909821</t>
  </si>
  <si>
    <t>51.896353</t>
  </si>
  <si>
    <t>51.891333</t>
  </si>
  <si>
    <t>51.889126</t>
  </si>
  <si>
    <t>51.887150</t>
  </si>
  <si>
    <t>51.885968</t>
  </si>
  <si>
    <t>51.871819</t>
  </si>
  <si>
    <t>51.862493</t>
  </si>
  <si>
    <t>51.841957</t>
  </si>
  <si>
    <t>51.835535</t>
  </si>
  <si>
    <t>51.807961</t>
  </si>
  <si>
    <t>51.806000</t>
  </si>
  <si>
    <t>51.798374</t>
  </si>
  <si>
    <t>51.796592</t>
  </si>
  <si>
    <t>51.796825</t>
  </si>
  <si>
    <t>51.793207</t>
  </si>
  <si>
    <t>51.792512</t>
  </si>
  <si>
    <t>51.792439</t>
  </si>
  <si>
    <t>51.788033</t>
  </si>
  <si>
    <t>51.777772</t>
  </si>
  <si>
    <t>19.606613</t>
  </si>
  <si>
    <t>51.761326</t>
  </si>
  <si>
    <t>19.596024</t>
  </si>
  <si>
    <t>51.760434</t>
  </si>
  <si>
    <t>19.595258</t>
  </si>
  <si>
    <t>19.589238</t>
  </si>
  <si>
    <t>51.748926</t>
  </si>
  <si>
    <t>19.590393</t>
  </si>
  <si>
    <t>51.748166</t>
  </si>
  <si>
    <t>19.589161</t>
  </si>
  <si>
    <t>51.747778</t>
  </si>
  <si>
    <t>19.596377</t>
  </si>
  <si>
    <t>51.746519</t>
  </si>
  <si>
    <t>19.596943</t>
  </si>
  <si>
    <t>51.745159</t>
  </si>
  <si>
    <t>19.598544</t>
  </si>
  <si>
    <t>19.601001</t>
  </si>
  <si>
    <t>51.734197</t>
  </si>
  <si>
    <t>19.603173</t>
  </si>
  <si>
    <t>19.607661</t>
  </si>
  <si>
    <t>51.702118</t>
  </si>
  <si>
    <t>19.604022</t>
  </si>
  <si>
    <t>51.694254</t>
  </si>
  <si>
    <t>19.599094</t>
  </si>
  <si>
    <t>51.686133</t>
  </si>
  <si>
    <t>19.595675</t>
  </si>
  <si>
    <t>51.681327</t>
  </si>
  <si>
    <t>19.588243</t>
  </si>
  <si>
    <t>19.589675</t>
  </si>
  <si>
    <t>51.680585</t>
  </si>
  <si>
    <t>19.587251</t>
  </si>
  <si>
    <t>51.680261</t>
  </si>
  <si>
    <t>19.588484</t>
  </si>
  <si>
    <t>51.678852</t>
  </si>
  <si>
    <t>19.59134</t>
  </si>
  <si>
    <t>19.591152</t>
  </si>
  <si>
    <t>51.676277</t>
  </si>
  <si>
    <t>19.589641</t>
  </si>
  <si>
    <t>51.666461</t>
  </si>
  <si>
    <t>19.585601</t>
  </si>
  <si>
    <t>51.658299</t>
  </si>
  <si>
    <t>19.581426</t>
  </si>
  <si>
    <t>51.643441</t>
  </si>
  <si>
    <t>19.57314</t>
  </si>
  <si>
    <t>51.639805</t>
  </si>
  <si>
    <t>19.569757</t>
  </si>
  <si>
    <t>51.637477</t>
  </si>
  <si>
    <t>19.570207</t>
  </si>
  <si>
    <t>51.625166</t>
  </si>
  <si>
    <t>19.567953</t>
  </si>
  <si>
    <t>51.619551</t>
  </si>
  <si>
    <t>19.569264</t>
  </si>
  <si>
    <t>51.586362</t>
  </si>
  <si>
    <t>19.590644</t>
  </si>
  <si>
    <t>51.564706</t>
  </si>
  <si>
    <t>19.601325</t>
  </si>
  <si>
    <t>51.557658</t>
  </si>
  <si>
    <t>19.604343</t>
  </si>
  <si>
    <t>51.551288</t>
  </si>
  <si>
    <t>19.603996</t>
  </si>
  <si>
    <t>19.604501</t>
  </si>
  <si>
    <t>51.547349</t>
  </si>
  <si>
    <t>19.605104</t>
  </si>
  <si>
    <t>51.547127</t>
  </si>
  <si>
    <t>19.603387</t>
  </si>
  <si>
    <t>51.552818</t>
  </si>
  <si>
    <t>19.597017</t>
  </si>
  <si>
    <t>51.551825</t>
  </si>
  <si>
    <t>19.599849</t>
  </si>
  <si>
    <t>51.546193</t>
  </si>
  <si>
    <t>19.608827</t>
  </si>
  <si>
    <t>51.546564</t>
  </si>
  <si>
    <t>19.607447</t>
  </si>
  <si>
    <t>51.634001</t>
  </si>
  <si>
    <t>19.472769</t>
  </si>
  <si>
    <t>19.477461</t>
  </si>
  <si>
    <t>51.641897</t>
  </si>
  <si>
    <t>19.495049</t>
  </si>
  <si>
    <t>51.634281</t>
  </si>
  <si>
    <t>19.504061</t>
  </si>
  <si>
    <t>51.641354</t>
  </si>
  <si>
    <t>19.550119</t>
  </si>
  <si>
    <t>19.600767</t>
  </si>
  <si>
    <t>51.890338</t>
  </si>
  <si>
    <t>19.613409</t>
  </si>
  <si>
    <t>51.890528</t>
  </si>
  <si>
    <t>19.63004</t>
  </si>
  <si>
    <t>51.893075</t>
  </si>
  <si>
    <t>19.647322</t>
  </si>
  <si>
    <t>51.895917</t>
  </si>
  <si>
    <t>19.668418</t>
  </si>
  <si>
    <t>51.896642</t>
  </si>
  <si>
    <t>51.896564</t>
  </si>
  <si>
    <t>19.680574</t>
  </si>
  <si>
    <t>51.899054</t>
  </si>
  <si>
    <t>19.705526</t>
  </si>
  <si>
    <t>51.921552</t>
  </si>
  <si>
    <t>19.770674</t>
  </si>
  <si>
    <t>51.954339</t>
  </si>
  <si>
    <t>19.843152</t>
  </si>
  <si>
    <t>51.979547</t>
  </si>
  <si>
    <t>19.882368</t>
  </si>
  <si>
    <t>51.981974</t>
  </si>
  <si>
    <t>19.885252</t>
  </si>
  <si>
    <t>51.987722</t>
  </si>
  <si>
    <t>19.894966</t>
  </si>
  <si>
    <t>51.987886</t>
  </si>
  <si>
    <t>19.896545</t>
  </si>
  <si>
    <t>51.990427</t>
  </si>
  <si>
    <t>51.989036</t>
  </si>
  <si>
    <t>19.904543</t>
  </si>
  <si>
    <t>51.988419</t>
  </si>
  <si>
    <t>51.994226</t>
  </si>
  <si>
    <t>19.913327</t>
  </si>
  <si>
    <t>51.995577</t>
  </si>
  <si>
    <t>19.919532</t>
  </si>
  <si>
    <t>52.009691</t>
  </si>
  <si>
    <t>19.957211</t>
  </si>
  <si>
    <t>52.028289</t>
  </si>
  <si>
    <t>20.002971</t>
  </si>
  <si>
    <t>20.030394</t>
  </si>
  <si>
    <t>52.039677</t>
  </si>
  <si>
    <t>52.041303</t>
  </si>
  <si>
    <t>52.044206</t>
  </si>
  <si>
    <t>20.049589</t>
  </si>
  <si>
    <t>52.044003</t>
  </si>
  <si>
    <t>20.050997</t>
  </si>
  <si>
    <t>52.044197</t>
  </si>
  <si>
    <t>20.058686</t>
  </si>
  <si>
    <t>52.043442</t>
  </si>
  <si>
    <t>52.043119</t>
  </si>
  <si>
    <t>20.060125</t>
  </si>
  <si>
    <t>52.047203</t>
  </si>
  <si>
    <t>20.069444</t>
  </si>
  <si>
    <t>52.051249</t>
  </si>
  <si>
    <t>20.102967</t>
  </si>
  <si>
    <t>52.068725</t>
  </si>
  <si>
    <t>20.187793</t>
  </si>
  <si>
    <t>52.070701</t>
  </si>
  <si>
    <t>20.196531</t>
  </si>
  <si>
    <t>52.071153</t>
  </si>
  <si>
    <t>20.196574</t>
  </si>
  <si>
    <t>52.07544</t>
  </si>
  <si>
    <t>20.237837</t>
  </si>
  <si>
    <t>52.117284</t>
  </si>
  <si>
    <t>19.976538</t>
  </si>
  <si>
    <t>52.117071</t>
  </si>
  <si>
    <t>19.972396</t>
  </si>
  <si>
    <t>51.962735</t>
  </si>
  <si>
    <t>19.731529</t>
  </si>
  <si>
    <t>51.961225</t>
  </si>
  <si>
    <t>19.728022</t>
  </si>
  <si>
    <t>52.119835</t>
  </si>
  <si>
    <t>19.931736</t>
  </si>
  <si>
    <t>52.118346</t>
  </si>
  <si>
    <t>19.946292</t>
  </si>
  <si>
    <t>52.118189</t>
  </si>
  <si>
    <t>19.949829</t>
  </si>
  <si>
    <t>51.623119</t>
  </si>
  <si>
    <t>19.515533</t>
  </si>
  <si>
    <t>51.610459</t>
  </si>
  <si>
    <t>19.529028</t>
  </si>
  <si>
    <t>51.609244</t>
  </si>
  <si>
    <t>19.530389</t>
  </si>
  <si>
    <t>51.617174</t>
  </si>
  <si>
    <t>19.521843</t>
  </si>
  <si>
    <t>51.606196</t>
  </si>
  <si>
    <t>19.533583</t>
  </si>
  <si>
    <t>51.580642</t>
  </si>
  <si>
    <t>19.570781</t>
  </si>
  <si>
    <t>51.660854</t>
  </si>
  <si>
    <t>19.476637</t>
  </si>
  <si>
    <t>51.643473</t>
  </si>
  <si>
    <t>19.493752</t>
  </si>
  <si>
    <t>51.959701</t>
  </si>
  <si>
    <t>19.710576</t>
  </si>
  <si>
    <t>52.105158</t>
  </si>
  <si>
    <t>19.922286</t>
  </si>
  <si>
    <t>51.899416</t>
  </si>
  <si>
    <t>19.601706</t>
  </si>
  <si>
    <t>51.680980</t>
  </si>
  <si>
    <t>51.677110</t>
  </si>
  <si>
    <t>51.749680</t>
  </si>
  <si>
    <t>19.622051</t>
  </si>
  <si>
    <t>19.624315</t>
  </si>
  <si>
    <t>19.630456</t>
  </si>
  <si>
    <t>19.639670</t>
  </si>
  <si>
    <t>19.633786</t>
  </si>
  <si>
    <t>19.637594</t>
  </si>
  <si>
    <t>19.640941</t>
  </si>
  <si>
    <t>19.652275</t>
  </si>
  <si>
    <t>19.657206</t>
  </si>
  <si>
    <t>19.659610</t>
  </si>
  <si>
    <t>19.656622</t>
  </si>
  <si>
    <t>19.629975</t>
  </si>
  <si>
    <t>19.628222</t>
  </si>
  <si>
    <t>19.621368</t>
  </si>
  <si>
    <t>19.619257</t>
  </si>
  <si>
    <t>19.620164</t>
  </si>
  <si>
    <t>19.613561</t>
  </si>
  <si>
    <t>19.614657</t>
  </si>
  <si>
    <t>19.611767</t>
  </si>
  <si>
    <t>19.615670</t>
  </si>
  <si>
    <t>51.737820</t>
  </si>
  <si>
    <t>51.547460</t>
  </si>
  <si>
    <t>51.635060</t>
  </si>
  <si>
    <t>51.889000</t>
  </si>
  <si>
    <t>19.673220</t>
  </si>
  <si>
    <t>19.905580</t>
  </si>
  <si>
    <t>19.905950</t>
  </si>
  <si>
    <t>20.033660</t>
  </si>
  <si>
    <t>20.037260</t>
  </si>
  <si>
    <t>20.058250</t>
  </si>
  <si>
    <t>WG_1_5044</t>
  </si>
  <si>
    <t>wykonawca</t>
  </si>
  <si>
    <t>typ</t>
  </si>
  <si>
    <t>uwagi</t>
  </si>
  <si>
    <t>N_wgs84</t>
  </si>
  <si>
    <t>E_wgs84</t>
  </si>
  <si>
    <t>Sprint</t>
  </si>
  <si>
    <t>rz.Mrożyca</t>
  </si>
  <si>
    <t>rz.Mroga</t>
  </si>
  <si>
    <t>rz.Rawka</t>
  </si>
  <si>
    <t>Wola Rakowa</t>
  </si>
  <si>
    <t>WD_1_2021</t>
  </si>
  <si>
    <t>WD_1_2024</t>
  </si>
  <si>
    <t>WD_1_2047</t>
  </si>
  <si>
    <t>w. Piotrków Tryb. PD</t>
  </si>
  <si>
    <t>w. Łódź WS</t>
  </si>
  <si>
    <t>326+701</t>
  </si>
  <si>
    <t>Tuszyn ul.Poddębina</t>
  </si>
  <si>
    <t>329+893</t>
  </si>
  <si>
    <t>328+973</t>
  </si>
  <si>
    <t>Tuszyn ul.Rzgowska</t>
  </si>
  <si>
    <t>332+848</t>
  </si>
  <si>
    <t>369+225</t>
  </si>
  <si>
    <t>Rzgów ul.Tuszyńska</t>
  </si>
  <si>
    <t>328+413</t>
  </si>
  <si>
    <t>Tuszyn targowisko 1</t>
  </si>
  <si>
    <t>328+537</t>
  </si>
  <si>
    <t>Tuszyn targowisko 2</t>
  </si>
  <si>
    <t>327+496</t>
  </si>
  <si>
    <t>Tuszyn ul.3Maja</t>
  </si>
  <si>
    <t>052+164</t>
  </si>
  <si>
    <t>Rzgów DK91</t>
  </si>
  <si>
    <t>Głowno ul.Sosnowa</t>
  </si>
  <si>
    <t>Łowicz ul.Piaskowa</t>
  </si>
  <si>
    <t>Łódź ul.Józefiaka</t>
  </si>
  <si>
    <t>23+413</t>
  </si>
  <si>
    <t>Głowno ul.Targowa</t>
  </si>
  <si>
    <t>23+710</t>
  </si>
  <si>
    <t>Głowno ul.Kopernika</t>
  </si>
  <si>
    <t>0+000</t>
  </si>
  <si>
    <t>Łowicz DK92</t>
  </si>
  <si>
    <t>398+454</t>
  </si>
  <si>
    <t>Łowicz ul.Grunwaldzka</t>
  </si>
  <si>
    <t>398+695</t>
  </si>
  <si>
    <t>Łowicz ul.AK</t>
  </si>
  <si>
    <t>24+930</t>
  </si>
  <si>
    <t>1+913</t>
  </si>
  <si>
    <t>35+083</t>
  </si>
  <si>
    <t>Tuszyn ul.Starościańska</t>
  </si>
  <si>
    <t>Bolimów</t>
  </si>
  <si>
    <t>Piaski</t>
  </si>
  <si>
    <t>rz.Uchanka</t>
  </si>
  <si>
    <t>Rozdzielna</t>
  </si>
  <si>
    <t>Giemzów</t>
  </si>
  <si>
    <t>Wiśniowa Góra</t>
  </si>
  <si>
    <t>Wiączyń</t>
  </si>
  <si>
    <t>Sierżnia</t>
  </si>
  <si>
    <t>STW-21</t>
  </si>
  <si>
    <t>STW-22</t>
  </si>
  <si>
    <t>w. Łódź PN</t>
  </si>
  <si>
    <t>STW-04</t>
  </si>
  <si>
    <t>STW-09</t>
  </si>
  <si>
    <t>STW-07</t>
  </si>
  <si>
    <t>STW-05</t>
  </si>
  <si>
    <t>STW-06</t>
  </si>
  <si>
    <t>IP-MR</t>
  </si>
  <si>
    <t>IP-JOK</t>
  </si>
  <si>
    <t>link</t>
  </si>
  <si>
    <t>łączność</t>
  </si>
  <si>
    <t>data</t>
  </si>
  <si>
    <t>Telway</t>
  </si>
  <si>
    <t>Skoszewy</t>
  </si>
  <si>
    <t>Bolimów VMS</t>
  </si>
  <si>
    <t>Radkom</t>
  </si>
  <si>
    <t>ul.Józefiaka</t>
  </si>
  <si>
    <t>od DW713</t>
  </si>
  <si>
    <t>od ul.Zakładowej</t>
  </si>
  <si>
    <t>od Łodzi</t>
  </si>
  <si>
    <t>od Tomaszowa M.</t>
  </si>
  <si>
    <t>DP</t>
  </si>
  <si>
    <t>od Rzgowa</t>
  </si>
  <si>
    <t>OK</t>
  </si>
  <si>
    <t>do Łodzi</t>
  </si>
  <si>
    <t>od Piotrkowa T.</t>
  </si>
  <si>
    <t>od Jamna</t>
  </si>
  <si>
    <t>od Brzezin</t>
  </si>
  <si>
    <t>od Łowicza</t>
  </si>
  <si>
    <t>od Skierniewic</t>
  </si>
  <si>
    <t>nazwa_kamery</t>
  </si>
  <si>
    <t>opis</t>
  </si>
  <si>
    <t>MOP Skoszewy ZA</t>
  </si>
  <si>
    <t>MOP Skoszewy WS</t>
  </si>
  <si>
    <t xml:space="preserve"> od DW713</t>
  </si>
  <si>
    <t>Wiśniowa Góra meteo</t>
  </si>
  <si>
    <t>MOP Niesułków</t>
  </si>
  <si>
    <t>R</t>
  </si>
  <si>
    <t>stałopozycyjna zmienić na 106_B</t>
  </si>
  <si>
    <t>106_A_1_1xx</t>
  </si>
  <si>
    <t>brak</t>
  </si>
  <si>
    <t>192.168.0.100</t>
  </si>
  <si>
    <t>raczej do 6044</t>
  </si>
  <si>
    <t>gdzie??</t>
  </si>
  <si>
    <t>http://10.11.53.8</t>
  </si>
  <si>
    <t>http://10.11.53.38</t>
  </si>
  <si>
    <t>http://10.11.53.68</t>
  </si>
  <si>
    <t>http://10.11.35.5</t>
  </si>
  <si>
    <t>http://10.11.35.35</t>
  </si>
  <si>
    <t>http://10.11.35.65</t>
  </si>
  <si>
    <t>http://10.11.53.7</t>
  </si>
  <si>
    <t>http://10.11.53.37</t>
  </si>
  <si>
    <t>http://10.11.53.67</t>
  </si>
  <si>
    <t>http://10.11.41.6</t>
  </si>
  <si>
    <t>http://10.11.41.36</t>
  </si>
  <si>
    <t>http://10.11.41.66</t>
  </si>
  <si>
    <t>http://10.11.41.7</t>
  </si>
  <si>
    <t>http://10.11.41.37</t>
  </si>
  <si>
    <t>http://10.11.41.67</t>
  </si>
  <si>
    <t>http://10.11.41.8</t>
  </si>
  <si>
    <t>http://10.11.41.38</t>
  </si>
  <si>
    <t>http://10.11.41.68</t>
  </si>
  <si>
    <t>http://10.11.53.6</t>
  </si>
  <si>
    <t>http://10.11.53.36</t>
  </si>
  <si>
    <t>http://10.11.53.66</t>
  </si>
  <si>
    <t>http://10.11.41.9</t>
  </si>
  <si>
    <t>http://10.11.41.39</t>
  </si>
  <si>
    <t>http://10.11.41.69</t>
  </si>
  <si>
    <t>http://10.11.53.5</t>
  </si>
  <si>
    <t>http://10.11.53.35</t>
  </si>
  <si>
    <t>http://10.11.53.65</t>
  </si>
  <si>
    <t>http://10.11.41.10</t>
  </si>
  <si>
    <t>http://10.11.41.40</t>
  </si>
  <si>
    <t>http://10.11.41.70</t>
  </si>
  <si>
    <t>http://10.11.53.4</t>
  </si>
  <si>
    <t>http://10.11.53.34</t>
  </si>
  <si>
    <t>http://10.11.53.64</t>
  </si>
  <si>
    <t>http://10.11.41.11</t>
  </si>
  <si>
    <t>http://10.11.41.41</t>
  </si>
  <si>
    <t>http://10.11.41.71</t>
  </si>
  <si>
    <t>http://10.11.53.3</t>
  </si>
  <si>
    <t>http://10.11.53.33</t>
  </si>
  <si>
    <t>http://10.11.53.63</t>
  </si>
  <si>
    <t>http://10.11.53.2</t>
  </si>
  <si>
    <t>http://10.11.53.32</t>
  </si>
  <si>
    <t>http://10.11.53.62</t>
  </si>
  <si>
    <t>http://10.11.53.1</t>
  </si>
  <si>
    <t>http://10.11.53.31</t>
  </si>
  <si>
    <t>http://10.11.53.61</t>
  </si>
  <si>
    <t>http://10.11.63.10</t>
  </si>
  <si>
    <t>http://10.11.63.30</t>
  </si>
  <si>
    <t>http://10.11.51.3</t>
  </si>
  <si>
    <t>http://10.11.51.63</t>
  </si>
  <si>
    <t>http://10.11.51.2</t>
  </si>
  <si>
    <t>http://10.11.51.32</t>
  </si>
  <si>
    <t>http://10.11.51.62</t>
  </si>
  <si>
    <t>http://10.11.51.1</t>
  </si>
  <si>
    <t>http://10.11.51.31</t>
  </si>
  <si>
    <t>http://10.11.51.61</t>
  </si>
  <si>
    <t>http://10.11.41.12</t>
  </si>
  <si>
    <t>http://10.11.41.42</t>
  </si>
  <si>
    <t>http://10.11.41.72</t>
  </si>
  <si>
    <t>http://10.11.51.4</t>
  </si>
  <si>
    <t>http://10.11.51.34</t>
  </si>
  <si>
    <t>http://10.11.51.64</t>
  </si>
  <si>
    <t>http://10.11.41.13</t>
  </si>
  <si>
    <t>http://10.11.41.43</t>
  </si>
  <si>
    <t>http://10.11.41.73</t>
  </si>
  <si>
    <t>http://10.11.51.5</t>
  </si>
  <si>
    <t>http://10.11.51.35</t>
  </si>
  <si>
    <t>http://10.11.51.65</t>
  </si>
  <si>
    <t>http://10.11.41.14</t>
  </si>
  <si>
    <t>http://10.11.41.44</t>
  </si>
  <si>
    <t>http://10.11.41.74</t>
  </si>
  <si>
    <t>http://10.11.41.15</t>
  </si>
  <si>
    <t>http://10.11.41.75</t>
  </si>
  <si>
    <t>http://10.11.41.16</t>
  </si>
  <si>
    <t>http://10.11.41.46</t>
  </si>
  <si>
    <t>http://10.11.41.76</t>
  </si>
  <si>
    <t>http://10.11.41.17</t>
  </si>
  <si>
    <t>http://10.11.41.47</t>
  </si>
  <si>
    <t>http://10.11.41.77</t>
  </si>
  <si>
    <t>http://10.11.51.6</t>
  </si>
  <si>
    <t>http://10.11.51.36</t>
  </si>
  <si>
    <t>http://10.11.51.66</t>
  </si>
  <si>
    <t>http://10.11.41.18</t>
  </si>
  <si>
    <t>http://10.11.41.48</t>
  </si>
  <si>
    <t>http://10.11.41.78</t>
  </si>
  <si>
    <t>http://10.11.41.19</t>
  </si>
  <si>
    <t>http://10.11.41.49</t>
  </si>
  <si>
    <t>http://10.11.41.79</t>
  </si>
  <si>
    <t>http://10.11.51.8</t>
  </si>
  <si>
    <t>http://10.11.51.38</t>
  </si>
  <si>
    <t>http://10.11.51.68</t>
  </si>
  <si>
    <t>http://10.11.41.20</t>
  </si>
  <si>
    <t>http://10.11.41.50</t>
  </si>
  <si>
    <t>http://10.11.41.80</t>
  </si>
  <si>
    <t>http://10.11.51.9</t>
  </si>
  <si>
    <t>http://10.11.51.39</t>
  </si>
  <si>
    <t>http://10.11.51.69</t>
  </si>
  <si>
    <t>http://10.11.41.25</t>
  </si>
  <si>
    <t>http://10.11.41.55</t>
  </si>
  <si>
    <t>http://10.11.41.85</t>
  </si>
  <si>
    <t>http://10.11.41.24</t>
  </si>
  <si>
    <t>http://10.11.41.54</t>
  </si>
  <si>
    <t>http://10.11.41.84</t>
  </si>
  <si>
    <t>http://10.11.41.23</t>
  </si>
  <si>
    <t>http://10.11.41.53</t>
  </si>
  <si>
    <t>http://10.11.41.83</t>
  </si>
  <si>
    <t>http://10.11.41.22</t>
  </si>
  <si>
    <t>http://10.11.41.82</t>
  </si>
  <si>
    <t>http://10.11.63.11</t>
  </si>
  <si>
    <t>http://10.11.63.31</t>
  </si>
  <si>
    <t>http://10.11.51.15</t>
  </si>
  <si>
    <t>http://10.11.51.45</t>
  </si>
  <si>
    <t>http://10.11.51.75</t>
  </si>
  <si>
    <t>http://10.11.41.21</t>
  </si>
  <si>
    <t>http://10.11.41.51</t>
  </si>
  <si>
    <t>http://10.11.41.81</t>
  </si>
  <si>
    <t>http://10.11.51.16</t>
  </si>
  <si>
    <t>http://10.11.51.46</t>
  </si>
  <si>
    <t>http://10.11.51.76</t>
  </si>
  <si>
    <t>http://10.11.43.1</t>
  </si>
  <si>
    <t>http://10.11.43.31</t>
  </si>
  <si>
    <t>http://10.11.43.61</t>
  </si>
  <si>
    <t>http://10.11.51.17</t>
  </si>
  <si>
    <t>http://10.11.51.47</t>
  </si>
  <si>
    <t>http://10.11.51.77</t>
  </si>
  <si>
    <t>http://10.11.51.18</t>
  </si>
  <si>
    <t>http://10.11.51.48</t>
  </si>
  <si>
    <t>http://10.11.51.78</t>
  </si>
  <si>
    <t>http://10.11.43.2</t>
  </si>
  <si>
    <t>http://10.11.43.32</t>
  </si>
  <si>
    <t>http://10.11.43.62</t>
  </si>
  <si>
    <t>http://10.11.51.19</t>
  </si>
  <si>
    <t>http://10.11.51.49</t>
  </si>
  <si>
    <t>http://10.11.51.79</t>
  </si>
  <si>
    <t>http://10.11.43.3</t>
  </si>
  <si>
    <t>http://10.11.43.33</t>
  </si>
  <si>
    <t>http://10.11.43.63</t>
  </si>
  <si>
    <t>http://10.11.43.4</t>
  </si>
  <si>
    <t>http://10.11.43.34</t>
  </si>
  <si>
    <t>http://10.11.43.64</t>
  </si>
  <si>
    <t>http://10.11.51.21</t>
  </si>
  <si>
    <t>http://10.11.51.51</t>
  </si>
  <si>
    <t>http://10.11.51.81</t>
  </si>
  <si>
    <t>http://10.11.43.9</t>
  </si>
  <si>
    <t>http://10.11.43.39</t>
  </si>
  <si>
    <t>http://10.11.43.69</t>
  </si>
  <si>
    <t>http://10.11.63.12</t>
  </si>
  <si>
    <t>http://10.11.63.32</t>
  </si>
  <si>
    <t>http://10.11.51.22</t>
  </si>
  <si>
    <t>http://10.11.51.52</t>
  </si>
  <si>
    <t>http://10.11.51.82</t>
  </si>
  <si>
    <t>http://10.11.43.6</t>
  </si>
  <si>
    <t>http://10.11.43.36</t>
  </si>
  <si>
    <t>http://10.11.43.66</t>
  </si>
  <si>
    <t>http://10.11.43.5</t>
  </si>
  <si>
    <t>http://10.11.43.35</t>
  </si>
  <si>
    <t>http://10.11.43.65</t>
  </si>
  <si>
    <t>http://10.11.43.8</t>
  </si>
  <si>
    <t>http://10.11.43.38</t>
  </si>
  <si>
    <t>http://10.11.43.68</t>
  </si>
  <si>
    <t>http://10.11.43.7</t>
  </si>
  <si>
    <t>http://10.11.43.37</t>
  </si>
  <si>
    <t>http://10.11.43.67</t>
  </si>
  <si>
    <t>http://10.11.35.2</t>
  </si>
  <si>
    <t>http://10.11.35.32</t>
  </si>
  <si>
    <t>http://10.11.35.62</t>
  </si>
  <si>
    <t>http://10.11.35.3</t>
  </si>
  <si>
    <t>http://10.11.35.33</t>
  </si>
  <si>
    <t>http://10.11.35.63</t>
  </si>
  <si>
    <t>http://10.11.35.1</t>
  </si>
  <si>
    <t>http://10.11.35.31</t>
  </si>
  <si>
    <t>http://10.11.35.61</t>
  </si>
  <si>
    <t>http://10.11.35.34</t>
  </si>
  <si>
    <t>http://10.11.35.64</t>
  </si>
  <si>
    <t>http://10.11.37.1</t>
  </si>
  <si>
    <t>http://10.11.37.31</t>
  </si>
  <si>
    <t>http://10.11.37.61</t>
  </si>
  <si>
    <t>http://10.11.41.5</t>
  </si>
  <si>
    <t>http://10.11.41.35</t>
  </si>
  <si>
    <t>http://10.11.41.65</t>
  </si>
  <si>
    <t>http://10.11.37.2</t>
  </si>
  <si>
    <t>http://10.11.37.32</t>
  </si>
  <si>
    <t>http://10.11.37.62</t>
  </si>
  <si>
    <t>http://10.11.41.4</t>
  </si>
  <si>
    <t>http://10.11.41.64</t>
  </si>
  <si>
    <t>http://10.11.37.3</t>
  </si>
  <si>
    <t>http://10.11.37.33</t>
  </si>
  <si>
    <t>http://10.11.37.63</t>
  </si>
  <si>
    <t>http://10.11.37.4</t>
  </si>
  <si>
    <t>http://10.11.37.34</t>
  </si>
  <si>
    <t>http://10.11.37.64</t>
  </si>
  <si>
    <t>http://10.11.41.2</t>
  </si>
  <si>
    <t>http://10.11.41.32</t>
  </si>
  <si>
    <t>http://10.11.41.62</t>
  </si>
  <si>
    <t>http://10.11.37.5</t>
  </si>
  <si>
    <t>http://10.11.37.35</t>
  </si>
  <si>
    <t>http://10.11.37.65</t>
  </si>
  <si>
    <t>http://10.11.41.1</t>
  </si>
  <si>
    <t>http://10.11.41.31</t>
  </si>
  <si>
    <t>http://10.11.41.61</t>
  </si>
  <si>
    <t>http://10.11.37.6</t>
  </si>
  <si>
    <t>http://10.11.37.36</t>
  </si>
  <si>
    <t>http://10.11.37.66</t>
  </si>
  <si>
    <t>http://10.11.63.20</t>
  </si>
  <si>
    <t>http://10.11.63.40</t>
  </si>
  <si>
    <t>http://10.11.37.7</t>
  </si>
  <si>
    <t>http://10.11.37.37</t>
  </si>
  <si>
    <t>http://10.11.37.67</t>
  </si>
  <si>
    <t>http://10.11.37.9</t>
  </si>
  <si>
    <t>http://10.11.37.69</t>
  </si>
  <si>
    <t>http://10.11.37.8</t>
  </si>
  <si>
    <t>http://10.11.37.38</t>
  </si>
  <si>
    <t>http://10.11.37.68</t>
  </si>
  <si>
    <t>http://10.11.39.1</t>
  </si>
  <si>
    <t>http://10.11.39.31</t>
  </si>
  <si>
    <t>http://10.11.39.61</t>
  </si>
  <si>
    <t>http://10.11.37.10</t>
  </si>
  <si>
    <t>http://10.11.37.70</t>
  </si>
  <si>
    <t>http://10.11.39.2</t>
  </si>
  <si>
    <t>http://10.11.39.32</t>
  </si>
  <si>
    <t>http://10.11.39.62</t>
  </si>
  <si>
    <t>http://10.11.37.11</t>
  </si>
  <si>
    <t>http://10.11.37.41</t>
  </si>
  <si>
    <t>http://10.11.37.71</t>
  </si>
  <si>
    <t>http://10.11.39.3</t>
  </si>
  <si>
    <t>http://10.11.39.63</t>
  </si>
  <si>
    <t>http://10.11.39.4</t>
  </si>
  <si>
    <t>http://10.11.39.34</t>
  </si>
  <si>
    <t>http://10.11.39.64</t>
  </si>
  <si>
    <t>http://10.11.37.13</t>
  </si>
  <si>
    <t>http://10.11.37.43</t>
  </si>
  <si>
    <t>http://10.11.37.73</t>
  </si>
  <si>
    <t>http://10.11.39.5</t>
  </si>
  <si>
    <t>http://10.11.39.35</t>
  </si>
  <si>
    <t>http://10.11.39.65</t>
  </si>
  <si>
    <t>http://10.11.63.21</t>
  </si>
  <si>
    <t>http://10.11.63.41</t>
  </si>
  <si>
    <t>http://10.11.39.8</t>
  </si>
  <si>
    <t>http://10.11.39.38</t>
  </si>
  <si>
    <t>http://10.11.39.68</t>
  </si>
  <si>
    <t>http://10.11.39.6</t>
  </si>
  <si>
    <t>http://10.11.39.66</t>
  </si>
  <si>
    <t>http://10.11.39.7</t>
  </si>
  <si>
    <t>http://10.11.39.37</t>
  </si>
  <si>
    <t>http://10.11.39.67</t>
  </si>
  <si>
    <t>http://10.11.39.14</t>
  </si>
  <si>
    <t>http://10.11.39.44</t>
  </si>
  <si>
    <t>http://10.11.39.74</t>
  </si>
  <si>
    <t>http://10.11.39.9</t>
  </si>
  <si>
    <t>http://10.11.39.39</t>
  </si>
  <si>
    <t>http://10.11.39.69</t>
  </si>
  <si>
    <t>http://10.11.39.13</t>
  </si>
  <si>
    <t>http://10.11.39.73</t>
  </si>
  <si>
    <t>http://10.11.39.10</t>
  </si>
  <si>
    <t>http://10.11.39.40</t>
  </si>
  <si>
    <t>http://10.11.39.70</t>
  </si>
  <si>
    <t>http://10.11.39.12</t>
  </si>
  <si>
    <t>http://10.11.39.42</t>
  </si>
  <si>
    <t>http://10.11.39.72</t>
  </si>
  <si>
    <t>http://10.11.39.11</t>
  </si>
  <si>
    <t>http://10.11.39.41</t>
  </si>
  <si>
    <t>http://10.11.39.71</t>
  </si>
  <si>
    <t>http://10.11.255.1</t>
  </si>
  <si>
    <t>http://10.11.255.2</t>
  </si>
  <si>
    <t>http://10.11.255.14</t>
  </si>
  <si>
    <t>http://10.11.255.3</t>
  </si>
  <si>
    <t>http://10.11.255.4</t>
  </si>
  <si>
    <t>http://10.11.255.17</t>
  </si>
  <si>
    <t>http://10.11.255.16</t>
  </si>
  <si>
    <t>http://10.11.255.5</t>
  </si>
  <si>
    <t>http://10.11.255.6</t>
  </si>
  <si>
    <t>http://10.11.255.7</t>
  </si>
  <si>
    <t>http://10.11.255.8</t>
  </si>
  <si>
    <t>http://10.11.255.9</t>
  </si>
  <si>
    <t>http://10.11.255.10</t>
  </si>
  <si>
    <t>http://10.11.255.11</t>
  </si>
  <si>
    <t>http://10.11.255.15</t>
  </si>
  <si>
    <t>106_A_1_???</t>
  </si>
  <si>
    <t>dodatkowa od GDDKiA</t>
  </si>
  <si>
    <t>SCPR z przeniesienia</t>
  </si>
  <si>
    <t>OK1</t>
  </si>
  <si>
    <t>OK2</t>
  </si>
  <si>
    <t>OK3</t>
  </si>
  <si>
    <t>OK4</t>
  </si>
  <si>
    <t>instalacja</t>
  </si>
  <si>
    <t>w.Łódź Górna</t>
  </si>
  <si>
    <t>IP-MR_OK</t>
  </si>
  <si>
    <t>IP-JOK_OK</t>
  </si>
  <si>
    <t>PGE przyłączenie</t>
  </si>
  <si>
    <t>konfiguracja sieci</t>
  </si>
  <si>
    <t>łączność ?</t>
  </si>
  <si>
    <t>Chainzone</t>
  </si>
  <si>
    <t>producent</t>
  </si>
  <si>
    <t>101.A VMS P20L-88(H)x400(W) Pixels-RGB V3A</t>
  </si>
  <si>
    <t>wielkość</t>
  </si>
  <si>
    <t>raster</t>
  </si>
  <si>
    <t>C</t>
  </si>
  <si>
    <t>B</t>
  </si>
  <si>
    <t>101.B/GP VMS P20L-56(H)x256(W) Pixels-RGB V3A</t>
  </si>
  <si>
    <t>101.B/G VMS P20L-48(H)x192(W) Pixels-RGB V3A</t>
  </si>
  <si>
    <t>A</t>
  </si>
  <si>
    <t>HIK</t>
  </si>
  <si>
    <t>410+770</t>
  </si>
  <si>
    <t>411+970</t>
  </si>
  <si>
    <t>398+120</t>
  </si>
  <si>
    <t xml:space="preserve"> DK70</t>
  </si>
  <si>
    <t>brak mapy</t>
  </si>
  <si>
    <t>brak słupa na mapie</t>
  </si>
  <si>
    <t>385+900</t>
  </si>
  <si>
    <t>385+130</t>
  </si>
  <si>
    <t>sprawdzić lokalizację</t>
  </si>
  <si>
    <t>OK?</t>
  </si>
  <si>
    <t>sprawdzić HIK</t>
  </si>
  <si>
    <t>368+720</t>
  </si>
  <si>
    <t>363+890</t>
  </si>
  <si>
    <t>293+170</t>
  </si>
  <si>
    <t>299+820</t>
  </si>
  <si>
    <t>304+050</t>
  </si>
  <si>
    <t>305+450</t>
  </si>
  <si>
    <t>306+100</t>
  </si>
  <si>
    <t>311+020</t>
  </si>
  <si>
    <t>311+440</t>
  </si>
  <si>
    <t>315+550</t>
  </si>
  <si>
    <t>316+310</t>
  </si>
  <si>
    <t>MOP Wiśniowa Góra WS</t>
  </si>
  <si>
    <t>MOP Wiśniowa Góra ZA</t>
  </si>
  <si>
    <t>umowa z PGE</t>
  </si>
  <si>
    <t>w. Łódź PD</t>
  </si>
  <si>
    <t>iDS-2CD9396-BIS</t>
  </si>
  <si>
    <t>106_B_1_501</t>
  </si>
  <si>
    <t>106_B_1_502</t>
  </si>
  <si>
    <t>106_A_1_174</t>
  </si>
  <si>
    <t>307+800</t>
  </si>
  <si>
    <t>106_A_1_175</t>
  </si>
  <si>
    <t>106_A_1_176</t>
  </si>
  <si>
    <t>106_A_1_177</t>
  </si>
  <si>
    <t>106_A_1_564</t>
  </si>
  <si>
    <t>400+250</t>
  </si>
  <si>
    <t>400+510</t>
  </si>
  <si>
    <t>x_2k6</t>
  </si>
  <si>
    <t>y_2k6</t>
  </si>
  <si>
    <t>ITC-3_KSZRD</t>
  </si>
  <si>
    <t>ASR-2010_KSZRD</t>
  </si>
  <si>
    <t>pikiet</t>
  </si>
  <si>
    <t>T</t>
  </si>
  <si>
    <t>106B</t>
  </si>
  <si>
    <t>407+375</t>
  </si>
  <si>
    <t xml:space="preserve"> od Skierniewic</t>
  </si>
  <si>
    <t xml:space="preserve"> od Łowicza</t>
  </si>
  <si>
    <t>397+730</t>
  </si>
  <si>
    <t>397+500</t>
  </si>
  <si>
    <t>397+511</t>
  </si>
  <si>
    <t>397+580</t>
  </si>
  <si>
    <t>397+690</t>
  </si>
  <si>
    <t>106_B_1_541</t>
  </si>
  <si>
    <t>106_B_1_542</t>
  </si>
  <si>
    <t>rz. Mroga</t>
  </si>
  <si>
    <t>320+710</t>
  </si>
  <si>
    <t>363+220</t>
  </si>
  <si>
    <t>309+900</t>
  </si>
  <si>
    <t>312+465</t>
  </si>
  <si>
    <t>361+185</t>
  </si>
  <si>
    <t>364+440</t>
  </si>
  <si>
    <t>366+260</t>
  </si>
  <si>
    <t>6612951.62</t>
  </si>
  <si>
    <t>5751474.20</t>
  </si>
  <si>
    <t>6613794.42</t>
  </si>
  <si>
    <t>5749935.13</t>
  </si>
  <si>
    <t>6613812.93</t>
  </si>
  <si>
    <t>5749942.79</t>
  </si>
  <si>
    <t>6612418.52</t>
  </si>
  <si>
    <t>5742787.59</t>
  </si>
  <si>
    <t>6612284.52</t>
  </si>
  <si>
    <t>6611445.75</t>
  </si>
  <si>
    <t>5740567.98</t>
  </si>
  <si>
    <t>6611464.31</t>
  </si>
  <si>
    <t>5740560.44</t>
  </si>
  <si>
    <t>6610171.23</t>
  </si>
  <si>
    <t>6610141.71</t>
  </si>
  <si>
    <t>5737452.22</t>
  </si>
  <si>
    <t>6610591.88</t>
  </si>
  <si>
    <t>5734948.02</t>
  </si>
  <si>
    <t>6610731.16</t>
  </si>
  <si>
    <t>5734545.67</t>
  </si>
  <si>
    <t>6610311.29</t>
  </si>
  <si>
    <t>5729191.91</t>
  </si>
  <si>
    <t>6610330.19</t>
  </si>
  <si>
    <t>5729185.30</t>
  </si>
  <si>
    <t>5726986.17</t>
  </si>
  <si>
    <t>6609412.11</t>
  </si>
  <si>
    <t>5726068.43</t>
  </si>
  <si>
    <t>6608579.04</t>
  </si>
  <si>
    <t>6608666.14</t>
  </si>
  <si>
    <t>5721733.66</t>
  </si>
  <si>
    <t>6611039.29</t>
  </si>
  <si>
    <t>5715684.16</t>
  </si>
  <si>
    <t>6611058.60</t>
  </si>
  <si>
    <t>5715689.48</t>
  </si>
  <si>
    <t>6610187.40</t>
  </si>
  <si>
    <t>5751770.38</t>
  </si>
  <si>
    <t>6611068.69</t>
  </si>
  <si>
    <t>5751910.69</t>
  </si>
  <si>
    <t>6612212.36</t>
  </si>
  <si>
    <t>5751997.64</t>
  </si>
  <si>
    <t>6614831.91</t>
  </si>
  <si>
    <t>5752644.28</t>
  </si>
  <si>
    <t>6615169.60</t>
  </si>
  <si>
    <t>5752714.55</t>
  </si>
  <si>
    <t>6629319.36</t>
  </si>
  <si>
    <t>5762298.43</t>
  </si>
  <si>
    <t>6631411.50</t>
  </si>
  <si>
    <t>5763978.56</t>
  </si>
  <si>
    <t>6631418.72</t>
  </si>
  <si>
    <t>5763961.54</t>
  </si>
  <si>
    <t>5769274.54</t>
  </si>
  <si>
    <t>6639782.94</t>
  </si>
  <si>
    <t>5769432.01</t>
  </si>
  <si>
    <t>6641961.84</t>
  </si>
  <si>
    <t>5770164.85</t>
  </si>
  <si>
    <t>6641964.74</t>
  </si>
  <si>
    <t>5770146.56</t>
  </si>
  <si>
    <t>6650585.23</t>
  </si>
  <si>
    <t>5773054.10</t>
  </si>
  <si>
    <t>6650601.25</t>
  </si>
  <si>
    <t>5773079.73</t>
  </si>
  <si>
    <t>6601953.85</t>
  </si>
  <si>
    <t>5723225.41</t>
  </si>
  <si>
    <t>6602285.03</t>
  </si>
  <si>
    <t>5723316.55</t>
  </si>
  <si>
    <t>6607303.28</t>
  </si>
  <si>
    <t>5724173.38</t>
  </si>
  <si>
    <t>19.622325</t>
  </si>
  <si>
    <t>19.652666</t>
  </si>
  <si>
    <t>51.807929</t>
  </si>
  <si>
    <t>19.630103</t>
  </si>
  <si>
    <t>51.806031</t>
  </si>
  <si>
    <t>19.628091</t>
  </si>
  <si>
    <t>51.788181</t>
  </si>
  <si>
    <t>19.615557</t>
  </si>
  <si>
    <t>19.595868</t>
  </si>
  <si>
    <t>51.760444</t>
  </si>
  <si>
    <t>19.595410</t>
  </si>
  <si>
    <t>19.601132</t>
  </si>
  <si>
    <t>51.734213</t>
  </si>
  <si>
    <t>19.603020</t>
  </si>
  <si>
    <t>51.686192</t>
  </si>
  <si>
    <t>51.686129</t>
  </si>
  <si>
    <t>19.585167</t>
  </si>
  <si>
    <t>51.658303</t>
  </si>
  <si>
    <t>19.581275</t>
  </si>
  <si>
    <t>19.569153</t>
  </si>
  <si>
    <t>51.564680</t>
  </si>
  <si>
    <t>19.601494</t>
  </si>
  <si>
    <t>51.564724</t>
  </si>
  <si>
    <t>19.601774</t>
  </si>
  <si>
    <t>51.890167</t>
  </si>
  <si>
    <t>19.613467</t>
  </si>
  <si>
    <t>19.630102</t>
  </si>
  <si>
    <t>51.895996</t>
  </si>
  <si>
    <t>19.668354</t>
  </si>
  <si>
    <t>51.979551</t>
  </si>
  <si>
    <t>19.882349</t>
  </si>
  <si>
    <t>51.994153</t>
  </si>
  <si>
    <t>19.913427</t>
  </si>
  <si>
    <t>52.039748</t>
  </si>
  <si>
    <t>52.046960</t>
  </si>
  <si>
    <t>52.070800</t>
  </si>
  <si>
    <t>52.071026</t>
  </si>
  <si>
    <t>19.472696</t>
  </si>
  <si>
    <t>51.634917</t>
  </si>
  <si>
    <t>19.477505</t>
  </si>
  <si>
    <t>51.641682</t>
  </si>
  <si>
    <t>19.550228</t>
  </si>
  <si>
    <t>6612241.43</t>
  </si>
  <si>
    <t>5752638.27</t>
  </si>
  <si>
    <t>6613397.51</t>
  </si>
  <si>
    <t>5752266.71</t>
  </si>
  <si>
    <t>6607299.63</t>
  </si>
  <si>
    <t>5724156.27</t>
  </si>
  <si>
    <t>do Piotrkowa T.</t>
  </si>
  <si>
    <t>podmyty fundament</t>
  </si>
  <si>
    <t>364+300</t>
  </si>
  <si>
    <t>364+690</t>
  </si>
  <si>
    <t>na czym jest zamontowana brak na MOP Nowostawy</t>
  </si>
  <si>
    <t>379+870</t>
  </si>
  <si>
    <t>rz. Uchanka</t>
  </si>
  <si>
    <t>294+480</t>
  </si>
  <si>
    <t>gdzie zamocowane</t>
  </si>
  <si>
    <t>brak studni i podejścia na inw. Geo.</t>
  </si>
  <si>
    <t>brak podejścia na inw. Geo.</t>
  </si>
  <si>
    <t>311+520</t>
  </si>
  <si>
    <t>319+465</t>
  </si>
  <si>
    <t>324+480</t>
  </si>
  <si>
    <t>334+180</t>
  </si>
  <si>
    <t>ADEC TDC3-8</t>
  </si>
  <si>
    <t>ADEC TDC3-3</t>
  </si>
  <si>
    <t>smartmicro UMRR-11 44/45</t>
  </si>
  <si>
    <t>rz. Rawka</t>
  </si>
  <si>
    <t>rz. Skierniewka</t>
  </si>
  <si>
    <t>rz. Bobrówka</t>
  </si>
  <si>
    <t>rz. Mrożyca</t>
  </si>
  <si>
    <t>m. Gołygów</t>
  </si>
  <si>
    <t>m. Wiśniowa Góra</t>
  </si>
  <si>
    <t>m. Sierżnia</t>
  </si>
  <si>
    <t>387+000</t>
  </si>
  <si>
    <t>305+200</t>
  </si>
  <si>
    <t>305+585</t>
  </si>
  <si>
    <t>311+560</t>
  </si>
  <si>
    <t>311+670</t>
  </si>
  <si>
    <t>319+450</t>
  </si>
  <si>
    <t>319+550</t>
  </si>
  <si>
    <t>319+510</t>
  </si>
  <si>
    <t>319+730</t>
  </si>
  <si>
    <t>294+080</t>
  </si>
  <si>
    <t>294+290</t>
  </si>
  <si>
    <t>385+180</t>
  </si>
  <si>
    <t>385+350</t>
  </si>
  <si>
    <t>317+465</t>
  </si>
  <si>
    <t>brak studni i podejści na inw. Geo</t>
  </si>
  <si>
    <t>319+120</t>
  </si>
  <si>
    <t>334+210</t>
  </si>
  <si>
    <t>333+960</t>
  </si>
  <si>
    <t xml:space="preserve"> DK12 od Łodzi</t>
  </si>
  <si>
    <t xml:space="preserve"> DK12 od Srocka</t>
  </si>
  <si>
    <t>334+660</t>
  </si>
  <si>
    <t>363+820</t>
  </si>
  <si>
    <t>394+000</t>
  </si>
  <si>
    <t>293+970</t>
  </si>
  <si>
    <t>293+985</t>
  </si>
  <si>
    <t>łącznica</t>
  </si>
  <si>
    <t>ul. Józefiaka</t>
  </si>
  <si>
    <t>od ul. Zakładowej</t>
  </si>
  <si>
    <t>Brak złącza i szafki inw. Geo</t>
  </si>
  <si>
    <t>316+500</t>
  </si>
  <si>
    <t>Brak szafki inw. Geo</t>
  </si>
  <si>
    <t>324+100</t>
  </si>
  <si>
    <t>325+470</t>
  </si>
  <si>
    <t>334+570</t>
  </si>
  <si>
    <t>od Srocka</t>
  </si>
  <si>
    <t>do Srocka</t>
  </si>
  <si>
    <t>363+610</t>
  </si>
  <si>
    <t>385+200</t>
  </si>
  <si>
    <t>51.913059</t>
  </si>
  <si>
    <t>51.909772</t>
  </si>
  <si>
    <t>19.623980</t>
  </si>
  <si>
    <t>51.896469</t>
  </si>
  <si>
    <t>19.630732</t>
  </si>
  <si>
    <t>51.885867</t>
  </si>
  <si>
    <t>19.640665</t>
  </si>
  <si>
    <t>51.871868</t>
  </si>
  <si>
    <t>19.652394</t>
  </si>
  <si>
    <t>51.871933</t>
  </si>
  <si>
    <t>19.615290</t>
  </si>
  <si>
    <t>51.788109</t>
  </si>
  <si>
    <t>51.761304</t>
  </si>
  <si>
    <t>51.737855</t>
  </si>
  <si>
    <t>19.595250</t>
  </si>
  <si>
    <t>19.595521</t>
  </si>
  <si>
    <t>51.666504</t>
  </si>
  <si>
    <t>19.585168</t>
  </si>
  <si>
    <t>51.625223</t>
  </si>
  <si>
    <t>19.568092</t>
  </si>
  <si>
    <t>51.619498</t>
  </si>
  <si>
    <t>51.889081</t>
  </si>
  <si>
    <t>19.600625</t>
  </si>
  <si>
    <t>51.890719</t>
  </si>
  <si>
    <t>51.892897</t>
  </si>
  <si>
    <t>19.647399</t>
  </si>
  <si>
    <t>51.896557</t>
  </si>
  <si>
    <t>19.673281</t>
  </si>
  <si>
    <t>51.921796</t>
  </si>
  <si>
    <t>19.770506</t>
  </si>
  <si>
    <t>51.921644</t>
  </si>
  <si>
    <t>19.770616</t>
  </si>
  <si>
    <t>51.981901</t>
  </si>
  <si>
    <t>19.885350</t>
  </si>
  <si>
    <t>51.993998</t>
  </si>
  <si>
    <t>19.913525</t>
  </si>
  <si>
    <t>20.033530</t>
  </si>
  <si>
    <t>52.041095</t>
  </si>
  <si>
    <t>20.037464</t>
  </si>
  <si>
    <t>52.047124</t>
  </si>
  <si>
    <t>20.069505</t>
  </si>
  <si>
    <t>52.046959</t>
  </si>
  <si>
    <t>20.069540</t>
  </si>
  <si>
    <t>20.196392</t>
  </si>
  <si>
    <t>20.196637</t>
  </si>
  <si>
    <t>51.634158</t>
  </si>
  <si>
    <t>51.641528</t>
  </si>
  <si>
    <t>19.550170</t>
  </si>
  <si>
    <t>6611621.69</t>
  </si>
  <si>
    <t>5754470.87</t>
  </si>
  <si>
    <t>5754107.81</t>
  </si>
  <si>
    <t>5742573.37</t>
  </si>
  <si>
    <t>6609661.69</t>
  </si>
  <si>
    <t>5726986.56</t>
  </si>
  <si>
    <t>6621792.66</t>
  </si>
  <si>
    <t>5755680.53</t>
  </si>
  <si>
    <t>6621800.65</t>
  </si>
  <si>
    <t>5755663.74</t>
  </si>
  <si>
    <t>6629518.76</t>
  </si>
  <si>
    <t>5762565.27</t>
  </si>
  <si>
    <t>6611743.70</t>
  </si>
  <si>
    <t>6611392.06</t>
  </si>
  <si>
    <t>5741043.90</t>
  </si>
  <si>
    <t>6611188.45</t>
  </si>
  <si>
    <t>5741038.24</t>
  </si>
  <si>
    <t>6609742.49</t>
  </si>
  <si>
    <t>5736243.43</t>
  </si>
  <si>
    <t>6609738.87</t>
  </si>
  <si>
    <t>5736075.95</t>
  </si>
  <si>
    <t>6609841.72</t>
  </si>
  <si>
    <t>5728638.74</t>
  </si>
  <si>
    <t>6609940.48</t>
  </si>
  <si>
    <t>5728598.99</t>
  </si>
  <si>
    <t>6609769.47</t>
  </si>
  <si>
    <t>5728560.13</t>
  </si>
  <si>
    <t>6610762.34</t>
  </si>
  <si>
    <t>5714360.19</t>
  </si>
  <si>
    <t>6610955.17</t>
  </si>
  <si>
    <t>5714247.53</t>
  </si>
  <si>
    <t>6611499.90</t>
  </si>
  <si>
    <t>5713678.38</t>
  </si>
  <si>
    <t>6611591.11</t>
  </si>
  <si>
    <t>5713636.81</t>
  </si>
  <si>
    <t>6630899.70</t>
  </si>
  <si>
    <t>5763549.74</t>
  </si>
  <si>
    <t>6630910.41</t>
  </si>
  <si>
    <t>5763323.61</t>
  </si>
  <si>
    <t>6641240.32</t>
  </si>
  <si>
    <t>5769825.04</t>
  </si>
  <si>
    <t>6641322.61</t>
  </si>
  <si>
    <t>5769697.75</t>
  </si>
  <si>
    <t>6603483.74</t>
  </si>
  <si>
    <t>5724120.82</t>
  </si>
  <si>
    <t>6604115.02</t>
  </si>
  <si>
    <t>5723277.34</t>
  </si>
  <si>
    <t>6635088.80</t>
  </si>
  <si>
    <t>5777762.65</t>
  </si>
  <si>
    <t>6635343.07</t>
  </si>
  <si>
    <t>5777781.81</t>
  </si>
  <si>
    <t>51.792467</t>
  </si>
  <si>
    <t>19.614665</t>
  </si>
  <si>
    <t>51.792457</t>
  </si>
  <si>
    <t>51.749661</t>
  </si>
  <si>
    <t>19.589248</t>
  </si>
  <si>
    <t>51.748157</t>
  </si>
  <si>
    <t>19.589143</t>
  </si>
  <si>
    <t>51.681314</t>
  </si>
  <si>
    <t>19.588289</t>
  </si>
  <si>
    <t>51.680937</t>
  </si>
  <si>
    <t>19.589703</t>
  </si>
  <si>
    <t>51.680621</t>
  </si>
  <si>
    <t>19.587220</t>
  </si>
  <si>
    <t>51.552838</t>
  </si>
  <si>
    <t>19.597084</t>
  </si>
  <si>
    <t>51.551788</t>
  </si>
  <si>
    <t>19.599828</t>
  </si>
  <si>
    <t>51.546567</t>
  </si>
  <si>
    <t>19.607499</t>
  </si>
  <si>
    <t>51.546175</t>
  </si>
  <si>
    <t>19.608800</t>
  </si>
  <si>
    <t>19.905815</t>
  </si>
  <si>
    <t>51.988388</t>
  </si>
  <si>
    <t>19.905885</t>
  </si>
  <si>
    <t>52.044256</t>
  </si>
  <si>
    <t>20.058854</t>
  </si>
  <si>
    <t>52.043092</t>
  </si>
  <si>
    <t>20.060000</t>
  </si>
  <si>
    <t>51.641925</t>
  </si>
  <si>
    <t>19.495051</t>
  </si>
  <si>
    <t>51.634229</t>
  </si>
  <si>
    <t>19.503917</t>
  </si>
  <si>
    <t>52.117089</t>
  </si>
  <si>
    <t>19.972384</t>
  </si>
  <si>
    <t>52.117199</t>
  </si>
  <si>
    <t>19.976102</t>
  </si>
  <si>
    <t>6611312.67</t>
  </si>
  <si>
    <t>5741127.98</t>
  </si>
  <si>
    <t>6609821.32</t>
  </si>
  <si>
    <t>5736158.82</t>
  </si>
  <si>
    <t>6609852.37</t>
  </si>
  <si>
    <t>5728519.87</t>
  </si>
  <si>
    <t>6630814.97</t>
  </si>
  <si>
    <t>5763402.35</t>
  </si>
  <si>
    <t>6641195.76</t>
  </si>
  <si>
    <t>5769753.18</t>
  </si>
  <si>
    <t>51.793239</t>
  </si>
  <si>
    <t>19.613542</t>
  </si>
  <si>
    <t>51.748886</t>
  </si>
  <si>
    <t>19.590362</t>
  </si>
  <si>
    <t>51.680243</t>
  </si>
  <si>
    <t>19.588405</t>
  </si>
  <si>
    <t>51.989118</t>
  </si>
  <si>
    <t>19.904526</t>
  </si>
  <si>
    <t>52.043622</t>
  </si>
  <si>
    <t>20.058175</t>
  </si>
  <si>
    <t>51.788176</t>
  </si>
  <si>
    <t>19.615288</t>
  </si>
  <si>
    <t>51.788114</t>
  </si>
  <si>
    <t>19.615559</t>
  </si>
  <si>
    <t>51.666500</t>
  </si>
  <si>
    <t>51.666437</t>
  </si>
  <si>
    <t>19.585437</t>
  </si>
  <si>
    <t>51.564676</t>
  </si>
  <si>
    <t>19.601496</t>
  </si>
  <si>
    <t>51.564728</t>
  </si>
  <si>
    <t>19.601772</t>
  </si>
  <si>
    <t>51.895997</t>
  </si>
  <si>
    <t>19.668361</t>
  </si>
  <si>
    <t>19.673274</t>
  </si>
  <si>
    <t>20.069498</t>
  </si>
  <si>
    <t>20.069547</t>
  </si>
  <si>
    <t>6611445.60</t>
  </si>
  <si>
    <t>5740567.50</t>
  </si>
  <si>
    <t>6611464.46</t>
  </si>
  <si>
    <t>5740560.92</t>
  </si>
  <si>
    <t>6609661.60</t>
  </si>
  <si>
    <t>6609680.46</t>
  </si>
  <si>
    <t>5726979.54</t>
  </si>
  <si>
    <t>6611039.47</t>
  </si>
  <si>
    <t>5715683.69</t>
  </si>
  <si>
    <t>6611058.43</t>
  </si>
  <si>
    <t>5715689.95</t>
  </si>
  <si>
    <t>6614832.40</t>
  </si>
  <si>
    <t>5752644.39</t>
  </si>
  <si>
    <t>6615169.10</t>
  </si>
  <si>
    <t>5752714.48</t>
  </si>
  <si>
    <t>6641961.35</t>
  </si>
  <si>
    <t>5770164.74</t>
  </si>
  <si>
    <t>6641965.23</t>
  </si>
  <si>
    <t>5770146.66</t>
  </si>
  <si>
    <t>WG_1_0028</t>
  </si>
  <si>
    <t>293+760</t>
  </si>
  <si>
    <t>319+270</t>
  </si>
  <si>
    <t>STW08 w s8?</t>
  </si>
  <si>
    <t>385+585</t>
  </si>
  <si>
    <t>232+610</t>
  </si>
  <si>
    <t>STW08</t>
  </si>
  <si>
    <t>114_A</t>
  </si>
  <si>
    <t>114_B</t>
  </si>
  <si>
    <t>X_2k6</t>
  </si>
  <si>
    <t>Y_2k6</t>
  </si>
  <si>
    <t>6611612.87</t>
  </si>
  <si>
    <t>5754467.88</t>
  </si>
  <si>
    <t>6612234.68</t>
  </si>
  <si>
    <t>5752634.75</t>
  </si>
  <si>
    <t>6612958.30</t>
  </si>
  <si>
    <t>5751478.68</t>
  </si>
  <si>
    <t>6613786.82</t>
  </si>
  <si>
    <t>5749930.91</t>
  </si>
  <si>
    <t>6614326.86</t>
  </si>
  <si>
    <t>5746715.89</t>
  </si>
  <si>
    <t>6614334.60</t>
  </si>
  <si>
    <t>5746488.60</t>
  </si>
  <si>
    <t>6614179.31</t>
  </si>
  <si>
    <t>5745903.22</t>
  </si>
  <si>
    <t>6612411.19</t>
  </si>
  <si>
    <t>5742792.58</t>
  </si>
  <si>
    <t>6611830.85</t>
  </si>
  <si>
    <t>5741733.51</t>
  </si>
  <si>
    <t>6611706.99</t>
  </si>
  <si>
    <t>5741581.37</t>
  </si>
  <si>
    <t>6611281.25</t>
  </si>
  <si>
    <t>5741029.34</t>
  </si>
  <si>
    <t>6611473.48</t>
  </si>
  <si>
    <t>5740557.79</t>
  </si>
  <si>
    <t>6610870.51</t>
  </si>
  <si>
    <t>5739395.69</t>
  </si>
  <si>
    <t>6610180.03</t>
  </si>
  <si>
    <t>5737548.16</t>
  </si>
  <si>
    <t>6609742.82</t>
  </si>
  <si>
    <t>5736242.98</t>
  </si>
  <si>
    <t>6610294.09</t>
  </si>
  <si>
    <t>5735930.54</t>
  </si>
  <si>
    <t>6610384.50</t>
  </si>
  <si>
    <t>5735756.16</t>
  </si>
  <si>
    <t>6610739.38</t>
  </si>
  <si>
    <t>5734548.62</t>
  </si>
  <si>
    <t>6611108.72</t>
  </si>
  <si>
    <t>5731930.29</t>
  </si>
  <si>
    <t>6610895.26</t>
  </si>
  <si>
    <t>5731205.29</t>
  </si>
  <si>
    <t>6610839.79</t>
  </si>
  <si>
    <t>5730884.90</t>
  </si>
  <si>
    <t>6610568.54</t>
  </si>
  <si>
    <t>5730096.31</t>
  </si>
  <si>
    <t>6610301.66</t>
  </si>
  <si>
    <t>5729194.23</t>
  </si>
  <si>
    <t>6609827.52</t>
  </si>
  <si>
    <t>5728592.23</t>
  </si>
  <si>
    <t>6610040.60</t>
  </si>
  <si>
    <t>5728171.47</t>
  </si>
  <si>
    <t>6609942.77</t>
  </si>
  <si>
    <t>5728053.65</t>
  </si>
  <si>
    <t>6609420.69</t>
  </si>
  <si>
    <t>5726066.51</t>
  </si>
  <si>
    <t>6608952.87</t>
  </si>
  <si>
    <t>5724478.66</t>
  </si>
  <si>
    <t>6608785.63</t>
  </si>
  <si>
    <t>5723819.40</t>
  </si>
  <si>
    <t>6608674.25</t>
  </si>
  <si>
    <t>5721735.46</t>
  </si>
  <si>
    <t>6610224.38</t>
  </si>
  <si>
    <t>5718069.41</t>
  </si>
  <si>
    <t>6611031.08</t>
  </si>
  <si>
    <t>5715680.92</t>
  </si>
  <si>
    <t>6611260.06</t>
  </si>
  <si>
    <t>5714123.82</t>
  </si>
  <si>
    <t>6611280.75</t>
  </si>
  <si>
    <t>5713842.19</t>
  </si>
  <si>
    <t>6610762.90</t>
  </si>
  <si>
    <t>6611590.55</t>
  </si>
  <si>
    <t>5713636.79</t>
  </si>
  <si>
    <t>6611066.27</t>
  </si>
  <si>
    <t>5751924.15</t>
  </si>
  <si>
    <t>6612277.31</t>
  </si>
  <si>
    <t>5752122.09</t>
  </si>
  <si>
    <t>6612752.27</t>
  </si>
  <si>
    <t>5752210.48</t>
  </si>
  <si>
    <t>6612808.31</t>
  </si>
  <si>
    <t>5752084.67</t>
  </si>
  <si>
    <t>6614834.01</t>
  </si>
  <si>
    <t>5752635.72</t>
  </si>
  <si>
    <t>6617311.92</t>
  </si>
  <si>
    <t>5752961.23</t>
  </si>
  <si>
    <t>6617595.08</t>
  </si>
  <si>
    <t>5753094.51</t>
  </si>
  <si>
    <t>6621796.49</t>
  </si>
  <si>
    <t>5755671.45</t>
  </si>
  <si>
    <t>6629326.56</t>
  </si>
  <si>
    <t>5762293.16</t>
  </si>
  <si>
    <t>6630186.12</t>
  </si>
  <si>
    <t>5763244.09</t>
  </si>
  <si>
    <t>6630343.08</t>
  </si>
  <si>
    <t>5763284.03</t>
  </si>
  <si>
    <t>6630899.90</t>
  </si>
  <si>
    <t>5763549.53</t>
  </si>
  <si>
    <t>6631407.09</t>
  </si>
  <si>
    <t>5763986.40</t>
  </si>
  <si>
    <t>6634374.00</t>
  </si>
  <si>
    <t>5765787.80</t>
  </si>
  <si>
    <t>6637398.07</t>
  </si>
  <si>
    <t>5767800.92</t>
  </si>
  <si>
    <t>6637590.88</t>
  </si>
  <si>
    <t>5768040.61</t>
  </si>
  <si>
    <t>6639513.57</t>
  </si>
  <si>
    <t>5769282.52</t>
  </si>
  <si>
    <t>6640611.10</t>
  </si>
  <si>
    <t>5769804.43</t>
  </si>
  <si>
    <t>6640786.08</t>
  </si>
  <si>
    <t>5769789.45</t>
  </si>
  <si>
    <t>6641240.59</t>
  </si>
  <si>
    <t>5769824.95</t>
  </si>
  <si>
    <t>6641959.41</t>
  </si>
  <si>
    <t>5770173.82</t>
  </si>
  <si>
    <t>6653262.75</t>
  </si>
  <si>
    <t>5773600.23</t>
  </si>
  <si>
    <t>6653454.89</t>
  </si>
  <si>
    <t>5773657.92</t>
  </si>
  <si>
    <t>51.913034</t>
  </si>
  <si>
    <t>19.622196</t>
  </si>
  <si>
    <t>51.896439</t>
  </si>
  <si>
    <t>19.630633</t>
  </si>
  <si>
    <t>51.885906</t>
  </si>
  <si>
    <t>19.640763</t>
  </si>
  <si>
    <t>51.871832</t>
  </si>
  <si>
    <t>19.652283</t>
  </si>
  <si>
    <t>51.835565</t>
  </si>
  <si>
    <t>19.656650</t>
  </si>
  <si>
    <t>51.807975</t>
  </si>
  <si>
    <t>19.629998</t>
  </si>
  <si>
    <t>51.797234</t>
  </si>
  <si>
    <t>19.619401</t>
  </si>
  <si>
    <t>51.792359</t>
  </si>
  <si>
    <t>19.613055</t>
  </si>
  <si>
    <t>19.615689</t>
  </si>
  <si>
    <t>51.777762</t>
  </si>
  <si>
    <t>19.606582</t>
  </si>
  <si>
    <t>51.761298</t>
  </si>
  <si>
    <t>19.595995</t>
  </si>
  <si>
    <t>51.749657</t>
  </si>
  <si>
    <t>19.589253</t>
  </si>
  <si>
    <t>51.746742</t>
  </si>
  <si>
    <t>19.597134</t>
  </si>
  <si>
    <t>51.745157</t>
  </si>
  <si>
    <t>19.598387</t>
  </si>
  <si>
    <t>51.734238</t>
  </si>
  <si>
    <t>19.603139</t>
  </si>
  <si>
    <t>51.710639</t>
  </si>
  <si>
    <t>51.704167</t>
  </si>
  <si>
    <t>51.701299</t>
  </si>
  <si>
    <t>19.603427</t>
  </si>
  <si>
    <t>51.694267</t>
  </si>
  <si>
    <t>19.599255</t>
  </si>
  <si>
    <t>51.686215</t>
  </si>
  <si>
    <t>19.595112</t>
  </si>
  <si>
    <t>51.680898</t>
  </si>
  <si>
    <t>19.588069</t>
  </si>
  <si>
    <t>51.658284</t>
  </si>
  <si>
    <t>19.581398</t>
  </si>
  <si>
    <t>51.644108</t>
  </si>
  <si>
    <t>19.574145</t>
  </si>
  <si>
    <t>19.571525</t>
  </si>
  <si>
    <t>51.619513</t>
  </si>
  <si>
    <t>19.569270</t>
  </si>
  <si>
    <t>51.586272</t>
  </si>
  <si>
    <t>19.590494</t>
  </si>
  <si>
    <t>51.564652</t>
  </si>
  <si>
    <t>19.601375</t>
  </si>
  <si>
    <t>51.550616</t>
  </si>
  <si>
    <t>19.604183</t>
  </si>
  <si>
    <t>19.597092</t>
  </si>
  <si>
    <t>19.608792</t>
  </si>
  <si>
    <t>51.890288</t>
  </si>
  <si>
    <t>19.613436</t>
  </si>
  <si>
    <t>19.631085</t>
  </si>
  <si>
    <t>51.892523</t>
  </si>
  <si>
    <t>19.638011</t>
  </si>
  <si>
    <t>51.891381</t>
  </si>
  <si>
    <t>19.638784</t>
  </si>
  <si>
    <t>51.895918</t>
  </si>
  <si>
    <t>19.668382</t>
  </si>
  <si>
    <t>51.898327</t>
  </si>
  <si>
    <t>19.704476</t>
  </si>
  <si>
    <t>51.899465</t>
  </si>
  <si>
    <t>19.708633</t>
  </si>
  <si>
    <t>51.921714</t>
  </si>
  <si>
    <t>19.770559</t>
  </si>
  <si>
    <t>51.979502</t>
  </si>
  <si>
    <t>19.882452</t>
  </si>
  <si>
    <t>51.987844</t>
  </si>
  <si>
    <t>19.895316</t>
  </si>
  <si>
    <t>51.988166</t>
  </si>
  <si>
    <t>19.897615</t>
  </si>
  <si>
    <t>51.990420</t>
  </si>
  <si>
    <t>19.905818</t>
  </si>
  <si>
    <t>51.994224</t>
  </si>
  <si>
    <t>19.913366</t>
  </si>
  <si>
    <t>52.009697</t>
  </si>
  <si>
    <t>19.957245</t>
  </si>
  <si>
    <t>52.027040</t>
  </si>
  <si>
    <t>20.002071</t>
  </si>
  <si>
    <t>52.029145</t>
  </si>
  <si>
    <t>20.004975</t>
  </si>
  <si>
    <t>52.039820</t>
  </si>
  <si>
    <t>20.033479</t>
  </si>
  <si>
    <t>52.044231</t>
  </si>
  <si>
    <t>20.049680</t>
  </si>
  <si>
    <t>52.044052</t>
  </si>
  <si>
    <t>20.052223</t>
  </si>
  <si>
    <t>20.058858</t>
  </si>
  <si>
    <t>52.047206</t>
  </si>
  <si>
    <t>20.069474</t>
  </si>
  <si>
    <t>52.074971</t>
  </si>
  <si>
    <t>20.235659</t>
  </si>
  <si>
    <t>52.075436</t>
  </si>
  <si>
    <t>20.238485</t>
  </si>
  <si>
    <t>A1 km 291+240P w. Łódź PN</t>
  </si>
  <si>
    <t>A1 km 293+170P w. Łódź PN</t>
  </si>
  <si>
    <t>A1 km 294+530L w. Łódź PN</t>
  </si>
  <si>
    <t>A1 km 296+290P w. Łódź PN 114_B</t>
  </si>
  <si>
    <t>A1 km 299+600P MOP Skoszewy ZA</t>
  </si>
  <si>
    <t>A1 km 299+820L MOP Skoszewy WS</t>
  </si>
  <si>
    <t>A1 km 300+430P Skoszewy 114_A</t>
  </si>
  <si>
    <t>A1 km 304+050P w. Brzeziny</t>
  </si>
  <si>
    <t>A1 km 305+260L w. Brzeziny</t>
  </si>
  <si>
    <t>A1 km 305+450P w. Brzeziny</t>
  </si>
  <si>
    <t xml:space="preserve">A1 km 306+100 w. Brzeziny DK72 </t>
  </si>
  <si>
    <t>A1 km 306+500L w. Brzeziny</t>
  </si>
  <si>
    <t>A1 km 307+800L Wiączyń 114_A</t>
  </si>
  <si>
    <t>A1 km 309+800L w. Łódź WS</t>
  </si>
  <si>
    <t>A1 km 311+020 w. Łódź WS DW713</t>
  </si>
  <si>
    <t>A1 km 311+440P w. Łódź WS</t>
  </si>
  <si>
    <t>A1 km 311+630L w. Łódź WS</t>
  </si>
  <si>
    <t>A1 km 312+890L w. Łódź WS</t>
  </si>
  <si>
    <t>A1 km 315+550L Wiśniowa Góra meteo</t>
  </si>
  <si>
    <t>A1 km 316+310P MOP Wiśniowa Góra ZA</t>
  </si>
  <si>
    <t>A1 km 316+630L MOP Wiśniowa Góra WS</t>
  </si>
  <si>
    <t>A1 km 317+465P Giemzów 114_A</t>
  </si>
  <si>
    <t>A1 km 318+405L w. Łódź Górna</t>
  </si>
  <si>
    <t>A1 km 319+120 w. Łódź Górna DW714</t>
  </si>
  <si>
    <t>A1 km 319+465L w. Łódź Górna</t>
  </si>
  <si>
    <t>A1 km 319+600P w. Łódź Górna</t>
  </si>
  <si>
    <t>A1 km 321+655L w. Łódź Górna</t>
  </si>
  <si>
    <t>A1 km 324+270L w. Łódź PD</t>
  </si>
  <si>
    <t>A1 km 324+000L w. Łódź PD</t>
  </si>
  <si>
    <t>A1 km 326+100L w. Łódź PD</t>
  </si>
  <si>
    <t>A1 km 330+100L Kruszów 114_A</t>
  </si>
  <si>
    <t>A1 km 332+625P w. Tuszyn</t>
  </si>
  <si>
    <t>A1 km 334+210P w. Tuszyn</t>
  </si>
  <si>
    <t>A1 km 334+500L w. Tuszyn</t>
  </si>
  <si>
    <t>A1 km 333+960 w. Tuszyn DK12 od Łodzi</t>
  </si>
  <si>
    <t>A1 km 334+660 w. Tuszyn DK12 od Srocka</t>
  </si>
  <si>
    <t>A2 km 362+080L w. Łódź PN</t>
  </si>
  <si>
    <t>A2 km 363+300L w. Łódź PN</t>
  </si>
  <si>
    <t>A2 km 363+790L w. Łódź PN</t>
  </si>
  <si>
    <t>A2 km 363+820P w. Łódź PN</t>
  </si>
  <si>
    <t>A2 km 365+920P w. Łódź PN</t>
  </si>
  <si>
    <t>A2 km 368+420P MOP Niesułków</t>
  </si>
  <si>
    <t>A2 km 368+720L MOP Nowostawy</t>
  </si>
  <si>
    <t>A2 km 373+700 rz. Mroga 114_B</t>
  </si>
  <si>
    <t>A2 km 383+850P w. Łowicz</t>
  </si>
  <si>
    <t>A2 km 385+130L w. Łowicz</t>
  </si>
  <si>
    <t>A2 km 385+270P w. Łowicz</t>
  </si>
  <si>
    <t>A2 km 385+900 w. Łowicz DW704</t>
  </si>
  <si>
    <t>A2 km 386+550L w. Łowicz</t>
  </si>
  <si>
    <t>A2 km 390+050L rz. Uchanka 114_A</t>
  </si>
  <si>
    <t>A2 km 393+700P MOP Polesie</t>
  </si>
  <si>
    <t>A2 km 394+000L MOP Parma</t>
  </si>
  <si>
    <t>A2 km 396+300R w. Skierniewice</t>
  </si>
  <si>
    <t>A2 km 397+510L w. Skierniewice</t>
  </si>
  <si>
    <t>A2 km 397+670P w. Skierniewice</t>
  </si>
  <si>
    <t>A2 km 398+120 DK70 w. Skierniewice</t>
  </si>
  <si>
    <t>A2 km 398+900L w. Skierniewice</t>
  </si>
  <si>
    <t>A2 km 410+770P MOP Mogiły</t>
  </si>
  <si>
    <t>A2 km 411+970L MOP Bolimów</t>
  </si>
  <si>
    <t>Powiat</t>
  </si>
  <si>
    <t>Gmina</t>
  </si>
  <si>
    <t>Obwód
drogowy</t>
  </si>
  <si>
    <t>zgierski</t>
  </si>
  <si>
    <t>LD_0205</t>
  </si>
  <si>
    <t>LD_0201</t>
  </si>
  <si>
    <t>LD_0206</t>
  </si>
  <si>
    <t>łódzki wschodni</t>
  </si>
  <si>
    <t>Nowosolna</t>
  </si>
  <si>
    <t>Łódź</t>
  </si>
  <si>
    <t>Brójce</t>
  </si>
  <si>
    <t>brzeziński</t>
  </si>
  <si>
    <t>Dmosin</t>
  </si>
  <si>
    <t>łowicki</t>
  </si>
  <si>
    <t>Łyszkowice</t>
  </si>
  <si>
    <t>Nieborów</t>
  </si>
  <si>
    <t>skierniewicki</t>
  </si>
  <si>
    <t>A1 km 306+500P w. Brzeziny</t>
  </si>
  <si>
    <t>A1 km 332+625L w. Tuszyn</t>
  </si>
  <si>
    <t>A2 km 366+260L w. Łódź PN</t>
  </si>
  <si>
    <t>A2 km 398+900 w. Skierniewice</t>
  </si>
  <si>
    <t>A1 km 320+710P w. Łódź Górna 114_B</t>
  </si>
  <si>
    <t>A1 km 320+710L w. Łódź Górna 114_B</t>
  </si>
  <si>
    <t>A2 km 408+010P Bolimów 114_A</t>
  </si>
  <si>
    <t>A2 km 408+030L Bolimów 114_A</t>
  </si>
  <si>
    <t>zły fundament 5*1,2</t>
  </si>
  <si>
    <t>zły fundament 4*1,2</t>
  </si>
  <si>
    <t>ciąg główny</t>
  </si>
  <si>
    <t>ciąg główny - brak zewn. Fund. Na inw. Geo</t>
  </si>
  <si>
    <t>6612606.60</t>
  </si>
  <si>
    <t>5751797.90</t>
  </si>
  <si>
    <t>51.888845</t>
  </si>
  <si>
    <t>19.635761</t>
  </si>
  <si>
    <t>6612875.92</t>
  </si>
  <si>
    <t>5751494.09</t>
  </si>
  <si>
    <t>51.886061</t>
  </si>
  <si>
    <t>19.639572</t>
  </si>
  <si>
    <t>6612835.12</t>
  </si>
  <si>
    <t>5751692.94</t>
  </si>
  <si>
    <t>51.887856</t>
  </si>
  <si>
    <t>19.639045</t>
  </si>
  <si>
    <t>6614187.81</t>
  </si>
  <si>
    <t>5745901.09</t>
  </si>
  <si>
    <t>51.835544</t>
  </si>
  <si>
    <t>19.656772</t>
  </si>
  <si>
    <t>6614207.19</t>
  </si>
  <si>
    <t>5745896.12</t>
  </si>
  <si>
    <t>51.835495</t>
  </si>
  <si>
    <t>19.657052</t>
  </si>
  <si>
    <t>6611859.82</t>
  </si>
  <si>
    <t>5741794.69</t>
  </si>
  <si>
    <t>51.799120</t>
  </si>
  <si>
    <t>19.621684</t>
  </si>
  <si>
    <t>6611812.50</t>
  </si>
  <si>
    <t>5741653.86</t>
  </si>
  <si>
    <t>51.797864</t>
  </si>
  <si>
    <t>19.620953</t>
  </si>
  <si>
    <t>6611751.99</t>
  </si>
  <si>
    <t>5741682.77</t>
  </si>
  <si>
    <t>51.798136</t>
  </si>
  <si>
    <t>19.620086</t>
  </si>
  <si>
    <t>6611676.28</t>
  </si>
  <si>
    <t>5741439.65</t>
  </si>
  <si>
    <t>51.795967</t>
  </si>
  <si>
    <t>19.618911</t>
  </si>
  <si>
    <t>6610846.27</t>
  </si>
  <si>
    <t>5739411.37</t>
  </si>
  <si>
    <t>51.777908</t>
  </si>
  <si>
    <t>19.606236</t>
  </si>
  <si>
    <t>6610863.08</t>
  </si>
  <si>
    <t>5739400.50</t>
  </si>
  <si>
    <t>51.777807</t>
  </si>
  <si>
    <t>19.606476</t>
  </si>
  <si>
    <t>6610263.11</t>
  </si>
  <si>
    <t>5735936.55</t>
  </si>
  <si>
    <t>51.746802</t>
  </si>
  <si>
    <t>19.596687</t>
  </si>
  <si>
    <t>6610301.97</t>
  </si>
  <si>
    <t>5735798.81</t>
  </si>
  <si>
    <t>51.745557</t>
  </si>
  <si>
    <t>19.597206</t>
  </si>
  <si>
    <t>6610386.84</t>
  </si>
  <si>
    <t>5735802.36</t>
  </si>
  <si>
    <t>51.745572</t>
  </si>
  <si>
    <t>19.598435</t>
  </si>
  <si>
    <t>6610415.04</t>
  </si>
  <si>
    <t>5735721.27</t>
  </si>
  <si>
    <t>51.744838</t>
  </si>
  <si>
    <t>19.598818</t>
  </si>
  <si>
    <t>6610576.92</t>
  </si>
  <si>
    <t>5730093.84</t>
  </si>
  <si>
    <t>51.694243</t>
  </si>
  <si>
    <t>19.599376</t>
  </si>
  <si>
    <t>6610596.12</t>
  </si>
  <si>
    <t>5730088.17</t>
  </si>
  <si>
    <t>51.694189</t>
  </si>
  <si>
    <t>19.599651</t>
  </si>
  <si>
    <t>6610071.74</t>
  </si>
  <si>
    <t>5728176.75</t>
  </si>
  <si>
    <t>51.677118</t>
  </si>
  <si>
    <t>19.591468</t>
  </si>
  <si>
    <t>6610044.22</t>
  </si>
  <si>
    <t>5728118.33</t>
  </si>
  <si>
    <t>51.676598</t>
  </si>
  <si>
    <t>19.591052</t>
  </si>
  <si>
    <t>6609960.95</t>
  </si>
  <si>
    <t>5728110.11</t>
  </si>
  <si>
    <t>51.676540</t>
  </si>
  <si>
    <t>19.589845</t>
  </si>
  <si>
    <t>6609918.04</t>
  </si>
  <si>
    <t>5727923.48</t>
  </si>
  <si>
    <t>51.674872</t>
  </si>
  <si>
    <t>19.589167</t>
  </si>
  <si>
    <t>6608736.13</t>
  </si>
  <si>
    <t>5723644.17</t>
  </si>
  <si>
    <t>51.636651</t>
  </si>
  <si>
    <t>19.570756</t>
  </si>
  <si>
    <t>6608616.88</t>
  </si>
  <si>
    <t>5723354.50</t>
  </si>
  <si>
    <t>51.634072</t>
  </si>
  <si>
    <t>19.568944</t>
  </si>
  <si>
    <t>6610197.23</t>
  </si>
  <si>
    <t>5718059.84</t>
  </si>
  <si>
    <t>51.586191</t>
  </si>
  <si>
    <t>19.590099</t>
  </si>
  <si>
    <t>6610216.08</t>
  </si>
  <si>
    <t>5718066.52</t>
  </si>
  <si>
    <t>51.586247</t>
  </si>
  <si>
    <t>19.590373</t>
  </si>
  <si>
    <t>6611242.84</t>
  </si>
  <si>
    <t>5714231.67</t>
  </si>
  <si>
    <t>51.551589</t>
  </si>
  <si>
    <t>19.603969</t>
  </si>
  <si>
    <t>6611316.69</t>
  </si>
  <si>
    <t>5714161.23</t>
  </si>
  <si>
    <t>51.550941</t>
  </si>
  <si>
    <t>19.605011</t>
  </si>
  <si>
    <t>6611259.28</t>
  </si>
  <si>
    <t>5713525.92</t>
  </si>
  <si>
    <t>51.545244</t>
  </si>
  <si>
    <t>19.603983</t>
  </si>
  <si>
    <t>6611207.63</t>
  </si>
  <si>
    <t>5713656.78</t>
  </si>
  <si>
    <t>51.546430</t>
  </si>
  <si>
    <t>19.603280</t>
  </si>
  <si>
    <t>6611159.02</t>
  </si>
  <si>
    <t>5713438.17</t>
  </si>
  <si>
    <t>51.544476</t>
  </si>
  <si>
    <t>19.602511</t>
  </si>
  <si>
    <t>6613396.97</t>
  </si>
  <si>
    <t>5752266.87</t>
  </si>
  <si>
    <t>51.892899</t>
  </si>
  <si>
    <t>19.647391</t>
  </si>
  <si>
    <t>6630147.66</t>
  </si>
  <si>
    <t>5763232.79</t>
  </si>
  <si>
    <t>51.987751</t>
  </si>
  <si>
    <t>19.894753</t>
  </si>
  <si>
    <t>6630226.64</t>
  </si>
  <si>
    <t>5763279.42</t>
  </si>
  <si>
    <t>51.988151</t>
  </si>
  <si>
    <t>19.895919</t>
  </si>
  <si>
    <t>6630232.29</t>
  </si>
  <si>
    <t>5763215.14</t>
  </si>
  <si>
    <t>51.987573</t>
  </si>
  <si>
    <t>19.895977</t>
  </si>
  <si>
    <t>6630407.66</t>
  </si>
  <si>
    <t>5763331.17</t>
  </si>
  <si>
    <t>51.988574</t>
  </si>
  <si>
    <t>19.898573</t>
  </si>
  <si>
    <t>6634394.11</t>
  </si>
  <si>
    <t>5765767.60</t>
  </si>
  <si>
    <t>52.009510</t>
  </si>
  <si>
    <t>19.957529</t>
  </si>
  <si>
    <t>6634381.01</t>
  </si>
  <si>
    <t>5765780.75</t>
  </si>
  <si>
    <t>52.009632</t>
  </si>
  <si>
    <t>19.957344</t>
  </si>
  <si>
    <t>6640582.52</t>
  </si>
  <si>
    <t>5769810.31</t>
  </si>
  <si>
    <t>52.044291</t>
  </si>
  <si>
    <t>20.049266</t>
  </si>
  <si>
    <t>6640672.64</t>
  </si>
  <si>
    <t>5769825.60</t>
  </si>
  <si>
    <t>52.044406</t>
  </si>
  <si>
    <t>20.050585</t>
  </si>
  <si>
    <t>6640694.97</t>
  </si>
  <si>
    <t>5769758.73</t>
  </si>
  <si>
    <t>52.043799</t>
  </si>
  <si>
    <t>20.050883</t>
  </si>
  <si>
    <t>6640847.86</t>
  </si>
  <si>
    <t>5769824.17</t>
  </si>
  <si>
    <t>52.044348</t>
  </si>
  <si>
    <t>20.053137</t>
  </si>
  <si>
    <t>6650585.70</t>
  </si>
  <si>
    <t>5773054.27</t>
  </si>
  <si>
    <t>52.070801</t>
  </si>
  <si>
    <t>20.196399</t>
  </si>
  <si>
    <t>6650600.78</t>
  </si>
  <si>
    <t>5773079.56</t>
  </si>
  <si>
    <t>52.071024</t>
  </si>
  <si>
    <t>20.196630</t>
  </si>
  <si>
    <t>ftp</t>
  </si>
  <si>
    <t>ftp_login</t>
  </si>
  <si>
    <t>ftp_hasło</t>
  </si>
  <si>
    <t>10.11.37.36</t>
  </si>
  <si>
    <t>id_stacji</t>
  </si>
  <si>
    <t>is_sys</t>
  </si>
  <si>
    <t>odcinek</t>
  </si>
  <si>
    <t>klasyfikacja</t>
  </si>
  <si>
    <t>nr_drogi</t>
  </si>
  <si>
    <t>8+1</t>
  </si>
  <si>
    <t>w. Łódź Płn. - w. Brzeziny</t>
  </si>
  <si>
    <t>w. Łódź Górna - w. Łódź Płdn.</t>
  </si>
  <si>
    <t>w. Łódź Płn. - w. Łowicz</t>
  </si>
  <si>
    <t>Anielin</t>
  </si>
  <si>
    <t>114_B_1_142</t>
  </si>
  <si>
    <t>114_B_1_144</t>
  </si>
  <si>
    <t>114_B_1_542</t>
  </si>
  <si>
    <t>296+290P</t>
  </si>
  <si>
    <t>296+290L</t>
  </si>
  <si>
    <t>320+710P</t>
  </si>
  <si>
    <t>320+710L</t>
  </si>
  <si>
    <t>373+700P</t>
  </si>
  <si>
    <t>373+700L</t>
  </si>
  <si>
    <t>19.652402</t>
  </si>
  <si>
    <t>51.871941</t>
  </si>
  <si>
    <t>19.652658</t>
  </si>
  <si>
    <t>51.666492</t>
  </si>
  <si>
    <t>19.585162</t>
  </si>
  <si>
    <t>51.666445</t>
  </si>
  <si>
    <t>19.585442</t>
  </si>
  <si>
    <t>51.921651</t>
  </si>
  <si>
    <t>19.770633</t>
  </si>
  <si>
    <t>51.921789</t>
  </si>
  <si>
    <t>19.770490</t>
  </si>
  <si>
    <t>6613794.97</t>
  </si>
  <si>
    <t>5749934.28</t>
  </si>
  <si>
    <t>6613812.39</t>
  </si>
  <si>
    <t>5749943.64</t>
  </si>
  <si>
    <t>6609661.30</t>
  </si>
  <si>
    <t>5726985.21</t>
  </si>
  <si>
    <t>6609680.76</t>
  </si>
  <si>
    <t>5726980.49</t>
  </si>
  <si>
    <t>6621801.79</t>
  </si>
  <si>
    <t>5755664.57</t>
  </si>
  <si>
    <t>6621791.53</t>
  </si>
  <si>
    <t>5755679.70</t>
  </si>
  <si>
    <t>kierunek</t>
  </si>
  <si>
    <t>kier_miejsc</t>
  </si>
  <si>
    <t xml:space="preserve">w. Łódź Płn. </t>
  </si>
  <si>
    <t>w. Łódź Płdn.</t>
  </si>
  <si>
    <t>miejscowość</t>
  </si>
  <si>
    <t>pikieta</t>
  </si>
  <si>
    <t>10.11.41.171</t>
  </si>
  <si>
    <t>10.11.41.172</t>
  </si>
  <si>
    <t>10.11.41.173</t>
  </si>
  <si>
    <t>10.11.41.174</t>
  </si>
  <si>
    <t>10.11.51.181</t>
  </si>
  <si>
    <t>10.11.51.182</t>
  </si>
  <si>
    <t>10.11.51.183</t>
  </si>
  <si>
    <t>10.11.51.184</t>
  </si>
  <si>
    <t>10.11.41.145</t>
  </si>
  <si>
    <t>10.11.41.146</t>
  </si>
  <si>
    <t>10.11.41.147</t>
  </si>
  <si>
    <t>10.11.41.148</t>
  </si>
  <si>
    <t>52.117195</t>
  </si>
  <si>
    <t>19.976097</t>
  </si>
  <si>
    <t>6635342.78</t>
  </si>
  <si>
    <t>5777781.32</t>
  </si>
  <si>
    <t>19.645686</t>
  </si>
  <si>
    <t>51.892219</t>
  </si>
  <si>
    <t>6613281.30</t>
  </si>
  <si>
    <t>5752188.64</t>
  </si>
  <si>
    <t>id_sys</t>
  </si>
  <si>
    <t>5737548.60</t>
  </si>
  <si>
    <t>5722368.90</t>
  </si>
  <si>
    <t>6639517.30</t>
  </si>
  <si>
    <t>m. Łódź</t>
  </si>
  <si>
    <t>LD_0203</t>
  </si>
  <si>
    <t>LD_0602</t>
  </si>
  <si>
    <t>Łowicz (gm. miejska)</t>
  </si>
  <si>
    <t>LD_0403</t>
  </si>
  <si>
    <t>Łowicz (gm. wiejska)</t>
  </si>
  <si>
    <t>51.888842</t>
  </si>
  <si>
    <t>19.635766</t>
  </si>
  <si>
    <t>51.886057</t>
  </si>
  <si>
    <t>19.639577</t>
  </si>
  <si>
    <t>51.887853</t>
  </si>
  <si>
    <t>19.639047</t>
  </si>
  <si>
    <t>51.871864</t>
  </si>
  <si>
    <t>19.652399</t>
  </si>
  <si>
    <t>51.871937</t>
  </si>
  <si>
    <t>19.652661</t>
  </si>
  <si>
    <t>51.835548</t>
  </si>
  <si>
    <t>19.656774</t>
  </si>
  <si>
    <t>51.835491</t>
  </si>
  <si>
    <t>19.657050</t>
  </si>
  <si>
    <t>51.799119</t>
  </si>
  <si>
    <t>19.621689</t>
  </si>
  <si>
    <t>51.797866</t>
  </si>
  <si>
    <t>19.620951</t>
  </si>
  <si>
    <t>51.798134</t>
  </si>
  <si>
    <t>19.620089</t>
  </si>
  <si>
    <t>19.618915</t>
  </si>
  <si>
    <t>51.777911</t>
  </si>
  <si>
    <t>19.606240</t>
  </si>
  <si>
    <t>51.777803</t>
  </si>
  <si>
    <t>19.606472</t>
  </si>
  <si>
    <t>51.746800</t>
  </si>
  <si>
    <t>19.596691</t>
  </si>
  <si>
    <t>51.745559</t>
  </si>
  <si>
    <t>19.597208</t>
  </si>
  <si>
    <t>51.745569</t>
  </si>
  <si>
    <t>19.598433</t>
  </si>
  <si>
    <t>19.598814</t>
  </si>
  <si>
    <t>51.694248</t>
  </si>
  <si>
    <t>19.599378</t>
  </si>
  <si>
    <t>19.599649</t>
  </si>
  <si>
    <t>51.677119</t>
  </si>
  <si>
    <t>19.591472</t>
  </si>
  <si>
    <t>51.676600</t>
  </si>
  <si>
    <t>19.591050</t>
  </si>
  <si>
    <t>51.676538</t>
  </si>
  <si>
    <t>19.589848</t>
  </si>
  <si>
    <t>19.589171</t>
  </si>
  <si>
    <t>51.666496</t>
  </si>
  <si>
    <t>19.585164</t>
  </si>
  <si>
    <t>51.666441</t>
  </si>
  <si>
    <t>19.585439</t>
  </si>
  <si>
    <t>51.644091</t>
  </si>
  <si>
    <t>19.574301</t>
  </si>
  <si>
    <t>51.644231</t>
  </si>
  <si>
    <t>19.573446</t>
  </si>
  <si>
    <t>51.636653</t>
  </si>
  <si>
    <t>19.570752</t>
  </si>
  <si>
    <t>51.634071</t>
  </si>
  <si>
    <t>19.568948</t>
  </si>
  <si>
    <t>51.586195</t>
  </si>
  <si>
    <t>19.590097</t>
  </si>
  <si>
    <t>51.586243</t>
  </si>
  <si>
    <t>19.590375</t>
  </si>
  <si>
    <t>51.551587</t>
  </si>
  <si>
    <t>19.603973</t>
  </si>
  <si>
    <t>19.605007</t>
  </si>
  <si>
    <t>51.545246</t>
  </si>
  <si>
    <t>19.603979</t>
  </si>
  <si>
    <t>51.546432</t>
  </si>
  <si>
    <t>19.603277</t>
  </si>
  <si>
    <t>51.544477</t>
  </si>
  <si>
    <t>19.602514</t>
  </si>
  <si>
    <t>51.891491</t>
  </si>
  <si>
    <t>19.639796</t>
  </si>
  <si>
    <t>51.892231</t>
  </si>
  <si>
    <t>19.645679</t>
  </si>
  <si>
    <t>51.892898</t>
  </si>
  <si>
    <t>19.647384</t>
  </si>
  <si>
    <t>51.921649</t>
  </si>
  <si>
    <t>19.770627</t>
  </si>
  <si>
    <t>51.921791</t>
  </si>
  <si>
    <t>19.770496</t>
  </si>
  <si>
    <t>51.987750</t>
  </si>
  <si>
    <t>19.894757</t>
  </si>
  <si>
    <t>51.988149</t>
  </si>
  <si>
    <t>19.895920</t>
  </si>
  <si>
    <t>51.987575</t>
  </si>
  <si>
    <t>19.895976</t>
  </si>
  <si>
    <t>19.898569</t>
  </si>
  <si>
    <t>52.009507</t>
  </si>
  <si>
    <t>19.957524</t>
  </si>
  <si>
    <t>52.009635</t>
  </si>
  <si>
    <t>19.957349</t>
  </si>
  <si>
    <t>52.043797</t>
  </si>
  <si>
    <t>20.050881</t>
  </si>
  <si>
    <t>52.070803</t>
  </si>
  <si>
    <t>20.196406</t>
  </si>
  <si>
    <t>52.071023</t>
  </si>
  <si>
    <t>20.196623</t>
  </si>
  <si>
    <t>E_wgs85</t>
  </si>
  <si>
    <t>E_wgs842</t>
  </si>
  <si>
    <t>6612606.94</t>
  </si>
  <si>
    <t>5751797.53</t>
  </si>
  <si>
    <t>6612876.22</t>
  </si>
  <si>
    <t>5751493.68</t>
  </si>
  <si>
    <t>6612835.29</t>
  </si>
  <si>
    <t>5751692.58</t>
  </si>
  <si>
    <t>6613794.75</t>
  </si>
  <si>
    <t>5749934.73</t>
  </si>
  <si>
    <t>6613812.61</t>
  </si>
  <si>
    <t>5749943.19</t>
  </si>
  <si>
    <t>6614187.94</t>
  </si>
  <si>
    <t>5745901.58</t>
  </si>
  <si>
    <t>6614207.07</t>
  </si>
  <si>
    <t>5745895.64</t>
  </si>
  <si>
    <t>6611860.11</t>
  </si>
  <si>
    <t>5741794.64</t>
  </si>
  <si>
    <t>6611812.35</t>
  </si>
  <si>
    <t>5741654.12</t>
  </si>
  <si>
    <t>6611752.21</t>
  </si>
  <si>
    <t>5741682.56</t>
  </si>
  <si>
    <t>6611676.58</t>
  </si>
  <si>
    <t>5741439.67</t>
  </si>
  <si>
    <t>6610846.54</t>
  </si>
  <si>
    <t>5739411.79</t>
  </si>
  <si>
    <t>6610862.81</t>
  </si>
  <si>
    <t>5739400.08</t>
  </si>
  <si>
    <t>6610263.37</t>
  </si>
  <si>
    <t>5735936.40</t>
  </si>
  <si>
    <t>6610302.14</t>
  </si>
  <si>
    <t>5735799.06</t>
  </si>
  <si>
    <t>6610386.71</t>
  </si>
  <si>
    <t>5735802.09</t>
  </si>
  <si>
    <t>6610414.75</t>
  </si>
  <si>
    <t>5735721.35</t>
  </si>
  <si>
    <t>6610577.06</t>
  </si>
  <si>
    <t>5730094.32</t>
  </si>
  <si>
    <t>6610595.98</t>
  </si>
  <si>
    <t>5730087.69</t>
  </si>
  <si>
    <t>6610072.01</t>
  </si>
  <si>
    <t>5728176.87</t>
  </si>
  <si>
    <t>6610044.10</t>
  </si>
  <si>
    <t>5728118.60</t>
  </si>
  <si>
    <t>6609961.10</t>
  </si>
  <si>
    <t>5728109.84</t>
  </si>
  <si>
    <t>6609918.34</t>
  </si>
  <si>
    <t>5727923.50</t>
  </si>
  <si>
    <t>6609661.44</t>
  </si>
  <si>
    <t>5726985.69</t>
  </si>
  <si>
    <t>6609680.62</t>
  </si>
  <si>
    <t>5726980.01</t>
  </si>
  <si>
    <t>6608963.73</t>
  </si>
  <si>
    <t>5724477.03</t>
  </si>
  <si>
    <t>6608904.22</t>
  </si>
  <si>
    <t>5724491.31</t>
  </si>
  <si>
    <t>6608735.87</t>
  </si>
  <si>
    <t>5723644.31</t>
  </si>
  <si>
    <t>6608617.18</t>
  </si>
  <si>
    <t>5723354.46</t>
  </si>
  <si>
    <t>6610197.06</t>
  </si>
  <si>
    <t>5718060.31</t>
  </si>
  <si>
    <t>6610216.25</t>
  </si>
  <si>
    <t>5718066.05</t>
  </si>
  <si>
    <t>6611243.09</t>
  </si>
  <si>
    <t>5714231.50</t>
  </si>
  <si>
    <t>6611316.39</t>
  </si>
  <si>
    <t>5714161.17</t>
  </si>
  <si>
    <t>6611259.02</t>
  </si>
  <si>
    <t>5713526.07</t>
  </si>
  <si>
    <t>6611207.44</t>
  </si>
  <si>
    <t>5713657.01</t>
  </si>
  <si>
    <t>6611159.29</t>
  </si>
  <si>
    <t>5713438.28</t>
  </si>
  <si>
    <t>6612877.68</t>
  </si>
  <si>
    <t>5752098.52</t>
  </si>
  <si>
    <t>6613280.81</t>
  </si>
  <si>
    <t>5752189.96</t>
  </si>
  <si>
    <t>6613396.48</t>
  </si>
  <si>
    <t>5752266.77</t>
  </si>
  <si>
    <t>6621801.36</t>
  </si>
  <si>
    <t>5755664.31</t>
  </si>
  <si>
    <t>6621791.96</t>
  </si>
  <si>
    <t>5755679.96</t>
  </si>
  <si>
    <t>6630147.94</t>
  </si>
  <si>
    <t>5763232.71</t>
  </si>
  <si>
    <t>6630226.68</t>
  </si>
  <si>
    <t>5763279.13</t>
  </si>
  <si>
    <t>6630232.21</t>
  </si>
  <si>
    <t>5763215.43</t>
  </si>
  <si>
    <t>6630407.36</t>
  </si>
  <si>
    <t>5763331.19</t>
  </si>
  <si>
    <t>6634393.76</t>
  </si>
  <si>
    <t>5765767.25</t>
  </si>
  <si>
    <t>6634381.36</t>
  </si>
  <si>
    <t>5765781.10</t>
  </si>
  <si>
    <t>6640694.88</t>
  </si>
  <si>
    <t>5769758.44</t>
  </si>
  <si>
    <t>6650586.17</t>
  </si>
  <si>
    <t>5773054.44</t>
  </si>
  <si>
    <t>6650600.31</t>
  </si>
  <si>
    <t>5773079.39</t>
  </si>
  <si>
    <t>51.886120</t>
  </si>
  <si>
    <t>19.639716</t>
  </si>
  <si>
    <t>51.885888</t>
  </si>
  <si>
    <t>19.640725</t>
  </si>
  <si>
    <t>51.798579</t>
  </si>
  <si>
    <t>19.621248</t>
  </si>
  <si>
    <t>51.798243</t>
  </si>
  <si>
    <t>19.621017</t>
  </si>
  <si>
    <t>51.798040</t>
  </si>
  <si>
    <t>19.620301</t>
  </si>
  <si>
    <t>51.796609</t>
  </si>
  <si>
    <t>19.619419</t>
  </si>
  <si>
    <t>51.746746</t>
  </si>
  <si>
    <t>19.597132</t>
  </si>
  <si>
    <t>51.746012</t>
  </si>
  <si>
    <t>19.597446</t>
  </si>
  <si>
    <t>51.745160</t>
  </si>
  <si>
    <t>19.598386</t>
  </si>
  <si>
    <t>19.598388</t>
  </si>
  <si>
    <t>51.677080</t>
  </si>
  <si>
    <t>19.591019</t>
  </si>
  <si>
    <t>51.677073</t>
  </si>
  <si>
    <t>51.676382</t>
  </si>
  <si>
    <t>19.590092</t>
  </si>
  <si>
    <t>51.675417</t>
  </si>
  <si>
    <t>19.589598</t>
  </si>
  <si>
    <t>51.644111</t>
  </si>
  <si>
    <t>19.574149</t>
  </si>
  <si>
    <t>51.644206</t>
  </si>
  <si>
    <t>19.573629</t>
  </si>
  <si>
    <t>51.636691</t>
  </si>
  <si>
    <t>19.570533</t>
  </si>
  <si>
    <t>51.634052</t>
  </si>
  <si>
    <t>19.569088</t>
  </si>
  <si>
    <t>51.551369</t>
  </si>
  <si>
    <t>51.550924</t>
  </si>
  <si>
    <t>51.545395</t>
  </si>
  <si>
    <t>19.603734</t>
  </si>
  <si>
    <t>51.544705</t>
  </si>
  <si>
    <t>19.602981</t>
  </si>
  <si>
    <t>51.892276</t>
  </si>
  <si>
    <t>19.645658</t>
  </si>
  <si>
    <t>51.893425</t>
  </si>
  <si>
    <t>19.651005</t>
  </si>
  <si>
    <t>51.953750</t>
  </si>
  <si>
    <t>19.842726</t>
  </si>
  <si>
    <t>51.987841</t>
  </si>
  <si>
    <t>19.895313</t>
  </si>
  <si>
    <t>51.987845</t>
  </si>
  <si>
    <t>19.895321</t>
  </si>
  <si>
    <t>51.987618</t>
  </si>
  <si>
    <t>19.895953</t>
  </si>
  <si>
    <t>51.988580</t>
  </si>
  <si>
    <t>19.897936</t>
  </si>
  <si>
    <t>19.913372</t>
  </si>
  <si>
    <t>52.044230</t>
  </si>
  <si>
    <t>20.049676</t>
  </si>
  <si>
    <t>20.049685</t>
  </si>
  <si>
    <t>52.043938</t>
  </si>
  <si>
    <t>20.050941</t>
  </si>
  <si>
    <t>20.052473</t>
  </si>
  <si>
    <t>52.051118</t>
  </si>
  <si>
    <t>20.102983</t>
  </si>
  <si>
    <t>6612885.63</t>
  </si>
  <si>
    <t>5751500.85</t>
  </si>
  <si>
    <t>6612955.72</t>
  </si>
  <si>
    <t>5751476.60</t>
  </si>
  <si>
    <t>6611831.02</t>
  </si>
  <si>
    <t>5741733.81</t>
  </si>
  <si>
    <t>6611815.92</t>
  </si>
  <si>
    <t>5741696.13</t>
  </si>
  <si>
    <t>6611767.10</t>
  </si>
  <si>
    <t>5741672.40</t>
  </si>
  <si>
    <t>6611709.74</t>
  </si>
  <si>
    <t>5741511.88</t>
  </si>
  <si>
    <t>6610293.96</t>
  </si>
  <si>
    <t>5735930.97</t>
  </si>
  <si>
    <t>6610317.43</t>
  </si>
  <si>
    <t>5735849.84</t>
  </si>
  <si>
    <t>6610384.40</t>
  </si>
  <si>
    <t>5735756.52</t>
  </si>
  <si>
    <t>6610384.61</t>
  </si>
  <si>
    <t>5735755.71</t>
  </si>
  <si>
    <t>6610040.78</t>
  </si>
  <si>
    <t>5728171.91</t>
  </si>
  <si>
    <t>6610040.52</t>
  </si>
  <si>
    <t>5728171.11</t>
  </si>
  <si>
    <t>6609978.41</t>
  </si>
  <si>
    <t>5728092.89</t>
  </si>
  <si>
    <t>6609946.55</t>
  </si>
  <si>
    <t>5727984.74</t>
  </si>
  <si>
    <t>6608953.13</t>
  </si>
  <si>
    <t>5724479.08</t>
  </si>
  <si>
    <t>6608916.89</t>
  </si>
  <si>
    <t>5724488.81</t>
  </si>
  <si>
    <t>6608720.64</t>
  </si>
  <si>
    <t>5723648.19</t>
  </si>
  <si>
    <t>6608626.92</t>
  </si>
  <si>
    <t>5723352.48</t>
  </si>
  <si>
    <t>6611262.21</t>
  </si>
  <si>
    <t>5714207.62</t>
  </si>
  <si>
    <t>6611298.64</t>
  </si>
  <si>
    <t>5714158.85</t>
  </si>
  <si>
    <t>6611241.61</t>
  </si>
  <si>
    <t>5713542.26</t>
  </si>
  <si>
    <t>6611191.10</t>
  </si>
  <si>
    <t>5713464.38</t>
  </si>
  <si>
    <t>6613279.23</t>
  </si>
  <si>
    <t>5752194.86</t>
  </si>
  <si>
    <t>6613644.37</t>
  </si>
  <si>
    <t>5752331.09</t>
  </si>
  <si>
    <t>6626670.22</t>
  </si>
  <si>
    <t>5759358.48</t>
  </si>
  <si>
    <t>6630185.89</t>
  </si>
  <si>
    <t>5763243.83</t>
  </si>
  <si>
    <t>6630186.42</t>
  </si>
  <si>
    <t>5763244.27</t>
  </si>
  <si>
    <t>6630230.50</t>
  </si>
  <si>
    <t>5763220.13</t>
  </si>
  <si>
    <t>6630363.93</t>
  </si>
  <si>
    <t>5763330.69</t>
  </si>
  <si>
    <t>6631407.54</t>
  </si>
  <si>
    <t>5763986.62</t>
  </si>
  <si>
    <t>6640610.80</t>
  </si>
  <si>
    <t>5769804.26</t>
  </si>
  <si>
    <t>6640611.44</t>
  </si>
  <si>
    <t>5769804.48</t>
  </si>
  <si>
    <t>6640698.53</t>
  </si>
  <si>
    <t>5769774.24</t>
  </si>
  <si>
    <t>6640802.38</t>
  </si>
  <si>
    <t>5769821.32</t>
  </si>
  <si>
    <t>6644245.20</t>
  </si>
  <si>
    <t>5770675.09</t>
  </si>
  <si>
    <t>51.862482</t>
  </si>
  <si>
    <t>19.657223</t>
  </si>
  <si>
    <t>51.710638</t>
  </si>
  <si>
    <t>19.607652</t>
  </si>
  <si>
    <t>51.557640</t>
  </si>
  <si>
    <t>51.896571</t>
  </si>
  <si>
    <t>19.680538</t>
  </si>
  <si>
    <t>51.921549</t>
  </si>
  <si>
    <t>51.995572</t>
  </si>
  <si>
    <t>19.919477</t>
  </si>
  <si>
    <t>52.038643</t>
  </si>
  <si>
    <t>20.030348</t>
  </si>
  <si>
    <t>52.068732</t>
  </si>
  <si>
    <t>20.187762</t>
  </si>
  <si>
    <t>101_G_1_141</t>
  </si>
  <si>
    <t>101G</t>
  </si>
  <si>
    <t>101_G_1_142</t>
  </si>
  <si>
    <t>101_G_1_541</t>
  </si>
  <si>
    <t>360+160</t>
  </si>
  <si>
    <t>101_G_1_542</t>
  </si>
  <si>
    <t>President</t>
  </si>
  <si>
    <t>Walker II CB</t>
  </si>
  <si>
    <t>51.734195</t>
  </si>
  <si>
    <t>19.602885</t>
  </si>
  <si>
    <t>51.564751</t>
  </si>
  <si>
    <t>19.601891</t>
  </si>
  <si>
    <t>51.921871</t>
  </si>
  <si>
    <t>19.770422</t>
  </si>
  <si>
    <t>52.039812</t>
  </si>
  <si>
    <t>20.033485</t>
  </si>
  <si>
    <t>101_G_1_901</t>
  </si>
  <si>
    <t>51.885474</t>
  </si>
  <si>
    <t>19.585131</t>
  </si>
  <si>
    <t>Lczujników</t>
  </si>
  <si>
    <t>6608964.74</t>
  </si>
  <si>
    <t>5724476.76</t>
  </si>
  <si>
    <t>6608903.33</t>
  </si>
  <si>
    <t>5724491.66</t>
  </si>
  <si>
    <t>6612877.90</t>
  </si>
  <si>
    <t>5752099.67</t>
  </si>
  <si>
    <t>51.644088</t>
  </si>
  <si>
    <t>19.574316</t>
  </si>
  <si>
    <t>51.644234</t>
  </si>
  <si>
    <t>19.573434</t>
  </si>
  <si>
    <t>51.891502</t>
  </si>
  <si>
    <t>19.639799</t>
  </si>
  <si>
    <t>dod-info</t>
  </si>
  <si>
    <t>rejestrator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</si>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</sst>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4" borderId="0" xfId="0" applyFont="1" applyFill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2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0" fillId="0" borderId="0" xfId="2" applyNumberForma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10" fillId="2" borderId="0" xfId="2" applyNumberFormat="1" applyFill="1" applyAlignment="1">
      <alignment horizontal="center" vertical="center"/>
    </xf>
    <xf numFmtId="164" fontId="10" fillId="5" borderId="0" xfId="2" applyNumberForma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0" fillId="0" borderId="1" xfId="2" applyBorder="1" applyAlignment="1">
      <alignment horizontal="center" vertical="center"/>
    </xf>
  </cellXfs>
  <cellStyles count="3">
    <cellStyle name="Hiperłącze" xfId="2" builtinId="8"/>
    <cellStyle name="Normalny" xfId="0" builtinId="0"/>
    <cellStyle name="Normalny 2" xfId="1" xr:uid="{00000000-0005-0000-0000-000002000000}"/>
  </cellStyles>
  <dxfs count="86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0.000000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0.000000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.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AP138" totalsRowCount="1" headerRowDxfId="859" dataDxfId="858">
  <autoFilter ref="A1:AP137" xr:uid="{00000000-0009-0000-0100-000001000000}">
    <filterColumn colId="1">
      <filters>
        <filter val="WD_1_1071"/>
        <filter val="WD_1_1091"/>
        <filter val="WD_1_5050"/>
        <filter val="WD_1_5065"/>
      </filters>
    </filterColumn>
  </autoFilter>
  <tableColumns count="42">
    <tableColumn id="1" xr3:uid="{00000000-0010-0000-0000-000001000000}" name="lp" dataDxfId="349" totalsRowDxfId="307">
      <calculatedColumnFormula>ROW()-1</calculatedColumnFormula>
    </tableColumn>
    <tableColumn id="21" xr3:uid="{00000000-0010-0000-0000-000015000000}" name="ID_WK" totalsRowFunction="count" dataDxfId="348" totalsRowDxfId="306"/>
    <tableColumn id="3" xr3:uid="{00000000-0010-0000-0000-000003000000}" name="droga" dataDxfId="347" totalsRowDxfId="305"/>
    <tableColumn id="4" xr3:uid="{00000000-0010-0000-0000-000004000000}" name="pikietaż" dataDxfId="346" totalsRowDxfId="304"/>
    <tableColumn id="5" xr3:uid="{00000000-0010-0000-0000-000005000000}" name="strona" dataDxfId="345" totalsRowDxfId="303"/>
    <tableColumn id="10" xr3:uid="{00000000-0010-0000-0000-00000A000000}" name="pikiet" totalsRowFunction="count" dataDxfId="344" totalsRowDxfId="302"/>
    <tableColumn id="6" xr3:uid="{00000000-0010-0000-0000-000006000000}" name="lokalizacja" dataDxfId="343" totalsRowDxfId="301"/>
    <tableColumn id="27" xr3:uid="{00000000-0010-0000-0000-00001B000000}" name="Kolumna1" dataDxfId="342" totalsRowDxfId="300"/>
    <tableColumn id="25" xr3:uid="{00000000-0010-0000-0000-000019000000}" name="Kolumna2" dataDxfId="341" totalsRowDxfId="299"/>
    <tableColumn id="22" xr3:uid="{00000000-0010-0000-0000-000016000000}" name="Kolumna3" dataDxfId="340" totalsRowDxfId="298"/>
    <tableColumn id="29" xr3:uid="{00000000-0010-0000-0000-00001D000000}" name="link" dataDxfId="339" totalsRowDxfId="297"/>
    <tableColumn id="33" xr3:uid="{00000000-0010-0000-0000-000021000000}" name="łączność" totalsRowFunction="count" dataDxfId="338" totalsRowDxfId="296"/>
    <tableColumn id="7" xr3:uid="{00000000-0010-0000-0000-000007000000}" name="N_wgs84" dataDxfId="337" totalsRowDxfId="295"/>
    <tableColumn id="2" xr3:uid="{00000000-0010-0000-0000-000002000000}" name="E_wgs84" dataDxfId="336" totalsRowDxfId="294"/>
    <tableColumn id="8" xr3:uid="{00000000-0010-0000-0000-000008000000}" name="X_2K6" dataDxfId="335" totalsRowDxfId="293"/>
    <tableColumn id="9" xr3:uid="{00000000-0010-0000-0000-000009000000}" name="Y_2K6" dataDxfId="334" totalsRowDxfId="292"/>
    <tableColumn id="11" xr3:uid="{00000000-0010-0000-0000-00000B000000}" name="moduły" dataDxfId="333" totalsRowDxfId="291"/>
    <tableColumn id="12" xr3:uid="{00000000-0010-0000-0000-00000C000000}" name="moduły_Fiz" dataDxfId="332" totalsRowDxfId="290"/>
    <tableColumn id="13" xr3:uid="{00000000-0010-0000-0000-00000D000000}" name="101A" dataDxfId="331" totalsRowDxfId="289"/>
    <tableColumn id="14" xr3:uid="{00000000-0010-0000-0000-00000E000000}" name="101A_2" dataDxfId="330" totalsRowDxfId="288"/>
    <tableColumn id="15" xr3:uid="{00000000-0010-0000-0000-00000F000000}" name="101B" dataDxfId="329" totalsRowDxfId="287"/>
    <tableColumn id="35" xr3:uid="{00000000-0010-0000-0000-000023000000}" name="101C" dataDxfId="328" totalsRowDxfId="286"/>
    <tableColumn id="31" xr3:uid="{00000000-0010-0000-0000-00001F000000}" name="101G" dataDxfId="327" totalsRowDxfId="285"/>
    <tableColumn id="44" xr3:uid="{00000000-0010-0000-0000-00002C000000}" name="103B" dataDxfId="326" totalsRowDxfId="284"/>
    <tableColumn id="45" xr3:uid="{00000000-0010-0000-0000-00002D000000}" name="103B_2" dataDxfId="325" totalsRowDxfId="283"/>
    <tableColumn id="36" xr3:uid="{00000000-0010-0000-0000-000024000000}" name="104B" dataDxfId="324" totalsRowDxfId="282"/>
    <tableColumn id="37" xr3:uid="{00000000-0010-0000-0000-000025000000}" name="104B_2" dataDxfId="323" totalsRowDxfId="281"/>
    <tableColumn id="16" xr3:uid="{00000000-0010-0000-0000-000010000000}" name="104C" dataDxfId="322" totalsRowDxfId="280"/>
    <tableColumn id="17" xr3:uid="{00000000-0010-0000-0000-000011000000}" name="104C_2" dataDxfId="321" totalsRowDxfId="279"/>
    <tableColumn id="18" xr3:uid="{00000000-0010-0000-0000-000012000000}" name="105_B" dataDxfId="320" totalsRowDxfId="278"/>
    <tableColumn id="19" xr3:uid="{00000000-0010-0000-0000-000013000000}" name="106_A" dataDxfId="319" totalsRowDxfId="277"/>
    <tableColumn id="20" xr3:uid="{00000000-0010-0000-0000-000014000000}" name="106A_2" dataDxfId="318" totalsRowDxfId="276"/>
    <tableColumn id="28" xr3:uid="{00000000-0010-0000-0000-00001C000000}" name="106B" dataDxfId="317" totalsRowDxfId="275"/>
    <tableColumn id="39" xr3:uid="{00000000-0010-0000-0000-000027000000}" name="106C" dataDxfId="316" totalsRowDxfId="274"/>
    <tableColumn id="40" xr3:uid="{00000000-0010-0000-0000-000028000000}" name="111A" dataDxfId="315" totalsRowDxfId="273"/>
    <tableColumn id="41" xr3:uid="{00000000-0010-0000-0000-000029000000}" name="111B" dataDxfId="314" totalsRowDxfId="272"/>
    <tableColumn id="42" xr3:uid="{00000000-0010-0000-0000-00002A000000}" name="112A" dataDxfId="313" totalsRowDxfId="271"/>
    <tableColumn id="23" xr3:uid="{00000000-0010-0000-0000-000017000000}" name="114A" dataDxfId="312" totalsRowDxfId="270"/>
    <tableColumn id="24" xr3:uid="{00000000-0010-0000-0000-000018000000}" name="114A_2" dataDxfId="311" totalsRowDxfId="269"/>
    <tableColumn id="26" xr3:uid="{00000000-0010-0000-0000-00001A000000}" name="114B" dataDxfId="310" totalsRowDxfId="268"/>
    <tableColumn id="43" xr3:uid="{00000000-0010-0000-0000-00002B000000}" name="114B_2" dataDxfId="309" totalsRowDxfId="267"/>
    <tableColumn id="30" xr3:uid="{00000000-0010-0000-0000-00001E000000}" name="Uwagi" dataDxfId="308" totalsRowDxfId="266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ela23456131978" displayName="Tabela23456131978" ref="A1:W9" totalsRowCount="1" headerRowDxfId="631" dataDxfId="630">
  <autoFilter ref="A1:W8" xr:uid="{00000000-0009-0000-0100-000007000000}"/>
  <sortState xmlns:xlrd2="http://schemas.microsoft.com/office/spreadsheetml/2017/richdata2" ref="A2:K2">
    <sortCondition ref="B2"/>
  </sortState>
  <tableColumns count="23">
    <tableColumn id="1" xr3:uid="{00000000-0010-0000-0900-000001000000}" name="lp" dataDxfId="629" totalsRowDxfId="95"/>
    <tableColumn id="21" xr3:uid="{00000000-0010-0000-0900-000015000000}" name="ID_MR" totalsRowFunction="count" dataDxfId="628" totalsRowDxfId="94"/>
    <tableColumn id="3" xr3:uid="{00000000-0010-0000-0900-000003000000}" name="droga" dataDxfId="627" totalsRowDxfId="93"/>
    <tableColumn id="4" xr3:uid="{00000000-0010-0000-0900-000004000000}" name="pikietaż" dataDxfId="626" totalsRowDxfId="92"/>
    <tableColumn id="5" xr3:uid="{00000000-0010-0000-0900-000005000000}" name="strona" dataDxfId="625" totalsRowDxfId="91"/>
    <tableColumn id="18" xr3:uid="{00000000-0010-0000-0900-000012000000}" name="pikiet" dataDxfId="624" totalsRowDxfId="90"/>
    <tableColumn id="6" xr3:uid="{00000000-0010-0000-0900-000006000000}" name="lokalizacja" dataDxfId="623" totalsRowDxfId="89"/>
    <tableColumn id="8" xr3:uid="{00000000-0010-0000-0900-000008000000}" name="ID_WK" dataDxfId="622" totalsRowDxfId="88"/>
    <tableColumn id="35" xr3:uid="{00000000-0010-0000-0900-000023000000}" name="Kolumna1" dataDxfId="621" totalsRowDxfId="87"/>
    <tableColumn id="11" xr3:uid="{00000000-0010-0000-0900-00000B000000}" name="Kolumna2" dataDxfId="620" totalsRowDxfId="86" dataCellStyle="Hiperłącze"/>
    <tableColumn id="44" xr3:uid="{00000000-0010-0000-0900-00002C000000}" name="link" dataDxfId="619" totalsRowDxfId="85"/>
    <tableColumn id="2" xr3:uid="{00000000-0010-0000-0900-000002000000}" name="instalacja" totalsRowFunction="count" dataDxfId="618" totalsRowDxfId="84"/>
    <tableColumn id="17" xr3:uid="{00000000-0010-0000-0900-000011000000}" name="data" dataDxfId="617" totalsRowDxfId="83"/>
    <tableColumn id="16" xr3:uid="{00000000-0010-0000-0900-000010000000}" name="wykonawca" dataDxfId="616" totalsRowDxfId="82"/>
    <tableColumn id="14" xr3:uid="{00000000-0010-0000-0900-00000E000000}" name="producent" dataDxfId="615" totalsRowDxfId="81"/>
    <tableColumn id="15" xr3:uid="{00000000-0010-0000-0900-00000F000000}" name="typ" dataDxfId="614" totalsRowDxfId="80"/>
    <tableColumn id="12" xr3:uid="{00000000-0010-0000-0900-00000C000000}" name="N_wgs84" dataDxfId="613" totalsRowDxfId="79"/>
    <tableColumn id="13" xr3:uid="{00000000-0010-0000-0900-00000D000000}" name="E_wgs84" dataDxfId="612" totalsRowDxfId="78"/>
    <tableColumn id="7" xr3:uid="{00000000-0010-0000-0900-000007000000}" name="uwagi" dataDxfId="611" totalsRowDxfId="77"/>
    <tableColumn id="22" xr3:uid="{00000000-0010-0000-0900-000016000000}" name="IP-MR_OK" dataDxfId="610" totalsRowDxfId="76"/>
    <tableColumn id="20" xr3:uid="{00000000-0010-0000-0900-000014000000}" name="IP-JOK_OK" dataDxfId="609" totalsRowDxfId="75"/>
    <tableColumn id="9" xr3:uid="{00000000-0010-0000-0900-000009000000}" name="nazwa_kamery" dataDxfId="608" totalsRowDxfId="74">
      <calculatedColumnFormula>RIGHT(Tabela23456131978[[#This Row],[ID_MR]],3)&amp; " "&amp;Tabela23456131978[[#This Row],[lokalizacja]]</calculatedColumnFormula>
    </tableColumn>
    <tableColumn id="10" xr3:uid="{00000000-0010-0000-0900-00000A000000}" name="opis" dataDxfId="607" totalsRowDxfId="73">
      <calculatedColumnFormula>Tabela23456131978[[#This Row],[droga]]&amp;" km"&amp;Tabela23456131978[[#This Row],[pikietaż]]&amp;Tabela23456131978[[#This Row],[strona]]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Tabela23456131920" displayName="Tabela23456131920" ref="A1:T9" totalsRowCount="1" headerRowDxfId="606" dataDxfId="605">
  <autoFilter ref="A1:T8" xr:uid="{00000000-0009-0000-0100-000013000000}"/>
  <sortState xmlns:xlrd2="http://schemas.microsoft.com/office/spreadsheetml/2017/richdata2" ref="A2:S8">
    <sortCondition ref="B2:B8"/>
  </sortState>
  <tableColumns count="20">
    <tableColumn id="1" xr3:uid="{00000000-0010-0000-0A00-000001000000}" name="lp" dataDxfId="604" totalsRowDxfId="603"/>
    <tableColumn id="21" xr3:uid="{00000000-0010-0000-0A00-000015000000}" name="ID_MR" totalsRowFunction="count" dataDxfId="602" totalsRowDxfId="601"/>
    <tableColumn id="3" xr3:uid="{00000000-0010-0000-0A00-000003000000}" name="droga" dataDxfId="600" totalsRowDxfId="599"/>
    <tableColumn id="4" xr3:uid="{00000000-0010-0000-0A00-000004000000}" name="pikietaż" dataDxfId="598" totalsRowDxfId="597"/>
    <tableColumn id="5" xr3:uid="{00000000-0010-0000-0A00-000005000000}" name="strona" dataDxfId="596" totalsRowDxfId="595"/>
    <tableColumn id="6" xr3:uid="{00000000-0010-0000-0A00-000006000000}" name="lokalizacja" dataDxfId="594" totalsRowDxfId="593"/>
    <tableColumn id="8" xr3:uid="{00000000-0010-0000-0A00-000008000000}" name="ID_WK" dataDxfId="592" totalsRowDxfId="591"/>
    <tableColumn id="15" xr3:uid="{00000000-0010-0000-0A00-00000F000000}" name="IP-MR" dataDxfId="590" totalsRowDxfId="589"/>
    <tableColumn id="14" xr3:uid="{00000000-0010-0000-0A00-00000E000000}" name="IP-JOK" dataDxfId="588" totalsRowDxfId="587"/>
    <tableColumn id="11" xr3:uid="{00000000-0010-0000-0A00-00000B000000}" name="link" dataDxfId="586" totalsRowDxfId="585"/>
    <tableColumn id="10" xr3:uid="{00000000-0010-0000-0A00-00000A000000}" name="łączność" totalsRowFunction="count" dataDxfId="584" totalsRowDxfId="583"/>
    <tableColumn id="9" xr3:uid="{00000000-0010-0000-0A00-000009000000}" name="data" dataDxfId="582" totalsRowDxfId="581"/>
    <tableColumn id="7" xr3:uid="{00000000-0010-0000-0A00-000007000000}" name="wykonawca" dataDxfId="580" totalsRowDxfId="579"/>
    <tableColumn id="2" xr3:uid="{00000000-0010-0000-0A00-000002000000}" name="typ" dataDxfId="578" totalsRowDxfId="577"/>
    <tableColumn id="18" xr3:uid="{00000000-0010-0000-0A00-000012000000}" name="rejestrator" dataDxfId="576" totalsRowDxfId="575"/>
    <tableColumn id="17" xr3:uid="{00000000-0010-0000-0A00-000011000000}" name="X_2k6" dataDxfId="574" totalsRowDxfId="573"/>
    <tableColumn id="16" xr3:uid="{00000000-0010-0000-0A00-000010000000}" name="Y_2k6" dataDxfId="572" totalsRowDxfId="571"/>
    <tableColumn id="12" xr3:uid="{00000000-0010-0000-0A00-00000C000000}" name="N_wgs84" dataDxfId="570" totalsRowDxfId="569"/>
    <tableColumn id="13" xr3:uid="{00000000-0010-0000-0A00-00000D000000}" name="E_wgs84" dataDxfId="568" totalsRowDxfId="567"/>
    <tableColumn id="35" xr3:uid="{00000000-0010-0000-0A00-000023000000}" name="Uwagi" dataDxfId="566" totalsRowDxfId="56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Tabela2345613192021" displayName="Tabela2345613192021" ref="A1:Q14" totalsRowCount="1" headerRowDxfId="564" dataDxfId="563">
  <autoFilter ref="A1:Q13" xr:uid="{00000000-0009-0000-0100-000014000000}"/>
  <tableColumns count="17">
    <tableColumn id="1" xr3:uid="{00000000-0010-0000-0B00-000001000000}" name="lp" dataDxfId="562" totalsRowDxfId="561"/>
    <tableColumn id="21" xr3:uid="{00000000-0010-0000-0B00-000015000000}" name="ID_MR" totalsRowFunction="count" dataDxfId="560" totalsRowDxfId="559"/>
    <tableColumn id="3" xr3:uid="{00000000-0010-0000-0B00-000003000000}" name="droga" dataDxfId="558" totalsRowDxfId="557"/>
    <tableColumn id="4" xr3:uid="{00000000-0010-0000-0B00-000004000000}" name="pikietaż" dataDxfId="556" totalsRowDxfId="555"/>
    <tableColumn id="5" xr3:uid="{00000000-0010-0000-0B00-000005000000}" name="strona" dataDxfId="554" totalsRowDxfId="553"/>
    <tableColumn id="6" xr3:uid="{00000000-0010-0000-0B00-000006000000}" name="lokalizacja" dataDxfId="552" totalsRowDxfId="551"/>
    <tableColumn id="8" xr3:uid="{00000000-0010-0000-0B00-000008000000}" name="ID_WK" dataDxfId="550" totalsRowDxfId="549"/>
    <tableColumn id="15" xr3:uid="{00000000-0010-0000-0B00-00000F000000}" name="IP-MR" dataDxfId="548" totalsRowDxfId="547"/>
    <tableColumn id="14" xr3:uid="{00000000-0010-0000-0B00-00000E000000}" name="IP-JOK" dataDxfId="546" totalsRowDxfId="545"/>
    <tableColumn id="11" xr3:uid="{00000000-0010-0000-0B00-00000B000000}" name="link" dataDxfId="544" totalsRowDxfId="543"/>
    <tableColumn id="10" xr3:uid="{00000000-0010-0000-0B00-00000A000000}" name="łączność" dataDxfId="542" totalsRowDxfId="541"/>
    <tableColumn id="9" xr3:uid="{00000000-0010-0000-0B00-000009000000}" name="data" dataDxfId="540" totalsRowDxfId="539"/>
    <tableColumn id="7" xr3:uid="{00000000-0010-0000-0B00-000007000000}" name="wykonawca" dataDxfId="538" totalsRowDxfId="537"/>
    <tableColumn id="2" xr3:uid="{00000000-0010-0000-0B00-000002000000}" name="typ" dataDxfId="536" totalsRowDxfId="535"/>
    <tableColumn id="12" xr3:uid="{00000000-0010-0000-0B00-00000C000000}" name="N_wgs84" dataDxfId="534" totalsRowDxfId="533"/>
    <tableColumn id="13" xr3:uid="{00000000-0010-0000-0B00-00000D000000}" name="E_wgs84" dataDxfId="532" totalsRowDxfId="531"/>
    <tableColumn id="35" xr3:uid="{00000000-0010-0000-0B00-000023000000}" name="Uwagi" dataDxfId="530" totalsRowDxfId="52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ela234561319202122" displayName="Tabela234561319202122" ref="A1:Q7" totalsRowCount="1" headerRowDxfId="528" dataDxfId="527">
  <autoFilter ref="A1:Q6" xr:uid="{00000000-0009-0000-0100-000015000000}"/>
  <tableColumns count="17">
    <tableColumn id="1" xr3:uid="{00000000-0010-0000-0C00-000001000000}" name="lp" dataDxfId="526" totalsRowDxfId="525"/>
    <tableColumn id="21" xr3:uid="{00000000-0010-0000-0C00-000015000000}" name="ID_MR" totalsRowFunction="count" dataDxfId="524" totalsRowDxfId="523"/>
    <tableColumn id="3" xr3:uid="{00000000-0010-0000-0C00-000003000000}" name="droga" dataDxfId="522" totalsRowDxfId="521"/>
    <tableColumn id="4" xr3:uid="{00000000-0010-0000-0C00-000004000000}" name="pikietaż" dataDxfId="520" totalsRowDxfId="519"/>
    <tableColumn id="5" xr3:uid="{00000000-0010-0000-0C00-000005000000}" name="strona" dataDxfId="518" totalsRowDxfId="517"/>
    <tableColumn id="6" xr3:uid="{00000000-0010-0000-0C00-000006000000}" name="lokalizacja" dataDxfId="516" totalsRowDxfId="515"/>
    <tableColumn id="8" xr3:uid="{00000000-0010-0000-0C00-000008000000}" name="ID_WK" dataDxfId="514" totalsRowDxfId="513"/>
    <tableColumn id="15" xr3:uid="{00000000-0010-0000-0C00-00000F000000}" name="IP-MR" dataDxfId="512" totalsRowDxfId="511"/>
    <tableColumn id="14" xr3:uid="{00000000-0010-0000-0C00-00000E000000}" name="IP-JOK" dataDxfId="510" totalsRowDxfId="509"/>
    <tableColumn id="11" xr3:uid="{00000000-0010-0000-0C00-00000B000000}" name="link" dataDxfId="508" totalsRowDxfId="507"/>
    <tableColumn id="10" xr3:uid="{00000000-0010-0000-0C00-00000A000000}" name="łączność" dataDxfId="506" totalsRowDxfId="505"/>
    <tableColumn id="9" xr3:uid="{00000000-0010-0000-0C00-000009000000}" name="data" dataDxfId="504" totalsRowDxfId="503"/>
    <tableColumn id="7" xr3:uid="{00000000-0010-0000-0C00-000007000000}" name="wykonawca" dataDxfId="502" totalsRowDxfId="501"/>
    <tableColumn id="2" xr3:uid="{00000000-0010-0000-0C00-000002000000}" name="typ" dataDxfId="500" totalsRowDxfId="499"/>
    <tableColumn id="12" xr3:uid="{00000000-0010-0000-0C00-00000C000000}" name="N_wgs84" dataDxfId="498" totalsRowDxfId="497"/>
    <tableColumn id="13" xr3:uid="{00000000-0010-0000-0C00-00000D000000}" name="E_wgs84" dataDxfId="496" totalsRowDxfId="495"/>
    <tableColumn id="35" xr3:uid="{00000000-0010-0000-0C00-000023000000}" name="Uwagi" dataDxfId="494" totalsRowDxfId="493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ela23456131920212223" displayName="Tabela23456131920212223" ref="A1:S11" totalsRowCount="1" headerRowDxfId="492" dataDxfId="491">
  <autoFilter ref="A1:S10" xr:uid="{00000000-0009-0000-0100-000016000000}"/>
  <tableColumns count="19">
    <tableColumn id="1" xr3:uid="{00000000-0010-0000-0D00-000001000000}" name="lp" dataDxfId="490" totalsRowDxfId="72"/>
    <tableColumn id="21" xr3:uid="{00000000-0010-0000-0D00-000015000000}" name="ID_MR" totalsRowFunction="count" dataDxfId="489" totalsRowDxfId="71"/>
    <tableColumn id="3" xr3:uid="{00000000-0010-0000-0D00-000003000000}" name="droga" dataDxfId="488" totalsRowDxfId="70"/>
    <tableColumn id="4" xr3:uid="{00000000-0010-0000-0D00-000004000000}" name="pikietaż" dataDxfId="487" totalsRowDxfId="69"/>
    <tableColumn id="5" xr3:uid="{00000000-0010-0000-0D00-000005000000}" name="strona" dataDxfId="486" totalsRowDxfId="68"/>
    <tableColumn id="6" xr3:uid="{00000000-0010-0000-0D00-000006000000}" name="lokalizacja" dataDxfId="485" totalsRowDxfId="67"/>
    <tableColumn id="8" xr3:uid="{00000000-0010-0000-0D00-000008000000}" name="ID_WK" dataDxfId="484" totalsRowDxfId="66"/>
    <tableColumn id="14" xr3:uid="{00000000-0010-0000-0D00-00000E000000}" name="Kolumna1" dataDxfId="483" totalsRowDxfId="65"/>
    <tableColumn id="11" xr3:uid="{00000000-0010-0000-0D00-00000B000000}" name="Kolumna2" dataDxfId="482" totalsRowDxfId="64"/>
    <tableColumn id="10" xr3:uid="{00000000-0010-0000-0D00-00000A000000}" name="link" dataDxfId="481" totalsRowDxfId="63"/>
    <tableColumn id="15" xr3:uid="{00000000-0010-0000-0D00-00000F000000}" name="data" dataDxfId="480" totalsRowDxfId="62"/>
    <tableColumn id="7" xr3:uid="{00000000-0010-0000-0D00-000007000000}" name="wykonawca" dataDxfId="479" totalsRowDxfId="61"/>
    <tableColumn id="2" xr3:uid="{00000000-0010-0000-0D00-000002000000}" name="typ" dataDxfId="478" totalsRowDxfId="60"/>
    <tableColumn id="12" xr3:uid="{00000000-0010-0000-0D00-00000C000000}" name="N_wgs84" dataDxfId="477" totalsRowDxfId="59"/>
    <tableColumn id="13" xr3:uid="{00000000-0010-0000-0D00-00000D000000}" name="E_wgs84" dataDxfId="476" totalsRowDxfId="58"/>
    <tableColumn id="35" xr3:uid="{00000000-0010-0000-0D00-000023000000}" name="Uwagi" dataDxfId="475" totalsRowDxfId="57"/>
    <tableColumn id="17" xr3:uid="{00000000-0010-0000-0D00-000011000000}" name="Powiat" dataDxfId="474" totalsRowDxfId="56"/>
    <tableColumn id="18" xr3:uid="{00000000-0010-0000-0D00-000012000000}" name="Gmina" dataDxfId="473" totalsRowDxfId="55"/>
    <tableColumn id="19" xr3:uid="{00000000-0010-0000-0D00-000013000000}" name="Obwód_x000a_drogowy" dataDxfId="472" totalsRowDxfId="54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Tabela2345613192021222324" displayName="Tabela2345613192021222324" ref="A1:AC50" totalsRowCount="1" headerRowDxfId="471" dataDxfId="470">
  <autoFilter ref="A1:AC49" xr:uid="{00000000-0009-0000-0100-000017000000}"/>
  <sortState xmlns:xlrd2="http://schemas.microsoft.com/office/spreadsheetml/2017/richdata2" ref="A2:R49">
    <sortCondition ref="B2:B49"/>
  </sortState>
  <tableColumns count="29">
    <tableColumn id="1" xr3:uid="{00000000-0010-0000-0E00-000001000000}" name="lp" dataDxfId="407" totalsRowDxfId="378"/>
    <tableColumn id="21" xr3:uid="{00000000-0010-0000-0E00-000015000000}" name="ID_MR" totalsRowFunction="count" dataDxfId="406" totalsRowDxfId="377"/>
    <tableColumn id="3" xr3:uid="{00000000-0010-0000-0E00-000003000000}" name="droga" dataDxfId="405" totalsRowDxfId="376"/>
    <tableColumn id="4" xr3:uid="{00000000-0010-0000-0E00-000004000000}" name="pikietaż" dataDxfId="404" totalsRowDxfId="375"/>
    <tableColumn id="5" xr3:uid="{00000000-0010-0000-0E00-000005000000}" name="strona" dataDxfId="403" totalsRowDxfId="374"/>
    <tableColumn id="6" xr3:uid="{00000000-0010-0000-0E00-000006000000}" name="lokalizacja" dataDxfId="402" totalsRowDxfId="373"/>
    <tableColumn id="8" xr3:uid="{00000000-0010-0000-0E00-000008000000}" name="ID_WK" dataDxfId="401" totalsRowDxfId="372"/>
    <tableColumn id="15" xr3:uid="{00000000-0010-0000-0E00-00000F000000}" name="Kolumna1" dataDxfId="400" totalsRowDxfId="371"/>
    <tableColumn id="14" xr3:uid="{00000000-0010-0000-0E00-00000E000000}" name="Kolumna2" dataDxfId="399" totalsRowDxfId="370"/>
    <tableColumn id="11" xr3:uid="{00000000-0010-0000-0E00-00000B000000}" name="link" dataDxfId="398" totalsRowDxfId="369"/>
    <tableColumn id="9" xr3:uid="{00000000-0010-0000-0E00-000009000000}" name="data" dataDxfId="397" totalsRowDxfId="368"/>
    <tableColumn id="7" xr3:uid="{00000000-0010-0000-0E00-000007000000}" name="wykonawca" dataDxfId="396" totalsRowDxfId="367"/>
    <tableColumn id="2" xr3:uid="{00000000-0010-0000-0E00-000002000000}" name="typ" dataDxfId="395" totalsRowDxfId="366"/>
    <tableColumn id="16" xr3:uid="{00000000-0010-0000-0E00-000010000000}" name="X_2k6" dataDxfId="394" totalsRowDxfId="365"/>
    <tableColumn id="10" xr3:uid="{00000000-0010-0000-0E00-00000A000000}" name="Y_2k6" dataDxfId="393" totalsRowDxfId="364"/>
    <tableColumn id="12" xr3:uid="{00000000-0010-0000-0E00-00000C000000}" name="N_wgs84" dataDxfId="392" totalsRowDxfId="363"/>
    <tableColumn id="13" xr3:uid="{00000000-0010-0000-0E00-00000D000000}" name="E_wgs84" dataDxfId="391" totalsRowDxfId="362"/>
    <tableColumn id="35" xr3:uid="{00000000-0010-0000-0E00-000023000000}" name="Uwagi" dataDxfId="390" totalsRowDxfId="361"/>
    <tableColumn id="30" xr3:uid="{00000000-0010-0000-0E00-00001E000000}" name="Powiat" dataDxfId="389" totalsRowDxfId="360"/>
    <tableColumn id="31" xr3:uid="{00000000-0010-0000-0E00-00001F000000}" name="Gmina" dataDxfId="388" totalsRowDxfId="359"/>
    <tableColumn id="32" xr3:uid="{00000000-0010-0000-0E00-000020000000}" name="Obwód_x000a_drogowy" dataDxfId="387" totalsRowDxfId="358"/>
    <tableColumn id="17" xr3:uid="{00000000-0010-0000-0E00-000011000000}" name="ftp" dataDxfId="386" totalsRowDxfId="357"/>
    <tableColumn id="18" xr3:uid="{00000000-0010-0000-0E00-000012000000}" name="ftp_login" dataDxfId="385" totalsRowDxfId="356"/>
    <tableColumn id="19" xr3:uid="{00000000-0010-0000-0E00-000013000000}" name="ftp_hasło" dataDxfId="384" totalsRowDxfId="355"/>
    <tableColumn id="20" xr3:uid="{00000000-0010-0000-0E00-000014000000}" name="id_stacji" dataDxfId="383" totalsRowDxfId="354"/>
    <tableColumn id="22" xr3:uid="{00000000-0010-0000-0E00-000016000000}" name="is_sys" dataDxfId="382" totalsRowDxfId="353"/>
    <tableColumn id="23" xr3:uid="{00000000-0010-0000-0E00-000017000000}" name="odcinek" dataDxfId="381" totalsRowDxfId="352"/>
    <tableColumn id="24" xr3:uid="{00000000-0010-0000-0E00-000018000000}" name="klasyfikacja" dataDxfId="380" totalsRowDxfId="351"/>
    <tableColumn id="25" xr3:uid="{00000000-0010-0000-0E00-000019000000}" name="Lczujników" totalsRowFunction="sum" dataDxfId="379" totalsRowDxfId="350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Tabela2345613192021222325" displayName="Tabela2345613192021222325" ref="A1:AG8" totalsRowCount="1" headerRowDxfId="469" dataDxfId="467" totalsRowDxfId="465" headerRowBorderDxfId="468" tableBorderDxfId="466" totalsRowBorderDxfId="464">
  <autoFilter ref="A1:AG7" xr:uid="{00000000-0009-0000-0100-000018000000}"/>
  <sortState xmlns:xlrd2="http://schemas.microsoft.com/office/spreadsheetml/2017/richdata2" ref="A2:Q131">
    <sortCondition ref="B2:B131"/>
  </sortState>
  <tableColumns count="33">
    <tableColumn id="1" xr3:uid="{00000000-0010-0000-0F00-000001000000}" name="lp" dataDxfId="463" totalsRowDxfId="53">
      <calculatedColumnFormula>ROW()-1</calculatedColumnFormula>
    </tableColumn>
    <tableColumn id="21" xr3:uid="{00000000-0010-0000-0F00-000015000000}" name="ID_MR" totalsRowFunction="count" dataDxfId="462" totalsRowDxfId="52"/>
    <tableColumn id="3" xr3:uid="{00000000-0010-0000-0F00-000003000000}" name="droga" dataDxfId="461" totalsRowDxfId="51"/>
    <tableColumn id="4" xr3:uid="{00000000-0010-0000-0F00-000004000000}" name="pikieta" dataDxfId="460" totalsRowDxfId="50"/>
    <tableColumn id="5" xr3:uid="{00000000-0010-0000-0F00-000005000000}" name="strona" dataDxfId="459" totalsRowDxfId="49"/>
    <tableColumn id="6" xr3:uid="{00000000-0010-0000-0F00-000006000000}" name="lokalizacja" dataDxfId="458" totalsRowDxfId="48"/>
    <tableColumn id="8" xr3:uid="{00000000-0010-0000-0F00-000008000000}" name="ID_WK" dataDxfId="457" totalsRowDxfId="47"/>
    <tableColumn id="14" xr3:uid="{00000000-0010-0000-0F00-00000E000000}" name="IP-MR" dataDxfId="456" totalsRowDxfId="46"/>
    <tableColumn id="11" xr3:uid="{00000000-0010-0000-0F00-00000B000000}" name="IP-JOK" dataDxfId="455" totalsRowDxfId="45"/>
    <tableColumn id="10" xr3:uid="{00000000-0010-0000-0F00-00000A000000}" name="link" dataDxfId="454" totalsRowDxfId="44"/>
    <tableColumn id="9" xr3:uid="{00000000-0010-0000-0F00-000009000000}" name="data" dataDxfId="453" totalsRowDxfId="43"/>
    <tableColumn id="7" xr3:uid="{00000000-0010-0000-0F00-000007000000}" name="wykonawca" dataDxfId="452" totalsRowDxfId="42"/>
    <tableColumn id="2" xr3:uid="{00000000-0010-0000-0F00-000002000000}" name="typ" dataDxfId="451" totalsRowDxfId="41"/>
    <tableColumn id="16" xr3:uid="{00000000-0010-0000-0F00-000010000000}" name="X_2k6" dataDxfId="450" totalsRowDxfId="40"/>
    <tableColumn id="15" xr3:uid="{00000000-0010-0000-0F00-00000F000000}" name="Y_2k6" dataDxfId="449" totalsRowDxfId="39"/>
    <tableColumn id="12" xr3:uid="{00000000-0010-0000-0F00-00000C000000}" name="N_wgs84" dataDxfId="448" totalsRowDxfId="38"/>
    <tableColumn id="13" xr3:uid="{00000000-0010-0000-0F00-00000D000000}" name="E_wgs84" dataDxfId="447" totalsRowDxfId="37"/>
    <tableColumn id="35" xr3:uid="{00000000-0010-0000-0F00-000023000000}" name="uwagi" dataDxfId="446" totalsRowDxfId="36"/>
    <tableColumn id="17" xr3:uid="{00000000-0010-0000-0F00-000011000000}" name="Powiat" dataDxfId="445" totalsRowDxfId="35"/>
    <tableColumn id="18" xr3:uid="{00000000-0010-0000-0F00-000012000000}" name="Gmina" dataDxfId="444" totalsRowDxfId="34"/>
    <tableColumn id="19" xr3:uid="{00000000-0010-0000-0F00-000013000000}" name="Obwód_x000a_drogowy" dataDxfId="443" totalsRowDxfId="33"/>
    <tableColumn id="20" xr3:uid="{00000000-0010-0000-0F00-000014000000}" name="Kolumna1" dataDxfId="442" totalsRowDxfId="32"/>
    <tableColumn id="22" xr3:uid="{00000000-0010-0000-0F00-000016000000}" name="Kolumna2" dataDxfId="441" totalsRowDxfId="31"/>
    <tableColumn id="23" xr3:uid="{00000000-0010-0000-0F00-000017000000}" name="Kolumna3" dataDxfId="440" totalsRowDxfId="30"/>
    <tableColumn id="24" xr3:uid="{00000000-0010-0000-0F00-000018000000}" name="id_stacji" dataDxfId="439" totalsRowDxfId="29"/>
    <tableColumn id="25" xr3:uid="{00000000-0010-0000-0F00-000019000000}" name="id_sys" dataDxfId="438" totalsRowDxfId="28">
      <calculatedColumnFormula>Tabela2345613192021222325[[#This Row],[ID_MR]]</calculatedColumnFormula>
    </tableColumn>
    <tableColumn id="28" xr3:uid="{00000000-0010-0000-0F00-00001C000000}" name="nr_drogi" dataDxfId="437" totalsRowDxfId="27">
      <calculatedColumnFormula>Tabela2345613192021222325[[#This Row],[droga]]</calculatedColumnFormula>
    </tableColumn>
    <tableColumn id="30" xr3:uid="{00000000-0010-0000-0F00-00001E000000}" name="pikietaż" dataDxfId="436" totalsRowDxfId="26"/>
    <tableColumn id="31" xr3:uid="{00000000-0010-0000-0F00-00001F000000}" name="miejscowość" dataDxfId="435" totalsRowDxfId="25"/>
    <tableColumn id="26" xr3:uid="{00000000-0010-0000-0F00-00001A000000}" name="odcinek" dataDxfId="434" totalsRowDxfId="24"/>
    <tableColumn id="27" xr3:uid="{00000000-0010-0000-0F00-00001B000000}" name="klasyfikacja" dataDxfId="433" totalsRowDxfId="23"/>
    <tableColumn id="29" xr3:uid="{00000000-0010-0000-0F00-00001D000000}" name="kierunek" dataDxfId="432" totalsRowDxfId="22"/>
    <tableColumn id="32" xr3:uid="{00000000-0010-0000-0F00-000020000000}" name="kier_miejsc" dataDxfId="431" totalsRowDxfId="21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0000000}" name="Tabela234561319202122232526" displayName="Tabela234561319202122232526" ref="A1:U56" totalsRowCount="1" headerRowDxfId="430" dataDxfId="429">
  <autoFilter ref="A1:U55" xr:uid="{00000000-0009-0000-0100-000019000000}"/>
  <sortState xmlns:xlrd2="http://schemas.microsoft.com/office/spreadsheetml/2017/richdata2" ref="A2:R55">
    <sortCondition ref="B2:B55"/>
  </sortState>
  <tableColumns count="21">
    <tableColumn id="1" xr3:uid="{00000000-0010-0000-1000-000001000000}" name="lp" dataDxfId="428" totalsRowDxfId="20"/>
    <tableColumn id="21" xr3:uid="{00000000-0010-0000-1000-000015000000}" name="ID_MR" totalsRowFunction="count" dataDxfId="427" totalsRowDxfId="19"/>
    <tableColumn id="3" xr3:uid="{00000000-0010-0000-1000-000003000000}" name="droga" dataDxfId="426" totalsRowDxfId="18"/>
    <tableColumn id="4" xr3:uid="{00000000-0010-0000-1000-000004000000}" name="pikietaż" dataDxfId="425" totalsRowDxfId="17"/>
    <tableColumn id="5" xr3:uid="{00000000-0010-0000-1000-000005000000}" name="strona" dataDxfId="424" totalsRowDxfId="16"/>
    <tableColumn id="6" xr3:uid="{00000000-0010-0000-1000-000006000000}" name="lokalizacja" dataDxfId="423" totalsRowDxfId="15"/>
    <tableColumn id="8" xr3:uid="{00000000-0010-0000-1000-000008000000}" name="ID_WK" dataDxfId="422" totalsRowDxfId="14"/>
    <tableColumn id="14" xr3:uid="{00000000-0010-0000-1000-00000E000000}" name="Kolumna1" dataDxfId="421" totalsRowDxfId="13"/>
    <tableColumn id="11" xr3:uid="{00000000-0010-0000-1000-00000B000000}" name="link" dataDxfId="420" totalsRowDxfId="12"/>
    <tableColumn id="10" xr3:uid="{00000000-0010-0000-1000-00000A000000}" name="łączność" totalsRowFunction="count" dataDxfId="419" totalsRowDxfId="11"/>
    <tableColumn id="9" xr3:uid="{00000000-0010-0000-1000-000009000000}" name="data" dataDxfId="418" totalsRowDxfId="10"/>
    <tableColumn id="7" xr3:uid="{00000000-0010-0000-1000-000007000000}" name="wykonawca" dataDxfId="417" totalsRowDxfId="9"/>
    <tableColumn id="2" xr3:uid="{00000000-0010-0000-1000-000002000000}" name="typ" dataDxfId="416" totalsRowDxfId="8"/>
    <tableColumn id="12" xr3:uid="{00000000-0010-0000-1000-00000C000000}" name="N_wgs84" dataDxfId="415" totalsRowDxfId="7"/>
    <tableColumn id="13" xr3:uid="{00000000-0010-0000-1000-00000D000000}" name="E_wgs84" dataDxfId="414" totalsRowDxfId="6"/>
    <tableColumn id="20" xr3:uid="{00000000-0010-0000-1000-000014000000}" name="6612606.94" dataDxfId="413" totalsRowDxfId="5"/>
    <tableColumn id="19" xr3:uid="{00000000-0010-0000-1000-000013000000}" name="5751797.53" dataDxfId="412" totalsRowDxfId="4"/>
    <tableColumn id="35" xr3:uid="{00000000-0010-0000-1000-000023000000}" name="Uwagi" dataDxfId="411" totalsRowDxfId="3"/>
    <tableColumn id="16" xr3:uid="{00000000-0010-0000-1000-000010000000}" name="Powiat" dataDxfId="410" totalsRowDxfId="2"/>
    <tableColumn id="17" xr3:uid="{00000000-0010-0000-1000-000011000000}" name="Gmina" dataDxfId="409" totalsRowDxfId="1"/>
    <tableColumn id="18" xr3:uid="{00000000-0010-0000-1000-000012000000}" name="Obwód_x000a_drogowy" dataDxfId="408" totalsRow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3" displayName="Tabela23" ref="A1:AA47" totalsRowCount="1" headerRowDxfId="857" dataDxfId="856">
  <autoFilter ref="A1:AA46" xr:uid="{00000000-0009-0000-0100-000002000000}"/>
  <sortState xmlns:xlrd2="http://schemas.microsoft.com/office/spreadsheetml/2017/richdata2" ref="A2:T46">
    <sortCondition ref="B2:B46"/>
  </sortState>
  <tableColumns count="27">
    <tableColumn id="1" xr3:uid="{00000000-0010-0000-0100-000001000000}" name="lp" dataDxfId="855" totalsRowDxfId="265"/>
    <tableColumn id="21" xr3:uid="{00000000-0010-0000-0100-000015000000}" name="ID_MR" totalsRowFunction="count" dataDxfId="854" totalsRowDxfId="264"/>
    <tableColumn id="3" xr3:uid="{00000000-0010-0000-0100-000003000000}" name="droga" dataDxfId="853" totalsRowDxfId="263"/>
    <tableColumn id="4" xr3:uid="{00000000-0010-0000-0100-000004000000}" name="pikietaż" dataDxfId="852" totalsRowDxfId="262"/>
    <tableColumn id="5" xr3:uid="{00000000-0010-0000-0100-000005000000}" name="strona" dataDxfId="851" totalsRowDxfId="261"/>
    <tableColumn id="6" xr3:uid="{00000000-0010-0000-0100-000006000000}" name="lokalizacja" dataDxfId="850" totalsRowDxfId="260"/>
    <tableColumn id="8" xr3:uid="{00000000-0010-0000-0100-000008000000}" name="ID_WK" dataDxfId="849" totalsRowDxfId="259"/>
    <tableColumn id="15" xr3:uid="{00000000-0010-0000-0100-00000F000000}" name="Kolumna1" dataDxfId="848" totalsRowDxfId="258"/>
    <tableColumn id="14" xr3:uid="{00000000-0010-0000-0100-00000E000000}" name="Kolumna2" dataDxfId="847" totalsRowDxfId="257"/>
    <tableColumn id="11" xr3:uid="{00000000-0010-0000-0100-00000B000000}" name="link" dataDxfId="846" totalsRowDxfId="256"/>
    <tableColumn id="10" xr3:uid="{00000000-0010-0000-0100-00000A000000}" name="instalacja" totalsRowFunction="count" dataDxfId="845" totalsRowDxfId="255"/>
    <tableColumn id="9" xr3:uid="{00000000-0010-0000-0100-000009000000}" name="data" dataDxfId="844" totalsRowDxfId="254"/>
    <tableColumn id="7" xr3:uid="{00000000-0010-0000-0100-000007000000}" name="wykonawca" dataDxfId="843" totalsRowDxfId="253"/>
    <tableColumn id="18" xr3:uid="{00000000-0010-0000-0100-000012000000}" name="producent" dataDxfId="842" totalsRowDxfId="252"/>
    <tableColumn id="2" xr3:uid="{00000000-0010-0000-0100-000002000000}" name="typ" dataDxfId="841" totalsRowDxfId="251"/>
    <tableColumn id="19" xr3:uid="{00000000-0010-0000-0100-000013000000}" name="wielkość" dataDxfId="840" totalsRowDxfId="250"/>
    <tableColumn id="20" xr3:uid="{00000000-0010-0000-0100-000014000000}" name="raster" dataDxfId="839" totalsRowDxfId="249"/>
    <tableColumn id="35" xr3:uid="{00000000-0010-0000-0100-000023000000}" name="Uwagi" dataDxfId="838" totalsRowDxfId="248"/>
    <tableColumn id="16" xr3:uid="{00000000-0010-0000-0100-000010000000}" name="IP-MR_OK" totalsRowFunction="count" dataDxfId="837" totalsRowDxfId="247"/>
    <tableColumn id="17" xr3:uid="{00000000-0010-0000-0100-000011000000}" name="IP-JOK_OK" totalsRowFunction="count" dataDxfId="836" totalsRowDxfId="246"/>
    <tableColumn id="12" xr3:uid="{00000000-0010-0000-0100-00000C000000}" name="N_wgs84" dataDxfId="835" totalsRowDxfId="245"/>
    <tableColumn id="13" xr3:uid="{00000000-0010-0000-0100-00000D000000}" name="E_wgs84" dataDxfId="834" totalsRowDxfId="244"/>
    <tableColumn id="22" xr3:uid="{00000000-0010-0000-0100-000016000000}" name="x_2k6" dataDxfId="833" totalsRowDxfId="243"/>
    <tableColumn id="23" xr3:uid="{00000000-0010-0000-0100-000017000000}" name="y_2k6" dataDxfId="832" totalsRowDxfId="242"/>
    <tableColumn id="24" xr3:uid="{00000000-0010-0000-0100-000018000000}" name="Powiat" dataDxfId="831" totalsRowDxfId="241"/>
    <tableColumn id="25" xr3:uid="{00000000-0010-0000-0100-000019000000}" name="Gmina" dataDxfId="830" totalsRowDxfId="240"/>
    <tableColumn id="26" xr3:uid="{00000000-0010-0000-0100-00001A000000}" name="Obwód_x000a_drogowy" dataDxfId="829" totalsRowDxfId="2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34" displayName="Tabela234" ref="A1:Z22" totalsRowCount="1" headerRowDxfId="828" dataDxfId="827">
  <autoFilter ref="A1:Z21" xr:uid="{00000000-0009-0000-0100-000003000000}"/>
  <sortState xmlns:xlrd2="http://schemas.microsoft.com/office/spreadsheetml/2017/richdata2" ref="A2:U21">
    <sortCondition ref="B2:B21"/>
  </sortState>
  <tableColumns count="26">
    <tableColumn id="1" xr3:uid="{00000000-0010-0000-0200-000001000000}" name="lp" dataDxfId="826" totalsRowDxfId="238"/>
    <tableColumn id="21" xr3:uid="{00000000-0010-0000-0200-000015000000}" name="ID_MR" dataDxfId="825" totalsRowDxfId="237"/>
    <tableColumn id="3" xr3:uid="{00000000-0010-0000-0200-000003000000}" name="droga" dataDxfId="824" totalsRowDxfId="236"/>
    <tableColumn id="4" xr3:uid="{00000000-0010-0000-0200-000004000000}" name="pikietaż" dataDxfId="823" totalsRowDxfId="235"/>
    <tableColumn id="5" xr3:uid="{00000000-0010-0000-0200-000005000000}" name="strona" dataDxfId="822" totalsRowDxfId="234"/>
    <tableColumn id="6" xr3:uid="{00000000-0010-0000-0200-000006000000}" name="lokalizacja" dataDxfId="821" totalsRowDxfId="233"/>
    <tableColumn id="8" xr3:uid="{00000000-0010-0000-0200-000008000000}" name="ID_WK" dataDxfId="820" totalsRowDxfId="232"/>
    <tableColumn id="15" xr3:uid="{00000000-0010-0000-0200-00000F000000}" name="Kolumna1" dataDxfId="819" totalsRowDxfId="231"/>
    <tableColumn id="14" xr3:uid="{00000000-0010-0000-0200-00000E000000}" name="Kolumna2" dataDxfId="818" totalsRowDxfId="230"/>
    <tableColumn id="11" xr3:uid="{00000000-0010-0000-0200-00000B000000}" name="link" dataDxfId="817" totalsRowDxfId="229"/>
    <tableColumn id="10" xr3:uid="{00000000-0010-0000-0200-00000A000000}" name="instalacja" totalsRowFunction="count" dataDxfId="816" totalsRowDxfId="228"/>
    <tableColumn id="9" xr3:uid="{00000000-0010-0000-0200-000009000000}" name="data" dataDxfId="815" totalsRowDxfId="227"/>
    <tableColumn id="7" xr3:uid="{00000000-0010-0000-0200-000007000000}" name="wykonawca" dataDxfId="814" totalsRowDxfId="226"/>
    <tableColumn id="16" xr3:uid="{00000000-0010-0000-0200-000010000000}" name="producent" dataDxfId="813" totalsRowDxfId="225"/>
    <tableColumn id="2" xr3:uid="{00000000-0010-0000-0200-000002000000}" name="typ" dataDxfId="812" totalsRowDxfId="224"/>
    <tableColumn id="19" xr3:uid="{00000000-0010-0000-0200-000013000000}" name="wielkość" totalsRowFunction="count" dataDxfId="811" totalsRowDxfId="223"/>
    <tableColumn id="20" xr3:uid="{00000000-0010-0000-0200-000014000000}" name="raster" dataDxfId="810" totalsRowDxfId="222"/>
    <tableColumn id="35" xr3:uid="{00000000-0010-0000-0200-000023000000}" name="Uwagi" dataDxfId="809" totalsRowDxfId="221"/>
    <tableColumn id="17" xr3:uid="{00000000-0010-0000-0200-000011000000}" name="IP-MR_OK" totalsRowFunction="count" dataDxfId="808" totalsRowDxfId="220"/>
    <tableColumn id="12" xr3:uid="{00000000-0010-0000-0200-00000C000000}" name="N_wgs84" dataDxfId="807" totalsRowDxfId="219"/>
    <tableColumn id="13" xr3:uid="{00000000-0010-0000-0200-00000D000000}" name="E_wgs84" dataDxfId="806" totalsRowDxfId="218"/>
    <tableColumn id="23" xr3:uid="{00000000-0010-0000-0200-000017000000}" name="x_2k6" dataDxfId="805" totalsRowDxfId="217"/>
    <tableColumn id="24" xr3:uid="{00000000-0010-0000-0200-000018000000}" name="y_2k6" dataDxfId="804" totalsRowDxfId="216"/>
    <tableColumn id="18" xr3:uid="{00000000-0010-0000-0200-000012000000}" name="Powiat" dataDxfId="803" totalsRowDxfId="215"/>
    <tableColumn id="22" xr3:uid="{00000000-0010-0000-0200-000016000000}" name="Gmina" dataDxfId="802" totalsRowDxfId="214"/>
    <tableColumn id="25" xr3:uid="{00000000-0010-0000-0200-000019000000}" name="Obwód_x000a_drogowy" dataDxfId="801" totalsRowDxfId="2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345" displayName="Tabela2345" ref="A1:Z8" totalsRowCount="1" headerRowDxfId="800" dataDxfId="799">
  <autoFilter ref="A1:Z7" xr:uid="{00000000-0009-0000-0100-000004000000}"/>
  <tableColumns count="26">
    <tableColumn id="1" xr3:uid="{00000000-0010-0000-0300-000001000000}" name="lp" dataDxfId="798" totalsRowDxfId="212"/>
    <tableColumn id="21" xr3:uid="{00000000-0010-0000-0300-000015000000}" name="ID_MR" totalsRowFunction="count" dataDxfId="797" totalsRowDxfId="211"/>
    <tableColumn id="3" xr3:uid="{00000000-0010-0000-0300-000003000000}" name="droga" dataDxfId="796" totalsRowDxfId="210"/>
    <tableColumn id="4" xr3:uid="{00000000-0010-0000-0300-000004000000}" name="pikietaż" dataDxfId="795" totalsRowDxfId="209"/>
    <tableColumn id="5" xr3:uid="{00000000-0010-0000-0300-000005000000}" name="strona" dataDxfId="794" totalsRowDxfId="208"/>
    <tableColumn id="2" xr3:uid="{00000000-0010-0000-0300-000002000000}" name="pikiet" dataDxfId="793" totalsRowDxfId="207"/>
    <tableColumn id="6" xr3:uid="{00000000-0010-0000-0300-000006000000}" name="lokalizacja" dataDxfId="792" totalsRowDxfId="206"/>
    <tableColumn id="8" xr3:uid="{00000000-0010-0000-0300-000008000000}" name="ID_WK" dataDxfId="791" totalsRowDxfId="205"/>
    <tableColumn id="15" xr3:uid="{00000000-0010-0000-0300-00000F000000}" name="Kolumna1" dataDxfId="790" totalsRowDxfId="204"/>
    <tableColumn id="14" xr3:uid="{00000000-0010-0000-0300-00000E000000}" name="Kolumna2" dataDxfId="789" totalsRowDxfId="203"/>
    <tableColumn id="11" xr3:uid="{00000000-0010-0000-0300-00000B000000}" name="link" dataDxfId="788" totalsRowDxfId="202"/>
    <tableColumn id="10" xr3:uid="{00000000-0010-0000-0300-00000A000000}" name="instalacja" totalsRowFunction="count" dataDxfId="787" totalsRowDxfId="201"/>
    <tableColumn id="9" xr3:uid="{00000000-0010-0000-0300-000009000000}" name="data" dataDxfId="786" totalsRowDxfId="200"/>
    <tableColumn id="7" xr3:uid="{00000000-0010-0000-0300-000007000000}" name="wykonawca" dataDxfId="785" totalsRowDxfId="199"/>
    <tableColumn id="17" xr3:uid="{00000000-0010-0000-0300-000011000000}" name="producent" dataDxfId="784" totalsRowDxfId="198"/>
    <tableColumn id="16" xr3:uid="{00000000-0010-0000-0300-000010000000}" name="typ" dataDxfId="783" totalsRowDxfId="197"/>
    <tableColumn id="35" xr3:uid="{00000000-0010-0000-0300-000023000000}" name="Uwagi" dataDxfId="782" totalsRowDxfId="196"/>
    <tableColumn id="18" xr3:uid="{00000000-0010-0000-0300-000012000000}" name="IP-MR_OK" totalsRowFunction="count" dataDxfId="781" totalsRowDxfId="195"/>
    <tableColumn id="19" xr3:uid="{00000000-0010-0000-0300-000013000000}" name="IP-JOK_OK" totalsRowFunction="count" dataDxfId="780" totalsRowDxfId="194"/>
    <tableColumn id="12" xr3:uid="{00000000-0010-0000-0300-00000C000000}" name="N_wgs84" dataDxfId="779" totalsRowDxfId="193"/>
    <tableColumn id="13" xr3:uid="{00000000-0010-0000-0300-00000D000000}" name="E_wgs84" dataDxfId="778" totalsRowDxfId="192"/>
    <tableColumn id="20" xr3:uid="{00000000-0010-0000-0300-000014000000}" name="x_2k6" dataDxfId="777" totalsRowDxfId="191"/>
    <tableColumn id="22" xr3:uid="{00000000-0010-0000-0300-000016000000}" name="y_2k6" dataDxfId="776" totalsRowDxfId="190"/>
    <tableColumn id="23" xr3:uid="{00000000-0010-0000-0300-000017000000}" name="Powiat" dataDxfId="775" totalsRowDxfId="189"/>
    <tableColumn id="24" xr3:uid="{00000000-0010-0000-0300-000018000000}" name="Gmina" dataDxfId="774" totalsRowDxfId="188"/>
    <tableColumn id="25" xr3:uid="{00000000-0010-0000-0300-000019000000}" name="Obwód_x000a_drogowy" dataDxfId="773" totalsRowDxfId="18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a234569" displayName="Tabela234569" ref="A1:T8" totalsRowCount="1" headerRowDxfId="772" dataDxfId="771">
  <sortState xmlns:xlrd2="http://schemas.microsoft.com/office/spreadsheetml/2017/richdata2" ref="A2:Q7">
    <sortCondition ref="B2:B7"/>
  </sortState>
  <tableColumns count="20">
    <tableColumn id="1" xr3:uid="{00000000-0010-0000-0400-000001000000}" name="lp" dataDxfId="770" totalsRowDxfId="769"/>
    <tableColumn id="21" xr3:uid="{00000000-0010-0000-0400-000015000000}" name="ID_MR" totalsRowFunction="count" dataDxfId="768" totalsRowDxfId="767"/>
    <tableColumn id="3" xr3:uid="{00000000-0010-0000-0400-000003000000}" name="droga" dataDxfId="766" totalsRowDxfId="765"/>
    <tableColumn id="4" xr3:uid="{00000000-0010-0000-0400-000004000000}" name="pikietaż" dataDxfId="764" totalsRowDxfId="763"/>
    <tableColumn id="5" xr3:uid="{00000000-0010-0000-0400-000005000000}" name="strona" dataDxfId="762" totalsRowDxfId="761"/>
    <tableColumn id="6" xr3:uid="{00000000-0010-0000-0400-000006000000}" name="lokalizacja" dataDxfId="760" totalsRowDxfId="759"/>
    <tableColumn id="8" xr3:uid="{00000000-0010-0000-0400-000008000000}" name="ID_WK" dataDxfId="758" totalsRowDxfId="757"/>
    <tableColumn id="15" xr3:uid="{00000000-0010-0000-0400-00000F000000}" name="IP-MR" dataDxfId="756" totalsRowDxfId="755"/>
    <tableColumn id="14" xr3:uid="{00000000-0010-0000-0400-00000E000000}" name="IP-JOK" dataDxfId="754" totalsRowDxfId="753"/>
    <tableColumn id="9" xr3:uid="{00000000-0010-0000-0400-000009000000}" name="data" dataDxfId="752" totalsRowDxfId="751"/>
    <tableColumn id="7" xr3:uid="{00000000-0010-0000-0400-000007000000}" name="wykonawca" dataDxfId="750" totalsRowDxfId="749"/>
    <tableColumn id="2" xr3:uid="{00000000-0010-0000-0400-000002000000}" name="typ" dataDxfId="748" totalsRowDxfId="747"/>
    <tableColumn id="11" xr3:uid="{00000000-0010-0000-0400-00000B000000}" name="N_wgs84" dataDxfId="746" totalsRowDxfId="745"/>
    <tableColumn id="10" xr3:uid="{00000000-0010-0000-0400-00000A000000}" name="E_wgs84" dataDxfId="744" totalsRowDxfId="743"/>
    <tableColumn id="20" xr3:uid="{00000000-0010-0000-0400-000014000000}" name="X_2k6" dataDxfId="742" totalsRowDxfId="741"/>
    <tableColumn id="19" xr3:uid="{00000000-0010-0000-0400-000013000000}" name="Y_2k6" dataDxfId="740" totalsRowDxfId="739"/>
    <tableColumn id="35" xr3:uid="{00000000-0010-0000-0400-000023000000}" name="Uwagi" dataDxfId="738" totalsRowDxfId="737"/>
    <tableColumn id="23" xr3:uid="{00000000-0010-0000-0400-000017000000}" name="Powiat" dataDxfId="736" totalsRowDxfId="735"/>
    <tableColumn id="24" xr3:uid="{00000000-0010-0000-0400-000018000000}" name="Gmina" dataDxfId="734" totalsRowDxfId="733"/>
    <tableColumn id="25" xr3:uid="{00000000-0010-0000-0400-000019000000}" name="Obwód_x000a_drogowy" dataDxfId="732" totalsRowDxfId="7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a23456" displayName="Tabela23456" ref="A1:W13" totalsRowCount="1" headerRowDxfId="730" dataDxfId="729">
  <sortState xmlns:xlrd2="http://schemas.microsoft.com/office/spreadsheetml/2017/richdata2" ref="A2:S12">
    <sortCondition ref="B2:B12"/>
  </sortState>
  <tableColumns count="23">
    <tableColumn id="1" xr3:uid="{00000000-0010-0000-0500-000001000000}" name="lp" dataDxfId="728" totalsRowDxfId="186"/>
    <tableColumn id="21" xr3:uid="{00000000-0010-0000-0500-000015000000}" name="ID_MR" totalsRowFunction="count" dataDxfId="727" totalsRowDxfId="185"/>
    <tableColumn id="3" xr3:uid="{00000000-0010-0000-0500-000003000000}" name="droga" dataDxfId="726" totalsRowDxfId="184"/>
    <tableColumn id="4" xr3:uid="{00000000-0010-0000-0500-000004000000}" name="pikietaż" dataDxfId="725" totalsRowDxfId="183"/>
    <tableColumn id="5" xr3:uid="{00000000-0010-0000-0500-000005000000}" name="strona" dataDxfId="724" totalsRowDxfId="182"/>
    <tableColumn id="6" xr3:uid="{00000000-0010-0000-0500-000006000000}" name="lokalizacja" dataDxfId="723" totalsRowDxfId="181"/>
    <tableColumn id="8" xr3:uid="{00000000-0010-0000-0500-000008000000}" name="ID_WK" dataDxfId="722" totalsRowDxfId="180"/>
    <tableColumn id="15" xr3:uid="{00000000-0010-0000-0500-00000F000000}" name="Kolumna1" dataDxfId="721" totalsRowDxfId="179"/>
    <tableColumn id="14" xr3:uid="{00000000-0010-0000-0500-00000E000000}" name="Kolumna2" dataDxfId="720" totalsRowDxfId="178"/>
    <tableColumn id="11" xr3:uid="{00000000-0010-0000-0500-00000B000000}" name="link" dataDxfId="719" totalsRowDxfId="177"/>
    <tableColumn id="10" xr3:uid="{00000000-0010-0000-0500-00000A000000}" name="łączność" totalsRowFunction="count" dataDxfId="718" totalsRowDxfId="176"/>
    <tableColumn id="9" xr3:uid="{00000000-0010-0000-0500-000009000000}" name="data" dataDxfId="717" totalsRowDxfId="175"/>
    <tableColumn id="7" xr3:uid="{00000000-0010-0000-0500-000007000000}" name="wykonawca" dataDxfId="716" totalsRowDxfId="174"/>
    <tableColumn id="2" xr3:uid="{00000000-0010-0000-0500-000002000000}" name="typ" dataDxfId="715" totalsRowDxfId="173"/>
    <tableColumn id="20" xr3:uid="{00000000-0010-0000-0500-000014000000}" name="X_2k6" dataDxfId="714" totalsRowDxfId="172"/>
    <tableColumn id="19" xr3:uid="{00000000-0010-0000-0500-000013000000}" name="Y_2k6" dataDxfId="713" totalsRowDxfId="171"/>
    <tableColumn id="12" xr3:uid="{00000000-0010-0000-0500-00000C000000}" name="N_wgs84" dataDxfId="712" totalsRowDxfId="170"/>
    <tableColumn id="13" xr3:uid="{00000000-0010-0000-0500-00000D000000}" name="E_wgs84" dataDxfId="711" totalsRowDxfId="169"/>
    <tableColumn id="35" xr3:uid="{00000000-0010-0000-0500-000023000000}" name="Uwagi" dataDxfId="710" totalsRowDxfId="168"/>
    <tableColumn id="22" xr3:uid="{00000000-0010-0000-0500-000016000000}" name="nazwa_kamery" dataDxfId="709" totalsRowDxfId="167"/>
    <tableColumn id="23" xr3:uid="{00000000-0010-0000-0500-000017000000}" name="Powiat" dataDxfId="708" totalsRowDxfId="166"/>
    <tableColumn id="24" xr3:uid="{00000000-0010-0000-0500-000018000000}" name="Gmina" dataDxfId="707" totalsRowDxfId="165"/>
    <tableColumn id="25" xr3:uid="{00000000-0010-0000-0500-000019000000}" name="Obwód_x000a_drogowy" dataDxfId="706" totalsRowDxfId="16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a2345613" displayName="Tabela2345613" ref="A1:V40" totalsRowCount="1" headerRowDxfId="705" dataDxfId="704">
  <autoFilter ref="A1:V39" xr:uid="{00000000-0009-0000-0100-00000C000000}"/>
  <sortState xmlns:xlrd2="http://schemas.microsoft.com/office/spreadsheetml/2017/richdata2" ref="A2:S39">
    <sortCondition ref="B2:B39"/>
  </sortState>
  <tableColumns count="22">
    <tableColumn id="1" xr3:uid="{00000000-0010-0000-0600-000001000000}" name="lp" dataDxfId="703" totalsRowDxfId="163"/>
    <tableColumn id="21" xr3:uid="{00000000-0010-0000-0600-000015000000}" name="ID_MR" totalsRowFunction="count" dataDxfId="702" totalsRowDxfId="162"/>
    <tableColumn id="3" xr3:uid="{00000000-0010-0000-0600-000003000000}" name="droga" dataDxfId="701" totalsRowDxfId="161"/>
    <tableColumn id="4" xr3:uid="{00000000-0010-0000-0600-000004000000}" name="pikietaż" dataDxfId="700" totalsRowDxfId="160"/>
    <tableColumn id="5" xr3:uid="{00000000-0010-0000-0600-000005000000}" name="strona" dataDxfId="699" totalsRowDxfId="159"/>
    <tableColumn id="6" xr3:uid="{00000000-0010-0000-0600-000006000000}" name="lokalizacja" dataDxfId="698" totalsRowDxfId="158"/>
    <tableColumn id="8" xr3:uid="{00000000-0010-0000-0600-000008000000}" name="ID_WK" dataDxfId="697" totalsRowDxfId="157"/>
    <tableColumn id="15" xr3:uid="{00000000-0010-0000-0600-00000F000000}" name="Kolumna1" dataDxfId="696" totalsRowDxfId="156"/>
    <tableColumn id="14" xr3:uid="{00000000-0010-0000-0600-00000E000000}" name="Kolumna2" dataDxfId="695" totalsRowDxfId="155"/>
    <tableColumn id="11" xr3:uid="{00000000-0010-0000-0600-00000B000000}" name="link" dataDxfId="694" totalsRowDxfId="154"/>
    <tableColumn id="10" xr3:uid="{00000000-0010-0000-0600-00000A000000}" name="łączność" totalsRowFunction="count" dataDxfId="693" totalsRowDxfId="153"/>
    <tableColumn id="9" xr3:uid="{00000000-0010-0000-0600-000009000000}" name="data" dataDxfId="692" totalsRowDxfId="152"/>
    <tableColumn id="7" xr3:uid="{00000000-0010-0000-0600-000007000000}" name="wykonawca" dataDxfId="691" totalsRowDxfId="151"/>
    <tableColumn id="2" xr3:uid="{00000000-0010-0000-0600-000002000000}" name="typ" dataDxfId="690" totalsRowDxfId="150"/>
    <tableColumn id="12" xr3:uid="{00000000-0010-0000-0600-00000C000000}" name="N_wgs84" dataDxfId="689" totalsRowDxfId="149"/>
    <tableColumn id="13" xr3:uid="{00000000-0010-0000-0600-00000D000000}" name="E_wgs84" dataDxfId="688" totalsRowDxfId="148"/>
    <tableColumn id="17" xr3:uid="{00000000-0010-0000-0600-000011000000}" name="E_wgs842" dataDxfId="687" totalsRowDxfId="147"/>
    <tableColumn id="16" xr3:uid="{00000000-0010-0000-0600-000010000000}" name="E_wgs85" dataDxfId="686" totalsRowDxfId="146"/>
    <tableColumn id="35" xr3:uid="{00000000-0010-0000-0600-000023000000}" name="Uwagi" dataDxfId="685" totalsRowDxfId="145"/>
    <tableColumn id="18" xr3:uid="{00000000-0010-0000-0600-000012000000}" name="Powiat" dataDxfId="684" totalsRowDxfId="144"/>
    <tableColumn id="19" xr3:uid="{00000000-0010-0000-0600-000013000000}" name="Gmina" dataDxfId="683" totalsRowDxfId="143"/>
    <tableColumn id="20" xr3:uid="{00000000-0010-0000-0600-000014000000}" name="Obwód_x000a_drogowy" dataDxfId="682" totalsRowDxfId="14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7000000}" name="Tabela2345627" displayName="Tabela2345627" ref="A1:Q12" totalsRowCount="1" headerRowDxfId="681" dataDxfId="680">
  <sortState xmlns:xlrd2="http://schemas.microsoft.com/office/spreadsheetml/2017/richdata2" ref="A2:Q11">
    <sortCondition ref="B2:B11"/>
  </sortState>
  <tableColumns count="17">
    <tableColumn id="1" xr3:uid="{00000000-0010-0000-0700-000001000000}" name="lp" dataDxfId="679" totalsRowDxfId="141"/>
    <tableColumn id="21" xr3:uid="{00000000-0010-0000-0700-000015000000}" name="ID_MR" totalsRowFunction="count" dataDxfId="678" totalsRowDxfId="140"/>
    <tableColumn id="3" xr3:uid="{00000000-0010-0000-0700-000003000000}" name="droga" dataDxfId="677" totalsRowDxfId="139"/>
    <tableColumn id="4" xr3:uid="{00000000-0010-0000-0700-000004000000}" name="pikietaż" dataDxfId="676" totalsRowDxfId="138"/>
    <tableColumn id="5" xr3:uid="{00000000-0010-0000-0700-000005000000}" name="strona" dataDxfId="675" totalsRowDxfId="137"/>
    <tableColumn id="6" xr3:uid="{00000000-0010-0000-0700-000006000000}" name="lokalizacja" dataDxfId="674" totalsRowDxfId="136"/>
    <tableColumn id="8" xr3:uid="{00000000-0010-0000-0700-000008000000}" name="ID_WK" dataDxfId="673" totalsRowDxfId="135"/>
    <tableColumn id="15" xr3:uid="{00000000-0010-0000-0700-00000F000000}" name="Kolumna1" dataDxfId="672" totalsRowDxfId="134"/>
    <tableColumn id="14" xr3:uid="{00000000-0010-0000-0700-00000E000000}" name="Kolumna2" dataDxfId="671" totalsRowDxfId="133"/>
    <tableColumn id="11" xr3:uid="{00000000-0010-0000-0700-00000B000000}" name="link" dataDxfId="670" totalsRowDxfId="132"/>
    <tableColumn id="10" xr3:uid="{00000000-0010-0000-0700-00000A000000}" name="łączność" totalsRowFunction="count" dataDxfId="669" totalsRowDxfId="131"/>
    <tableColumn id="9" xr3:uid="{00000000-0010-0000-0700-000009000000}" name="data" dataDxfId="668" totalsRowDxfId="130"/>
    <tableColumn id="7" xr3:uid="{00000000-0010-0000-0700-000007000000}" name="wykonawca" dataDxfId="667" totalsRowDxfId="129"/>
    <tableColumn id="2" xr3:uid="{00000000-0010-0000-0700-000002000000}" name="typ" dataDxfId="666" totalsRowDxfId="128"/>
    <tableColumn id="12" xr3:uid="{00000000-0010-0000-0700-00000C000000}" name="N_wgs84" dataDxfId="665" totalsRowDxfId="127"/>
    <tableColumn id="13" xr3:uid="{00000000-0010-0000-0700-00000D000000}" name="E_wgs84" dataDxfId="664" totalsRowDxfId="126"/>
    <tableColumn id="35" xr3:uid="{00000000-0010-0000-0700-000023000000}" name="Uwagi" dataDxfId="663" totalsRowDxfId="125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ela2345613197" displayName="Tabela2345613197" ref="A1:AC69" totalsRowCount="1" headerRowDxfId="662" dataDxfId="661">
  <autoFilter ref="A1:AC68" xr:uid="{00000000-0009-0000-0100-000006000000}"/>
  <sortState xmlns:xlrd2="http://schemas.microsoft.com/office/spreadsheetml/2017/richdata2" ref="A2:K62">
    <sortCondition ref="B2:B62"/>
  </sortState>
  <tableColumns count="29">
    <tableColumn id="1" xr3:uid="{00000000-0010-0000-0800-000001000000}" name="lp" dataDxfId="660" totalsRowDxfId="124"/>
    <tableColumn id="21" xr3:uid="{00000000-0010-0000-0800-000015000000}" name="ID_MR" totalsRowFunction="count" dataDxfId="659" totalsRowDxfId="123"/>
    <tableColumn id="3" xr3:uid="{00000000-0010-0000-0800-000003000000}" name="droga" dataDxfId="658" totalsRowDxfId="122"/>
    <tableColumn id="4" xr3:uid="{00000000-0010-0000-0800-000004000000}" name="pikietaż" dataDxfId="657" totalsRowDxfId="121"/>
    <tableColumn id="5" xr3:uid="{00000000-0010-0000-0800-000005000000}" name="strona" dataDxfId="656" totalsRowDxfId="120"/>
    <tableColumn id="18" xr3:uid="{00000000-0010-0000-0800-000012000000}" name="pikiet" dataDxfId="655" totalsRowDxfId="119"/>
    <tableColumn id="6" xr3:uid="{00000000-0010-0000-0800-000006000000}" name="lokalizacja" dataDxfId="654" totalsRowDxfId="118"/>
    <tableColumn id="8" xr3:uid="{00000000-0010-0000-0800-000008000000}" name="ID_WK" dataDxfId="653" totalsRowDxfId="117"/>
    <tableColumn id="35" xr3:uid="{00000000-0010-0000-0800-000023000000}" name="Kolumna1" dataDxfId="652" totalsRowDxfId="116"/>
    <tableColumn id="11" xr3:uid="{00000000-0010-0000-0800-00000B000000}" name="Kolumna2" dataDxfId="651" totalsRowDxfId="115" dataCellStyle="Hiperłącze"/>
    <tableColumn id="44" xr3:uid="{00000000-0010-0000-0800-00002C000000}" name="link" dataDxfId="650" totalsRowDxfId="114"/>
    <tableColumn id="2" xr3:uid="{00000000-0010-0000-0800-000002000000}" name="instalacja" totalsRowFunction="count" dataDxfId="649" totalsRowDxfId="113"/>
    <tableColumn id="17" xr3:uid="{00000000-0010-0000-0800-000011000000}" name="data" dataDxfId="648" totalsRowDxfId="112"/>
    <tableColumn id="16" xr3:uid="{00000000-0010-0000-0800-000010000000}" name="wykonawca" dataDxfId="647" totalsRowDxfId="111"/>
    <tableColumn id="14" xr3:uid="{00000000-0010-0000-0800-00000E000000}" name="producent" dataDxfId="646" totalsRowDxfId="110"/>
    <tableColumn id="15" xr3:uid="{00000000-0010-0000-0800-00000F000000}" name="typ" dataDxfId="645" totalsRowDxfId="109"/>
    <tableColumn id="23" xr3:uid="{00000000-0010-0000-0800-000017000000}" name="X_2k6" dataDxfId="644" totalsRowDxfId="108"/>
    <tableColumn id="9" xr3:uid="{00000000-0010-0000-0800-000009000000}" name="Y_2k6" dataDxfId="643" totalsRowDxfId="107"/>
    <tableColumn id="12" xr3:uid="{00000000-0010-0000-0800-00000C000000}" name="N_wgs84" dataDxfId="642" totalsRowDxfId="106"/>
    <tableColumn id="13" xr3:uid="{00000000-0010-0000-0800-00000D000000}" name="E_wgs84" dataDxfId="641" totalsRowDxfId="105"/>
    <tableColumn id="7" xr3:uid="{00000000-0010-0000-0800-000007000000}" name="uwagi" dataDxfId="640" totalsRowDxfId="104"/>
    <tableColumn id="22" xr3:uid="{00000000-0010-0000-0800-000016000000}" name="IP-MR_OK" dataDxfId="639" totalsRowDxfId="103"/>
    <tableColumn id="20" xr3:uid="{00000000-0010-0000-0800-000014000000}" name="IP-JOK_OK" dataDxfId="638" totalsRowDxfId="102"/>
    <tableColumn id="10" xr3:uid="{00000000-0010-0000-0800-00000A000000}" name="nazwa_kamery" dataDxfId="637" totalsRowDxfId="101">
      <calculatedColumnFormula>Tabela2345613197[[#This Row],[droga]]&amp;" km "&amp;Tabela2345613197[[#This Row],[pikietaż]]&amp;Tabela2345613197[[#This Row],[strona]]&amp;" "&amp;Tabela2345613197[[#This Row],[lokalizacja]]</calculatedColumnFormula>
    </tableColumn>
    <tableColumn id="19" xr3:uid="{00000000-0010-0000-0800-000013000000}" name="dod-info" dataDxfId="636" totalsRowDxfId="100"/>
    <tableColumn id="27" xr3:uid="{00000000-0010-0000-0800-00001B000000}" name="rejestrator" totalsRowFunction="count" dataDxfId="635" totalsRowDxfId="99"/>
    <tableColumn id="24" xr3:uid="{00000000-0010-0000-0800-000018000000}" name="Powiat" dataDxfId="634" totalsRowDxfId="98"/>
    <tableColumn id="25" xr3:uid="{00000000-0010-0000-0800-000019000000}" name="Gmina" dataDxfId="633" totalsRowDxfId="97"/>
    <tableColumn id="26" xr3:uid="{00000000-0010-0000-0800-00001A000000}" name="Obwód_x000a_drogowy" dataDxfId="632" totalsRowDxfId="9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1.39.11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hyperlink" Target="http://10.11.51.183/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://10.11.41.174/" TargetMode="External"/><Relationship Id="rId1" Type="http://schemas.openxmlformats.org/officeDocument/2006/relationships/hyperlink" Target="http://10.11.41.173/" TargetMode="External"/><Relationship Id="rId6" Type="http://schemas.openxmlformats.org/officeDocument/2006/relationships/hyperlink" Target="http://10.11.41.148/" TargetMode="External"/><Relationship Id="rId5" Type="http://schemas.openxmlformats.org/officeDocument/2006/relationships/hyperlink" Target="http://10.11.41.147/" TargetMode="External"/><Relationship Id="rId4" Type="http://schemas.openxmlformats.org/officeDocument/2006/relationships/hyperlink" Target="http://10.11.51.184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AW138"/>
  <sheetViews>
    <sheetView zoomScale="80" zoomScaleNormal="80" workbookViewId="0">
      <pane xSplit="7" ySplit="1" topLeftCell="H33" activePane="bottomRight" state="frozen"/>
      <selection pane="topRight" activeCell="G1" sqref="G1"/>
      <selection pane="bottomLeft" activeCell="A4" sqref="A4"/>
      <selection pane="bottomRight" activeCell="J1" sqref="J1:J1048576"/>
    </sheetView>
  </sheetViews>
  <sheetFormatPr defaultRowHeight="15" x14ac:dyDescent="0.25"/>
  <cols>
    <col min="1" max="1" width="8.28515625" style="1" customWidth="1"/>
    <col min="2" max="2" width="14" style="1" customWidth="1"/>
    <col min="3" max="3" width="10.28515625" style="1" customWidth="1"/>
    <col min="4" max="4" width="14.140625" style="1" bestFit="1" customWidth="1"/>
    <col min="5" max="5" width="16.85546875" style="1" bestFit="1" customWidth="1"/>
    <col min="6" max="6" width="10.7109375" style="22" customWidth="1"/>
    <col min="7" max="7" width="22.7109375" style="1" bestFit="1" customWidth="1"/>
    <col min="8" max="8" width="18" bestFit="1" customWidth="1"/>
    <col min="9" max="10" width="16.85546875" style="1" bestFit="1" customWidth="1"/>
    <col min="11" max="11" width="13.42578125" style="1" bestFit="1" customWidth="1"/>
    <col min="12" max="12" width="12.85546875" style="1" bestFit="1" customWidth="1"/>
    <col min="13" max="13" width="19" style="1" customWidth="1"/>
    <col min="14" max="14" width="17.28515625" style="1" bestFit="1" customWidth="1"/>
    <col min="15" max="15" width="16.7109375" style="1" hidden="1" customWidth="1"/>
    <col min="16" max="16" width="13.28515625" style="1" hidden="1" customWidth="1"/>
    <col min="17" max="17" width="12" customWidth="1"/>
    <col min="18" max="18" width="17.28515625" customWidth="1"/>
    <col min="19" max="19" width="12.140625" style="1" customWidth="1"/>
    <col min="20" max="20" width="13.28515625" style="1" customWidth="1"/>
    <col min="21" max="27" width="13.140625" style="1" customWidth="1"/>
    <col min="28" max="41" width="12.7109375" style="1" customWidth="1"/>
    <col min="42" max="42" width="25.7109375" bestFit="1" customWidth="1"/>
    <col min="43" max="44" width="9.7109375" style="1" bestFit="1" customWidth="1"/>
    <col min="45" max="45" width="12" style="1" customWidth="1"/>
    <col min="46" max="46" width="10.7109375" style="1" customWidth="1"/>
    <col min="47" max="49" width="8.85546875" style="1"/>
  </cols>
  <sheetData>
    <row r="1" spans="1:49" s="3" customFormat="1" x14ac:dyDescent="0.25">
      <c r="A1" s="2" t="s">
        <v>0</v>
      </c>
      <c r="B1" s="8" t="s">
        <v>857</v>
      </c>
      <c r="C1" s="2" t="s">
        <v>1</v>
      </c>
      <c r="D1" s="2" t="s">
        <v>2</v>
      </c>
      <c r="E1" s="2" t="s">
        <v>3</v>
      </c>
      <c r="F1" s="31" t="s">
        <v>1625</v>
      </c>
      <c r="G1" s="2" t="s">
        <v>4</v>
      </c>
      <c r="H1" s="2" t="s">
        <v>2959</v>
      </c>
      <c r="I1" s="2" t="s">
        <v>2960</v>
      </c>
      <c r="J1" s="2" t="s">
        <v>2961</v>
      </c>
      <c r="K1" s="2" t="s">
        <v>1248</v>
      </c>
      <c r="L1" s="2" t="s">
        <v>1249</v>
      </c>
      <c r="M1" s="2" t="s">
        <v>1185</v>
      </c>
      <c r="N1" s="2" t="s">
        <v>1186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2926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1627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/>
      <c r="AR1" s="2"/>
      <c r="AS1" s="2"/>
    </row>
    <row r="2" spans="1:49" s="3" customFormat="1" hidden="1" x14ac:dyDescent="0.25">
      <c r="A2" s="2">
        <f>ROW()-1</f>
        <v>1</v>
      </c>
      <c r="B2" s="27" t="s">
        <v>2014</v>
      </c>
      <c r="C2" s="2" t="s">
        <v>32</v>
      </c>
      <c r="D2" s="2" t="s">
        <v>2015</v>
      </c>
      <c r="E2" s="2" t="s">
        <v>39</v>
      </c>
      <c r="F2" s="39" t="s">
        <v>1626</v>
      </c>
      <c r="G2" s="1" t="s">
        <v>1240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9" hidden="1" x14ac:dyDescent="0.25">
      <c r="A3" s="1">
        <f t="shared" ref="A3:A34" si="0">ROW()-1</f>
        <v>2</v>
      </c>
      <c r="B3" s="1" t="s">
        <v>31</v>
      </c>
      <c r="C3" s="1" t="s">
        <v>32</v>
      </c>
      <c r="D3" s="1" t="s">
        <v>33</v>
      </c>
      <c r="E3" s="1" t="s">
        <v>34</v>
      </c>
      <c r="F3" s="22" t="s">
        <v>1626</v>
      </c>
      <c r="G3" s="1" t="s">
        <v>1240</v>
      </c>
      <c r="H3" s="1" t="s">
        <v>1283</v>
      </c>
      <c r="I3" s="1" t="s">
        <v>1284</v>
      </c>
      <c r="J3" s="1" t="s">
        <v>1285</v>
      </c>
      <c r="K3" s="1">
        <v>11</v>
      </c>
      <c r="M3" s="1" t="s">
        <v>947</v>
      </c>
      <c r="N3" s="1" t="s">
        <v>1151</v>
      </c>
      <c r="O3" s="1" t="s">
        <v>35</v>
      </c>
      <c r="P3" s="1" t="s">
        <v>36</v>
      </c>
      <c r="Q3" s="1">
        <f>COUNTA(S3:AO3)</f>
        <v>2</v>
      </c>
      <c r="R3" s="1">
        <f>(COUNTA(S3:Y3))+(COUNTA(AB3:AO3))</f>
        <v>2</v>
      </c>
      <c r="S3" s="1" t="s">
        <v>527</v>
      </c>
      <c r="AE3" s="1" t="s">
        <v>647</v>
      </c>
      <c r="AP3" s="5"/>
      <c r="AT3"/>
      <c r="AU3"/>
      <c r="AV3"/>
      <c r="AW3"/>
    </row>
    <row r="4" spans="1:49" hidden="1" x14ac:dyDescent="0.25">
      <c r="A4" s="1">
        <f t="shared" si="0"/>
        <v>3</v>
      </c>
      <c r="B4" s="1" t="s">
        <v>37</v>
      </c>
      <c r="C4" s="1" t="s">
        <v>32</v>
      </c>
      <c r="D4" s="1" t="s">
        <v>38</v>
      </c>
      <c r="E4" s="1" t="s">
        <v>39</v>
      </c>
      <c r="F4" s="22" t="s">
        <v>1626</v>
      </c>
      <c r="G4" s="1" t="s">
        <v>1240</v>
      </c>
      <c r="H4" s="1" t="s">
        <v>1286</v>
      </c>
      <c r="I4" s="1" t="s">
        <v>1287</v>
      </c>
      <c r="J4" s="1" t="s">
        <v>1288</v>
      </c>
      <c r="K4" s="1">
        <v>2</v>
      </c>
      <c r="M4" s="1" t="s">
        <v>948</v>
      </c>
      <c r="N4" s="1" t="s">
        <v>1152</v>
      </c>
      <c r="O4" s="1" t="s">
        <v>40</v>
      </c>
      <c r="P4" s="1" t="s">
        <v>41</v>
      </c>
      <c r="Q4" s="1">
        <f t="shared" ref="Q4:Q62" si="1">COUNTA(S4:AO4)</f>
        <v>1</v>
      </c>
      <c r="R4" s="1">
        <f t="shared" ref="R4:R62" si="2">(COUNTA(S4:Y4))+(COUNTA(AB4:AO4))</f>
        <v>1</v>
      </c>
      <c r="S4" s="1" t="s">
        <v>529</v>
      </c>
      <c r="AP4" s="5"/>
      <c r="AT4"/>
      <c r="AU4"/>
      <c r="AV4"/>
      <c r="AW4"/>
    </row>
    <row r="5" spans="1:49" hidden="1" x14ac:dyDescent="0.25">
      <c r="A5" s="1">
        <f t="shared" si="0"/>
        <v>4</v>
      </c>
      <c r="B5" s="1" t="s">
        <v>42</v>
      </c>
      <c r="C5" s="1" t="s">
        <v>32</v>
      </c>
      <c r="D5" s="1" t="s">
        <v>1597</v>
      </c>
      <c r="E5" s="1" t="s">
        <v>34</v>
      </c>
      <c r="F5" s="22" t="s">
        <v>1626</v>
      </c>
      <c r="G5" s="1" t="s">
        <v>1240</v>
      </c>
      <c r="H5" s="1" t="s">
        <v>1289</v>
      </c>
      <c r="I5" s="1" t="s">
        <v>1290</v>
      </c>
      <c r="J5" s="1" t="s">
        <v>1291</v>
      </c>
      <c r="K5" s="1">
        <v>11</v>
      </c>
      <c r="M5" s="1" t="s">
        <v>949</v>
      </c>
      <c r="N5" s="1" t="s">
        <v>1153</v>
      </c>
      <c r="O5" s="1" t="s">
        <v>43</v>
      </c>
      <c r="P5" s="1" t="s">
        <v>44</v>
      </c>
      <c r="Q5" s="1">
        <f t="shared" si="1"/>
        <v>2</v>
      </c>
      <c r="R5" s="1">
        <f t="shared" si="2"/>
        <v>2</v>
      </c>
      <c r="S5" s="1" t="s">
        <v>530</v>
      </c>
      <c r="AE5" s="1" t="s">
        <v>648</v>
      </c>
      <c r="AP5" s="5"/>
      <c r="AT5"/>
      <c r="AU5"/>
      <c r="AV5"/>
      <c r="AW5"/>
    </row>
    <row r="6" spans="1:49" hidden="1" x14ac:dyDescent="0.25">
      <c r="A6" s="1">
        <f t="shared" si="0"/>
        <v>5</v>
      </c>
      <c r="B6" s="6" t="s">
        <v>45</v>
      </c>
      <c r="C6" s="1" t="s">
        <v>32</v>
      </c>
      <c r="D6" s="1" t="s">
        <v>1809</v>
      </c>
      <c r="E6" s="1" t="s">
        <v>39</v>
      </c>
      <c r="F6" s="22" t="s">
        <v>1626</v>
      </c>
      <c r="G6" s="1" t="s">
        <v>1240</v>
      </c>
      <c r="H6" s="1" t="s">
        <v>1292</v>
      </c>
      <c r="I6" s="1" t="s">
        <v>1293</v>
      </c>
      <c r="J6" s="1" t="s">
        <v>1294</v>
      </c>
      <c r="K6" s="1">
        <v>5</v>
      </c>
      <c r="M6" s="1" t="s">
        <v>950</v>
      </c>
      <c r="N6" s="1" t="s">
        <v>1154</v>
      </c>
      <c r="O6" s="1" t="s">
        <v>46</v>
      </c>
      <c r="P6" s="1" t="s">
        <v>47</v>
      </c>
      <c r="Q6" s="1">
        <f t="shared" si="1"/>
        <v>6</v>
      </c>
      <c r="R6" s="1">
        <f t="shared" si="2"/>
        <v>4</v>
      </c>
      <c r="Z6" s="1" t="s">
        <v>48</v>
      </c>
      <c r="AA6" s="1" t="s">
        <v>49</v>
      </c>
      <c r="AB6" s="1" t="s">
        <v>605</v>
      </c>
      <c r="AE6" s="1" t="s">
        <v>649</v>
      </c>
      <c r="AL6" s="1" t="s">
        <v>727</v>
      </c>
      <c r="AM6" s="1" t="s">
        <v>728</v>
      </c>
      <c r="AP6" s="5"/>
      <c r="AT6"/>
      <c r="AU6"/>
      <c r="AV6"/>
      <c r="AW6"/>
    </row>
    <row r="7" spans="1:49" hidden="1" x14ac:dyDescent="0.25">
      <c r="A7" s="1">
        <f t="shared" si="0"/>
        <v>6</v>
      </c>
      <c r="B7" s="1" t="s">
        <v>50</v>
      </c>
      <c r="C7" s="1" t="s">
        <v>32</v>
      </c>
      <c r="D7" s="1" t="s">
        <v>1810</v>
      </c>
      <c r="E7" s="1" t="s">
        <v>34</v>
      </c>
      <c r="F7" s="22" t="s">
        <v>1626</v>
      </c>
      <c r="G7" s="1" t="s">
        <v>1240</v>
      </c>
      <c r="H7" s="1" t="s">
        <v>1295</v>
      </c>
      <c r="I7" s="1" t="s">
        <v>1296</v>
      </c>
      <c r="J7" s="1" t="s">
        <v>1297</v>
      </c>
      <c r="K7" s="1">
        <v>5</v>
      </c>
      <c r="M7" s="1" t="s">
        <v>951</v>
      </c>
      <c r="N7" s="1" t="s">
        <v>1155</v>
      </c>
      <c r="O7" s="1" t="s">
        <v>51</v>
      </c>
      <c r="P7" s="1" t="s">
        <v>52</v>
      </c>
      <c r="Q7" s="1">
        <f t="shared" si="1"/>
        <v>2</v>
      </c>
      <c r="R7" s="1">
        <f t="shared" si="2"/>
        <v>1</v>
      </c>
      <c r="Z7" s="1" t="s">
        <v>777</v>
      </c>
      <c r="AL7" s="1" t="s">
        <v>729</v>
      </c>
      <c r="AP7" s="1"/>
      <c r="AT7"/>
      <c r="AU7"/>
      <c r="AV7"/>
      <c r="AW7"/>
    </row>
    <row r="8" spans="1:49" hidden="1" x14ac:dyDescent="0.25">
      <c r="A8" s="1">
        <f t="shared" si="0"/>
        <v>7</v>
      </c>
      <c r="B8" s="1" t="s">
        <v>53</v>
      </c>
      <c r="C8" s="1" t="s">
        <v>32</v>
      </c>
      <c r="D8" s="1" t="s">
        <v>1768</v>
      </c>
      <c r="E8" s="1" t="s">
        <v>34</v>
      </c>
      <c r="F8" s="22" t="s">
        <v>1626</v>
      </c>
      <c r="G8" s="1" t="s">
        <v>1240</v>
      </c>
      <c r="H8" s="1" t="s">
        <v>1298</v>
      </c>
      <c r="I8" s="1" t="s">
        <v>1299</v>
      </c>
      <c r="J8" s="1" t="s">
        <v>1300</v>
      </c>
      <c r="K8" s="1">
        <v>5</v>
      </c>
      <c r="M8" s="1" t="s">
        <v>952</v>
      </c>
      <c r="N8" s="1" t="s">
        <v>1156</v>
      </c>
      <c r="O8" s="1" t="s">
        <v>54</v>
      </c>
      <c r="P8" s="1" t="s">
        <v>55</v>
      </c>
      <c r="Q8" s="1">
        <f t="shared" si="1"/>
        <v>3</v>
      </c>
      <c r="R8" s="1">
        <f t="shared" si="2"/>
        <v>2</v>
      </c>
      <c r="Z8" s="1" t="s">
        <v>778</v>
      </c>
      <c r="AB8" s="1" t="s">
        <v>606</v>
      </c>
      <c r="AL8" s="1" t="s">
        <v>730</v>
      </c>
      <c r="AP8" s="5"/>
      <c r="AT8"/>
      <c r="AU8"/>
      <c r="AV8"/>
      <c r="AW8"/>
    </row>
    <row r="9" spans="1:49" hidden="1" x14ac:dyDescent="0.25">
      <c r="A9" s="1">
        <f t="shared" si="0"/>
        <v>8</v>
      </c>
      <c r="B9" s="1" t="s">
        <v>56</v>
      </c>
      <c r="C9" s="1" t="s">
        <v>32</v>
      </c>
      <c r="D9" s="1" t="s">
        <v>57</v>
      </c>
      <c r="E9" s="1" t="s">
        <v>39</v>
      </c>
      <c r="F9" s="22" t="s">
        <v>1626</v>
      </c>
      <c r="G9" s="1" t="s">
        <v>1240</v>
      </c>
      <c r="H9" s="1" t="s">
        <v>1301</v>
      </c>
      <c r="I9" s="1" t="s">
        <v>1302</v>
      </c>
      <c r="J9" s="1" t="s">
        <v>1303</v>
      </c>
      <c r="K9" s="1">
        <v>11</v>
      </c>
      <c r="M9" s="1" t="s">
        <v>953</v>
      </c>
      <c r="N9" s="1" t="s">
        <v>1157</v>
      </c>
      <c r="O9" s="1" t="s">
        <v>58</v>
      </c>
      <c r="P9" s="1" t="s">
        <v>59</v>
      </c>
      <c r="Q9" s="1">
        <f t="shared" si="1"/>
        <v>5</v>
      </c>
      <c r="R9" s="1">
        <f t="shared" si="2"/>
        <v>4</v>
      </c>
      <c r="S9" s="1" t="s">
        <v>531</v>
      </c>
      <c r="Z9" s="1" t="s">
        <v>779</v>
      </c>
      <c r="AB9" s="1" t="s">
        <v>607</v>
      </c>
      <c r="AE9" s="1" t="s">
        <v>650</v>
      </c>
      <c r="AL9" s="1" t="s">
        <v>731</v>
      </c>
      <c r="AP9" s="5"/>
      <c r="AT9"/>
      <c r="AU9"/>
      <c r="AV9"/>
      <c r="AW9"/>
    </row>
    <row r="10" spans="1:49" hidden="1" x14ac:dyDescent="0.25">
      <c r="A10" s="1">
        <f t="shared" si="0"/>
        <v>9</v>
      </c>
      <c r="B10" s="1" t="s">
        <v>60</v>
      </c>
      <c r="C10" s="1" t="s">
        <v>32</v>
      </c>
      <c r="D10" s="1" t="s">
        <v>61</v>
      </c>
      <c r="E10" s="1" t="s">
        <v>34</v>
      </c>
      <c r="F10" s="22" t="s">
        <v>1626</v>
      </c>
      <c r="G10" s="1" t="s">
        <v>1240</v>
      </c>
      <c r="H10" s="1" t="s">
        <v>1304</v>
      </c>
      <c r="I10" s="1" t="s">
        <v>1305</v>
      </c>
      <c r="J10" s="1" t="s">
        <v>1306</v>
      </c>
      <c r="K10" s="1">
        <v>5</v>
      </c>
      <c r="M10" s="1" t="s">
        <v>954</v>
      </c>
      <c r="N10" s="1" t="s">
        <v>1158</v>
      </c>
      <c r="O10" s="1" t="s">
        <v>62</v>
      </c>
      <c r="P10" s="1" t="s">
        <v>63</v>
      </c>
      <c r="Q10" s="1">
        <f t="shared" si="1"/>
        <v>7</v>
      </c>
      <c r="R10" s="1">
        <f t="shared" si="2"/>
        <v>5</v>
      </c>
      <c r="S10" s="1" t="s">
        <v>532</v>
      </c>
      <c r="T10" s="1" t="s">
        <v>533</v>
      </c>
      <c r="Z10" s="1" t="s">
        <v>780</v>
      </c>
      <c r="AA10" s="1" t="s">
        <v>781</v>
      </c>
      <c r="AE10" s="1" t="s">
        <v>651</v>
      </c>
      <c r="AN10" s="1" t="s">
        <v>774</v>
      </c>
      <c r="AO10" s="1" t="s">
        <v>2514</v>
      </c>
      <c r="AP10" s="5"/>
      <c r="AT10"/>
      <c r="AU10"/>
      <c r="AV10"/>
      <c r="AW10"/>
    </row>
    <row r="11" spans="1:49" hidden="1" x14ac:dyDescent="0.25">
      <c r="A11" s="1">
        <f t="shared" si="0"/>
        <v>10</v>
      </c>
      <c r="B11" s="1" t="s">
        <v>64</v>
      </c>
      <c r="C11" s="1" t="s">
        <v>32</v>
      </c>
      <c r="D11" s="1" t="s">
        <v>65</v>
      </c>
      <c r="E11" s="1" t="s">
        <v>34</v>
      </c>
      <c r="F11" s="22" t="s">
        <v>1626</v>
      </c>
      <c r="G11" s="1" t="s">
        <v>1237</v>
      </c>
      <c r="H11" s="1" t="s">
        <v>1307</v>
      </c>
      <c r="I11" s="1" t="s">
        <v>1308</v>
      </c>
      <c r="J11" s="1" t="s">
        <v>1309</v>
      </c>
      <c r="K11" s="1">
        <v>11</v>
      </c>
      <c r="M11" s="1" t="s">
        <v>955</v>
      </c>
      <c r="N11" s="1" t="s">
        <v>1159</v>
      </c>
      <c r="O11" s="1" t="s">
        <v>66</v>
      </c>
      <c r="P11" s="1" t="s">
        <v>67</v>
      </c>
      <c r="Q11" s="1">
        <f t="shared" si="1"/>
        <v>1</v>
      </c>
      <c r="R11" s="1">
        <f t="shared" si="2"/>
        <v>1</v>
      </c>
      <c r="AK11" s="1" t="s">
        <v>719</v>
      </c>
      <c r="AP11" s="5"/>
      <c r="AT11"/>
      <c r="AU11"/>
      <c r="AV11"/>
      <c r="AW11"/>
    </row>
    <row r="12" spans="1:49" hidden="1" x14ac:dyDescent="0.25">
      <c r="A12" s="1">
        <f t="shared" si="0"/>
        <v>11</v>
      </c>
      <c r="B12" s="1" t="s">
        <v>858</v>
      </c>
      <c r="C12" s="1" t="s">
        <v>32</v>
      </c>
      <c r="D12" s="1" t="s">
        <v>68</v>
      </c>
      <c r="E12" s="1" t="s">
        <v>39</v>
      </c>
      <c r="F12" s="22" t="s">
        <v>1626</v>
      </c>
      <c r="G12" s="1" t="s">
        <v>1272</v>
      </c>
      <c r="H12" s="1" t="s">
        <v>1310</v>
      </c>
      <c r="I12" s="1" t="s">
        <v>1311</v>
      </c>
      <c r="J12" s="1" t="s">
        <v>1312</v>
      </c>
      <c r="K12" s="1">
        <v>5</v>
      </c>
      <c r="M12" s="1" t="s">
        <v>956</v>
      </c>
      <c r="N12" s="1" t="s">
        <v>1160</v>
      </c>
      <c r="O12" s="1" t="s">
        <v>69</v>
      </c>
      <c r="P12" s="1" t="s">
        <v>70</v>
      </c>
      <c r="Q12" s="1">
        <f t="shared" si="1"/>
        <v>2</v>
      </c>
      <c r="R12" s="1">
        <f t="shared" si="2"/>
        <v>2</v>
      </c>
      <c r="AE12" s="1" t="s">
        <v>652</v>
      </c>
      <c r="AF12" s="1" t="s">
        <v>653</v>
      </c>
      <c r="AP12" s="5"/>
      <c r="AT12"/>
      <c r="AU12"/>
      <c r="AV12"/>
      <c r="AW12"/>
    </row>
    <row r="13" spans="1:49" hidden="1" x14ac:dyDescent="0.25">
      <c r="A13" s="1">
        <f t="shared" si="0"/>
        <v>12</v>
      </c>
      <c r="B13" s="1" t="s">
        <v>71</v>
      </c>
      <c r="C13" s="1" t="s">
        <v>32</v>
      </c>
      <c r="D13" s="1" t="s">
        <v>72</v>
      </c>
      <c r="E13" s="1" t="s">
        <v>34</v>
      </c>
      <c r="F13" s="22" t="s">
        <v>1626</v>
      </c>
      <c r="G13" s="1" t="s">
        <v>1252</v>
      </c>
      <c r="H13" s="1" t="s">
        <v>1313</v>
      </c>
      <c r="I13" s="1" t="s">
        <v>1314</v>
      </c>
      <c r="J13" s="1" t="s">
        <v>1315</v>
      </c>
      <c r="K13" s="1">
        <v>11</v>
      </c>
      <c r="M13" s="1" t="s">
        <v>957</v>
      </c>
      <c r="N13" s="1" t="s">
        <v>1161</v>
      </c>
      <c r="O13" s="1" t="s">
        <v>73</v>
      </c>
      <c r="P13" s="4" t="s">
        <v>74</v>
      </c>
      <c r="Q13" s="1">
        <f t="shared" si="1"/>
        <v>5</v>
      </c>
      <c r="R13" s="1">
        <f t="shared" si="2"/>
        <v>3</v>
      </c>
      <c r="Z13" s="1" t="s">
        <v>782</v>
      </c>
      <c r="AA13" s="1" t="s">
        <v>783</v>
      </c>
      <c r="AE13" t="s">
        <v>1613</v>
      </c>
      <c r="AL13" s="1" t="s">
        <v>732</v>
      </c>
      <c r="AM13" s="1" t="s">
        <v>733</v>
      </c>
      <c r="AP13" s="5"/>
      <c r="AT13"/>
      <c r="AU13"/>
      <c r="AV13"/>
      <c r="AW13"/>
    </row>
    <row r="14" spans="1:49" hidden="1" x14ac:dyDescent="0.25">
      <c r="A14" s="1">
        <f t="shared" si="0"/>
        <v>13</v>
      </c>
      <c r="B14" s="1" t="s">
        <v>75</v>
      </c>
      <c r="C14" s="1" t="s">
        <v>32</v>
      </c>
      <c r="D14" s="1" t="s">
        <v>1599</v>
      </c>
      <c r="E14" s="1" t="s">
        <v>34</v>
      </c>
      <c r="F14" s="22" t="s">
        <v>1626</v>
      </c>
      <c r="G14" s="1" t="s">
        <v>83</v>
      </c>
      <c r="H14" s="1" t="s">
        <v>1316</v>
      </c>
      <c r="I14" s="1" t="s">
        <v>1317</v>
      </c>
      <c r="J14" s="1" t="s">
        <v>1318</v>
      </c>
      <c r="K14" s="1">
        <v>5</v>
      </c>
      <c r="M14" s="1" t="s">
        <v>958</v>
      </c>
      <c r="N14" s="1" t="s">
        <v>1162</v>
      </c>
      <c r="O14" s="1" t="s">
        <v>76</v>
      </c>
      <c r="P14" s="1" t="s">
        <v>77</v>
      </c>
      <c r="Q14" s="1">
        <f t="shared" si="1"/>
        <v>2</v>
      </c>
      <c r="R14" s="1">
        <f t="shared" si="2"/>
        <v>2</v>
      </c>
      <c r="S14" s="1" t="s">
        <v>534</v>
      </c>
      <c r="AE14" s="1" t="s">
        <v>654</v>
      </c>
      <c r="AP14" s="5"/>
      <c r="AT14"/>
      <c r="AU14"/>
      <c r="AV14"/>
      <c r="AW14"/>
    </row>
    <row r="15" spans="1:49" hidden="1" x14ac:dyDescent="0.25">
      <c r="A15" s="1">
        <f t="shared" si="0"/>
        <v>14</v>
      </c>
      <c r="B15" s="1" t="s">
        <v>78</v>
      </c>
      <c r="C15" s="1" t="s">
        <v>32</v>
      </c>
      <c r="D15" s="1" t="s">
        <v>79</v>
      </c>
      <c r="E15" s="1" t="s">
        <v>39</v>
      </c>
      <c r="F15" s="22" t="s">
        <v>1626</v>
      </c>
      <c r="G15" s="1" t="s">
        <v>83</v>
      </c>
      <c r="H15" s="1" t="s">
        <v>1319</v>
      </c>
      <c r="I15" s="1" t="s">
        <v>1320</v>
      </c>
      <c r="J15" s="1" t="s">
        <v>1321</v>
      </c>
      <c r="K15" s="1">
        <v>11</v>
      </c>
      <c r="M15" s="1" t="s">
        <v>959</v>
      </c>
      <c r="N15" s="1" t="s">
        <v>1163</v>
      </c>
      <c r="O15" s="1" t="s">
        <v>80</v>
      </c>
      <c r="P15" s="1" t="s">
        <v>81</v>
      </c>
      <c r="Q15" s="1">
        <f t="shared" si="1"/>
        <v>1</v>
      </c>
      <c r="R15" s="1">
        <f t="shared" si="2"/>
        <v>1</v>
      </c>
      <c r="S15" s="1" t="s">
        <v>535</v>
      </c>
      <c r="AP15" s="1"/>
      <c r="AT15"/>
      <c r="AU15"/>
      <c r="AV15"/>
      <c r="AW15"/>
    </row>
    <row r="16" spans="1:49" hidden="1" x14ac:dyDescent="0.25">
      <c r="A16" s="1">
        <f t="shared" si="0"/>
        <v>15</v>
      </c>
      <c r="B16" s="1" t="s">
        <v>82</v>
      </c>
      <c r="C16" s="1" t="s">
        <v>32</v>
      </c>
      <c r="D16" s="1" t="s">
        <v>1787</v>
      </c>
      <c r="E16" s="1" t="s">
        <v>39</v>
      </c>
      <c r="F16" s="22" t="s">
        <v>1626</v>
      </c>
      <c r="G16" s="1" t="s">
        <v>83</v>
      </c>
      <c r="H16" s="1" t="s">
        <v>1322</v>
      </c>
      <c r="I16" s="1" t="s">
        <v>1323</v>
      </c>
      <c r="J16" s="1" t="s">
        <v>1324</v>
      </c>
      <c r="K16" s="1">
        <v>11</v>
      </c>
      <c r="M16" s="1" t="s">
        <v>960</v>
      </c>
      <c r="N16" s="1" t="s">
        <v>1164</v>
      </c>
      <c r="O16" s="1" t="s">
        <v>84</v>
      </c>
      <c r="P16" s="1" t="s">
        <v>85</v>
      </c>
      <c r="Q16" s="1">
        <f t="shared" si="1"/>
        <v>7</v>
      </c>
      <c r="R16" s="1">
        <f t="shared" si="2"/>
        <v>5</v>
      </c>
      <c r="Z16" s="1" t="s">
        <v>784</v>
      </c>
      <c r="AA16" s="1" t="s">
        <v>785</v>
      </c>
      <c r="AB16" s="1" t="s">
        <v>608</v>
      </c>
      <c r="AC16" s="1" t="s">
        <v>609</v>
      </c>
      <c r="AE16" s="1" t="s">
        <v>655</v>
      </c>
      <c r="AL16" s="1" t="s">
        <v>734</v>
      </c>
      <c r="AM16" s="1" t="s">
        <v>735</v>
      </c>
      <c r="AP16" s="1"/>
      <c r="AT16"/>
      <c r="AU16"/>
      <c r="AV16"/>
      <c r="AW16"/>
    </row>
    <row r="17" spans="1:49" hidden="1" x14ac:dyDescent="0.25">
      <c r="A17" s="1">
        <f t="shared" si="0"/>
        <v>16</v>
      </c>
      <c r="B17" s="1" t="s">
        <v>86</v>
      </c>
      <c r="C17" s="1" t="s">
        <v>32</v>
      </c>
      <c r="D17" s="1" t="s">
        <v>87</v>
      </c>
      <c r="E17" s="1" t="s">
        <v>34</v>
      </c>
      <c r="F17" s="22" t="s">
        <v>1626</v>
      </c>
      <c r="G17" s="1" t="s">
        <v>83</v>
      </c>
      <c r="H17" s="1" t="s">
        <v>1325</v>
      </c>
      <c r="I17" s="1" t="s">
        <v>1326</v>
      </c>
      <c r="J17" s="1" t="s">
        <v>1327</v>
      </c>
      <c r="K17" s="1">
        <v>11</v>
      </c>
      <c r="M17" s="1" t="s">
        <v>962</v>
      </c>
      <c r="N17" s="1" t="s">
        <v>1165</v>
      </c>
      <c r="O17" s="1" t="s">
        <v>88</v>
      </c>
      <c r="P17" s="1" t="s">
        <v>89</v>
      </c>
      <c r="Q17" s="1">
        <f t="shared" si="1"/>
        <v>7</v>
      </c>
      <c r="R17" s="1">
        <f t="shared" si="2"/>
        <v>5</v>
      </c>
      <c r="Z17" s="1" t="s">
        <v>786</v>
      </c>
      <c r="AA17" s="1" t="s">
        <v>787</v>
      </c>
      <c r="AB17" s="1" t="s">
        <v>610</v>
      </c>
      <c r="AC17" s="1" t="s">
        <v>611</v>
      </c>
      <c r="AE17" s="1" t="s">
        <v>656</v>
      </c>
      <c r="AL17" s="1" t="s">
        <v>736</v>
      </c>
      <c r="AM17" s="1" t="s">
        <v>737</v>
      </c>
      <c r="AP17" s="1"/>
      <c r="AT17"/>
      <c r="AU17"/>
      <c r="AV17"/>
      <c r="AW17"/>
    </row>
    <row r="18" spans="1:49" hidden="1" x14ac:dyDescent="0.25">
      <c r="A18" s="1">
        <f t="shared" si="0"/>
        <v>17</v>
      </c>
      <c r="B18" s="6" t="s">
        <v>866</v>
      </c>
      <c r="C18" s="1" t="s">
        <v>32</v>
      </c>
      <c r="D18" s="1" t="s">
        <v>90</v>
      </c>
      <c r="E18" s="1" t="s">
        <v>39</v>
      </c>
      <c r="G18" s="1" t="s">
        <v>91</v>
      </c>
      <c r="H18" s="1" t="s">
        <v>1328</v>
      </c>
      <c r="I18" s="1" t="s">
        <v>1244</v>
      </c>
      <c r="J18" s="1" t="s">
        <v>1329</v>
      </c>
      <c r="M18" s="1" t="s">
        <v>961</v>
      </c>
      <c r="N18" s="1" t="s">
        <v>1166</v>
      </c>
      <c r="O18" s="1" t="s">
        <v>934</v>
      </c>
      <c r="P18" s="1" t="s">
        <v>935</v>
      </c>
      <c r="Q18" s="6"/>
      <c r="R18" s="6"/>
      <c r="AP18" s="1" t="s">
        <v>1244</v>
      </c>
      <c r="AT18"/>
      <c r="AU18"/>
      <c r="AV18"/>
      <c r="AW18"/>
    </row>
    <row r="19" spans="1:49" hidden="1" x14ac:dyDescent="0.25">
      <c r="A19" s="1">
        <f t="shared" si="0"/>
        <v>18</v>
      </c>
      <c r="B19" s="1" t="s">
        <v>92</v>
      </c>
      <c r="C19" s="1" t="s">
        <v>32</v>
      </c>
      <c r="D19" s="1" t="s">
        <v>93</v>
      </c>
      <c r="E19" s="1" t="s">
        <v>1811</v>
      </c>
      <c r="F19" s="22" t="s">
        <v>1626</v>
      </c>
      <c r="G19" s="1" t="s">
        <v>83</v>
      </c>
      <c r="H19" s="1" t="s">
        <v>1330</v>
      </c>
      <c r="I19" s="1" t="s">
        <v>1279</v>
      </c>
      <c r="J19" s="1" t="s">
        <v>1331</v>
      </c>
      <c r="K19" s="1">
        <v>10</v>
      </c>
      <c r="M19" s="1" t="s">
        <v>963</v>
      </c>
      <c r="N19" s="1" t="s">
        <v>1167</v>
      </c>
      <c r="O19" s="1" t="s">
        <v>95</v>
      </c>
      <c r="P19" s="1" t="s">
        <v>96</v>
      </c>
      <c r="Q19" s="1">
        <f t="shared" si="1"/>
        <v>1</v>
      </c>
      <c r="R19" s="1">
        <f t="shared" si="2"/>
        <v>1</v>
      </c>
      <c r="V19" s="1" t="s">
        <v>590</v>
      </c>
      <c r="AP19" s="1"/>
      <c r="AT19"/>
      <c r="AU19"/>
      <c r="AV19"/>
      <c r="AW19"/>
    </row>
    <row r="20" spans="1:49" hidden="1" x14ac:dyDescent="0.25">
      <c r="A20" s="1">
        <f t="shared" si="0"/>
        <v>19</v>
      </c>
      <c r="B20" s="1" t="s">
        <v>97</v>
      </c>
      <c r="C20" s="1" t="s">
        <v>32</v>
      </c>
      <c r="D20" s="1" t="s">
        <v>93</v>
      </c>
      <c r="E20" s="1" t="s">
        <v>1266</v>
      </c>
      <c r="F20" s="22" t="s">
        <v>1626</v>
      </c>
      <c r="G20" s="1" t="s">
        <v>83</v>
      </c>
      <c r="H20" s="1" t="s">
        <v>1332</v>
      </c>
      <c r="I20" s="1" t="s">
        <v>1333</v>
      </c>
      <c r="J20" s="1" t="s">
        <v>1334</v>
      </c>
      <c r="K20" s="1">
        <v>10</v>
      </c>
      <c r="M20" s="1" t="s">
        <v>964</v>
      </c>
      <c r="N20" s="1" t="s">
        <v>1168</v>
      </c>
      <c r="O20" s="1" t="s">
        <v>98</v>
      </c>
      <c r="P20" s="1" t="s">
        <v>99</v>
      </c>
      <c r="Q20" s="1">
        <f t="shared" si="1"/>
        <v>1</v>
      </c>
      <c r="R20" s="1">
        <f t="shared" si="2"/>
        <v>1</v>
      </c>
      <c r="U20" s="1" t="s">
        <v>571</v>
      </c>
      <c r="AP20" s="1"/>
      <c r="AT20"/>
      <c r="AU20"/>
      <c r="AV20"/>
      <c r="AW20"/>
    </row>
    <row r="21" spans="1:49" hidden="1" x14ac:dyDescent="0.25">
      <c r="A21" s="1">
        <f t="shared" si="0"/>
        <v>20</v>
      </c>
      <c r="B21" s="1" t="s">
        <v>100</v>
      </c>
      <c r="C21" s="1" t="s">
        <v>32</v>
      </c>
      <c r="D21" s="1" t="s">
        <v>93</v>
      </c>
      <c r="E21" s="1" t="s">
        <v>1258</v>
      </c>
      <c r="F21" s="22" t="s">
        <v>1626</v>
      </c>
      <c r="G21" s="1" t="s">
        <v>83</v>
      </c>
      <c r="H21" s="1" t="s">
        <v>1335</v>
      </c>
      <c r="I21" s="1" t="s">
        <v>1336</v>
      </c>
      <c r="J21" s="1" t="s">
        <v>1337</v>
      </c>
      <c r="K21" s="1">
        <v>10</v>
      </c>
      <c r="M21" s="1" t="s">
        <v>965</v>
      </c>
      <c r="N21" s="1" t="s">
        <v>1169</v>
      </c>
      <c r="O21" s="1" t="s">
        <v>101</v>
      </c>
      <c r="P21" s="1" t="s">
        <v>102</v>
      </c>
      <c r="Q21" s="1">
        <f t="shared" si="1"/>
        <v>2</v>
      </c>
      <c r="R21" s="1">
        <f t="shared" si="2"/>
        <v>2</v>
      </c>
      <c r="U21" s="1" t="s">
        <v>572</v>
      </c>
      <c r="AE21" s="1" t="s">
        <v>657</v>
      </c>
      <c r="AP21" s="1"/>
      <c r="AT21"/>
      <c r="AU21"/>
      <c r="AV21"/>
      <c r="AW21"/>
    </row>
    <row r="22" spans="1:49" hidden="1" x14ac:dyDescent="0.25">
      <c r="A22" s="1">
        <f t="shared" si="0"/>
        <v>21</v>
      </c>
      <c r="B22" s="1" t="s">
        <v>103</v>
      </c>
      <c r="C22" s="1" t="s">
        <v>32</v>
      </c>
      <c r="D22" s="1" t="s">
        <v>104</v>
      </c>
      <c r="E22" s="1" t="s">
        <v>39</v>
      </c>
      <c r="F22" s="22" t="s">
        <v>1626</v>
      </c>
      <c r="G22" s="1" t="s">
        <v>83</v>
      </c>
      <c r="H22" s="1" t="s">
        <v>1338</v>
      </c>
      <c r="I22" s="1" t="s">
        <v>1339</v>
      </c>
      <c r="J22" s="1" t="s">
        <v>1340</v>
      </c>
      <c r="K22" s="1">
        <v>5</v>
      </c>
      <c r="M22" s="1" t="s">
        <v>966</v>
      </c>
      <c r="N22" s="1" t="s">
        <v>1170</v>
      </c>
      <c r="O22" s="1" t="s">
        <v>105</v>
      </c>
      <c r="P22" s="1" t="s">
        <v>106</v>
      </c>
      <c r="Q22" s="1">
        <f t="shared" si="1"/>
        <v>5</v>
      </c>
      <c r="R22" s="1">
        <f t="shared" si="2"/>
        <v>5</v>
      </c>
      <c r="S22" s="1" t="s">
        <v>528</v>
      </c>
      <c r="T22" s="1" t="s">
        <v>536</v>
      </c>
      <c r="X22" s="1" t="s">
        <v>595</v>
      </c>
      <c r="Y22" s="1" t="s">
        <v>597</v>
      </c>
      <c r="AE22" s="1" t="s">
        <v>658</v>
      </c>
      <c r="AP22" s="1"/>
      <c r="AT22"/>
      <c r="AU22"/>
      <c r="AV22"/>
      <c r="AW22"/>
    </row>
    <row r="23" spans="1:49" hidden="1" x14ac:dyDescent="0.25">
      <c r="A23" s="1">
        <f t="shared" si="0"/>
        <v>22</v>
      </c>
      <c r="B23" s="1" t="s">
        <v>107</v>
      </c>
      <c r="C23" s="1" t="s">
        <v>32</v>
      </c>
      <c r="D23" s="1" t="s">
        <v>1614</v>
      </c>
      <c r="E23" s="1" t="s">
        <v>39</v>
      </c>
      <c r="F23" s="22" t="s">
        <v>1626</v>
      </c>
      <c r="G23" s="1" t="s">
        <v>1236</v>
      </c>
      <c r="H23" s="1" t="s">
        <v>1341</v>
      </c>
      <c r="I23" s="1" t="s">
        <v>1342</v>
      </c>
      <c r="J23" s="1" t="s">
        <v>1343</v>
      </c>
      <c r="K23" s="1">
        <v>10</v>
      </c>
      <c r="M23" s="10" t="s">
        <v>967</v>
      </c>
      <c r="N23" s="10" t="s">
        <v>968</v>
      </c>
      <c r="O23" s="1" t="s">
        <v>108</v>
      </c>
      <c r="P23" s="1" t="s">
        <v>109</v>
      </c>
      <c r="Q23" s="1">
        <f t="shared" si="1"/>
        <v>4</v>
      </c>
      <c r="R23" s="1">
        <f t="shared" si="2"/>
        <v>2</v>
      </c>
      <c r="Z23" s="1" t="s">
        <v>788</v>
      </c>
      <c r="AA23" s="1" t="s">
        <v>789</v>
      </c>
      <c r="AL23" s="1" t="s">
        <v>738</v>
      </c>
      <c r="AM23" s="1" t="s">
        <v>739</v>
      </c>
      <c r="AP23" s="1"/>
      <c r="AT23"/>
      <c r="AU23"/>
      <c r="AV23"/>
      <c r="AW23"/>
    </row>
    <row r="24" spans="1:49" hidden="1" x14ac:dyDescent="0.25">
      <c r="A24" s="1">
        <f t="shared" si="0"/>
        <v>23</v>
      </c>
      <c r="B24" s="1" t="s">
        <v>110</v>
      </c>
      <c r="C24" s="1" t="s">
        <v>32</v>
      </c>
      <c r="D24" s="1" t="s">
        <v>111</v>
      </c>
      <c r="E24" s="1" t="s">
        <v>39</v>
      </c>
      <c r="F24" s="22" t="s">
        <v>1626</v>
      </c>
      <c r="G24" s="1" t="s">
        <v>1196</v>
      </c>
      <c r="H24" s="1" t="s">
        <v>1344</v>
      </c>
      <c r="I24" s="1" t="s">
        <v>1345</v>
      </c>
      <c r="J24" s="1" t="s">
        <v>1346</v>
      </c>
      <c r="K24" s="1">
        <v>5</v>
      </c>
      <c r="M24" s="10" t="s">
        <v>969</v>
      </c>
      <c r="N24" s="10" t="s">
        <v>970</v>
      </c>
      <c r="O24" s="1" t="s">
        <v>112</v>
      </c>
      <c r="P24" s="1" t="s">
        <v>113</v>
      </c>
      <c r="Q24" s="1">
        <f t="shared" si="1"/>
        <v>2</v>
      </c>
      <c r="R24" s="1">
        <f t="shared" si="2"/>
        <v>2</v>
      </c>
      <c r="S24" s="1" t="s">
        <v>537</v>
      </c>
      <c r="AE24" s="1" t="s">
        <v>659</v>
      </c>
      <c r="AP24" s="1"/>
      <c r="AT24"/>
      <c r="AU24"/>
      <c r="AV24"/>
      <c r="AW24"/>
    </row>
    <row r="25" spans="1:49" hidden="1" x14ac:dyDescent="0.25">
      <c r="A25" s="1">
        <f t="shared" si="0"/>
        <v>24</v>
      </c>
      <c r="B25" s="1" t="s">
        <v>114</v>
      </c>
      <c r="C25" s="1" t="s">
        <v>32</v>
      </c>
      <c r="D25" s="1" t="s">
        <v>1641</v>
      </c>
      <c r="E25" s="1" t="s">
        <v>34</v>
      </c>
      <c r="F25" s="22" t="s">
        <v>1626</v>
      </c>
      <c r="G25" s="1" t="s">
        <v>1196</v>
      </c>
      <c r="H25" s="1" t="s">
        <v>1347</v>
      </c>
      <c r="I25" s="1" t="s">
        <v>1348</v>
      </c>
      <c r="J25" s="1" t="s">
        <v>1349</v>
      </c>
      <c r="K25" s="1">
        <v>10</v>
      </c>
      <c r="M25" s="10" t="s">
        <v>971</v>
      </c>
      <c r="N25" s="10" t="s">
        <v>972</v>
      </c>
      <c r="O25" s="1" t="s">
        <v>115</v>
      </c>
      <c r="P25" s="1" t="s">
        <v>116</v>
      </c>
      <c r="Q25" s="1">
        <f t="shared" si="1"/>
        <v>1</v>
      </c>
      <c r="R25" s="1">
        <f t="shared" si="2"/>
        <v>1</v>
      </c>
      <c r="S25" s="1" t="s">
        <v>538</v>
      </c>
      <c r="AP25" s="1"/>
      <c r="AT25"/>
      <c r="AU25"/>
      <c r="AV25"/>
      <c r="AW25"/>
    </row>
    <row r="26" spans="1:49" hidden="1" x14ac:dyDescent="0.25">
      <c r="A26" s="1">
        <f t="shared" si="0"/>
        <v>25</v>
      </c>
      <c r="B26" s="1" t="s">
        <v>117</v>
      </c>
      <c r="C26" s="1" t="s">
        <v>32</v>
      </c>
      <c r="D26" s="1" t="s">
        <v>1812</v>
      </c>
      <c r="E26" s="1" t="s">
        <v>1256</v>
      </c>
      <c r="F26" s="22" t="s">
        <v>1626</v>
      </c>
      <c r="G26" s="1" t="s">
        <v>1196</v>
      </c>
      <c r="H26" s="1" t="s">
        <v>1350</v>
      </c>
      <c r="I26" s="1" t="s">
        <v>1351</v>
      </c>
      <c r="J26" s="1" t="s">
        <v>1352</v>
      </c>
      <c r="K26" s="1">
        <v>5</v>
      </c>
      <c r="M26" s="10" t="s">
        <v>1150</v>
      </c>
      <c r="N26" s="10" t="s">
        <v>973</v>
      </c>
      <c r="O26" s="1" t="s">
        <v>119</v>
      </c>
      <c r="P26" s="1" t="s">
        <v>120</v>
      </c>
      <c r="Q26" s="1">
        <f t="shared" si="1"/>
        <v>4</v>
      </c>
      <c r="R26" s="1">
        <f t="shared" si="2"/>
        <v>4</v>
      </c>
      <c r="U26" s="1" t="s">
        <v>573</v>
      </c>
      <c r="AE26" s="1" t="s">
        <v>660</v>
      </c>
      <c r="AF26" s="1" t="s">
        <v>661</v>
      </c>
      <c r="AI26" s="1" t="s">
        <v>702</v>
      </c>
      <c r="AP26" s="1"/>
      <c r="AT26"/>
      <c r="AU26"/>
      <c r="AV26"/>
      <c r="AW26"/>
    </row>
    <row r="27" spans="1:49" hidden="1" x14ac:dyDescent="0.25">
      <c r="A27" s="1">
        <f t="shared" si="0"/>
        <v>26</v>
      </c>
      <c r="B27" s="1" t="s">
        <v>121</v>
      </c>
      <c r="C27" s="1" t="s">
        <v>32</v>
      </c>
      <c r="D27" s="1" t="s">
        <v>118</v>
      </c>
      <c r="E27" s="1" t="s">
        <v>1811</v>
      </c>
      <c r="F27" s="22" t="s">
        <v>1626</v>
      </c>
      <c r="G27" s="1" t="s">
        <v>1196</v>
      </c>
      <c r="H27" s="1" t="s">
        <v>1353</v>
      </c>
      <c r="I27" s="1" t="s">
        <v>1279</v>
      </c>
      <c r="J27" s="1" t="s">
        <v>1354</v>
      </c>
      <c r="K27" s="1">
        <v>5</v>
      </c>
      <c r="M27" s="10" t="s">
        <v>974</v>
      </c>
      <c r="N27" s="10" t="s">
        <v>975</v>
      </c>
      <c r="O27" s="1" t="s">
        <v>122</v>
      </c>
      <c r="P27" s="1" t="s">
        <v>123</v>
      </c>
      <c r="Q27" s="1">
        <f t="shared" si="1"/>
        <v>1</v>
      </c>
      <c r="R27" s="1">
        <f t="shared" si="2"/>
        <v>1</v>
      </c>
      <c r="V27" s="1" t="s">
        <v>591</v>
      </c>
      <c r="AP27" s="1"/>
      <c r="AT27"/>
      <c r="AU27"/>
      <c r="AV27"/>
      <c r="AW27"/>
    </row>
    <row r="28" spans="1:49" hidden="1" x14ac:dyDescent="0.25">
      <c r="A28" s="1">
        <f t="shared" si="0"/>
        <v>27</v>
      </c>
      <c r="B28" s="1" t="s">
        <v>124</v>
      </c>
      <c r="C28" s="1" t="s">
        <v>32</v>
      </c>
      <c r="D28" s="1" t="s">
        <v>1812</v>
      </c>
      <c r="E28" s="1" t="s">
        <v>1813</v>
      </c>
      <c r="F28" s="22" t="s">
        <v>1626</v>
      </c>
      <c r="G28" s="1" t="s">
        <v>1196</v>
      </c>
      <c r="H28" s="1" t="s">
        <v>1355</v>
      </c>
      <c r="I28" s="1" t="s">
        <v>1356</v>
      </c>
      <c r="J28" s="1" t="s">
        <v>1357</v>
      </c>
      <c r="K28" s="1">
        <v>5</v>
      </c>
      <c r="M28" s="10" t="s">
        <v>976</v>
      </c>
      <c r="N28" s="10" t="s">
        <v>977</v>
      </c>
      <c r="O28" s="1" t="s">
        <v>125</v>
      </c>
      <c r="P28" s="1" t="s">
        <v>126</v>
      </c>
      <c r="Q28" s="1">
        <f t="shared" si="1"/>
        <v>1</v>
      </c>
      <c r="R28" s="1">
        <f t="shared" si="2"/>
        <v>1</v>
      </c>
      <c r="U28" s="1" t="s">
        <v>574</v>
      </c>
      <c r="AP28" s="1"/>
      <c r="AT28"/>
      <c r="AU28"/>
      <c r="AV28"/>
      <c r="AW28"/>
    </row>
    <row r="29" spans="1:49" hidden="1" x14ac:dyDescent="0.25">
      <c r="A29" s="1">
        <f t="shared" si="0"/>
        <v>28</v>
      </c>
      <c r="B29" s="6" t="s">
        <v>127</v>
      </c>
      <c r="C29" s="1" t="s">
        <v>32</v>
      </c>
      <c r="D29" s="1" t="s">
        <v>128</v>
      </c>
      <c r="E29" s="1" t="s">
        <v>34</v>
      </c>
      <c r="F29" s="22" t="s">
        <v>1626</v>
      </c>
      <c r="G29" s="1" t="s">
        <v>1196</v>
      </c>
      <c r="H29" s="1"/>
      <c r="M29" s="10" t="s">
        <v>978</v>
      </c>
      <c r="N29" s="10" t="s">
        <v>979</v>
      </c>
      <c r="O29" s="1" t="s">
        <v>936</v>
      </c>
      <c r="P29" s="1" t="s">
        <v>937</v>
      </c>
      <c r="Q29" s="6"/>
      <c r="R29" s="6"/>
      <c r="AP29" s="1" t="s">
        <v>1245</v>
      </c>
      <c r="AT29"/>
      <c r="AU29"/>
      <c r="AV29"/>
      <c r="AW29"/>
    </row>
    <row r="30" spans="1:49" hidden="1" x14ac:dyDescent="0.25">
      <c r="A30" s="1">
        <f t="shared" si="0"/>
        <v>29</v>
      </c>
      <c r="B30" s="1" t="s">
        <v>129</v>
      </c>
      <c r="C30" s="1" t="s">
        <v>32</v>
      </c>
      <c r="D30" s="1" t="s">
        <v>130</v>
      </c>
      <c r="E30" s="1" t="s">
        <v>34</v>
      </c>
      <c r="F30" s="22" t="s">
        <v>1626</v>
      </c>
      <c r="G30" s="1" t="s">
        <v>1196</v>
      </c>
      <c r="H30" s="1" t="s">
        <v>1358</v>
      </c>
      <c r="I30" s="1" t="s">
        <v>1359</v>
      </c>
      <c r="J30" s="1" t="s">
        <v>1360</v>
      </c>
      <c r="K30" s="1">
        <v>5</v>
      </c>
      <c r="M30" s="10" t="s">
        <v>980</v>
      </c>
      <c r="N30" s="10" t="s">
        <v>981</v>
      </c>
      <c r="O30" s="1" t="s">
        <v>131</v>
      </c>
      <c r="P30" s="1" t="s">
        <v>132</v>
      </c>
      <c r="Q30" s="1">
        <f t="shared" si="1"/>
        <v>7</v>
      </c>
      <c r="R30" s="1">
        <f t="shared" si="2"/>
        <v>5</v>
      </c>
      <c r="Z30" s="1" t="s">
        <v>790</v>
      </c>
      <c r="AA30" s="1" t="s">
        <v>791</v>
      </c>
      <c r="AB30" s="1" t="s">
        <v>612</v>
      </c>
      <c r="AC30" s="1" t="s">
        <v>613</v>
      </c>
      <c r="AE30" s="1" t="s">
        <v>662</v>
      </c>
      <c r="AL30" s="1" t="s">
        <v>740</v>
      </c>
      <c r="AM30" s="1" t="s">
        <v>741</v>
      </c>
      <c r="AP30" s="1"/>
      <c r="AT30"/>
      <c r="AU30"/>
      <c r="AV30"/>
      <c r="AW30"/>
    </row>
    <row r="31" spans="1:49" hidden="1" x14ac:dyDescent="0.25">
      <c r="A31" s="1">
        <f t="shared" si="0"/>
        <v>30</v>
      </c>
      <c r="B31" s="1" t="s">
        <v>133</v>
      </c>
      <c r="C31" s="1" t="s">
        <v>32</v>
      </c>
      <c r="D31" s="1" t="s">
        <v>134</v>
      </c>
      <c r="E31" s="1" t="s">
        <v>39</v>
      </c>
      <c r="F31" s="22" t="s">
        <v>1626</v>
      </c>
      <c r="G31" s="1" t="s">
        <v>1196</v>
      </c>
      <c r="H31" s="1" t="s">
        <v>1361</v>
      </c>
      <c r="I31" s="1" t="s">
        <v>1362</v>
      </c>
      <c r="J31" s="1" t="s">
        <v>1363</v>
      </c>
      <c r="K31" s="1">
        <v>10</v>
      </c>
      <c r="M31" s="10" t="s">
        <v>982</v>
      </c>
      <c r="N31" s="10" t="s">
        <v>983</v>
      </c>
      <c r="O31" s="1" t="s">
        <v>135</v>
      </c>
      <c r="P31" s="1" t="s">
        <v>136</v>
      </c>
      <c r="Q31" s="1">
        <f t="shared" si="1"/>
        <v>7</v>
      </c>
      <c r="R31" s="1">
        <f t="shared" si="2"/>
        <v>5</v>
      </c>
      <c r="Z31" s="1" t="s">
        <v>792</v>
      </c>
      <c r="AA31" s="1" t="s">
        <v>793</v>
      </c>
      <c r="AB31" s="1" t="s">
        <v>614</v>
      </c>
      <c r="AC31" s="1" t="s">
        <v>615</v>
      </c>
      <c r="AE31" s="1" t="s">
        <v>663</v>
      </c>
      <c r="AL31" s="1" t="s">
        <v>742</v>
      </c>
      <c r="AM31" s="1" t="s">
        <v>743</v>
      </c>
      <c r="AP31" s="1"/>
      <c r="AT31"/>
      <c r="AU31"/>
      <c r="AV31"/>
      <c r="AW31"/>
    </row>
    <row r="32" spans="1:49" hidden="1" x14ac:dyDescent="0.25">
      <c r="A32" s="1">
        <f t="shared" si="0"/>
        <v>31</v>
      </c>
      <c r="B32" s="1" t="s">
        <v>137</v>
      </c>
      <c r="C32" s="1" t="s">
        <v>32</v>
      </c>
      <c r="D32" s="1" t="s">
        <v>1642</v>
      </c>
      <c r="E32" s="1" t="s">
        <v>34</v>
      </c>
      <c r="F32" s="22" t="s">
        <v>1626</v>
      </c>
      <c r="G32" s="1" t="s">
        <v>1196</v>
      </c>
      <c r="H32" s="1" t="s">
        <v>1364</v>
      </c>
      <c r="I32" s="1" t="s">
        <v>1365</v>
      </c>
      <c r="J32" s="1" t="s">
        <v>1366</v>
      </c>
      <c r="K32" s="1">
        <v>5</v>
      </c>
      <c r="M32" s="10" t="s">
        <v>1171</v>
      </c>
      <c r="N32" s="10" t="s">
        <v>984</v>
      </c>
      <c r="O32" s="1" t="s">
        <v>138</v>
      </c>
      <c r="P32" s="1" t="s">
        <v>139</v>
      </c>
      <c r="Q32" s="1">
        <f t="shared" si="1"/>
        <v>1</v>
      </c>
      <c r="R32" s="1">
        <f t="shared" si="2"/>
        <v>1</v>
      </c>
      <c r="S32" s="1" t="s">
        <v>539</v>
      </c>
      <c r="AP32" s="1"/>
      <c r="AT32"/>
      <c r="AU32"/>
      <c r="AV32"/>
      <c r="AW32"/>
    </row>
    <row r="33" spans="1:49" x14ac:dyDescent="0.25">
      <c r="A33" s="1">
        <f t="shared" si="0"/>
        <v>32</v>
      </c>
      <c r="B33" s="1" t="s">
        <v>140</v>
      </c>
      <c r="C33" s="1" t="s">
        <v>32</v>
      </c>
      <c r="D33" s="1" t="s">
        <v>827</v>
      </c>
      <c r="E33" s="1" t="s">
        <v>39</v>
      </c>
      <c r="F33" s="22" t="s">
        <v>1626</v>
      </c>
      <c r="G33" s="1" t="s">
        <v>1196</v>
      </c>
      <c r="H33" s="1"/>
      <c r="K33" s="1">
        <v>10</v>
      </c>
      <c r="M33" s="10" t="s">
        <v>985</v>
      </c>
      <c r="N33" s="10" t="s">
        <v>986</v>
      </c>
      <c r="O33" s="1" t="s">
        <v>142</v>
      </c>
      <c r="P33" s="1" t="s">
        <v>143</v>
      </c>
      <c r="Q33" s="1">
        <f t="shared" si="1"/>
        <v>4</v>
      </c>
      <c r="R33" s="1">
        <f t="shared" si="2"/>
        <v>4</v>
      </c>
      <c r="S33" s="1" t="s">
        <v>540</v>
      </c>
      <c r="W33" s="1" t="s">
        <v>2925</v>
      </c>
      <c r="AD33" s="1" t="s">
        <v>642</v>
      </c>
      <c r="AE33" s="1" t="s">
        <v>664</v>
      </c>
      <c r="AP33" s="1"/>
      <c r="AT33"/>
      <c r="AU33"/>
      <c r="AV33"/>
      <c r="AW33"/>
    </row>
    <row r="34" spans="1:49" hidden="1" x14ac:dyDescent="0.25">
      <c r="A34" s="1">
        <f t="shared" si="0"/>
        <v>33</v>
      </c>
      <c r="B34" s="1" t="s">
        <v>144</v>
      </c>
      <c r="C34" s="1" t="s">
        <v>32</v>
      </c>
      <c r="D34" s="1" t="s">
        <v>1604</v>
      </c>
      <c r="E34" s="1" t="s">
        <v>39</v>
      </c>
      <c r="F34" s="22" t="s">
        <v>1626</v>
      </c>
      <c r="G34" s="1" t="s">
        <v>1235</v>
      </c>
      <c r="H34" s="1" t="s">
        <v>1367</v>
      </c>
      <c r="I34" s="1" t="s">
        <v>1368</v>
      </c>
      <c r="J34" s="1" t="s">
        <v>1369</v>
      </c>
      <c r="K34" s="1">
        <v>5</v>
      </c>
      <c r="M34" s="10" t="s">
        <v>514</v>
      </c>
      <c r="N34" s="10" t="s">
        <v>987</v>
      </c>
      <c r="O34" s="1" t="s">
        <v>145</v>
      </c>
      <c r="P34" s="1" t="s">
        <v>146</v>
      </c>
      <c r="Q34" s="1">
        <f t="shared" si="1"/>
        <v>2</v>
      </c>
      <c r="R34" s="1">
        <f t="shared" si="2"/>
        <v>2</v>
      </c>
      <c r="AE34" s="1" t="s">
        <v>665</v>
      </c>
      <c r="AK34" s="1" t="s">
        <v>720</v>
      </c>
      <c r="AP34" s="1"/>
      <c r="AT34"/>
      <c r="AU34"/>
      <c r="AV34"/>
      <c r="AW34"/>
    </row>
    <row r="35" spans="1:49" hidden="1" x14ac:dyDescent="0.25">
      <c r="A35" s="1">
        <f t="shared" ref="A35:A66" si="3">ROW()-1</f>
        <v>34</v>
      </c>
      <c r="B35" s="1" t="s">
        <v>859</v>
      </c>
      <c r="C35" s="1" t="s">
        <v>32</v>
      </c>
      <c r="D35" s="1" t="s">
        <v>1815</v>
      </c>
      <c r="E35" s="1" t="s">
        <v>39</v>
      </c>
      <c r="F35" s="22" t="s">
        <v>1626</v>
      </c>
      <c r="G35" s="1" t="s">
        <v>1606</v>
      </c>
      <c r="H35" s="1" t="s">
        <v>1370</v>
      </c>
      <c r="I35" s="1" t="s">
        <v>1371</v>
      </c>
      <c r="J35" s="1" t="s">
        <v>1372</v>
      </c>
      <c r="K35" s="1">
        <v>10</v>
      </c>
      <c r="M35" s="10" t="s">
        <v>988</v>
      </c>
      <c r="N35" s="10" t="s">
        <v>989</v>
      </c>
      <c r="O35" s="1" t="s">
        <v>148</v>
      </c>
      <c r="P35" s="1" t="s">
        <v>149</v>
      </c>
      <c r="Q35" s="1">
        <f t="shared" si="1"/>
        <v>2</v>
      </c>
      <c r="R35" s="1">
        <f t="shared" si="2"/>
        <v>2</v>
      </c>
      <c r="AE35" s="1" t="s">
        <v>666</v>
      </c>
      <c r="AF35" s="1" t="s">
        <v>667</v>
      </c>
      <c r="AP35" s="36" t="s">
        <v>1814</v>
      </c>
      <c r="AT35"/>
      <c r="AU35"/>
      <c r="AV35"/>
      <c r="AW35"/>
    </row>
    <row r="36" spans="1:49" hidden="1" x14ac:dyDescent="0.25">
      <c r="A36" s="1">
        <f t="shared" si="3"/>
        <v>35</v>
      </c>
      <c r="B36" s="1" t="s">
        <v>150</v>
      </c>
      <c r="C36" s="1" t="s">
        <v>32</v>
      </c>
      <c r="D36" s="1" t="s">
        <v>151</v>
      </c>
      <c r="E36" s="1" t="s">
        <v>34</v>
      </c>
      <c r="F36" s="22" t="s">
        <v>1626</v>
      </c>
      <c r="G36" s="1" t="s">
        <v>1234</v>
      </c>
      <c r="H36" s="1" t="s">
        <v>1373</v>
      </c>
      <c r="I36" s="1" t="s">
        <v>1374</v>
      </c>
      <c r="J36" s="1" t="s">
        <v>1375</v>
      </c>
      <c r="K36" s="1">
        <v>5</v>
      </c>
      <c r="M36" s="10" t="s">
        <v>990</v>
      </c>
      <c r="N36" s="10" t="s">
        <v>991</v>
      </c>
      <c r="O36" s="1" t="s">
        <v>152</v>
      </c>
      <c r="P36" s="1" t="s">
        <v>153</v>
      </c>
      <c r="Q36" s="1">
        <f t="shared" si="1"/>
        <v>4</v>
      </c>
      <c r="R36" s="1">
        <f t="shared" si="2"/>
        <v>2</v>
      </c>
      <c r="Z36" s="1" t="s">
        <v>794</v>
      </c>
      <c r="AA36" s="1" t="s">
        <v>795</v>
      </c>
      <c r="AL36" s="1" t="s">
        <v>744</v>
      </c>
      <c r="AM36" s="1" t="s">
        <v>745</v>
      </c>
      <c r="AP36" s="1"/>
      <c r="AT36"/>
      <c r="AU36"/>
      <c r="AV36"/>
      <c r="AW36"/>
    </row>
    <row r="37" spans="1:49" hidden="1" x14ac:dyDescent="0.25">
      <c r="A37" s="1">
        <f t="shared" si="3"/>
        <v>36</v>
      </c>
      <c r="B37" s="1" t="s">
        <v>154</v>
      </c>
      <c r="C37" s="1" t="s">
        <v>32</v>
      </c>
      <c r="D37" s="1" t="s">
        <v>813</v>
      </c>
      <c r="E37" s="1" t="s">
        <v>39</v>
      </c>
      <c r="F37" s="22" t="s">
        <v>1626</v>
      </c>
      <c r="G37" s="1" t="s">
        <v>818</v>
      </c>
      <c r="H37" s="1" t="s">
        <v>1376</v>
      </c>
      <c r="I37" s="1" t="s">
        <v>1377</v>
      </c>
      <c r="J37" s="1" t="s">
        <v>1378</v>
      </c>
      <c r="K37" s="1">
        <v>10</v>
      </c>
      <c r="M37" s="10" t="s">
        <v>992</v>
      </c>
      <c r="N37" s="10" t="s">
        <v>993</v>
      </c>
      <c r="O37" s="1" t="s">
        <v>155</v>
      </c>
      <c r="P37" s="1" t="s">
        <v>156</v>
      </c>
      <c r="Q37" s="1">
        <f t="shared" si="1"/>
        <v>3</v>
      </c>
      <c r="R37" s="1">
        <f t="shared" si="2"/>
        <v>3</v>
      </c>
      <c r="S37" s="1" t="s">
        <v>541</v>
      </c>
      <c r="T37" s="1" t="s">
        <v>542</v>
      </c>
      <c r="AE37" s="1" t="s">
        <v>668</v>
      </c>
      <c r="AP37" s="1"/>
      <c r="AT37"/>
      <c r="AU37"/>
      <c r="AV37"/>
      <c r="AW37"/>
    </row>
    <row r="38" spans="1:49" hidden="1" x14ac:dyDescent="0.25">
      <c r="A38" s="1">
        <f t="shared" si="3"/>
        <v>37</v>
      </c>
      <c r="B38" s="1" t="s">
        <v>157</v>
      </c>
      <c r="C38" s="1" t="s">
        <v>32</v>
      </c>
      <c r="D38" s="1" t="s">
        <v>158</v>
      </c>
      <c r="E38" s="1" t="s">
        <v>1258</v>
      </c>
      <c r="F38" s="22" t="s">
        <v>1626</v>
      </c>
      <c r="G38" s="1" t="s">
        <v>818</v>
      </c>
      <c r="H38" s="1" t="s">
        <v>1379</v>
      </c>
      <c r="I38" s="1" t="s">
        <v>1380</v>
      </c>
      <c r="J38" s="1" t="s">
        <v>1381</v>
      </c>
      <c r="K38" s="1">
        <v>5</v>
      </c>
      <c r="M38" s="10" t="s">
        <v>994</v>
      </c>
      <c r="N38" s="10" t="s">
        <v>995</v>
      </c>
      <c r="O38" s="1" t="s">
        <v>159</v>
      </c>
      <c r="P38" s="1" t="s">
        <v>160</v>
      </c>
      <c r="Q38" s="1">
        <f t="shared" si="1"/>
        <v>2</v>
      </c>
      <c r="R38" s="1">
        <f t="shared" si="2"/>
        <v>2</v>
      </c>
      <c r="U38" s="1" t="s">
        <v>575</v>
      </c>
      <c r="AE38" s="1" t="s">
        <v>669</v>
      </c>
      <c r="AP38" s="1"/>
      <c r="AT38"/>
      <c r="AU38"/>
      <c r="AV38"/>
      <c r="AW38"/>
    </row>
    <row r="39" spans="1:49" hidden="1" x14ac:dyDescent="0.25">
      <c r="A39" s="1">
        <f t="shared" si="3"/>
        <v>38</v>
      </c>
      <c r="B39" s="1" t="s">
        <v>161</v>
      </c>
      <c r="C39" s="1" t="s">
        <v>32</v>
      </c>
      <c r="D39" s="1" t="s">
        <v>158</v>
      </c>
      <c r="E39" s="1" t="s">
        <v>1259</v>
      </c>
      <c r="F39" s="22" t="s">
        <v>1626</v>
      </c>
      <c r="G39" s="1" t="s">
        <v>818</v>
      </c>
      <c r="H39" s="1" t="s">
        <v>1382</v>
      </c>
      <c r="I39" s="1" t="s">
        <v>1383</v>
      </c>
      <c r="J39" s="1" t="s">
        <v>1384</v>
      </c>
      <c r="K39" s="1">
        <v>5</v>
      </c>
      <c r="M39" s="10" t="s">
        <v>1148</v>
      </c>
      <c r="N39" s="10" t="s">
        <v>996</v>
      </c>
      <c r="O39" s="1" t="s">
        <v>162</v>
      </c>
      <c r="P39" s="1" t="s">
        <v>163</v>
      </c>
      <c r="Q39" s="1">
        <f t="shared" si="1"/>
        <v>1</v>
      </c>
      <c r="R39" s="1">
        <f t="shared" si="2"/>
        <v>1</v>
      </c>
      <c r="U39" s="1" t="s">
        <v>576</v>
      </c>
      <c r="AP39" s="1"/>
      <c r="AT39"/>
      <c r="AU39"/>
      <c r="AV39"/>
      <c r="AW39"/>
    </row>
    <row r="40" spans="1:49" hidden="1" x14ac:dyDescent="0.25">
      <c r="A40" s="1">
        <f t="shared" si="3"/>
        <v>39</v>
      </c>
      <c r="B40" s="1" t="s">
        <v>164</v>
      </c>
      <c r="C40" s="1" t="s">
        <v>32</v>
      </c>
      <c r="D40" s="1" t="s">
        <v>1260</v>
      </c>
      <c r="E40" s="1" t="s">
        <v>1261</v>
      </c>
      <c r="F40" s="22" t="s">
        <v>1626</v>
      </c>
      <c r="G40" s="1" t="s">
        <v>818</v>
      </c>
      <c r="H40" s="1" t="s">
        <v>1385</v>
      </c>
      <c r="I40" s="1" t="s">
        <v>1386</v>
      </c>
      <c r="J40" s="1" t="s">
        <v>1387</v>
      </c>
      <c r="K40" s="1">
        <v>5</v>
      </c>
      <c r="M40" s="10" t="s">
        <v>997</v>
      </c>
      <c r="N40" s="10" t="s">
        <v>998</v>
      </c>
      <c r="O40" s="1" t="s">
        <v>165</v>
      </c>
      <c r="P40" s="1" t="s">
        <v>166</v>
      </c>
      <c r="Q40" s="1">
        <f t="shared" si="1"/>
        <v>1</v>
      </c>
      <c r="R40" s="1">
        <f t="shared" si="2"/>
        <v>1</v>
      </c>
      <c r="U40" s="1" t="s">
        <v>577</v>
      </c>
      <c r="AP40" s="5"/>
      <c r="AT40"/>
      <c r="AU40"/>
      <c r="AV40"/>
      <c r="AW40"/>
    </row>
    <row r="41" spans="1:49" hidden="1" x14ac:dyDescent="0.25">
      <c r="A41" s="1">
        <f t="shared" si="3"/>
        <v>40</v>
      </c>
      <c r="B41" s="1" t="s">
        <v>167</v>
      </c>
      <c r="C41" s="1" t="s">
        <v>32</v>
      </c>
      <c r="D41" s="1" t="s">
        <v>158</v>
      </c>
      <c r="E41" s="1" t="s">
        <v>1811</v>
      </c>
      <c r="F41" s="22" t="s">
        <v>1626</v>
      </c>
      <c r="G41" s="1" t="s">
        <v>818</v>
      </c>
      <c r="H41" s="1" t="s">
        <v>1388</v>
      </c>
      <c r="I41" s="1" t="s">
        <v>1279</v>
      </c>
      <c r="J41" s="1" t="s">
        <v>1389</v>
      </c>
      <c r="K41" s="1">
        <v>5</v>
      </c>
      <c r="M41" s="10" t="s">
        <v>999</v>
      </c>
      <c r="N41" s="10" t="s">
        <v>1000</v>
      </c>
      <c r="O41" s="1" t="s">
        <v>168</v>
      </c>
      <c r="P41" s="1" t="s">
        <v>169</v>
      </c>
      <c r="Q41" s="1">
        <f t="shared" si="1"/>
        <v>1</v>
      </c>
      <c r="R41" s="1">
        <f t="shared" si="2"/>
        <v>1</v>
      </c>
      <c r="V41" s="1" t="s">
        <v>592</v>
      </c>
      <c r="AP41" s="1"/>
      <c r="AT41"/>
      <c r="AU41"/>
      <c r="AV41"/>
      <c r="AW41"/>
    </row>
    <row r="42" spans="1:49" hidden="1" x14ac:dyDescent="0.25">
      <c r="A42" s="1">
        <f t="shared" si="3"/>
        <v>41</v>
      </c>
      <c r="B42" s="6" t="s">
        <v>867</v>
      </c>
      <c r="C42" s="1" t="s">
        <v>32</v>
      </c>
      <c r="D42" s="1" t="s">
        <v>2016</v>
      </c>
      <c r="E42" s="1" t="s">
        <v>34</v>
      </c>
      <c r="F42" s="22" t="s">
        <v>1626</v>
      </c>
      <c r="G42" s="1" t="s">
        <v>818</v>
      </c>
      <c r="H42" s="1" t="s">
        <v>1390</v>
      </c>
      <c r="I42" s="1" t="s">
        <v>1243</v>
      </c>
      <c r="J42" s="1" t="s">
        <v>1391</v>
      </c>
      <c r="M42" s="10" t="s">
        <v>1001</v>
      </c>
      <c r="N42" s="10" t="s">
        <v>1002</v>
      </c>
      <c r="O42" s="1" t="s">
        <v>938</v>
      </c>
      <c r="P42" s="1" t="s">
        <v>939</v>
      </c>
      <c r="Q42" s="6"/>
      <c r="R42" s="6"/>
      <c r="AP42" s="1" t="s">
        <v>1243</v>
      </c>
      <c r="AT42"/>
      <c r="AU42"/>
      <c r="AV42"/>
      <c r="AW42"/>
    </row>
    <row r="43" spans="1:49" hidden="1" x14ac:dyDescent="0.25">
      <c r="A43" s="1">
        <f t="shared" si="3"/>
        <v>42</v>
      </c>
      <c r="B43" s="1" t="s">
        <v>170</v>
      </c>
      <c r="C43" s="1" t="s">
        <v>32</v>
      </c>
      <c r="D43" s="1" t="s">
        <v>1773</v>
      </c>
      <c r="E43" s="1" t="s">
        <v>39</v>
      </c>
      <c r="F43" s="22" t="s">
        <v>1626</v>
      </c>
      <c r="G43" s="1" t="s">
        <v>818</v>
      </c>
      <c r="H43" s="1" t="s">
        <v>1392</v>
      </c>
      <c r="I43" s="1" t="s">
        <v>1393</v>
      </c>
      <c r="J43" s="1" t="s">
        <v>1394</v>
      </c>
      <c r="K43" s="1">
        <v>10</v>
      </c>
      <c r="M43" s="10" t="s">
        <v>1149</v>
      </c>
      <c r="N43" s="10" t="s">
        <v>1003</v>
      </c>
      <c r="O43" s="1" t="s">
        <v>171</v>
      </c>
      <c r="P43" s="1" t="s">
        <v>172</v>
      </c>
      <c r="Q43" s="1">
        <f t="shared" si="1"/>
        <v>7</v>
      </c>
      <c r="R43" s="1">
        <f t="shared" si="2"/>
        <v>5</v>
      </c>
      <c r="Z43" s="1" t="s">
        <v>796</v>
      </c>
      <c r="AA43" s="1" t="s">
        <v>797</v>
      </c>
      <c r="AB43" s="1" t="s">
        <v>616</v>
      </c>
      <c r="AC43" s="1" t="s">
        <v>617</v>
      </c>
      <c r="AE43" s="1" t="s">
        <v>670</v>
      </c>
      <c r="AL43" s="1" t="s">
        <v>746</v>
      </c>
      <c r="AM43" s="1" t="s">
        <v>747</v>
      </c>
      <c r="AP43" s="1"/>
      <c r="AT43"/>
      <c r="AU43"/>
      <c r="AV43"/>
      <c r="AW43"/>
    </row>
    <row r="44" spans="1:49" hidden="1" x14ac:dyDescent="0.25">
      <c r="A44" s="1">
        <f t="shared" si="3"/>
        <v>43</v>
      </c>
      <c r="B44" s="1" t="s">
        <v>173</v>
      </c>
      <c r="C44" s="1" t="s">
        <v>32</v>
      </c>
      <c r="D44" s="1" t="s">
        <v>174</v>
      </c>
      <c r="E44" s="1" t="s">
        <v>34</v>
      </c>
      <c r="F44" s="22" t="s">
        <v>1626</v>
      </c>
      <c r="G44" s="1" t="s">
        <v>818</v>
      </c>
      <c r="H44" s="1" t="s">
        <v>1395</v>
      </c>
      <c r="I44" s="1" t="s">
        <v>1396</v>
      </c>
      <c r="J44" s="1" t="s">
        <v>1397</v>
      </c>
      <c r="K44" s="1">
        <v>5</v>
      </c>
      <c r="M44" s="10" t="s">
        <v>1004</v>
      </c>
      <c r="N44" s="10" t="s">
        <v>1005</v>
      </c>
      <c r="O44" s="1" t="s">
        <v>175</v>
      </c>
      <c r="P44" s="1" t="s">
        <v>176</v>
      </c>
      <c r="Q44" s="1">
        <f t="shared" si="1"/>
        <v>7</v>
      </c>
      <c r="R44" s="1">
        <f t="shared" si="2"/>
        <v>5</v>
      </c>
      <c r="Z44" s="1" t="s">
        <v>798</v>
      </c>
      <c r="AA44" s="1" t="s">
        <v>799</v>
      </c>
      <c r="AB44" s="1" t="s">
        <v>618</v>
      </c>
      <c r="AC44" s="1" t="s">
        <v>619</v>
      </c>
      <c r="AE44" s="1" t="s">
        <v>671</v>
      </c>
      <c r="AL44" s="1" t="s">
        <v>748</v>
      </c>
      <c r="AM44" s="1" t="s">
        <v>749</v>
      </c>
      <c r="AP44" s="1"/>
      <c r="AT44"/>
      <c r="AU44"/>
      <c r="AV44"/>
      <c r="AW44"/>
    </row>
    <row r="45" spans="1:49" hidden="1" x14ac:dyDescent="0.25">
      <c r="A45" s="1">
        <f t="shared" si="3"/>
        <v>44</v>
      </c>
      <c r="B45" s="1" t="s">
        <v>177</v>
      </c>
      <c r="C45" s="1" t="s">
        <v>32</v>
      </c>
      <c r="D45" s="1" t="s">
        <v>1639</v>
      </c>
      <c r="E45" s="1" t="s">
        <v>39</v>
      </c>
      <c r="F45" s="22" t="s">
        <v>1626</v>
      </c>
      <c r="G45" s="1" t="s">
        <v>818</v>
      </c>
      <c r="H45" s="1" t="s">
        <v>1398</v>
      </c>
      <c r="I45" s="1" t="s">
        <v>1399</v>
      </c>
      <c r="J45" s="1" t="s">
        <v>1400</v>
      </c>
      <c r="K45" s="1">
        <v>10</v>
      </c>
      <c r="M45" s="10" t="s">
        <v>1006</v>
      </c>
      <c r="N45" s="10" t="s">
        <v>1007</v>
      </c>
      <c r="O45" s="1" t="s">
        <v>179</v>
      </c>
      <c r="P45" s="1" t="s">
        <v>180</v>
      </c>
      <c r="Q45" s="1">
        <f t="shared" si="1"/>
        <v>7</v>
      </c>
      <c r="R45" s="1">
        <f t="shared" si="2"/>
        <v>5</v>
      </c>
      <c r="S45" s="1" t="s">
        <v>543</v>
      </c>
      <c r="X45" s="1" t="s">
        <v>596</v>
      </c>
      <c r="Y45" s="1" t="s">
        <v>598</v>
      </c>
      <c r="Z45" s="1" t="s">
        <v>800</v>
      </c>
      <c r="AA45" s="1" t="s">
        <v>801</v>
      </c>
      <c r="AN45" s="1" t="s">
        <v>775</v>
      </c>
      <c r="AO45" s="1" t="s">
        <v>2515</v>
      </c>
      <c r="AP45" s="1"/>
      <c r="AT45"/>
      <c r="AU45"/>
      <c r="AV45"/>
      <c r="AW45"/>
    </row>
    <row r="46" spans="1:49" hidden="1" x14ac:dyDescent="0.25">
      <c r="A46" s="1">
        <f t="shared" si="3"/>
        <v>45</v>
      </c>
      <c r="B46" s="1" t="s">
        <v>181</v>
      </c>
      <c r="C46" s="1" t="s">
        <v>32</v>
      </c>
      <c r="D46" s="1" t="s">
        <v>182</v>
      </c>
      <c r="E46" s="1" t="s">
        <v>39</v>
      </c>
      <c r="F46" s="22" t="s">
        <v>1626</v>
      </c>
      <c r="G46" s="1" t="s">
        <v>818</v>
      </c>
      <c r="H46" s="1" t="s">
        <v>1401</v>
      </c>
      <c r="I46" s="1" t="s">
        <v>1402</v>
      </c>
      <c r="J46" s="1" t="s">
        <v>1403</v>
      </c>
      <c r="K46" s="1">
        <v>6</v>
      </c>
      <c r="M46" s="10" t="s">
        <v>1008</v>
      </c>
      <c r="N46" s="10" t="s">
        <v>1009</v>
      </c>
      <c r="O46" s="1" t="s">
        <v>183</v>
      </c>
      <c r="P46" s="1" t="s">
        <v>184</v>
      </c>
      <c r="Q46" s="1">
        <f t="shared" si="1"/>
        <v>2</v>
      </c>
      <c r="R46" s="1">
        <f t="shared" si="2"/>
        <v>2</v>
      </c>
      <c r="S46" s="1" t="s">
        <v>544</v>
      </c>
      <c r="AE46" s="1" t="s">
        <v>672</v>
      </c>
      <c r="AP46" s="1"/>
      <c r="AT46"/>
      <c r="AU46"/>
      <c r="AV46"/>
      <c r="AW46"/>
    </row>
    <row r="47" spans="1:49" hidden="1" x14ac:dyDescent="0.25">
      <c r="A47" s="1">
        <f t="shared" si="3"/>
        <v>46</v>
      </c>
      <c r="B47" s="1" t="s">
        <v>185</v>
      </c>
      <c r="C47" s="1" t="s">
        <v>32</v>
      </c>
      <c r="D47" s="1" t="s">
        <v>186</v>
      </c>
      <c r="E47" s="1" t="s">
        <v>34</v>
      </c>
      <c r="F47" s="22" t="s">
        <v>1626</v>
      </c>
      <c r="G47" s="1" t="s">
        <v>1609</v>
      </c>
      <c r="H47" s="1" t="s">
        <v>1404</v>
      </c>
      <c r="I47" s="1" t="s">
        <v>1405</v>
      </c>
      <c r="J47" s="1" t="s">
        <v>1406</v>
      </c>
      <c r="K47" s="1">
        <v>10</v>
      </c>
      <c r="M47" s="10" t="s">
        <v>1010</v>
      </c>
      <c r="N47" s="10" t="s">
        <v>1011</v>
      </c>
      <c r="O47" s="1" t="s">
        <v>187</v>
      </c>
      <c r="P47" s="1" t="s">
        <v>188</v>
      </c>
      <c r="Q47" s="1">
        <f t="shared" si="1"/>
        <v>7</v>
      </c>
      <c r="R47" s="1">
        <f t="shared" si="2"/>
        <v>5</v>
      </c>
      <c r="Z47" s="1" t="s">
        <v>802</v>
      </c>
      <c r="AA47" s="1" t="s">
        <v>803</v>
      </c>
      <c r="AB47" s="1" t="s">
        <v>620</v>
      </c>
      <c r="AC47" s="1" t="s">
        <v>621</v>
      </c>
      <c r="AE47" s="1" t="s">
        <v>673</v>
      </c>
      <c r="AL47" s="1" t="s">
        <v>750</v>
      </c>
      <c r="AM47" s="1" t="s">
        <v>751</v>
      </c>
      <c r="AP47" s="36" t="s">
        <v>1816</v>
      </c>
      <c r="AT47"/>
      <c r="AU47"/>
      <c r="AV47"/>
      <c r="AW47"/>
    </row>
    <row r="48" spans="1:49" hidden="1" x14ac:dyDescent="0.25">
      <c r="A48" s="38">
        <f t="shared" si="3"/>
        <v>47</v>
      </c>
      <c r="B48" s="38" t="s">
        <v>189</v>
      </c>
      <c r="C48" s="38" t="s">
        <v>32</v>
      </c>
      <c r="D48" s="38" t="s">
        <v>190</v>
      </c>
      <c r="E48" s="38" t="s">
        <v>34</v>
      </c>
      <c r="F48" s="40"/>
      <c r="G48" s="38" t="s">
        <v>1609</v>
      </c>
      <c r="H48" s="38"/>
      <c r="I48" s="38"/>
      <c r="J48" s="38"/>
      <c r="K48" s="38"/>
      <c r="M48" s="10" t="s">
        <v>1012</v>
      </c>
      <c r="N48" s="10" t="s">
        <v>1013</v>
      </c>
      <c r="O48" s="1" t="s">
        <v>940</v>
      </c>
      <c r="P48" s="1" t="s">
        <v>941</v>
      </c>
      <c r="Q48" s="6"/>
      <c r="R48" s="6"/>
      <c r="AP48" s="38" t="s">
        <v>2017</v>
      </c>
      <c r="AT48"/>
      <c r="AU48"/>
      <c r="AV48"/>
      <c r="AW48"/>
    </row>
    <row r="49" spans="1:49" hidden="1" x14ac:dyDescent="0.25">
      <c r="A49" s="1">
        <f t="shared" si="3"/>
        <v>48</v>
      </c>
      <c r="B49" s="1" t="s">
        <v>191</v>
      </c>
      <c r="C49" s="1" t="s">
        <v>32</v>
      </c>
      <c r="D49" s="1" t="s">
        <v>1817</v>
      </c>
      <c r="E49" s="1" t="s">
        <v>34</v>
      </c>
      <c r="F49" s="22" t="s">
        <v>1626</v>
      </c>
      <c r="G49" s="1" t="s">
        <v>1609</v>
      </c>
      <c r="H49" s="1" t="s">
        <v>1407</v>
      </c>
      <c r="I49" s="1" t="s">
        <v>1408</v>
      </c>
      <c r="J49" s="1" t="s">
        <v>1409</v>
      </c>
      <c r="K49" s="1">
        <v>10</v>
      </c>
      <c r="M49" s="10" t="s">
        <v>1014</v>
      </c>
      <c r="N49" s="10" t="s">
        <v>1015</v>
      </c>
      <c r="O49" s="1" t="s">
        <v>192</v>
      </c>
      <c r="P49" s="1" t="s">
        <v>193</v>
      </c>
      <c r="Q49" s="1">
        <f t="shared" si="1"/>
        <v>7</v>
      </c>
      <c r="R49" s="1">
        <f t="shared" si="2"/>
        <v>5</v>
      </c>
      <c r="Z49" s="1" t="s">
        <v>804</v>
      </c>
      <c r="AA49" s="1" t="s">
        <v>805</v>
      </c>
      <c r="AB49" s="1" t="s">
        <v>622</v>
      </c>
      <c r="AC49" s="1" t="s">
        <v>623</v>
      </c>
      <c r="AE49" s="1" t="s">
        <v>674</v>
      </c>
      <c r="AL49" s="1" t="s">
        <v>752</v>
      </c>
      <c r="AM49" s="1" t="s">
        <v>753</v>
      </c>
      <c r="AP49" s="1"/>
      <c r="AT49"/>
      <c r="AU49"/>
      <c r="AV49"/>
      <c r="AW49"/>
    </row>
    <row r="50" spans="1:49" hidden="1" x14ac:dyDescent="0.25">
      <c r="A50" s="1">
        <f t="shared" si="3"/>
        <v>49</v>
      </c>
      <c r="B50" s="1" t="s">
        <v>194</v>
      </c>
      <c r="C50" s="1" t="s">
        <v>32</v>
      </c>
      <c r="D50" s="1" t="s">
        <v>1818</v>
      </c>
      <c r="E50" s="1" t="s">
        <v>34</v>
      </c>
      <c r="F50" s="22" t="s">
        <v>1626</v>
      </c>
      <c r="G50" s="1" t="s">
        <v>1609</v>
      </c>
      <c r="H50" s="1" t="s">
        <v>1410</v>
      </c>
      <c r="I50" s="1" t="s">
        <v>1411</v>
      </c>
      <c r="J50" s="1" t="s">
        <v>1412</v>
      </c>
      <c r="K50" s="1">
        <v>6</v>
      </c>
      <c r="M50" s="10" t="s">
        <v>1016</v>
      </c>
      <c r="N50" s="10" t="s">
        <v>1017</v>
      </c>
      <c r="O50" s="1" t="s">
        <v>196</v>
      </c>
      <c r="P50" s="1" t="s">
        <v>197</v>
      </c>
      <c r="Q50" s="1">
        <f t="shared" si="1"/>
        <v>1</v>
      </c>
      <c r="R50" s="1">
        <f t="shared" si="2"/>
        <v>1</v>
      </c>
      <c r="S50" s="1" t="s">
        <v>545</v>
      </c>
      <c r="AP50" s="1"/>
      <c r="AT50"/>
      <c r="AU50"/>
      <c r="AV50"/>
      <c r="AW50"/>
    </row>
    <row r="51" spans="1:49" hidden="1" x14ac:dyDescent="0.25">
      <c r="A51" s="1">
        <f t="shared" si="3"/>
        <v>50</v>
      </c>
      <c r="B51" s="1" t="s">
        <v>198</v>
      </c>
      <c r="C51" s="1" t="s">
        <v>32</v>
      </c>
      <c r="D51" s="1" t="s">
        <v>199</v>
      </c>
      <c r="E51" s="1" t="s">
        <v>39</v>
      </c>
      <c r="F51" s="22" t="s">
        <v>1626</v>
      </c>
      <c r="G51" s="1" t="s">
        <v>1609</v>
      </c>
      <c r="H51" s="1" t="s">
        <v>1413</v>
      </c>
      <c r="I51" s="1" t="s">
        <v>1414</v>
      </c>
      <c r="J51" s="1" t="s">
        <v>1415</v>
      </c>
      <c r="K51" s="1">
        <v>10</v>
      </c>
      <c r="M51" s="10" t="s">
        <v>1018</v>
      </c>
      <c r="N51" s="10" t="s">
        <v>1019</v>
      </c>
      <c r="O51" s="1" t="s">
        <v>200</v>
      </c>
      <c r="P51" s="1" t="s">
        <v>201</v>
      </c>
      <c r="Q51" s="1">
        <f t="shared" si="1"/>
        <v>2</v>
      </c>
      <c r="R51" s="1">
        <f t="shared" si="2"/>
        <v>2</v>
      </c>
      <c r="S51" s="1" t="s">
        <v>546</v>
      </c>
      <c r="AE51" s="1" t="s">
        <v>675</v>
      </c>
      <c r="AP51" s="1"/>
      <c r="AT51"/>
      <c r="AU51"/>
      <c r="AV51"/>
      <c r="AW51"/>
    </row>
    <row r="52" spans="1:49" hidden="1" x14ac:dyDescent="0.25">
      <c r="A52" s="1">
        <f t="shared" si="3"/>
        <v>51</v>
      </c>
      <c r="B52" s="1" t="s">
        <v>202</v>
      </c>
      <c r="C52" s="1" t="s">
        <v>32</v>
      </c>
      <c r="D52" s="1" t="s">
        <v>203</v>
      </c>
      <c r="E52" s="1" t="s">
        <v>39</v>
      </c>
      <c r="F52" s="22" t="s">
        <v>1626</v>
      </c>
      <c r="G52" s="1" t="s">
        <v>449</v>
      </c>
      <c r="H52" s="1" t="s">
        <v>1416</v>
      </c>
      <c r="I52" s="1" t="s">
        <v>1417</v>
      </c>
      <c r="J52" s="1" t="s">
        <v>1418</v>
      </c>
      <c r="K52" s="1">
        <v>6</v>
      </c>
      <c r="M52" s="10" t="s">
        <v>1020</v>
      </c>
      <c r="N52" s="10" t="s">
        <v>1021</v>
      </c>
      <c r="O52" s="1" t="s">
        <v>204</v>
      </c>
      <c r="P52" s="1" t="s">
        <v>205</v>
      </c>
      <c r="Q52" s="1">
        <f t="shared" si="1"/>
        <v>4</v>
      </c>
      <c r="R52" s="1">
        <f t="shared" si="2"/>
        <v>2</v>
      </c>
      <c r="Z52" s="1" t="s">
        <v>806</v>
      </c>
      <c r="AA52" s="1" t="s">
        <v>807</v>
      </c>
      <c r="AL52" s="1" t="s">
        <v>754</v>
      </c>
      <c r="AM52" s="1" t="s">
        <v>755</v>
      </c>
      <c r="AP52" s="36" t="s">
        <v>1816</v>
      </c>
      <c r="AT52"/>
      <c r="AU52"/>
      <c r="AV52"/>
      <c r="AW52"/>
    </row>
    <row r="53" spans="1:49" x14ac:dyDescent="0.25">
      <c r="A53" s="1">
        <f t="shared" si="3"/>
        <v>52</v>
      </c>
      <c r="B53" s="1" t="s">
        <v>206</v>
      </c>
      <c r="C53" s="1" t="s">
        <v>32</v>
      </c>
      <c r="D53" s="1" t="s">
        <v>207</v>
      </c>
      <c r="E53" s="1" t="s">
        <v>34</v>
      </c>
      <c r="F53" s="22" t="s">
        <v>1626</v>
      </c>
      <c r="G53" s="1" t="s">
        <v>208</v>
      </c>
      <c r="H53" s="1"/>
      <c r="K53" s="1">
        <v>10</v>
      </c>
      <c r="M53" s="10" t="s">
        <v>1022</v>
      </c>
      <c r="N53" s="10" t="s">
        <v>1023</v>
      </c>
      <c r="O53" s="1" t="s">
        <v>209</v>
      </c>
      <c r="P53" s="1" t="s">
        <v>210</v>
      </c>
      <c r="Q53" s="1">
        <f t="shared" si="1"/>
        <v>7</v>
      </c>
      <c r="R53" s="1">
        <f t="shared" si="2"/>
        <v>7</v>
      </c>
      <c r="S53" s="1" t="s">
        <v>547</v>
      </c>
      <c r="T53" s="1" t="s">
        <v>548</v>
      </c>
      <c r="W53" s="1" t="s">
        <v>2927</v>
      </c>
      <c r="X53" s="1" t="s">
        <v>599</v>
      </c>
      <c r="Y53" s="1" t="s">
        <v>600</v>
      </c>
      <c r="AD53" s="1" t="s">
        <v>643</v>
      </c>
      <c r="AE53" s="1" t="s">
        <v>676</v>
      </c>
      <c r="AP53" s="36" t="s">
        <v>1816</v>
      </c>
      <c r="AT53"/>
      <c r="AU53"/>
      <c r="AV53"/>
      <c r="AW53"/>
    </row>
    <row r="54" spans="1:49" hidden="1" x14ac:dyDescent="0.25">
      <c r="A54" s="1">
        <f t="shared" si="3"/>
        <v>53</v>
      </c>
      <c r="B54" s="1" t="s">
        <v>211</v>
      </c>
      <c r="C54" s="1" t="s">
        <v>32</v>
      </c>
      <c r="D54" s="1" t="s">
        <v>212</v>
      </c>
      <c r="E54" s="1" t="s">
        <v>39</v>
      </c>
      <c r="F54" s="22" t="s">
        <v>1626</v>
      </c>
      <c r="G54" s="1" t="s">
        <v>208</v>
      </c>
      <c r="H54" s="1" t="s">
        <v>1419</v>
      </c>
      <c r="I54" s="1" t="s">
        <v>1420</v>
      </c>
      <c r="J54" s="1" t="s">
        <v>1421</v>
      </c>
      <c r="K54" s="1">
        <v>6</v>
      </c>
      <c r="M54" s="10" t="s">
        <v>1024</v>
      </c>
      <c r="N54" s="10" t="s">
        <v>1025</v>
      </c>
      <c r="O54" s="1" t="s">
        <v>213</v>
      </c>
      <c r="P54" s="1" t="s">
        <v>214</v>
      </c>
      <c r="Q54" s="1">
        <f t="shared" si="1"/>
        <v>1</v>
      </c>
      <c r="R54" s="1">
        <f t="shared" si="2"/>
        <v>1</v>
      </c>
      <c r="AK54" s="1" t="s">
        <v>721</v>
      </c>
      <c r="AP54" s="1"/>
      <c r="AT54"/>
      <c r="AU54"/>
      <c r="AV54"/>
      <c r="AW54"/>
    </row>
    <row r="55" spans="1:49" hidden="1" x14ac:dyDescent="0.25">
      <c r="A55" s="1">
        <f t="shared" si="3"/>
        <v>54</v>
      </c>
      <c r="B55" s="1" t="s">
        <v>215</v>
      </c>
      <c r="C55" s="1" t="s">
        <v>32</v>
      </c>
      <c r="D55" s="1" t="s">
        <v>216</v>
      </c>
      <c r="E55" s="1" t="s">
        <v>34</v>
      </c>
      <c r="F55" s="22" t="s">
        <v>1626</v>
      </c>
      <c r="G55" s="1" t="s">
        <v>208</v>
      </c>
      <c r="H55" s="1" t="s">
        <v>1422</v>
      </c>
      <c r="I55" s="1" t="s">
        <v>1423</v>
      </c>
      <c r="J55" s="1" t="s">
        <v>1424</v>
      </c>
      <c r="K55" s="1">
        <v>10</v>
      </c>
      <c r="M55" s="10" t="s">
        <v>1026</v>
      </c>
      <c r="N55" s="10" t="s">
        <v>1027</v>
      </c>
      <c r="O55" s="1" t="s">
        <v>217</v>
      </c>
      <c r="P55" s="1" t="s">
        <v>218</v>
      </c>
      <c r="Q55" s="1">
        <f t="shared" si="1"/>
        <v>7</v>
      </c>
      <c r="R55" s="1">
        <f t="shared" si="2"/>
        <v>5</v>
      </c>
      <c r="Z55" s="1" t="s">
        <v>808</v>
      </c>
      <c r="AA55" s="1" t="s">
        <v>809</v>
      </c>
      <c r="AB55" s="1" t="s">
        <v>624</v>
      </c>
      <c r="AC55" s="1" t="s">
        <v>625</v>
      </c>
      <c r="AE55" s="1" t="s">
        <v>677</v>
      </c>
      <c r="AL55" s="1" t="s">
        <v>756</v>
      </c>
      <c r="AM55" s="1" t="s">
        <v>757</v>
      </c>
      <c r="AP55" s="1"/>
      <c r="AT55"/>
      <c r="AU55"/>
      <c r="AV55"/>
      <c r="AW55"/>
    </row>
    <row r="56" spans="1:49" hidden="1" x14ac:dyDescent="0.25">
      <c r="A56" s="1">
        <f t="shared" si="3"/>
        <v>55</v>
      </c>
      <c r="B56" s="1" t="s">
        <v>860</v>
      </c>
      <c r="C56" s="1" t="s">
        <v>32</v>
      </c>
      <c r="D56" s="1" t="s">
        <v>219</v>
      </c>
      <c r="E56" s="1" t="s">
        <v>39</v>
      </c>
      <c r="F56" s="22" t="s">
        <v>1626</v>
      </c>
      <c r="G56" s="1" t="s">
        <v>208</v>
      </c>
      <c r="H56" s="1" t="s">
        <v>1425</v>
      </c>
      <c r="I56" s="1" t="s">
        <v>1426</v>
      </c>
      <c r="J56" s="1" t="s">
        <v>1427</v>
      </c>
      <c r="K56" s="1">
        <v>6</v>
      </c>
      <c r="M56" s="10" t="s">
        <v>1172</v>
      </c>
      <c r="N56" s="10" t="s">
        <v>1028</v>
      </c>
      <c r="O56" s="1" t="s">
        <v>220</v>
      </c>
      <c r="P56" s="1" t="s">
        <v>221</v>
      </c>
      <c r="Q56" s="1">
        <f t="shared" si="1"/>
        <v>4</v>
      </c>
      <c r="R56" s="1">
        <f t="shared" si="2"/>
        <v>3</v>
      </c>
      <c r="Z56" s="1" t="s">
        <v>810</v>
      </c>
      <c r="AB56" s="1" t="s">
        <v>626</v>
      </c>
      <c r="AE56" s="1" t="s">
        <v>678</v>
      </c>
      <c r="AL56" s="1" t="s">
        <v>758</v>
      </c>
      <c r="AP56" s="1"/>
      <c r="AT56"/>
      <c r="AU56"/>
      <c r="AV56"/>
      <c r="AW56"/>
    </row>
    <row r="57" spans="1:49" ht="13.9" hidden="1" customHeight="1" x14ac:dyDescent="0.25">
      <c r="A57" s="1">
        <f t="shared" si="3"/>
        <v>56</v>
      </c>
      <c r="B57" s="6" t="s">
        <v>868</v>
      </c>
      <c r="C57" s="1" t="s">
        <v>32</v>
      </c>
      <c r="D57" s="1" t="s">
        <v>1819</v>
      </c>
      <c r="E57" s="1" t="s">
        <v>39</v>
      </c>
      <c r="F57" s="22" t="s">
        <v>1626</v>
      </c>
      <c r="G57" s="1" t="s">
        <v>208</v>
      </c>
      <c r="H57" s="1" t="s">
        <v>1428</v>
      </c>
      <c r="I57" s="1" t="s">
        <v>1242</v>
      </c>
      <c r="J57" s="1" t="s">
        <v>1429</v>
      </c>
      <c r="M57" s="10" t="s">
        <v>1029</v>
      </c>
      <c r="N57" s="10" t="s">
        <v>1030</v>
      </c>
      <c r="O57" s="1" t="s">
        <v>942</v>
      </c>
      <c r="P57" s="1" t="s">
        <v>943</v>
      </c>
      <c r="Q57" s="6"/>
      <c r="R57" s="6"/>
      <c r="AP57" s="1" t="s">
        <v>1242</v>
      </c>
      <c r="AT57"/>
      <c r="AU57"/>
      <c r="AV57"/>
      <c r="AW57"/>
    </row>
    <row r="58" spans="1:49" hidden="1" x14ac:dyDescent="0.25">
      <c r="A58" s="1">
        <f t="shared" si="3"/>
        <v>57</v>
      </c>
      <c r="B58" s="1" t="s">
        <v>222</v>
      </c>
      <c r="C58" s="1" t="s">
        <v>32</v>
      </c>
      <c r="D58" s="1" t="s">
        <v>223</v>
      </c>
      <c r="E58" s="1" t="s">
        <v>34</v>
      </c>
      <c r="F58" s="22" t="s">
        <v>1626</v>
      </c>
      <c r="G58" s="1" t="s">
        <v>208</v>
      </c>
      <c r="H58" s="1" t="s">
        <v>1430</v>
      </c>
      <c r="I58" s="1" t="s">
        <v>1431</v>
      </c>
      <c r="J58" s="1" t="s">
        <v>1432</v>
      </c>
      <c r="K58" s="1">
        <v>10</v>
      </c>
      <c r="M58" s="10" t="s">
        <v>1031</v>
      </c>
      <c r="N58" s="10" t="s">
        <v>1032</v>
      </c>
      <c r="O58" s="1" t="s">
        <v>224</v>
      </c>
      <c r="P58" s="1" t="s">
        <v>225</v>
      </c>
      <c r="Q58" s="1">
        <f t="shared" si="1"/>
        <v>5</v>
      </c>
      <c r="R58" s="1">
        <f t="shared" si="2"/>
        <v>3</v>
      </c>
      <c r="Z58" s="1" t="s">
        <v>811</v>
      </c>
      <c r="AA58" s="1" t="s">
        <v>812</v>
      </c>
      <c r="AB58" s="1" t="s">
        <v>627</v>
      </c>
      <c r="AL58" s="1" t="s">
        <v>759</v>
      </c>
      <c r="AM58" s="1" t="s">
        <v>760</v>
      </c>
      <c r="AP58" s="1"/>
      <c r="AT58"/>
      <c r="AU58"/>
      <c r="AV58"/>
      <c r="AW58"/>
    </row>
    <row r="59" spans="1:49" hidden="1" x14ac:dyDescent="0.25">
      <c r="A59" s="1">
        <f t="shared" si="3"/>
        <v>58</v>
      </c>
      <c r="B59" s="1" t="s">
        <v>226</v>
      </c>
      <c r="C59" s="1" t="s">
        <v>32</v>
      </c>
      <c r="D59" s="1" t="s">
        <v>227</v>
      </c>
      <c r="E59" s="1" t="s">
        <v>1258</v>
      </c>
      <c r="F59" s="22" t="s">
        <v>1626</v>
      </c>
      <c r="G59" s="1" t="s">
        <v>208</v>
      </c>
      <c r="H59" s="1" t="s">
        <v>1433</v>
      </c>
      <c r="I59" s="1" t="s">
        <v>1434</v>
      </c>
      <c r="J59" s="1" t="s">
        <v>1435</v>
      </c>
      <c r="K59" s="1">
        <v>6</v>
      </c>
      <c r="M59" s="10" t="s">
        <v>1033</v>
      </c>
      <c r="N59" s="10" t="s">
        <v>1034</v>
      </c>
      <c r="O59" s="1" t="s">
        <v>228</v>
      </c>
      <c r="P59" s="1" t="s">
        <v>229</v>
      </c>
      <c r="Q59" s="1">
        <f t="shared" si="1"/>
        <v>2</v>
      </c>
      <c r="R59" s="1">
        <f t="shared" si="2"/>
        <v>2</v>
      </c>
      <c r="U59" s="1" t="s">
        <v>578</v>
      </c>
      <c r="AE59" s="1" t="s">
        <v>679</v>
      </c>
      <c r="AP59" s="1"/>
      <c r="AT59"/>
      <c r="AU59"/>
      <c r="AV59"/>
      <c r="AW59"/>
    </row>
    <row r="60" spans="1:49" hidden="1" x14ac:dyDescent="0.25">
      <c r="A60" s="1">
        <f t="shared" si="3"/>
        <v>59</v>
      </c>
      <c r="B60" s="1" t="s">
        <v>230</v>
      </c>
      <c r="C60" s="1" t="s">
        <v>32</v>
      </c>
      <c r="D60" s="1" t="s">
        <v>227</v>
      </c>
      <c r="E60" s="1" t="s">
        <v>1263</v>
      </c>
      <c r="F60" s="22" t="s">
        <v>1626</v>
      </c>
      <c r="G60" s="1" t="s">
        <v>208</v>
      </c>
      <c r="H60" s="1" t="s">
        <v>1436</v>
      </c>
      <c r="I60" s="1" t="s">
        <v>1437</v>
      </c>
      <c r="J60" s="1" t="s">
        <v>1438</v>
      </c>
      <c r="K60" s="1">
        <v>6</v>
      </c>
      <c r="M60" s="10" t="s">
        <v>1035</v>
      </c>
      <c r="N60" s="10" t="s">
        <v>1036</v>
      </c>
      <c r="O60" s="1" t="s">
        <v>231</v>
      </c>
      <c r="P60" s="1" t="s">
        <v>232</v>
      </c>
      <c r="Q60" s="1">
        <f t="shared" si="1"/>
        <v>1</v>
      </c>
      <c r="R60" s="1">
        <f t="shared" si="2"/>
        <v>1</v>
      </c>
      <c r="U60" s="1" t="s">
        <v>579</v>
      </c>
      <c r="AP60" s="1"/>
      <c r="AT60"/>
      <c r="AU60"/>
      <c r="AV60"/>
      <c r="AW60"/>
    </row>
    <row r="61" spans="1:49" hidden="1" x14ac:dyDescent="0.25">
      <c r="A61" s="1">
        <f t="shared" si="3"/>
        <v>60</v>
      </c>
      <c r="B61" s="1" t="s">
        <v>233</v>
      </c>
      <c r="C61" s="1" t="s">
        <v>32</v>
      </c>
      <c r="D61" s="1" t="s">
        <v>227</v>
      </c>
      <c r="E61" s="1" t="s">
        <v>1821</v>
      </c>
      <c r="F61" s="22" t="s">
        <v>1626</v>
      </c>
      <c r="G61" s="1" t="s">
        <v>208</v>
      </c>
      <c r="H61" s="1" t="s">
        <v>1439</v>
      </c>
      <c r="I61" s="1" t="s">
        <v>1440</v>
      </c>
      <c r="J61" s="1" t="s">
        <v>1441</v>
      </c>
      <c r="K61" s="1">
        <v>6</v>
      </c>
      <c r="M61" s="10" t="s">
        <v>1037</v>
      </c>
      <c r="N61" s="10" t="s">
        <v>1038</v>
      </c>
      <c r="O61" s="1" t="s">
        <v>234</v>
      </c>
      <c r="P61" s="1" t="s">
        <v>235</v>
      </c>
      <c r="Q61" s="1">
        <f t="shared" si="1"/>
        <v>1</v>
      </c>
      <c r="R61" s="1">
        <f t="shared" si="2"/>
        <v>1</v>
      </c>
      <c r="U61" s="1" t="s">
        <v>580</v>
      </c>
      <c r="AP61" s="1"/>
      <c r="AT61"/>
      <c r="AU61"/>
      <c r="AV61"/>
      <c r="AW61"/>
    </row>
    <row r="62" spans="1:49" hidden="1" x14ac:dyDescent="0.25">
      <c r="A62" s="1">
        <f t="shared" si="3"/>
        <v>61</v>
      </c>
      <c r="B62" s="1" t="s">
        <v>236</v>
      </c>
      <c r="C62" s="1" t="s">
        <v>32</v>
      </c>
      <c r="D62" s="1" t="s">
        <v>227</v>
      </c>
      <c r="E62" s="1" t="s">
        <v>1820</v>
      </c>
      <c r="F62" s="22" t="s">
        <v>1626</v>
      </c>
      <c r="G62" s="1" t="s">
        <v>208</v>
      </c>
      <c r="H62" s="1" t="s">
        <v>1442</v>
      </c>
      <c r="I62" s="1" t="s">
        <v>1443</v>
      </c>
      <c r="J62" s="1" t="s">
        <v>1444</v>
      </c>
      <c r="K62" s="1">
        <v>6</v>
      </c>
      <c r="M62" s="10" t="s">
        <v>1039</v>
      </c>
      <c r="N62" s="10" t="s">
        <v>1040</v>
      </c>
      <c r="O62" s="1" t="s">
        <v>237</v>
      </c>
      <c r="P62" s="1" t="s">
        <v>238</v>
      </c>
      <c r="Q62" s="1">
        <f t="shared" si="1"/>
        <v>2</v>
      </c>
      <c r="R62" s="1">
        <f t="shared" si="2"/>
        <v>2</v>
      </c>
      <c r="U62" s="1" t="s">
        <v>581</v>
      </c>
      <c r="AE62" s="1" t="s">
        <v>680</v>
      </c>
      <c r="AP62" s="1"/>
      <c r="AT62"/>
      <c r="AU62"/>
      <c r="AV62"/>
      <c r="AW62"/>
    </row>
    <row r="63" spans="1:49" hidden="1" x14ac:dyDescent="0.25">
      <c r="A63" s="1">
        <f t="shared" si="3"/>
        <v>62</v>
      </c>
      <c r="B63" s="22" t="s">
        <v>261</v>
      </c>
      <c r="C63" s="1" t="s">
        <v>262</v>
      </c>
      <c r="D63" s="1" t="s">
        <v>1643</v>
      </c>
      <c r="E63" s="1" t="s">
        <v>34</v>
      </c>
      <c r="F63" s="22" t="s">
        <v>1626</v>
      </c>
      <c r="G63" s="1" t="s">
        <v>1240</v>
      </c>
      <c r="H63" s="1"/>
      <c r="M63" s="10" t="s">
        <v>1174</v>
      </c>
      <c r="N63" s="10" t="s">
        <v>1050</v>
      </c>
      <c r="O63" s="1" t="s">
        <v>263</v>
      </c>
      <c r="P63" s="1" t="s">
        <v>264</v>
      </c>
      <c r="Q63" s="1">
        <f t="shared" ref="Q63:Q134" si="4">COUNTA(S63:AO63)</f>
        <v>1</v>
      </c>
      <c r="R63" s="1">
        <f t="shared" ref="R63:R134" si="5">(COUNTA(S63:Y63))+(COUNTA(AB63:AO63))</f>
        <v>1</v>
      </c>
      <c r="S63" s="1" t="s">
        <v>553</v>
      </c>
      <c r="AP63" s="1"/>
      <c r="AT63"/>
      <c r="AU63"/>
      <c r="AV63"/>
      <c r="AW63"/>
    </row>
    <row r="64" spans="1:49" hidden="1" x14ac:dyDescent="0.25">
      <c r="A64" s="1">
        <f t="shared" si="3"/>
        <v>63</v>
      </c>
      <c r="B64" s="22" t="s">
        <v>265</v>
      </c>
      <c r="C64" s="1" t="s">
        <v>262</v>
      </c>
      <c r="D64" s="1" t="s">
        <v>266</v>
      </c>
      <c r="E64" s="1" t="s">
        <v>39</v>
      </c>
      <c r="F64" s="22" t="s">
        <v>1626</v>
      </c>
      <c r="G64" s="1" t="s">
        <v>1240</v>
      </c>
      <c r="H64" s="1"/>
      <c r="M64" s="10" t="s">
        <v>1051</v>
      </c>
      <c r="N64" s="10" t="s">
        <v>1052</v>
      </c>
      <c r="O64" s="1" t="s">
        <v>267</v>
      </c>
      <c r="P64" s="1" t="s">
        <v>268</v>
      </c>
      <c r="Q64" s="1">
        <f t="shared" si="4"/>
        <v>2</v>
      </c>
      <c r="R64" s="1">
        <f t="shared" si="5"/>
        <v>2</v>
      </c>
      <c r="S64" s="1" t="s">
        <v>554</v>
      </c>
      <c r="AE64" s="1" t="s">
        <v>681</v>
      </c>
      <c r="AP64" s="1"/>
      <c r="AT64"/>
      <c r="AU64"/>
      <c r="AV64"/>
      <c r="AW64"/>
    </row>
    <row r="65" spans="1:49" hidden="1" x14ac:dyDescent="0.25">
      <c r="A65" s="1">
        <f t="shared" si="3"/>
        <v>64</v>
      </c>
      <c r="B65" s="22" t="s">
        <v>269</v>
      </c>
      <c r="C65" s="1" t="s">
        <v>262</v>
      </c>
      <c r="D65" s="1" t="s">
        <v>1640</v>
      </c>
      <c r="E65" s="1" t="s">
        <v>34</v>
      </c>
      <c r="F65" s="22" t="s">
        <v>1626</v>
      </c>
      <c r="G65" s="1" t="s">
        <v>1240</v>
      </c>
      <c r="H65" s="1"/>
      <c r="M65" s="10" t="s">
        <v>1053</v>
      </c>
      <c r="N65" s="10" t="s">
        <v>1054</v>
      </c>
      <c r="O65" s="1" t="s">
        <v>270</v>
      </c>
      <c r="P65" s="1" t="s">
        <v>271</v>
      </c>
      <c r="Q65" s="1">
        <f t="shared" si="4"/>
        <v>1</v>
      </c>
      <c r="R65" s="1">
        <f t="shared" si="5"/>
        <v>1</v>
      </c>
      <c r="S65" s="1" t="s">
        <v>555</v>
      </c>
      <c r="AP65" s="1"/>
      <c r="AT65"/>
      <c r="AU65"/>
      <c r="AV65"/>
      <c r="AW65"/>
    </row>
    <row r="66" spans="1:49" hidden="1" x14ac:dyDescent="0.25">
      <c r="A66" s="1">
        <f t="shared" si="3"/>
        <v>65</v>
      </c>
      <c r="B66" s="30" t="s">
        <v>1181</v>
      </c>
      <c r="C66" s="1" t="s">
        <v>262</v>
      </c>
      <c r="D66" s="1" t="s">
        <v>1822</v>
      </c>
      <c r="E66" s="1" t="s">
        <v>39</v>
      </c>
      <c r="F66" s="22" t="s">
        <v>1626</v>
      </c>
      <c r="G66" s="1" t="s">
        <v>1240</v>
      </c>
      <c r="H66" s="1"/>
      <c r="M66" s="10" t="s">
        <v>929</v>
      </c>
      <c r="N66" s="10" t="s">
        <v>914</v>
      </c>
      <c r="O66" s="1" t="s">
        <v>274</v>
      </c>
      <c r="P66" s="1" t="s">
        <v>275</v>
      </c>
      <c r="Q66" s="11">
        <f t="shared" si="4"/>
        <v>2</v>
      </c>
      <c r="R66" s="11">
        <f t="shared" si="5"/>
        <v>2</v>
      </c>
      <c r="AE66" s="1" t="s">
        <v>682</v>
      </c>
      <c r="AF66" s="1" t="s">
        <v>683</v>
      </c>
      <c r="AP66" s="1" t="s">
        <v>1241</v>
      </c>
      <c r="AT66"/>
      <c r="AU66"/>
      <c r="AV66"/>
      <c r="AW66"/>
    </row>
    <row r="67" spans="1:49" hidden="1" x14ac:dyDescent="0.25">
      <c r="A67" s="1">
        <f t="shared" ref="A67:A98" si="6">ROW()-1</f>
        <v>66</v>
      </c>
      <c r="B67" s="22" t="s">
        <v>276</v>
      </c>
      <c r="C67" s="1" t="s">
        <v>262</v>
      </c>
      <c r="D67" s="1" t="s">
        <v>1644</v>
      </c>
      <c r="E67" s="1" t="s">
        <v>39</v>
      </c>
      <c r="F67" s="22" t="s">
        <v>1626</v>
      </c>
      <c r="G67" s="1" t="s">
        <v>1240</v>
      </c>
      <c r="H67" s="1"/>
      <c r="M67" s="10" t="s">
        <v>1055</v>
      </c>
      <c r="N67" s="10" t="s">
        <v>1056</v>
      </c>
      <c r="O67" s="1" t="s">
        <v>277</v>
      </c>
      <c r="P67" s="1" t="s">
        <v>278</v>
      </c>
      <c r="Q67" s="1">
        <f t="shared" si="4"/>
        <v>4</v>
      </c>
      <c r="R67" s="1">
        <f t="shared" si="5"/>
        <v>3</v>
      </c>
      <c r="S67" s="1" t="s">
        <v>556</v>
      </c>
      <c r="Z67" s="1" t="s">
        <v>279</v>
      </c>
      <c r="AB67" s="1" t="s">
        <v>628</v>
      </c>
      <c r="AL67" s="1" t="s">
        <v>761</v>
      </c>
      <c r="AP67" s="1"/>
      <c r="AT67"/>
      <c r="AU67"/>
      <c r="AV67"/>
      <c r="AW67"/>
    </row>
    <row r="68" spans="1:49" hidden="1" x14ac:dyDescent="0.25">
      <c r="A68" s="1">
        <f t="shared" si="6"/>
        <v>67</v>
      </c>
      <c r="B68" s="1" t="s">
        <v>280</v>
      </c>
      <c r="C68" s="1" t="s">
        <v>262</v>
      </c>
      <c r="D68" s="1" t="s">
        <v>281</v>
      </c>
      <c r="E68" s="1" t="s">
        <v>34</v>
      </c>
      <c r="F68" s="22" t="s">
        <v>1626</v>
      </c>
      <c r="G68" s="1" t="s">
        <v>1240</v>
      </c>
      <c r="H68" s="1" t="s">
        <v>1459</v>
      </c>
      <c r="I68" s="1" t="s">
        <v>1460</v>
      </c>
      <c r="J68" s="1" t="s">
        <v>1461</v>
      </c>
      <c r="K68" s="1">
        <v>5</v>
      </c>
      <c r="M68" s="10" t="s">
        <v>1057</v>
      </c>
      <c r="N68" s="10" t="s">
        <v>1058</v>
      </c>
      <c r="O68" s="1" t="s">
        <v>282</v>
      </c>
      <c r="P68" s="1" t="s">
        <v>283</v>
      </c>
      <c r="Q68" s="1">
        <f t="shared" si="4"/>
        <v>3</v>
      </c>
      <c r="R68" s="1">
        <f t="shared" si="5"/>
        <v>3</v>
      </c>
      <c r="S68" s="1" t="s">
        <v>557</v>
      </c>
      <c r="X68" s="1" t="s">
        <v>601</v>
      </c>
      <c r="AE68" s="1" t="s">
        <v>684</v>
      </c>
      <c r="AP68" s="1"/>
      <c r="AT68"/>
      <c r="AU68"/>
      <c r="AV68"/>
      <c r="AW68"/>
    </row>
    <row r="69" spans="1:49" hidden="1" x14ac:dyDescent="0.25">
      <c r="A69" s="1">
        <f t="shared" si="6"/>
        <v>68</v>
      </c>
      <c r="B69" s="1" t="s">
        <v>284</v>
      </c>
      <c r="C69" s="1" t="s">
        <v>262</v>
      </c>
      <c r="D69" s="1" t="s">
        <v>1645</v>
      </c>
      <c r="E69" s="1" t="s">
        <v>39</v>
      </c>
      <c r="F69" s="22" t="s">
        <v>1626</v>
      </c>
      <c r="G69" s="1" t="s">
        <v>1240</v>
      </c>
      <c r="H69" s="1" t="s">
        <v>1462</v>
      </c>
      <c r="I69" s="1" t="s">
        <v>1463</v>
      </c>
      <c r="J69" s="1" t="s">
        <v>1464</v>
      </c>
      <c r="K69" s="1">
        <v>3</v>
      </c>
      <c r="M69" s="10" t="s">
        <v>1059</v>
      </c>
      <c r="N69" s="10" t="s">
        <v>1175</v>
      </c>
      <c r="O69" s="1" t="s">
        <v>285</v>
      </c>
      <c r="P69" s="1" t="s">
        <v>286</v>
      </c>
      <c r="Q69" s="1">
        <f t="shared" si="4"/>
        <v>2</v>
      </c>
      <c r="R69" s="1">
        <f t="shared" si="5"/>
        <v>2</v>
      </c>
      <c r="S69" s="1" t="s">
        <v>558</v>
      </c>
      <c r="X69" s="1" t="s">
        <v>602</v>
      </c>
      <c r="AP69" s="1"/>
      <c r="AT69"/>
      <c r="AU69"/>
      <c r="AV69"/>
      <c r="AW69"/>
    </row>
    <row r="70" spans="1:49" hidden="1" x14ac:dyDescent="0.25">
      <c r="A70" s="1">
        <f t="shared" si="6"/>
        <v>69</v>
      </c>
      <c r="B70" s="1" t="s">
        <v>287</v>
      </c>
      <c r="C70" s="1" t="s">
        <v>262</v>
      </c>
      <c r="D70" s="1" t="s">
        <v>288</v>
      </c>
      <c r="E70" s="1" t="s">
        <v>34</v>
      </c>
      <c r="F70" s="22" t="s">
        <v>1626</v>
      </c>
      <c r="G70" s="1" t="s">
        <v>1188</v>
      </c>
      <c r="H70" s="1" t="s">
        <v>1465</v>
      </c>
      <c r="I70" s="1" t="s">
        <v>1279</v>
      </c>
      <c r="J70" s="1" t="s">
        <v>1466</v>
      </c>
      <c r="K70" s="1">
        <v>5</v>
      </c>
      <c r="M70" s="10" t="s">
        <v>1060</v>
      </c>
      <c r="N70" s="10" t="s">
        <v>1061</v>
      </c>
      <c r="O70" s="1" t="s">
        <v>289</v>
      </c>
      <c r="P70" s="1" t="s">
        <v>290</v>
      </c>
      <c r="Q70" s="1">
        <f t="shared" si="4"/>
        <v>1</v>
      </c>
      <c r="R70" s="1">
        <f t="shared" si="5"/>
        <v>1</v>
      </c>
      <c r="AK70" s="1" t="s">
        <v>722</v>
      </c>
      <c r="AP70" s="1"/>
      <c r="AT70"/>
      <c r="AU70"/>
      <c r="AV70"/>
      <c r="AW70"/>
    </row>
    <row r="71" spans="1:49" hidden="1" x14ac:dyDescent="0.25">
      <c r="A71" s="1">
        <f t="shared" si="6"/>
        <v>70</v>
      </c>
      <c r="B71" s="1" t="s">
        <v>861</v>
      </c>
      <c r="C71" s="1" t="s">
        <v>262</v>
      </c>
      <c r="D71" s="1" t="s">
        <v>291</v>
      </c>
      <c r="E71" s="1" t="s">
        <v>39</v>
      </c>
      <c r="F71" s="22" t="s">
        <v>1626</v>
      </c>
      <c r="G71" s="1" t="s">
        <v>477</v>
      </c>
      <c r="H71" s="1" t="s">
        <v>1467</v>
      </c>
      <c r="I71" s="1" t="s">
        <v>1468</v>
      </c>
      <c r="J71" s="1" t="s">
        <v>1469</v>
      </c>
      <c r="K71" s="1">
        <v>3</v>
      </c>
      <c r="M71" s="10" t="s">
        <v>1062</v>
      </c>
      <c r="N71" s="10" t="s">
        <v>1063</v>
      </c>
      <c r="O71" s="1" t="s">
        <v>292</v>
      </c>
      <c r="P71" s="1" t="s">
        <v>293</v>
      </c>
      <c r="Q71" s="1">
        <f t="shared" si="4"/>
        <v>3</v>
      </c>
      <c r="R71" s="1">
        <f t="shared" si="5"/>
        <v>3</v>
      </c>
      <c r="AB71" s="1" t="s">
        <v>629</v>
      </c>
      <c r="AE71" s="1" t="s">
        <v>685</v>
      </c>
      <c r="AF71" s="1" t="s">
        <v>686</v>
      </c>
      <c r="AP71" s="1"/>
      <c r="AT71"/>
      <c r="AU71"/>
      <c r="AV71"/>
      <c r="AW71"/>
    </row>
    <row r="72" spans="1:49" x14ac:dyDescent="0.25">
      <c r="A72" s="1">
        <f t="shared" si="6"/>
        <v>71</v>
      </c>
      <c r="B72" s="1" t="s">
        <v>294</v>
      </c>
      <c r="C72" s="1" t="s">
        <v>262</v>
      </c>
      <c r="D72" s="1" t="s">
        <v>295</v>
      </c>
      <c r="E72" s="1" t="s">
        <v>34</v>
      </c>
      <c r="F72" s="22" t="s">
        <v>1626</v>
      </c>
      <c r="G72" s="1" t="s">
        <v>1189</v>
      </c>
      <c r="H72" s="1"/>
      <c r="K72" s="1">
        <v>5</v>
      </c>
      <c r="M72" s="10" t="s">
        <v>1064</v>
      </c>
      <c r="N72" s="10" t="s">
        <v>1065</v>
      </c>
      <c r="O72" s="1" t="s">
        <v>296</v>
      </c>
      <c r="P72" s="1" t="s">
        <v>297</v>
      </c>
      <c r="Q72" s="1">
        <f t="shared" si="4"/>
        <v>10</v>
      </c>
      <c r="R72" s="1">
        <f t="shared" si="5"/>
        <v>8</v>
      </c>
      <c r="S72" s="1" t="s">
        <v>559</v>
      </c>
      <c r="T72" s="1" t="s">
        <v>560</v>
      </c>
      <c r="W72" s="1" t="s">
        <v>2928</v>
      </c>
      <c r="Z72" s="1" t="s">
        <v>298</v>
      </c>
      <c r="AA72" s="1" t="s">
        <v>299</v>
      </c>
      <c r="AD72" s="1" t="s">
        <v>645</v>
      </c>
      <c r="AE72" s="1" t="s">
        <v>687</v>
      </c>
      <c r="AK72" s="1" t="s">
        <v>723</v>
      </c>
      <c r="AN72" s="1" t="s">
        <v>776</v>
      </c>
      <c r="AO72" s="1" t="s">
        <v>2516</v>
      </c>
      <c r="AP72" s="1"/>
      <c r="AT72"/>
      <c r="AU72"/>
      <c r="AV72"/>
      <c r="AW72"/>
    </row>
    <row r="73" spans="1:49" hidden="1" x14ac:dyDescent="0.25">
      <c r="A73" s="1">
        <f t="shared" si="6"/>
        <v>72</v>
      </c>
      <c r="B73" s="1" t="s">
        <v>300</v>
      </c>
      <c r="C73" s="1" t="s">
        <v>262</v>
      </c>
      <c r="D73" s="1" t="s">
        <v>1766</v>
      </c>
      <c r="E73" s="1" t="s">
        <v>39</v>
      </c>
      <c r="F73" s="22" t="s">
        <v>1626</v>
      </c>
      <c r="G73" s="18" t="s">
        <v>1233</v>
      </c>
      <c r="H73" s="1" t="s">
        <v>1470</v>
      </c>
      <c r="I73" s="1" t="s">
        <v>1471</v>
      </c>
      <c r="J73" s="1" t="s">
        <v>1472</v>
      </c>
      <c r="K73" s="1">
        <v>3</v>
      </c>
      <c r="M73" s="10" t="s">
        <v>1066</v>
      </c>
      <c r="N73" s="10" t="s">
        <v>1067</v>
      </c>
      <c r="O73" s="1" t="s">
        <v>301</v>
      </c>
      <c r="P73" s="1" t="s">
        <v>302</v>
      </c>
      <c r="Q73" s="1">
        <f t="shared" si="4"/>
        <v>1</v>
      </c>
      <c r="R73" s="1">
        <f t="shared" si="5"/>
        <v>1</v>
      </c>
      <c r="AB73" s="1" t="s">
        <v>630</v>
      </c>
      <c r="AP73" s="1"/>
      <c r="AT73"/>
      <c r="AU73"/>
      <c r="AV73"/>
      <c r="AW73"/>
    </row>
    <row r="74" spans="1:49" hidden="1" x14ac:dyDescent="0.25">
      <c r="A74" s="1">
        <f t="shared" si="6"/>
        <v>73</v>
      </c>
      <c r="B74" s="1" t="s">
        <v>303</v>
      </c>
      <c r="C74" s="1" t="s">
        <v>262</v>
      </c>
      <c r="D74" s="1" t="s">
        <v>304</v>
      </c>
      <c r="E74" s="1" t="s">
        <v>34</v>
      </c>
      <c r="F74" s="22" t="s">
        <v>1626</v>
      </c>
      <c r="G74" s="1" t="s">
        <v>305</v>
      </c>
      <c r="H74" s="1" t="s">
        <v>1473</v>
      </c>
      <c r="I74" s="1" t="s">
        <v>1474</v>
      </c>
      <c r="J74" s="1" t="s">
        <v>1475</v>
      </c>
      <c r="K74" s="1">
        <v>5</v>
      </c>
      <c r="M74" s="10" t="s">
        <v>1068</v>
      </c>
      <c r="N74" s="10" t="s">
        <v>1069</v>
      </c>
      <c r="O74" s="1" t="s">
        <v>306</v>
      </c>
      <c r="P74" s="1" t="s">
        <v>307</v>
      </c>
      <c r="Q74" s="1">
        <f t="shared" si="4"/>
        <v>1</v>
      </c>
      <c r="R74" s="1">
        <f t="shared" si="5"/>
        <v>1</v>
      </c>
      <c r="S74" s="1" t="s">
        <v>561</v>
      </c>
      <c r="AP74" s="1"/>
      <c r="AT74"/>
      <c r="AU74"/>
      <c r="AV74"/>
      <c r="AW74"/>
    </row>
    <row r="75" spans="1:49" hidden="1" x14ac:dyDescent="0.25">
      <c r="A75" s="1">
        <f t="shared" si="6"/>
        <v>74</v>
      </c>
      <c r="B75" s="1" t="s">
        <v>308</v>
      </c>
      <c r="C75" s="1" t="s">
        <v>262</v>
      </c>
      <c r="D75" s="1" t="s">
        <v>309</v>
      </c>
      <c r="E75" s="1" t="s">
        <v>39</v>
      </c>
      <c r="F75" s="22" t="s">
        <v>1626</v>
      </c>
      <c r="G75" s="1" t="s">
        <v>305</v>
      </c>
      <c r="H75" s="1" t="s">
        <v>1476</v>
      </c>
      <c r="I75" s="1" t="s">
        <v>1477</v>
      </c>
      <c r="J75" s="1" t="s">
        <v>1478</v>
      </c>
      <c r="K75" s="1">
        <v>3</v>
      </c>
      <c r="L75" s="1" t="s">
        <v>1608</v>
      </c>
      <c r="M75" s="10" t="s">
        <v>1070</v>
      </c>
      <c r="N75" s="10" t="s">
        <v>1071</v>
      </c>
      <c r="O75" s="1" t="s">
        <v>310</v>
      </c>
      <c r="P75" s="1" t="s">
        <v>311</v>
      </c>
      <c r="Q75" s="1">
        <f t="shared" si="4"/>
        <v>2</v>
      </c>
      <c r="R75" s="1">
        <f t="shared" si="5"/>
        <v>2</v>
      </c>
      <c r="S75" s="1" t="s">
        <v>562</v>
      </c>
      <c r="AE75" s="1" t="s">
        <v>688</v>
      </c>
      <c r="AP75" s="1"/>
      <c r="AT75"/>
      <c r="AU75"/>
      <c r="AV75"/>
      <c r="AW75"/>
    </row>
    <row r="76" spans="1:49" hidden="1" x14ac:dyDescent="0.25">
      <c r="A76" s="1">
        <f t="shared" si="6"/>
        <v>75</v>
      </c>
      <c r="B76" s="1" t="s">
        <v>312</v>
      </c>
      <c r="C76" s="1" t="s">
        <v>262</v>
      </c>
      <c r="D76" s="1" t="s">
        <v>313</v>
      </c>
      <c r="E76" s="1" t="s">
        <v>39</v>
      </c>
      <c r="F76" s="22" t="s">
        <v>1626</v>
      </c>
      <c r="G76" s="1" t="s">
        <v>305</v>
      </c>
      <c r="H76" s="1" t="s">
        <v>1479</v>
      </c>
      <c r="I76" s="1" t="s">
        <v>1480</v>
      </c>
      <c r="J76" s="1" t="s">
        <v>1481</v>
      </c>
      <c r="K76" s="1">
        <v>5</v>
      </c>
      <c r="M76" s="10" t="s">
        <v>1072</v>
      </c>
      <c r="N76" s="10" t="s">
        <v>1073</v>
      </c>
      <c r="O76" s="1" t="s">
        <v>314</v>
      </c>
      <c r="P76" s="1" t="s">
        <v>315</v>
      </c>
      <c r="Q76" s="1">
        <f t="shared" si="4"/>
        <v>7</v>
      </c>
      <c r="R76" s="1">
        <f t="shared" si="5"/>
        <v>5</v>
      </c>
      <c r="Z76" s="1" t="s">
        <v>316</v>
      </c>
      <c r="AA76" s="1" t="s">
        <v>317</v>
      </c>
      <c r="AB76" s="1" t="s">
        <v>631</v>
      </c>
      <c r="AC76" s="1" t="s">
        <v>632</v>
      </c>
      <c r="AE76" s="1" t="s">
        <v>689</v>
      </c>
      <c r="AL76" s="1" t="s">
        <v>762</v>
      </c>
      <c r="AM76" s="1" t="s">
        <v>763</v>
      </c>
      <c r="AP76" s="1"/>
      <c r="AT76"/>
      <c r="AU76"/>
      <c r="AV76"/>
      <c r="AW76"/>
    </row>
    <row r="77" spans="1:49" hidden="1" x14ac:dyDescent="0.25">
      <c r="A77" s="1">
        <f t="shared" si="6"/>
        <v>76</v>
      </c>
      <c r="B77" s="1" t="s">
        <v>318</v>
      </c>
      <c r="C77" s="1" t="s">
        <v>262</v>
      </c>
      <c r="D77" s="1" t="s">
        <v>1823</v>
      </c>
      <c r="E77" s="1" t="s">
        <v>34</v>
      </c>
      <c r="F77" s="22" t="s">
        <v>1626</v>
      </c>
      <c r="G77" s="1" t="s">
        <v>305</v>
      </c>
      <c r="H77" s="1" t="s">
        <v>1482</v>
      </c>
      <c r="I77" s="1" t="s">
        <v>1483</v>
      </c>
      <c r="J77" s="1" t="s">
        <v>1484</v>
      </c>
      <c r="K77" s="1">
        <v>3</v>
      </c>
      <c r="M77" s="10" t="s">
        <v>1074</v>
      </c>
      <c r="N77" s="10" t="s">
        <v>1075</v>
      </c>
      <c r="O77" s="1" t="s">
        <v>319</v>
      </c>
      <c r="P77" s="1" t="s">
        <v>320</v>
      </c>
      <c r="Q77" s="1">
        <f t="shared" si="4"/>
        <v>7</v>
      </c>
      <c r="R77" s="1">
        <f t="shared" si="5"/>
        <v>5</v>
      </c>
      <c r="Z77" s="1" t="s">
        <v>321</v>
      </c>
      <c r="AA77" s="1" t="s">
        <v>322</v>
      </c>
      <c r="AB77" s="1" t="s">
        <v>633</v>
      </c>
      <c r="AC77" s="1" t="s">
        <v>634</v>
      </c>
      <c r="AE77" s="1" t="s">
        <v>690</v>
      </c>
      <c r="AL77" s="1" t="s">
        <v>764</v>
      </c>
      <c r="AM77" s="1" t="s">
        <v>765</v>
      </c>
      <c r="AP77" s="1"/>
      <c r="AT77"/>
      <c r="AU77"/>
      <c r="AV77"/>
      <c r="AW77"/>
    </row>
    <row r="78" spans="1:49" hidden="1" x14ac:dyDescent="0.25">
      <c r="A78" s="1">
        <f t="shared" si="6"/>
        <v>77</v>
      </c>
      <c r="B78" s="22" t="s">
        <v>865</v>
      </c>
      <c r="C78" s="1" t="s">
        <v>262</v>
      </c>
      <c r="D78" s="1" t="s">
        <v>2018</v>
      </c>
      <c r="E78" s="1" t="s">
        <v>34</v>
      </c>
      <c r="G78" s="1" t="s">
        <v>305</v>
      </c>
      <c r="H78" s="1" t="s">
        <v>1485</v>
      </c>
      <c r="I78" s="1" t="s">
        <v>1238</v>
      </c>
      <c r="J78" s="1" t="s">
        <v>1486</v>
      </c>
      <c r="M78" s="10"/>
      <c r="N78" s="10"/>
      <c r="Q78" s="6"/>
      <c r="R78" s="6"/>
      <c r="AP78" s="1" t="s">
        <v>1238</v>
      </c>
      <c r="AT78"/>
      <c r="AU78"/>
      <c r="AV78"/>
      <c r="AW78"/>
    </row>
    <row r="79" spans="1:49" hidden="1" x14ac:dyDescent="0.25">
      <c r="A79" s="1">
        <f t="shared" si="6"/>
        <v>78</v>
      </c>
      <c r="B79" s="1" t="s">
        <v>323</v>
      </c>
      <c r="C79" s="1" t="s">
        <v>262</v>
      </c>
      <c r="D79" s="1" t="s">
        <v>324</v>
      </c>
      <c r="E79" s="1" t="s">
        <v>1265</v>
      </c>
      <c r="F79" s="22" t="s">
        <v>1626</v>
      </c>
      <c r="G79" s="1" t="s">
        <v>305</v>
      </c>
      <c r="H79" s="1" t="s">
        <v>1487</v>
      </c>
      <c r="I79" s="1" t="s">
        <v>1488</v>
      </c>
      <c r="J79" s="1" t="s">
        <v>1489</v>
      </c>
      <c r="K79" s="1">
        <v>3</v>
      </c>
      <c r="M79" s="10" t="s">
        <v>1076</v>
      </c>
      <c r="N79" s="10" t="s">
        <v>1176</v>
      </c>
      <c r="O79" s="1" t="s">
        <v>325</v>
      </c>
      <c r="P79" s="1" t="s">
        <v>326</v>
      </c>
      <c r="Q79" s="1">
        <f t="shared" si="4"/>
        <v>2</v>
      </c>
      <c r="R79" s="1">
        <f t="shared" si="5"/>
        <v>2</v>
      </c>
      <c r="U79" s="1" t="s">
        <v>584</v>
      </c>
      <c r="AE79" s="1" t="s">
        <v>691</v>
      </c>
      <c r="AP79" s="1"/>
      <c r="AT79"/>
      <c r="AU79"/>
      <c r="AV79"/>
      <c r="AW79"/>
    </row>
    <row r="80" spans="1:49" hidden="1" x14ac:dyDescent="0.25">
      <c r="A80" s="1">
        <f t="shared" si="6"/>
        <v>79</v>
      </c>
      <c r="B80" s="1" t="s">
        <v>327</v>
      </c>
      <c r="C80" s="1" t="s">
        <v>262</v>
      </c>
      <c r="D80" s="1" t="s">
        <v>324</v>
      </c>
      <c r="E80" s="1" t="s">
        <v>1811</v>
      </c>
      <c r="F80" s="22" t="s">
        <v>1626</v>
      </c>
      <c r="G80" s="1" t="s">
        <v>305</v>
      </c>
      <c r="H80" s="1" t="s">
        <v>1490</v>
      </c>
      <c r="I80" s="1" t="s">
        <v>1279</v>
      </c>
      <c r="J80" s="1" t="s">
        <v>1491</v>
      </c>
      <c r="K80" s="1">
        <v>3</v>
      </c>
      <c r="M80" s="10" t="s">
        <v>1077</v>
      </c>
      <c r="N80" s="10" t="s">
        <v>1078</v>
      </c>
      <c r="O80" s="1" t="s">
        <v>328</v>
      </c>
      <c r="P80" s="1" t="s">
        <v>329</v>
      </c>
      <c r="Q80" s="1">
        <f t="shared" si="4"/>
        <v>1</v>
      </c>
      <c r="R80" s="1">
        <f t="shared" si="5"/>
        <v>1</v>
      </c>
      <c r="V80" s="1" t="s">
        <v>593</v>
      </c>
      <c r="AP80" s="1"/>
      <c r="AT80"/>
      <c r="AU80"/>
      <c r="AV80"/>
      <c r="AW80"/>
    </row>
    <row r="81" spans="1:49" hidden="1" x14ac:dyDescent="0.25">
      <c r="A81" s="1">
        <f t="shared" si="6"/>
        <v>80</v>
      </c>
      <c r="B81" s="1" t="s">
        <v>330</v>
      </c>
      <c r="C81" s="1" t="s">
        <v>262</v>
      </c>
      <c r="D81" s="1" t="s">
        <v>324</v>
      </c>
      <c r="E81" s="1" t="s">
        <v>1266</v>
      </c>
      <c r="F81" s="22" t="s">
        <v>1626</v>
      </c>
      <c r="G81" s="1" t="s">
        <v>305</v>
      </c>
      <c r="H81" s="1" t="s">
        <v>1492</v>
      </c>
      <c r="I81" s="1" t="s">
        <v>1493</v>
      </c>
      <c r="J81" s="1" t="s">
        <v>1494</v>
      </c>
      <c r="K81" s="1">
        <v>3</v>
      </c>
      <c r="M81" s="10" t="s">
        <v>1079</v>
      </c>
      <c r="N81" s="10" t="s">
        <v>1177</v>
      </c>
      <c r="O81" s="1" t="s">
        <v>331</v>
      </c>
      <c r="P81" s="1" t="s">
        <v>946</v>
      </c>
      <c r="Q81" s="1">
        <f t="shared" si="4"/>
        <v>1</v>
      </c>
      <c r="R81" s="1">
        <f t="shared" si="5"/>
        <v>1</v>
      </c>
      <c r="U81" s="1" t="s">
        <v>585</v>
      </c>
      <c r="AP81" s="1"/>
      <c r="AT81"/>
      <c r="AU81"/>
      <c r="AV81"/>
      <c r="AW81"/>
    </row>
    <row r="82" spans="1:49" hidden="1" x14ac:dyDescent="0.25">
      <c r="A82" s="1">
        <f t="shared" si="6"/>
        <v>81</v>
      </c>
      <c r="B82" s="1" t="s">
        <v>332</v>
      </c>
      <c r="C82" s="1" t="s">
        <v>262</v>
      </c>
      <c r="D82" s="1" t="s">
        <v>333</v>
      </c>
      <c r="E82" s="1" t="s">
        <v>39</v>
      </c>
      <c r="F82" s="22" t="s">
        <v>1626</v>
      </c>
      <c r="G82" s="1" t="s">
        <v>305</v>
      </c>
      <c r="H82" s="1" t="s">
        <v>1495</v>
      </c>
      <c r="I82" s="1" t="s">
        <v>1496</v>
      </c>
      <c r="J82" s="1" t="s">
        <v>1497</v>
      </c>
      <c r="K82" s="1">
        <v>4</v>
      </c>
      <c r="M82" s="10" t="s">
        <v>1080</v>
      </c>
      <c r="N82" s="10" t="s">
        <v>1081</v>
      </c>
      <c r="O82" s="1" t="s">
        <v>334</v>
      </c>
      <c r="P82" s="1" t="s">
        <v>335</v>
      </c>
      <c r="Q82" s="1">
        <f t="shared" si="4"/>
        <v>3</v>
      </c>
      <c r="R82" s="1">
        <f t="shared" si="5"/>
        <v>3</v>
      </c>
      <c r="S82" s="1" t="s">
        <v>563</v>
      </c>
      <c r="T82" s="1" t="s">
        <v>564</v>
      </c>
      <c r="AE82" s="1" t="s">
        <v>692</v>
      </c>
      <c r="AP82" s="1"/>
      <c r="AT82"/>
      <c r="AU82"/>
      <c r="AV82"/>
      <c r="AW82"/>
    </row>
    <row r="83" spans="1:49" hidden="1" x14ac:dyDescent="0.25">
      <c r="A83" s="1">
        <f t="shared" si="6"/>
        <v>82</v>
      </c>
      <c r="B83" s="1" t="s">
        <v>336</v>
      </c>
      <c r="C83" s="1" t="s">
        <v>262</v>
      </c>
      <c r="D83" s="1" t="s">
        <v>1786</v>
      </c>
      <c r="E83" s="1" t="s">
        <v>34</v>
      </c>
      <c r="F83" s="22" t="s">
        <v>1626</v>
      </c>
      <c r="G83" s="1" t="s">
        <v>1781</v>
      </c>
      <c r="H83" s="1" t="s">
        <v>1498</v>
      </c>
      <c r="I83" s="1" t="s">
        <v>1279</v>
      </c>
      <c r="J83" s="1" t="s">
        <v>1499</v>
      </c>
      <c r="K83" s="1">
        <v>3</v>
      </c>
      <c r="M83" s="10" t="s">
        <v>1082</v>
      </c>
      <c r="N83" s="10" t="s">
        <v>1083</v>
      </c>
      <c r="O83" s="1" t="s">
        <v>337</v>
      </c>
      <c r="P83" s="1" t="s">
        <v>338</v>
      </c>
      <c r="Q83" s="1">
        <f t="shared" si="4"/>
        <v>1</v>
      </c>
      <c r="R83" s="1">
        <f t="shared" si="5"/>
        <v>1</v>
      </c>
      <c r="AK83" s="1" t="s">
        <v>724</v>
      </c>
      <c r="AP83" s="1"/>
      <c r="AT83"/>
      <c r="AU83"/>
      <c r="AV83"/>
      <c r="AW83"/>
    </row>
    <row r="84" spans="1:49" hidden="1" x14ac:dyDescent="0.25">
      <c r="A84" s="1">
        <f t="shared" si="6"/>
        <v>83</v>
      </c>
      <c r="B84" s="1" t="s">
        <v>339</v>
      </c>
      <c r="C84" s="1" t="s">
        <v>262</v>
      </c>
      <c r="D84" s="1" t="s">
        <v>340</v>
      </c>
      <c r="E84" s="1" t="s">
        <v>39</v>
      </c>
      <c r="F84" s="22" t="s">
        <v>1626</v>
      </c>
      <c r="G84" s="1" t="s">
        <v>1232</v>
      </c>
      <c r="H84" s="1" t="s">
        <v>1500</v>
      </c>
      <c r="I84" s="1" t="s">
        <v>1501</v>
      </c>
      <c r="J84" s="1" t="s">
        <v>1502</v>
      </c>
      <c r="K84" s="1">
        <v>4</v>
      </c>
      <c r="M84" s="10" t="s">
        <v>1084</v>
      </c>
      <c r="N84" s="10" t="s">
        <v>1085</v>
      </c>
      <c r="O84" s="1" t="s">
        <v>341</v>
      </c>
      <c r="P84" s="1" t="s">
        <v>342</v>
      </c>
      <c r="Q84" s="1">
        <f t="shared" si="4"/>
        <v>5</v>
      </c>
      <c r="R84" s="1">
        <f t="shared" si="5"/>
        <v>3</v>
      </c>
      <c r="Z84" s="1" t="s">
        <v>343</v>
      </c>
      <c r="AA84" s="1" t="s">
        <v>344</v>
      </c>
      <c r="AB84" s="1" t="s">
        <v>635</v>
      </c>
      <c r="AL84" s="1" t="s">
        <v>766</v>
      </c>
      <c r="AM84" s="1" t="s">
        <v>767</v>
      </c>
      <c r="AP84" s="1"/>
      <c r="AT84"/>
      <c r="AU84"/>
      <c r="AV84"/>
      <c r="AW84"/>
    </row>
    <row r="85" spans="1:49" hidden="1" x14ac:dyDescent="0.25">
      <c r="A85" s="1">
        <f t="shared" si="6"/>
        <v>84</v>
      </c>
      <c r="B85" s="1" t="s">
        <v>862</v>
      </c>
      <c r="C85" s="1" t="s">
        <v>262</v>
      </c>
      <c r="D85" s="1" t="s">
        <v>345</v>
      </c>
      <c r="E85" s="1" t="s">
        <v>39</v>
      </c>
      <c r="F85" s="22" t="s">
        <v>1626</v>
      </c>
      <c r="G85" s="1" t="s">
        <v>346</v>
      </c>
      <c r="H85" s="1" t="s">
        <v>1503</v>
      </c>
      <c r="I85" s="1" t="s">
        <v>1504</v>
      </c>
      <c r="J85" s="1" t="s">
        <v>1505</v>
      </c>
      <c r="K85" s="1">
        <v>3</v>
      </c>
      <c r="M85" s="10" t="s">
        <v>1086</v>
      </c>
      <c r="N85" s="10" t="s">
        <v>1087</v>
      </c>
      <c r="O85" s="1" t="s">
        <v>347</v>
      </c>
      <c r="P85" s="1" t="s">
        <v>348</v>
      </c>
      <c r="Q85" s="1">
        <f t="shared" si="4"/>
        <v>3</v>
      </c>
      <c r="R85" s="1">
        <f t="shared" si="5"/>
        <v>3</v>
      </c>
      <c r="AB85" s="1" t="s">
        <v>636</v>
      </c>
      <c r="AE85" s="1" t="s">
        <v>693</v>
      </c>
      <c r="AF85" s="1" t="s">
        <v>694</v>
      </c>
      <c r="AP85" s="1"/>
      <c r="AT85"/>
      <c r="AU85"/>
      <c r="AV85"/>
      <c r="AW85"/>
    </row>
    <row r="86" spans="1:49" hidden="1" x14ac:dyDescent="0.25">
      <c r="A86" s="1">
        <f t="shared" si="6"/>
        <v>85</v>
      </c>
      <c r="B86" s="1" t="s">
        <v>349</v>
      </c>
      <c r="C86" s="1" t="s">
        <v>262</v>
      </c>
      <c r="D86" s="1" t="s">
        <v>350</v>
      </c>
      <c r="E86" s="1" t="s">
        <v>34</v>
      </c>
      <c r="F86" s="22" t="s">
        <v>1626</v>
      </c>
      <c r="G86" s="1" t="s">
        <v>1780</v>
      </c>
      <c r="H86" s="1" t="s">
        <v>1506</v>
      </c>
      <c r="I86" s="1" t="s">
        <v>1279</v>
      </c>
      <c r="J86" s="1" t="s">
        <v>1507</v>
      </c>
      <c r="K86" s="1">
        <v>4</v>
      </c>
      <c r="M86" s="10" t="s">
        <v>526</v>
      </c>
      <c r="N86" s="10" t="s">
        <v>1088</v>
      </c>
      <c r="O86" s="1" t="s">
        <v>352</v>
      </c>
      <c r="P86" s="1" t="s">
        <v>353</v>
      </c>
      <c r="Q86" s="1">
        <f t="shared" si="4"/>
        <v>1</v>
      </c>
      <c r="R86" s="1">
        <f t="shared" si="5"/>
        <v>1</v>
      </c>
      <c r="AK86" s="1" t="s">
        <v>725</v>
      </c>
      <c r="AP86" s="1"/>
      <c r="AT86"/>
      <c r="AU86"/>
      <c r="AV86"/>
      <c r="AW86"/>
    </row>
    <row r="87" spans="1:49" x14ac:dyDescent="0.25">
      <c r="A87" s="1">
        <f t="shared" si="6"/>
        <v>86</v>
      </c>
      <c r="B87" s="1" t="s">
        <v>354</v>
      </c>
      <c r="C87" s="1" t="s">
        <v>262</v>
      </c>
      <c r="D87" s="1" t="s">
        <v>355</v>
      </c>
      <c r="E87" s="1" t="s">
        <v>34</v>
      </c>
      <c r="F87" s="22" t="s">
        <v>1626</v>
      </c>
      <c r="G87" s="1" t="s">
        <v>351</v>
      </c>
      <c r="H87" s="1"/>
      <c r="K87" s="1">
        <v>3</v>
      </c>
      <c r="M87" s="10" t="s">
        <v>1089</v>
      </c>
      <c r="N87" s="10" t="s">
        <v>1178</v>
      </c>
      <c r="O87" s="1" t="s">
        <v>356</v>
      </c>
      <c r="P87" s="1" t="s">
        <v>357</v>
      </c>
      <c r="Q87" s="1">
        <f t="shared" si="4"/>
        <v>4</v>
      </c>
      <c r="R87" s="1">
        <f t="shared" si="5"/>
        <v>4</v>
      </c>
      <c r="S87" s="1" t="s">
        <v>565</v>
      </c>
      <c r="W87" s="1" t="s">
        <v>2930</v>
      </c>
      <c r="AD87" s="1" t="s">
        <v>646</v>
      </c>
      <c r="AE87" s="1" t="s">
        <v>695</v>
      </c>
      <c r="AP87" s="1"/>
      <c r="AT87"/>
      <c r="AU87"/>
      <c r="AV87"/>
      <c r="AW87"/>
    </row>
    <row r="88" spans="1:49" hidden="1" x14ac:dyDescent="0.25">
      <c r="A88" s="1">
        <f t="shared" si="6"/>
        <v>87</v>
      </c>
      <c r="B88" s="1" t="s">
        <v>358</v>
      </c>
      <c r="C88" s="1" t="s">
        <v>262</v>
      </c>
      <c r="D88" s="1" t="s">
        <v>359</v>
      </c>
      <c r="E88" s="1" t="s">
        <v>39</v>
      </c>
      <c r="F88" s="22" t="s">
        <v>1626</v>
      </c>
      <c r="G88" s="1" t="s">
        <v>351</v>
      </c>
      <c r="H88" s="1" t="s">
        <v>1508</v>
      </c>
      <c r="I88" s="1" t="s">
        <v>1509</v>
      </c>
      <c r="J88" s="1" t="s">
        <v>1510</v>
      </c>
      <c r="K88" s="1">
        <v>4</v>
      </c>
      <c r="M88" s="10" t="s">
        <v>1090</v>
      </c>
      <c r="N88" s="10" t="s">
        <v>1179</v>
      </c>
      <c r="O88" s="1" t="s">
        <v>360</v>
      </c>
      <c r="P88" s="1" t="s">
        <v>361</v>
      </c>
      <c r="Q88" s="1">
        <f t="shared" si="4"/>
        <v>1</v>
      </c>
      <c r="R88" s="1">
        <f t="shared" si="5"/>
        <v>1</v>
      </c>
      <c r="S88" s="1" t="s">
        <v>566</v>
      </c>
      <c r="AP88" s="1"/>
      <c r="AT88"/>
      <c r="AU88"/>
      <c r="AV88"/>
      <c r="AW88"/>
    </row>
    <row r="89" spans="1:49" hidden="1" x14ac:dyDescent="0.25">
      <c r="A89" s="1">
        <f t="shared" si="6"/>
        <v>88</v>
      </c>
      <c r="B89" s="1" t="s">
        <v>362</v>
      </c>
      <c r="C89" s="1" t="s">
        <v>262</v>
      </c>
      <c r="D89" s="1" t="s">
        <v>1632</v>
      </c>
      <c r="E89" s="1" t="s">
        <v>39</v>
      </c>
      <c r="F89" s="22" t="s">
        <v>1626</v>
      </c>
      <c r="G89" s="1" t="s">
        <v>351</v>
      </c>
      <c r="H89" s="1" t="s">
        <v>1511</v>
      </c>
      <c r="I89" s="1" t="s">
        <v>1512</v>
      </c>
      <c r="J89" s="1" t="s">
        <v>1513</v>
      </c>
      <c r="K89" s="1">
        <v>3</v>
      </c>
      <c r="M89" s="10" t="s">
        <v>1091</v>
      </c>
      <c r="N89" s="10" t="s">
        <v>1092</v>
      </c>
      <c r="O89" s="1" t="s">
        <v>363</v>
      </c>
      <c r="P89" s="1" t="s">
        <v>364</v>
      </c>
      <c r="Q89" s="1">
        <f t="shared" si="4"/>
        <v>7</v>
      </c>
      <c r="R89" s="1">
        <f t="shared" si="5"/>
        <v>5</v>
      </c>
      <c r="Z89" s="1" t="s">
        <v>365</v>
      </c>
      <c r="AA89" s="1" t="s">
        <v>366</v>
      </c>
      <c r="AB89" s="1" t="s">
        <v>637</v>
      </c>
      <c r="AC89" s="1" t="s">
        <v>638</v>
      </c>
      <c r="AE89" s="1" t="s">
        <v>696</v>
      </c>
      <c r="AL89" s="1" t="s">
        <v>768</v>
      </c>
      <c r="AM89" s="1" t="s">
        <v>769</v>
      </c>
      <c r="AP89" s="1"/>
      <c r="AT89"/>
      <c r="AU89"/>
      <c r="AV89"/>
      <c r="AW89"/>
    </row>
    <row r="90" spans="1:49" hidden="1" x14ac:dyDescent="0.25">
      <c r="A90" s="1">
        <f t="shared" si="6"/>
        <v>89</v>
      </c>
      <c r="B90" s="1" t="s">
        <v>367</v>
      </c>
      <c r="C90" s="1" t="s">
        <v>262</v>
      </c>
      <c r="D90" s="1" t="s">
        <v>368</v>
      </c>
      <c r="E90" s="1" t="s">
        <v>34</v>
      </c>
      <c r="F90" s="22" t="s">
        <v>1626</v>
      </c>
      <c r="G90" s="1" t="s">
        <v>351</v>
      </c>
      <c r="H90" s="1" t="s">
        <v>1514</v>
      </c>
      <c r="I90" s="1" t="s">
        <v>1515</v>
      </c>
      <c r="J90" s="1" t="s">
        <v>1516</v>
      </c>
      <c r="K90" s="1">
        <v>4</v>
      </c>
      <c r="M90" s="10" t="s">
        <v>1093</v>
      </c>
      <c r="N90" s="10" t="s">
        <v>1094</v>
      </c>
      <c r="O90" s="1" t="s">
        <v>369</v>
      </c>
      <c r="P90" s="1" t="s">
        <v>370</v>
      </c>
      <c r="Q90" s="1">
        <f t="shared" si="4"/>
        <v>7</v>
      </c>
      <c r="R90" s="1">
        <f t="shared" si="5"/>
        <v>5</v>
      </c>
      <c r="Z90" s="1" t="s">
        <v>371</v>
      </c>
      <c r="AA90" s="1" t="s">
        <v>372</v>
      </c>
      <c r="AB90" s="1" t="s">
        <v>639</v>
      </c>
      <c r="AC90" s="1" t="s">
        <v>640</v>
      </c>
      <c r="AE90" s="1" t="s">
        <v>697</v>
      </c>
      <c r="AL90" s="1" t="s">
        <v>770</v>
      </c>
      <c r="AM90" s="1" t="s">
        <v>771</v>
      </c>
      <c r="AP90" s="1"/>
      <c r="AT90"/>
      <c r="AU90"/>
      <c r="AV90"/>
      <c r="AW90"/>
    </row>
    <row r="91" spans="1:49" hidden="1" x14ac:dyDescent="0.25">
      <c r="A91" s="1">
        <f t="shared" si="6"/>
        <v>90</v>
      </c>
      <c r="B91" s="6" t="s">
        <v>864</v>
      </c>
      <c r="C91" s="1" t="s">
        <v>262</v>
      </c>
      <c r="D91" s="1" t="s">
        <v>373</v>
      </c>
      <c r="E91" s="1" t="s">
        <v>34</v>
      </c>
      <c r="F91" s="22" t="s">
        <v>1626</v>
      </c>
      <c r="G91" s="1" t="s">
        <v>351</v>
      </c>
      <c r="H91" s="1" t="s">
        <v>1517</v>
      </c>
      <c r="I91" s="1" t="s">
        <v>1239</v>
      </c>
      <c r="J91" s="1" t="s">
        <v>1518</v>
      </c>
      <c r="M91" s="10"/>
      <c r="N91" s="10"/>
      <c r="Q91" s="6"/>
      <c r="R91" s="6"/>
      <c r="AP91" s="1" t="s">
        <v>1239</v>
      </c>
      <c r="AT91"/>
      <c r="AU91"/>
      <c r="AV91"/>
      <c r="AW91"/>
    </row>
    <row r="92" spans="1:49" hidden="1" x14ac:dyDescent="0.25">
      <c r="A92" s="1">
        <f t="shared" si="6"/>
        <v>91</v>
      </c>
      <c r="B92" s="1" t="s">
        <v>374</v>
      </c>
      <c r="C92" s="1" t="s">
        <v>375</v>
      </c>
      <c r="D92" s="1" t="s">
        <v>375</v>
      </c>
      <c r="E92" s="1" t="s">
        <v>1267</v>
      </c>
      <c r="F92" s="22" t="s">
        <v>1626</v>
      </c>
      <c r="G92" s="1" t="s">
        <v>351</v>
      </c>
      <c r="H92" s="1" t="s">
        <v>1519</v>
      </c>
      <c r="I92" s="1" t="s">
        <v>1520</v>
      </c>
      <c r="J92" s="1" t="s">
        <v>1521</v>
      </c>
      <c r="K92" s="1">
        <v>4</v>
      </c>
      <c r="M92" s="10" t="s">
        <v>1095</v>
      </c>
      <c r="N92" s="10" t="s">
        <v>1096</v>
      </c>
      <c r="O92" s="1" t="s">
        <v>376</v>
      </c>
      <c r="P92" s="1" t="s">
        <v>377</v>
      </c>
      <c r="Q92" s="1">
        <f t="shared" si="4"/>
        <v>2</v>
      </c>
      <c r="R92" s="1">
        <f t="shared" si="5"/>
        <v>2</v>
      </c>
      <c r="U92" s="1" t="s">
        <v>586</v>
      </c>
      <c r="AE92" s="1" t="s">
        <v>698</v>
      </c>
      <c r="AP92" s="1"/>
      <c r="AT92"/>
      <c r="AU92"/>
      <c r="AV92"/>
      <c r="AW92"/>
    </row>
    <row r="93" spans="1:49" hidden="1" x14ac:dyDescent="0.25">
      <c r="A93" s="1">
        <f t="shared" si="6"/>
        <v>92</v>
      </c>
      <c r="B93" s="1" t="s">
        <v>378</v>
      </c>
      <c r="C93" s="1" t="s">
        <v>262</v>
      </c>
      <c r="D93" s="1" t="s">
        <v>375</v>
      </c>
      <c r="F93" s="22" t="s">
        <v>1626</v>
      </c>
      <c r="G93" s="1" t="s">
        <v>351</v>
      </c>
      <c r="H93" s="1" t="s">
        <v>1522</v>
      </c>
      <c r="I93" s="1" t="s">
        <v>1279</v>
      </c>
      <c r="J93" s="1" t="s">
        <v>1523</v>
      </c>
      <c r="K93" s="1">
        <v>4</v>
      </c>
      <c r="M93" s="10" t="s">
        <v>1097</v>
      </c>
      <c r="N93" s="10" t="s">
        <v>1180</v>
      </c>
      <c r="O93" s="1" t="s">
        <v>379</v>
      </c>
      <c r="P93" s="1" t="s">
        <v>380</v>
      </c>
      <c r="Q93" s="1">
        <f t="shared" si="4"/>
        <v>1</v>
      </c>
      <c r="R93" s="1">
        <f t="shared" si="5"/>
        <v>1</v>
      </c>
      <c r="V93" s="1" t="s">
        <v>594</v>
      </c>
      <c r="AP93" s="1"/>
      <c r="AT93"/>
      <c r="AU93"/>
      <c r="AV93"/>
      <c r="AW93"/>
    </row>
    <row r="94" spans="1:49" hidden="1" x14ac:dyDescent="0.25">
      <c r="A94" s="1">
        <f t="shared" si="6"/>
        <v>93</v>
      </c>
      <c r="B94" s="1" t="s">
        <v>381</v>
      </c>
      <c r="C94" s="1" t="s">
        <v>262</v>
      </c>
      <c r="D94" s="1" t="s">
        <v>375</v>
      </c>
      <c r="E94" s="1" t="s">
        <v>1268</v>
      </c>
      <c r="F94" s="22" t="s">
        <v>1626</v>
      </c>
      <c r="G94" s="1" t="s">
        <v>351</v>
      </c>
      <c r="H94" s="1" t="s">
        <v>1524</v>
      </c>
      <c r="I94" s="1" t="s">
        <v>1525</v>
      </c>
      <c r="J94" s="1" t="s">
        <v>1526</v>
      </c>
      <c r="K94" s="1">
        <v>4</v>
      </c>
      <c r="M94" s="10" t="s">
        <v>1098</v>
      </c>
      <c r="N94" s="10" t="s">
        <v>1099</v>
      </c>
      <c r="O94" s="1" t="s">
        <v>382</v>
      </c>
      <c r="P94" s="1" t="s">
        <v>383</v>
      </c>
      <c r="Q94" s="1">
        <f t="shared" si="4"/>
        <v>1</v>
      </c>
      <c r="R94" s="1">
        <f t="shared" si="5"/>
        <v>1</v>
      </c>
      <c r="U94" s="1" t="s">
        <v>587</v>
      </c>
      <c r="AP94" s="1"/>
      <c r="AT94"/>
      <c r="AU94"/>
      <c r="AV94"/>
      <c r="AW94"/>
    </row>
    <row r="95" spans="1:49" hidden="1" x14ac:dyDescent="0.25">
      <c r="A95" s="1">
        <f t="shared" si="6"/>
        <v>94</v>
      </c>
      <c r="B95" s="1" t="s">
        <v>384</v>
      </c>
      <c r="C95" s="1" t="s">
        <v>262</v>
      </c>
      <c r="D95" s="1" t="s">
        <v>385</v>
      </c>
      <c r="E95" s="1" t="s">
        <v>39</v>
      </c>
      <c r="F95" s="22" t="s">
        <v>1626</v>
      </c>
      <c r="G95" s="1" t="s">
        <v>351</v>
      </c>
      <c r="H95" s="1" t="s">
        <v>1527</v>
      </c>
      <c r="I95" s="1" t="s">
        <v>1528</v>
      </c>
      <c r="J95" s="1" t="s">
        <v>1529</v>
      </c>
      <c r="K95" s="1">
        <v>4</v>
      </c>
      <c r="M95" s="10" t="s">
        <v>1100</v>
      </c>
      <c r="N95" s="10" t="s">
        <v>1101</v>
      </c>
      <c r="O95" s="1" t="s">
        <v>386</v>
      </c>
      <c r="P95" s="1" t="s">
        <v>387</v>
      </c>
      <c r="Q95" s="1">
        <f t="shared" si="4"/>
        <v>5</v>
      </c>
      <c r="R95" s="1">
        <f t="shared" si="5"/>
        <v>5</v>
      </c>
      <c r="S95" s="1" t="s">
        <v>567</v>
      </c>
      <c r="T95" s="1" t="s">
        <v>568</v>
      </c>
      <c r="X95" s="1" t="s">
        <v>603</v>
      </c>
      <c r="Y95" s="1" t="s">
        <v>604</v>
      </c>
      <c r="AE95" s="1" t="s">
        <v>699</v>
      </c>
      <c r="AP95" s="1"/>
      <c r="AT95"/>
      <c r="AU95"/>
      <c r="AV95"/>
      <c r="AW95"/>
    </row>
    <row r="96" spans="1:49" hidden="1" x14ac:dyDescent="0.25">
      <c r="A96" s="1">
        <f t="shared" si="6"/>
        <v>95</v>
      </c>
      <c r="B96" s="1" t="s">
        <v>388</v>
      </c>
      <c r="C96" s="1" t="s">
        <v>262</v>
      </c>
      <c r="D96" s="1" t="s">
        <v>820</v>
      </c>
      <c r="E96" s="1" t="s">
        <v>39</v>
      </c>
      <c r="F96" s="22" t="s">
        <v>1626</v>
      </c>
      <c r="G96" s="1" t="s">
        <v>1231</v>
      </c>
      <c r="H96" s="1" t="s">
        <v>1530</v>
      </c>
      <c r="I96" s="1" t="s">
        <v>1531</v>
      </c>
      <c r="J96" s="1" t="s">
        <v>1532</v>
      </c>
      <c r="K96" s="1">
        <v>4</v>
      </c>
      <c r="M96" s="10" t="s">
        <v>1102</v>
      </c>
      <c r="N96" s="10" t="s">
        <v>1103</v>
      </c>
      <c r="O96" s="1" t="s">
        <v>944</v>
      </c>
      <c r="P96" s="1" t="s">
        <v>945</v>
      </c>
      <c r="Q96" s="1">
        <f t="shared" si="4"/>
        <v>1</v>
      </c>
      <c r="R96" s="1">
        <f t="shared" si="5"/>
        <v>1</v>
      </c>
      <c r="AB96" s="1" t="s">
        <v>641</v>
      </c>
      <c r="AP96" s="1"/>
      <c r="AT96"/>
      <c r="AU96"/>
      <c r="AV96"/>
      <c r="AW96"/>
    </row>
    <row r="97" spans="1:49" hidden="1" x14ac:dyDescent="0.25">
      <c r="A97" s="1">
        <f t="shared" si="6"/>
        <v>96</v>
      </c>
      <c r="B97" s="1" t="s">
        <v>389</v>
      </c>
      <c r="C97" s="1" t="s">
        <v>262</v>
      </c>
      <c r="D97" s="1" t="s">
        <v>1628</v>
      </c>
      <c r="E97" s="1" t="s">
        <v>34</v>
      </c>
      <c r="F97" s="22" t="s">
        <v>1626</v>
      </c>
      <c r="G97" s="1" t="s">
        <v>1190</v>
      </c>
      <c r="H97" s="1" t="s">
        <v>1533</v>
      </c>
      <c r="I97" s="1" t="s">
        <v>1279</v>
      </c>
      <c r="J97" s="1" t="s">
        <v>1534</v>
      </c>
      <c r="K97" s="1">
        <v>4</v>
      </c>
      <c r="M97" s="10" t="s">
        <v>1104</v>
      </c>
      <c r="N97" s="10" t="s">
        <v>1105</v>
      </c>
      <c r="O97" s="1" t="s">
        <v>391</v>
      </c>
      <c r="P97" s="1" t="s">
        <v>392</v>
      </c>
      <c r="Q97" s="1">
        <f t="shared" si="4"/>
        <v>1</v>
      </c>
      <c r="R97" s="1">
        <f t="shared" si="5"/>
        <v>1</v>
      </c>
      <c r="AK97" s="1" t="s">
        <v>726</v>
      </c>
      <c r="AP97" s="1"/>
      <c r="AT97"/>
      <c r="AU97"/>
      <c r="AV97"/>
      <c r="AW97"/>
    </row>
    <row r="98" spans="1:49" hidden="1" x14ac:dyDescent="0.25">
      <c r="A98" s="1">
        <f t="shared" si="6"/>
        <v>97</v>
      </c>
      <c r="B98" s="1" t="s">
        <v>393</v>
      </c>
      <c r="C98" s="1" t="s">
        <v>262</v>
      </c>
      <c r="D98" s="1" t="s">
        <v>836</v>
      </c>
      <c r="E98" s="1" t="s">
        <v>34</v>
      </c>
      <c r="F98" s="22" t="s">
        <v>1626</v>
      </c>
      <c r="G98" s="1" t="s">
        <v>1230</v>
      </c>
      <c r="H98" s="1" t="s">
        <v>1535</v>
      </c>
      <c r="I98" s="1" t="s">
        <v>1536</v>
      </c>
      <c r="J98" s="1" t="s">
        <v>1537</v>
      </c>
      <c r="K98" s="1">
        <v>4</v>
      </c>
      <c r="M98" s="10" t="s">
        <v>1106</v>
      </c>
      <c r="N98" s="10" t="s">
        <v>1107</v>
      </c>
      <c r="O98" s="1" t="s">
        <v>395</v>
      </c>
      <c r="P98" s="1" t="s">
        <v>396</v>
      </c>
      <c r="Q98" s="1">
        <f t="shared" si="4"/>
        <v>4</v>
      </c>
      <c r="R98" s="1">
        <f t="shared" si="5"/>
        <v>3</v>
      </c>
      <c r="S98" s="1" t="s">
        <v>569</v>
      </c>
      <c r="Z98" s="1" t="s">
        <v>397</v>
      </c>
      <c r="AG98" s="1" t="s">
        <v>1636</v>
      </c>
      <c r="AL98" s="1" t="s">
        <v>772</v>
      </c>
      <c r="AP98" s="1"/>
      <c r="AT98"/>
      <c r="AU98"/>
      <c r="AV98"/>
      <c r="AW98"/>
    </row>
    <row r="99" spans="1:49" hidden="1" x14ac:dyDescent="0.25">
      <c r="A99" s="1">
        <f t="shared" ref="A99:A131" si="7">ROW()-1</f>
        <v>98</v>
      </c>
      <c r="B99" s="1" t="s">
        <v>398</v>
      </c>
      <c r="C99" s="1" t="s">
        <v>262</v>
      </c>
      <c r="D99" s="1" t="s">
        <v>394</v>
      </c>
      <c r="E99" s="1" t="s">
        <v>39</v>
      </c>
      <c r="F99" s="22" t="s">
        <v>1626</v>
      </c>
      <c r="G99" s="1" t="s">
        <v>1230</v>
      </c>
      <c r="H99" s="1" t="s">
        <v>1538</v>
      </c>
      <c r="I99" s="1" t="s">
        <v>1539</v>
      </c>
      <c r="J99" s="1" t="s">
        <v>1540</v>
      </c>
      <c r="K99" s="1">
        <v>4</v>
      </c>
      <c r="M99" s="10" t="s">
        <v>1108</v>
      </c>
      <c r="N99" s="10" t="s">
        <v>1109</v>
      </c>
      <c r="O99" s="1" t="s">
        <v>399</v>
      </c>
      <c r="P99" s="1" t="s">
        <v>400</v>
      </c>
      <c r="Q99" s="1">
        <f t="shared" si="4"/>
        <v>4</v>
      </c>
      <c r="R99" s="1">
        <f t="shared" si="5"/>
        <v>3</v>
      </c>
      <c r="S99" s="1" t="s">
        <v>570</v>
      </c>
      <c r="AA99" s="1" t="s">
        <v>401</v>
      </c>
      <c r="AG99" s="1" t="s">
        <v>1637</v>
      </c>
      <c r="AM99" s="1" t="s">
        <v>773</v>
      </c>
      <c r="AP99" s="1"/>
      <c r="AT99"/>
      <c r="AU99"/>
      <c r="AV99"/>
      <c r="AW99"/>
    </row>
    <row r="100" spans="1:49" hidden="1" x14ac:dyDescent="0.25">
      <c r="A100" s="1">
        <f t="shared" si="7"/>
        <v>99</v>
      </c>
      <c r="B100" s="1" t="s">
        <v>863</v>
      </c>
      <c r="C100" s="1" t="s">
        <v>262</v>
      </c>
      <c r="D100" s="1" t="s">
        <v>402</v>
      </c>
      <c r="E100" s="1" t="s">
        <v>39</v>
      </c>
      <c r="F100" s="22" t="s">
        <v>1626</v>
      </c>
      <c r="G100" s="1" t="s">
        <v>403</v>
      </c>
      <c r="H100" s="21" t="s">
        <v>1541</v>
      </c>
      <c r="I100" s="1" t="s">
        <v>1542</v>
      </c>
      <c r="J100" s="1" t="s">
        <v>1543</v>
      </c>
      <c r="K100" s="1">
        <v>4</v>
      </c>
      <c r="M100" s="10" t="s">
        <v>1110</v>
      </c>
      <c r="N100" s="10" t="s">
        <v>1111</v>
      </c>
      <c r="O100" s="1" t="s">
        <v>404</v>
      </c>
      <c r="P100" s="1" t="s">
        <v>405</v>
      </c>
      <c r="Q100" s="1">
        <f t="shared" si="4"/>
        <v>2</v>
      </c>
      <c r="R100" s="1">
        <f t="shared" si="5"/>
        <v>2</v>
      </c>
      <c r="AE100" s="1" t="s">
        <v>700</v>
      </c>
      <c r="AF100" s="1" t="s">
        <v>701</v>
      </c>
      <c r="AP100" s="1"/>
      <c r="AT100"/>
      <c r="AU100"/>
      <c r="AV100"/>
      <c r="AW100"/>
    </row>
    <row r="101" spans="1:49" hidden="1" x14ac:dyDescent="0.25">
      <c r="A101" s="1">
        <f t="shared" si="7"/>
        <v>100</v>
      </c>
      <c r="H101" s="21"/>
      <c r="M101" s="10"/>
      <c r="N101" s="10"/>
      <c r="Q101" s="1"/>
      <c r="R101" s="1"/>
      <c r="AP101" s="1"/>
      <c r="AT101"/>
      <c r="AU101"/>
      <c r="AV101"/>
      <c r="AW101"/>
    </row>
    <row r="102" spans="1:49" hidden="1" x14ac:dyDescent="0.25">
      <c r="A102" s="1">
        <f t="shared" si="7"/>
        <v>101</v>
      </c>
      <c r="H102" s="21"/>
      <c r="M102" s="10"/>
      <c r="N102" s="10"/>
      <c r="Q102" s="1"/>
      <c r="R102" s="1"/>
      <c r="AP102" s="1"/>
      <c r="AT102"/>
      <c r="AU102"/>
      <c r="AV102"/>
      <c r="AW102"/>
    </row>
    <row r="103" spans="1:49" hidden="1" x14ac:dyDescent="0.25">
      <c r="A103" s="1">
        <f t="shared" si="7"/>
        <v>102</v>
      </c>
      <c r="B103" s="23" t="s">
        <v>239</v>
      </c>
      <c r="C103" s="1" t="s">
        <v>240</v>
      </c>
      <c r="D103" s="1" t="s">
        <v>241</v>
      </c>
      <c r="E103" s="1" t="s">
        <v>34</v>
      </c>
      <c r="G103" s="1" t="s">
        <v>242</v>
      </c>
      <c r="H103" s="1" t="s">
        <v>1445</v>
      </c>
      <c r="I103" s="1" t="s">
        <v>1446</v>
      </c>
      <c r="J103" s="1" t="s">
        <v>1447</v>
      </c>
      <c r="K103" s="1">
        <v>2</v>
      </c>
      <c r="M103" s="10" t="s">
        <v>1041</v>
      </c>
      <c r="N103" s="10" t="s">
        <v>1042</v>
      </c>
      <c r="O103" s="1" t="s">
        <v>243</v>
      </c>
      <c r="P103" s="1" t="s">
        <v>244</v>
      </c>
      <c r="Q103" s="1">
        <f>COUNTA(S103:AO103)</f>
        <v>1</v>
      </c>
      <c r="R103" s="1">
        <f>(COUNTA(S103:Y103))+(COUNTA(AB103:AO103))</f>
        <v>1</v>
      </c>
      <c r="S103" s="1" t="s">
        <v>549</v>
      </c>
      <c r="AP103" s="1"/>
      <c r="AT103"/>
      <c r="AU103"/>
      <c r="AV103"/>
      <c r="AW103"/>
    </row>
    <row r="104" spans="1:49" hidden="1" x14ac:dyDescent="0.25">
      <c r="A104" s="1">
        <f t="shared" si="7"/>
        <v>103</v>
      </c>
      <c r="B104" s="23" t="s">
        <v>245</v>
      </c>
      <c r="C104" s="1" t="s">
        <v>240</v>
      </c>
      <c r="D104" s="1" t="s">
        <v>246</v>
      </c>
      <c r="E104" s="1" t="s">
        <v>39</v>
      </c>
      <c r="G104" s="1" t="s">
        <v>242</v>
      </c>
      <c r="H104" s="1" t="s">
        <v>1448</v>
      </c>
      <c r="I104" s="1" t="s">
        <v>1449</v>
      </c>
      <c r="J104" s="1" t="s">
        <v>1450</v>
      </c>
      <c r="K104" s="1">
        <v>2</v>
      </c>
      <c r="M104" s="10" t="s">
        <v>1173</v>
      </c>
      <c r="N104" s="10" t="s">
        <v>1043</v>
      </c>
      <c r="O104" s="1" t="s">
        <v>247</v>
      </c>
      <c r="P104" s="1" t="s">
        <v>248</v>
      </c>
      <c r="Q104" s="1">
        <f>COUNTA(S104:AO104)</f>
        <v>2</v>
      </c>
      <c r="R104" s="1">
        <f>(COUNTA(S104:Y104))+(COUNTA(AB104:AO104))</f>
        <v>2</v>
      </c>
      <c r="S104" s="1" t="s">
        <v>550</v>
      </c>
      <c r="AD104" s="1" t="s">
        <v>644</v>
      </c>
      <c r="AP104" s="1"/>
      <c r="AT104"/>
      <c r="AU104"/>
      <c r="AV104"/>
      <c r="AW104"/>
    </row>
    <row r="105" spans="1:49" hidden="1" x14ac:dyDescent="0.25">
      <c r="A105" s="1">
        <f t="shared" si="7"/>
        <v>104</v>
      </c>
      <c r="B105" s="23" t="s">
        <v>249</v>
      </c>
      <c r="C105" s="1" t="s">
        <v>250</v>
      </c>
      <c r="D105" s="1" t="s">
        <v>94</v>
      </c>
      <c r="G105" s="1" t="s">
        <v>242</v>
      </c>
      <c r="H105" s="1" t="s">
        <v>1451</v>
      </c>
      <c r="I105" s="1" t="s">
        <v>1452</v>
      </c>
      <c r="J105" s="1" t="s">
        <v>1453</v>
      </c>
      <c r="K105" s="1">
        <v>2</v>
      </c>
      <c r="M105" s="10" t="s">
        <v>1044</v>
      </c>
      <c r="N105" s="10" t="s">
        <v>1045</v>
      </c>
      <c r="O105" s="1" t="s">
        <v>251</v>
      </c>
      <c r="P105" s="1" t="s">
        <v>252</v>
      </c>
      <c r="Q105" s="1">
        <f>COUNTA(S105:AO105)</f>
        <v>1</v>
      </c>
      <c r="R105" s="1">
        <f>(COUNTA(S105:Y105))+(COUNTA(AB105:AO105))</f>
        <v>1</v>
      </c>
      <c r="U105" s="1" t="s">
        <v>582</v>
      </c>
      <c r="AP105" s="1"/>
      <c r="AT105"/>
      <c r="AU105"/>
      <c r="AV105"/>
      <c r="AW105"/>
    </row>
    <row r="106" spans="1:49" hidden="1" x14ac:dyDescent="0.25">
      <c r="A106" s="1">
        <f t="shared" si="7"/>
        <v>105</v>
      </c>
      <c r="B106" s="23" t="s">
        <v>253</v>
      </c>
      <c r="C106" s="1" t="s">
        <v>227</v>
      </c>
      <c r="D106" s="1" t="s">
        <v>254</v>
      </c>
      <c r="E106" s="1" t="s">
        <v>39</v>
      </c>
      <c r="G106" s="1" t="s">
        <v>242</v>
      </c>
      <c r="H106" s="1"/>
      <c r="I106" s="1" t="s">
        <v>1454</v>
      </c>
      <c r="J106" s="1" t="s">
        <v>1455</v>
      </c>
      <c r="K106" s="1">
        <v>2</v>
      </c>
      <c r="M106" s="10" t="s">
        <v>1046</v>
      </c>
      <c r="N106" s="10" t="s">
        <v>1047</v>
      </c>
      <c r="O106" s="1" t="s">
        <v>255</v>
      </c>
      <c r="P106" s="1" t="s">
        <v>256</v>
      </c>
      <c r="Q106" s="1">
        <f>COUNTA(S106:AO106)</f>
        <v>1</v>
      </c>
      <c r="R106" s="1">
        <f>(COUNTA(S106:Y106))+(COUNTA(AB106:AO106))</f>
        <v>1</v>
      </c>
      <c r="U106" s="1" t="s">
        <v>583</v>
      </c>
      <c r="AP106" s="1"/>
      <c r="AT106"/>
      <c r="AU106"/>
      <c r="AV106"/>
      <c r="AW106"/>
    </row>
    <row r="107" spans="1:49" hidden="1" x14ac:dyDescent="0.25">
      <c r="A107" s="1">
        <f t="shared" si="7"/>
        <v>106</v>
      </c>
      <c r="B107" s="23" t="s">
        <v>257</v>
      </c>
      <c r="C107" s="1" t="s">
        <v>240</v>
      </c>
      <c r="D107" s="1" t="s">
        <v>258</v>
      </c>
      <c r="E107" s="1" t="s">
        <v>34</v>
      </c>
      <c r="G107" s="1" t="s">
        <v>1609</v>
      </c>
      <c r="H107" s="1" t="s">
        <v>1456</v>
      </c>
      <c r="I107" s="1" t="s">
        <v>1457</v>
      </c>
      <c r="J107" s="1" t="s">
        <v>1458</v>
      </c>
      <c r="K107" s="1">
        <v>3</v>
      </c>
      <c r="M107" s="10" t="s">
        <v>1048</v>
      </c>
      <c r="N107" s="10" t="s">
        <v>1049</v>
      </c>
      <c r="O107" s="1" t="s">
        <v>259</v>
      </c>
      <c r="P107" s="4" t="s">
        <v>260</v>
      </c>
      <c r="Q107" s="1">
        <f>COUNTA(S107:AO107)</f>
        <v>2</v>
      </c>
      <c r="R107" s="1">
        <f>(COUNTA(S107:Y107))+(COUNTA(AB107:AO107))</f>
        <v>2</v>
      </c>
      <c r="S107" s="1" t="s">
        <v>551</v>
      </c>
      <c r="T107" s="1" t="s">
        <v>552</v>
      </c>
      <c r="AP107" s="5"/>
      <c r="AT107"/>
      <c r="AU107"/>
      <c r="AV107"/>
      <c r="AW107"/>
    </row>
    <row r="108" spans="1:49" hidden="1" x14ac:dyDescent="0.25">
      <c r="A108" s="1">
        <f>ROW()-1</f>
        <v>107</v>
      </c>
      <c r="B108" s="23"/>
      <c r="D108" s="1" t="s">
        <v>2019</v>
      </c>
      <c r="E108" s="1" t="s">
        <v>39</v>
      </c>
      <c r="F108" s="41"/>
      <c r="G108" s="1" t="s">
        <v>1609</v>
      </c>
      <c r="H108" s="1"/>
      <c r="M108" s="10"/>
      <c r="N108" s="10"/>
      <c r="Q108" s="1"/>
      <c r="R108" s="1"/>
      <c r="AP108" s="1" t="s">
        <v>2020</v>
      </c>
      <c r="AT108"/>
      <c r="AU108"/>
      <c r="AV108"/>
      <c r="AW108"/>
    </row>
    <row r="109" spans="1:49" hidden="1" x14ac:dyDescent="0.25">
      <c r="A109" s="1">
        <f t="shared" si="7"/>
        <v>108</v>
      </c>
      <c r="B109" s="7"/>
      <c r="H109" s="1"/>
      <c r="M109" s="10"/>
      <c r="N109" s="10"/>
      <c r="Q109" s="1"/>
      <c r="R109" s="1"/>
      <c r="AP109" s="1"/>
      <c r="AT109"/>
      <c r="AU109"/>
      <c r="AV109"/>
      <c r="AW109"/>
    </row>
    <row r="110" spans="1:49" hidden="1" x14ac:dyDescent="0.25">
      <c r="A110" s="1">
        <f t="shared" si="7"/>
        <v>109</v>
      </c>
      <c r="B110" s="1" t="s">
        <v>406</v>
      </c>
      <c r="C110" s="1" t="s">
        <v>407</v>
      </c>
      <c r="D110" s="1" t="s">
        <v>408</v>
      </c>
      <c r="E110" s="1" t="s">
        <v>39</v>
      </c>
      <c r="G110" s="1" t="s">
        <v>409</v>
      </c>
      <c r="H110" s="1" t="s">
        <v>1544</v>
      </c>
      <c r="M110" s="10" t="s">
        <v>1112</v>
      </c>
      <c r="N110" s="10" t="s">
        <v>1113</v>
      </c>
      <c r="O110" s="6"/>
      <c r="P110" s="6"/>
      <c r="Q110" s="1">
        <f t="shared" si="4"/>
        <v>2</v>
      </c>
      <c r="R110" s="1">
        <f t="shared" si="5"/>
        <v>2</v>
      </c>
      <c r="U110" s="1" t="s">
        <v>588</v>
      </c>
      <c r="AH110" s="1" t="s">
        <v>410</v>
      </c>
      <c r="AP110" s="1"/>
      <c r="AT110"/>
      <c r="AU110"/>
      <c r="AV110"/>
      <c r="AW110"/>
    </row>
    <row r="111" spans="1:49" hidden="1" x14ac:dyDescent="0.25">
      <c r="A111" s="1">
        <f t="shared" si="7"/>
        <v>110</v>
      </c>
      <c r="B111" s="1" t="s">
        <v>411</v>
      </c>
      <c r="C111" s="1" t="s">
        <v>407</v>
      </c>
      <c r="D111" s="1" t="s">
        <v>1619</v>
      </c>
      <c r="E111" s="1" t="s">
        <v>34</v>
      </c>
      <c r="F111" s="22" t="s">
        <v>1626</v>
      </c>
      <c r="G111" s="1" t="s">
        <v>409</v>
      </c>
      <c r="H111" s="1" t="s">
        <v>1545</v>
      </c>
      <c r="M111" s="10" t="s">
        <v>1114</v>
      </c>
      <c r="N111" s="10" t="s">
        <v>1115</v>
      </c>
      <c r="O111" s="6"/>
      <c r="P111" s="6"/>
      <c r="Q111" s="1">
        <f t="shared" si="4"/>
        <v>1</v>
      </c>
      <c r="R111" s="1">
        <f t="shared" si="5"/>
        <v>1</v>
      </c>
      <c r="U111" s="1" t="s">
        <v>589</v>
      </c>
      <c r="AP111" s="1"/>
      <c r="AT111"/>
      <c r="AU111"/>
      <c r="AV111"/>
      <c r="AW111"/>
    </row>
    <row r="112" spans="1:49" hidden="1" x14ac:dyDescent="0.25">
      <c r="A112" s="1">
        <f t="shared" si="7"/>
        <v>111</v>
      </c>
      <c r="H112" s="1"/>
      <c r="M112" s="10"/>
      <c r="N112" s="10"/>
      <c r="Q112" s="1">
        <f t="shared" si="4"/>
        <v>0</v>
      </c>
      <c r="R112" s="1">
        <f t="shared" si="5"/>
        <v>0</v>
      </c>
      <c r="AP112" s="1"/>
      <c r="AT112"/>
      <c r="AU112"/>
      <c r="AV112"/>
      <c r="AW112"/>
    </row>
    <row r="113" spans="1:49" hidden="1" x14ac:dyDescent="0.25">
      <c r="A113" s="1">
        <f t="shared" si="7"/>
        <v>112</v>
      </c>
      <c r="B113" s="1" t="s">
        <v>412</v>
      </c>
      <c r="C113" s="1" t="s">
        <v>413</v>
      </c>
      <c r="G113" s="1" t="s">
        <v>414</v>
      </c>
      <c r="H113" s="1" t="s">
        <v>1546</v>
      </c>
      <c r="M113" s="10" t="s">
        <v>1116</v>
      </c>
      <c r="N113" s="10" t="s">
        <v>1117</v>
      </c>
      <c r="O113" s="1" t="s">
        <v>415</v>
      </c>
      <c r="P113" s="1" t="s">
        <v>416</v>
      </c>
      <c r="Q113" s="1">
        <f t="shared" si="4"/>
        <v>1</v>
      </c>
      <c r="R113" s="1">
        <f t="shared" si="5"/>
        <v>1</v>
      </c>
      <c r="AJ113" s="1" t="s">
        <v>714</v>
      </c>
      <c r="AP113" s="1"/>
      <c r="AT113"/>
      <c r="AU113"/>
      <c r="AV113"/>
      <c r="AW113"/>
    </row>
    <row r="114" spans="1:49" hidden="1" x14ac:dyDescent="0.25">
      <c r="A114" s="1">
        <f t="shared" si="7"/>
        <v>113</v>
      </c>
      <c r="B114" s="1" t="s">
        <v>417</v>
      </c>
      <c r="C114" s="1" t="s">
        <v>413</v>
      </c>
      <c r="G114" s="1" t="s">
        <v>414</v>
      </c>
      <c r="H114" s="1" t="s">
        <v>1547</v>
      </c>
      <c r="M114" s="10" t="s">
        <v>1118</v>
      </c>
      <c r="N114" s="10" t="s">
        <v>1119</v>
      </c>
      <c r="O114" s="1" t="s">
        <v>418</v>
      </c>
      <c r="P114" s="1" t="s">
        <v>419</v>
      </c>
      <c r="Q114" s="1">
        <f t="shared" si="4"/>
        <v>1</v>
      </c>
      <c r="R114" s="1">
        <f t="shared" si="5"/>
        <v>1</v>
      </c>
      <c r="AJ114" s="1" t="s">
        <v>715</v>
      </c>
      <c r="AP114" s="1"/>
      <c r="AT114"/>
      <c r="AU114"/>
      <c r="AV114"/>
      <c r="AW114"/>
    </row>
    <row r="115" spans="1:49" hidden="1" x14ac:dyDescent="0.25">
      <c r="A115" s="1">
        <f t="shared" si="7"/>
        <v>114</v>
      </c>
      <c r="B115" s="1" t="s">
        <v>420</v>
      </c>
      <c r="C115" s="1" t="s">
        <v>407</v>
      </c>
      <c r="G115" s="1" t="s">
        <v>409</v>
      </c>
      <c r="H115" s="1" t="s">
        <v>1548</v>
      </c>
      <c r="M115" s="10" t="s">
        <v>1120</v>
      </c>
      <c r="N115" s="10" t="s">
        <v>1121</v>
      </c>
      <c r="O115" s="1" t="s">
        <v>421</v>
      </c>
      <c r="P115" s="1" t="s">
        <v>422</v>
      </c>
      <c r="Q115" s="1">
        <f t="shared" si="4"/>
        <v>1</v>
      </c>
      <c r="R115" s="1">
        <f t="shared" si="5"/>
        <v>1</v>
      </c>
      <c r="AJ115" s="1" t="s">
        <v>716</v>
      </c>
      <c r="AP115" s="1"/>
      <c r="AT115"/>
      <c r="AU115"/>
      <c r="AV115"/>
      <c r="AW115"/>
    </row>
    <row r="116" spans="1:49" hidden="1" x14ac:dyDescent="0.25">
      <c r="A116" s="1">
        <f t="shared" si="7"/>
        <v>115</v>
      </c>
      <c r="B116" s="1" t="s">
        <v>423</v>
      </c>
      <c r="C116" s="1" t="s">
        <v>407</v>
      </c>
      <c r="G116" s="1" t="s">
        <v>409</v>
      </c>
      <c r="H116" s="1" t="s">
        <v>1549</v>
      </c>
      <c r="M116" s="10" t="s">
        <v>1122</v>
      </c>
      <c r="N116" s="10" t="s">
        <v>1123</v>
      </c>
      <c r="O116" s="1" t="s">
        <v>424</v>
      </c>
      <c r="P116" s="1" t="s">
        <v>425</v>
      </c>
      <c r="Q116" s="1">
        <f t="shared" si="4"/>
        <v>1</v>
      </c>
      <c r="R116" s="1">
        <f t="shared" si="5"/>
        <v>1</v>
      </c>
      <c r="AJ116" s="1" t="s">
        <v>717</v>
      </c>
      <c r="AP116" s="1"/>
      <c r="AT116"/>
      <c r="AU116"/>
      <c r="AV116"/>
      <c r="AW116"/>
    </row>
    <row r="117" spans="1:49" hidden="1" x14ac:dyDescent="0.25">
      <c r="A117" s="1">
        <f t="shared" si="7"/>
        <v>116</v>
      </c>
      <c r="B117" s="1" t="s">
        <v>426</v>
      </c>
      <c r="C117" s="1" t="s">
        <v>407</v>
      </c>
      <c r="G117" s="1" t="s">
        <v>409</v>
      </c>
      <c r="H117" s="1" t="s">
        <v>1550</v>
      </c>
      <c r="M117" s="10" t="s">
        <v>1124</v>
      </c>
      <c r="N117" s="10" t="s">
        <v>1125</v>
      </c>
      <c r="O117" s="1" t="s">
        <v>427</v>
      </c>
      <c r="P117" s="1" t="s">
        <v>428</v>
      </c>
      <c r="Q117" s="1">
        <f t="shared" si="4"/>
        <v>1</v>
      </c>
      <c r="R117" s="1">
        <f t="shared" si="5"/>
        <v>1</v>
      </c>
      <c r="AJ117" s="1" t="s">
        <v>718</v>
      </c>
      <c r="AP117" s="1"/>
      <c r="AT117"/>
      <c r="AU117"/>
      <c r="AV117"/>
      <c r="AW117"/>
    </row>
    <row r="118" spans="1:49" hidden="1" x14ac:dyDescent="0.25">
      <c r="A118" s="1">
        <f t="shared" si="7"/>
        <v>117</v>
      </c>
      <c r="H118" s="1"/>
      <c r="M118" s="10"/>
      <c r="N118" s="10"/>
      <c r="Q118" s="1"/>
      <c r="R118" s="1"/>
      <c r="AP118" s="1"/>
      <c r="AT118"/>
      <c r="AU118"/>
      <c r="AV118"/>
      <c r="AW118"/>
    </row>
    <row r="119" spans="1:49" hidden="1" x14ac:dyDescent="0.25">
      <c r="A119" s="1">
        <f t="shared" si="7"/>
        <v>118</v>
      </c>
      <c r="B119" s="1" t="s">
        <v>429</v>
      </c>
      <c r="C119" s="1" t="s">
        <v>227</v>
      </c>
      <c r="G119" s="1" t="s">
        <v>430</v>
      </c>
      <c r="H119" s="1" t="s">
        <v>1551</v>
      </c>
      <c r="M119" s="10" t="s">
        <v>1126</v>
      </c>
      <c r="N119" s="10" t="s">
        <v>1127</v>
      </c>
      <c r="O119" s="1" t="s">
        <v>431</v>
      </c>
      <c r="P119" s="1" t="s">
        <v>432</v>
      </c>
      <c r="Q119" s="1">
        <f t="shared" si="4"/>
        <v>2</v>
      </c>
      <c r="R119" s="1">
        <f t="shared" si="5"/>
        <v>2</v>
      </c>
      <c r="AH119" s="1" t="s">
        <v>433</v>
      </c>
      <c r="AI119" s="1" t="s">
        <v>703</v>
      </c>
      <c r="AP119" s="1"/>
      <c r="AT119"/>
      <c r="AU119"/>
      <c r="AV119"/>
      <c r="AW119"/>
    </row>
    <row r="120" spans="1:49" hidden="1" x14ac:dyDescent="0.25">
      <c r="A120" s="1">
        <f t="shared" si="7"/>
        <v>119</v>
      </c>
      <c r="B120" s="1" t="s">
        <v>434</v>
      </c>
      <c r="C120" s="1" t="s">
        <v>227</v>
      </c>
      <c r="G120" s="1" t="s">
        <v>430</v>
      </c>
      <c r="H120" s="1" t="s">
        <v>1552</v>
      </c>
      <c r="M120" s="10" t="s">
        <v>1128</v>
      </c>
      <c r="N120" s="10" t="s">
        <v>1129</v>
      </c>
      <c r="O120" s="1" t="s">
        <v>435</v>
      </c>
      <c r="P120" s="1" t="s">
        <v>436</v>
      </c>
      <c r="Q120" s="1">
        <f t="shared" si="4"/>
        <v>1</v>
      </c>
      <c r="R120" s="1">
        <f t="shared" si="5"/>
        <v>1</v>
      </c>
      <c r="AI120" s="1" t="s">
        <v>704</v>
      </c>
      <c r="AP120" s="1"/>
      <c r="AT120"/>
      <c r="AU120"/>
      <c r="AV120"/>
      <c r="AW120"/>
    </row>
    <row r="121" spans="1:49" hidden="1" x14ac:dyDescent="0.25">
      <c r="A121" s="1">
        <f t="shared" si="7"/>
        <v>120</v>
      </c>
      <c r="B121" s="1" t="s">
        <v>437</v>
      </c>
      <c r="C121" s="1" t="s">
        <v>227</v>
      </c>
      <c r="G121" s="1" t="s">
        <v>430</v>
      </c>
      <c r="H121" s="1" t="s">
        <v>1553</v>
      </c>
      <c r="M121" s="10" t="s">
        <v>1130</v>
      </c>
      <c r="N121" s="10" t="s">
        <v>1131</v>
      </c>
      <c r="O121" s="1" t="s">
        <v>438</v>
      </c>
      <c r="P121" s="1" t="s">
        <v>439</v>
      </c>
      <c r="Q121" s="1">
        <f t="shared" si="4"/>
        <v>1</v>
      </c>
      <c r="R121" s="1">
        <f t="shared" si="5"/>
        <v>1</v>
      </c>
      <c r="AI121" s="1" t="s">
        <v>705</v>
      </c>
      <c r="AP121" s="1"/>
      <c r="AT121"/>
      <c r="AU121"/>
      <c r="AV121"/>
      <c r="AW121"/>
    </row>
    <row r="122" spans="1:49" hidden="1" x14ac:dyDescent="0.25">
      <c r="A122" s="1">
        <f t="shared" si="7"/>
        <v>121</v>
      </c>
      <c r="B122" s="1" t="s">
        <v>441</v>
      </c>
      <c r="C122" s="1" t="s">
        <v>227</v>
      </c>
      <c r="G122" s="1" t="s">
        <v>430</v>
      </c>
      <c r="H122" s="1" t="s">
        <v>1554</v>
      </c>
      <c r="J122" s="1" t="s">
        <v>1280</v>
      </c>
      <c r="M122" s="10" t="s">
        <v>1132</v>
      </c>
      <c r="N122" s="10" t="s">
        <v>1133</v>
      </c>
      <c r="O122" s="1" t="s">
        <v>442</v>
      </c>
      <c r="P122" s="1" t="s">
        <v>443</v>
      </c>
      <c r="Q122" s="1">
        <f t="shared" si="4"/>
        <v>1</v>
      </c>
      <c r="R122" s="1">
        <f t="shared" si="5"/>
        <v>1</v>
      </c>
      <c r="AI122" s="1" t="s">
        <v>706</v>
      </c>
      <c r="AP122" s="1"/>
      <c r="AT122"/>
      <c r="AU122"/>
      <c r="AV122"/>
      <c r="AW122"/>
    </row>
    <row r="123" spans="1:49" hidden="1" x14ac:dyDescent="0.25">
      <c r="A123" s="1">
        <f t="shared" si="7"/>
        <v>122</v>
      </c>
      <c r="B123" s="1" t="s">
        <v>444</v>
      </c>
      <c r="C123" s="1" t="s">
        <v>227</v>
      </c>
      <c r="G123" s="1" t="s">
        <v>430</v>
      </c>
      <c r="H123" s="1" t="s">
        <v>1555</v>
      </c>
      <c r="M123" s="10" t="s">
        <v>1134</v>
      </c>
      <c r="N123" s="10" t="s">
        <v>1135</v>
      </c>
      <c r="O123" s="1" t="s">
        <v>445</v>
      </c>
      <c r="P123" s="1" t="s">
        <v>446</v>
      </c>
      <c r="Q123" s="1">
        <f t="shared" si="4"/>
        <v>2</v>
      </c>
      <c r="R123" s="1">
        <f t="shared" si="5"/>
        <v>2</v>
      </c>
      <c r="AH123" s="1" t="s">
        <v>447</v>
      </c>
      <c r="AI123" s="1" t="s">
        <v>707</v>
      </c>
      <c r="AP123" s="1"/>
      <c r="AT123"/>
      <c r="AU123"/>
      <c r="AV123"/>
      <c r="AW123"/>
    </row>
    <row r="124" spans="1:49" hidden="1" x14ac:dyDescent="0.25">
      <c r="A124" s="1">
        <f t="shared" si="7"/>
        <v>123</v>
      </c>
      <c r="B124" s="1" t="s">
        <v>448</v>
      </c>
      <c r="C124" s="1" t="s">
        <v>227</v>
      </c>
      <c r="G124" s="1" t="s">
        <v>449</v>
      </c>
      <c r="H124" s="1" t="s">
        <v>1556</v>
      </c>
      <c r="M124" s="10" t="s">
        <v>1136</v>
      </c>
      <c r="N124" s="10" t="s">
        <v>1137</v>
      </c>
      <c r="O124" s="1" t="s">
        <v>450</v>
      </c>
      <c r="P124" s="1" t="s">
        <v>451</v>
      </c>
      <c r="Q124" s="1">
        <f t="shared" si="4"/>
        <v>2</v>
      </c>
      <c r="R124" s="1">
        <f t="shared" si="5"/>
        <v>2</v>
      </c>
      <c r="AH124" s="1" t="s">
        <v>452</v>
      </c>
      <c r="AI124" s="1" t="s">
        <v>708</v>
      </c>
      <c r="AP124" s="1"/>
      <c r="AT124"/>
      <c r="AU124"/>
      <c r="AV124"/>
      <c r="AW124"/>
    </row>
    <row r="125" spans="1:49" hidden="1" x14ac:dyDescent="0.25">
      <c r="A125" s="1">
        <f t="shared" si="7"/>
        <v>124</v>
      </c>
      <c r="B125" s="1" t="s">
        <v>453</v>
      </c>
      <c r="C125" s="1" t="s">
        <v>250</v>
      </c>
      <c r="G125" s="1" t="s">
        <v>454</v>
      </c>
      <c r="H125" s="1" t="s">
        <v>1557</v>
      </c>
      <c r="M125" s="10" t="s">
        <v>1138</v>
      </c>
      <c r="N125" s="10" t="s">
        <v>1139</v>
      </c>
      <c r="O125" s="1" t="s">
        <v>455</v>
      </c>
      <c r="P125" s="1" t="s">
        <v>456</v>
      </c>
      <c r="Q125" s="1">
        <f t="shared" si="4"/>
        <v>1</v>
      </c>
      <c r="R125" s="1">
        <f t="shared" si="5"/>
        <v>1</v>
      </c>
      <c r="AI125" s="1" t="s">
        <v>709</v>
      </c>
      <c r="AP125" s="1"/>
      <c r="AT125"/>
      <c r="AU125"/>
      <c r="AV125"/>
      <c r="AW125"/>
    </row>
    <row r="126" spans="1:49" hidden="1" x14ac:dyDescent="0.25">
      <c r="A126" s="1">
        <f t="shared" si="7"/>
        <v>125</v>
      </c>
      <c r="B126" s="1" t="s">
        <v>457</v>
      </c>
      <c r="C126" s="1" t="s">
        <v>250</v>
      </c>
      <c r="G126" s="1" t="s">
        <v>454</v>
      </c>
      <c r="H126" s="1"/>
      <c r="K126" s="1" t="s">
        <v>1281</v>
      </c>
      <c r="M126" s="10" t="s">
        <v>1140</v>
      </c>
      <c r="N126" s="10" t="s">
        <v>1141</v>
      </c>
      <c r="O126" s="1" t="s">
        <v>458</v>
      </c>
      <c r="P126" s="1" t="s">
        <v>459</v>
      </c>
      <c r="Q126" s="1">
        <f t="shared" si="4"/>
        <v>2</v>
      </c>
      <c r="R126" s="1">
        <f t="shared" si="5"/>
        <v>2</v>
      </c>
      <c r="AH126" s="1" t="s">
        <v>460</v>
      </c>
      <c r="AI126" s="1" t="s">
        <v>710</v>
      </c>
      <c r="AP126" s="1"/>
      <c r="AT126"/>
      <c r="AU126"/>
      <c r="AV126"/>
      <c r="AW126"/>
    </row>
    <row r="127" spans="1:49" hidden="1" x14ac:dyDescent="0.25">
      <c r="A127" s="1">
        <f t="shared" si="7"/>
        <v>126</v>
      </c>
      <c r="B127" s="1" t="s">
        <v>461</v>
      </c>
      <c r="C127" s="1" t="s">
        <v>413</v>
      </c>
      <c r="G127" s="1" t="s">
        <v>414</v>
      </c>
      <c r="H127" s="1"/>
      <c r="M127" s="10" t="s">
        <v>1142</v>
      </c>
      <c r="N127" s="10" t="s">
        <v>1143</v>
      </c>
      <c r="O127" s="1" t="s">
        <v>462</v>
      </c>
      <c r="P127" s="1" t="s">
        <v>463</v>
      </c>
      <c r="Q127" s="1">
        <f t="shared" si="4"/>
        <v>1</v>
      </c>
      <c r="R127" s="1">
        <f t="shared" si="5"/>
        <v>1</v>
      </c>
      <c r="AI127" s="1" t="s">
        <v>711</v>
      </c>
      <c r="AP127" s="1"/>
      <c r="AT127"/>
      <c r="AU127"/>
      <c r="AV127"/>
      <c r="AW127"/>
    </row>
    <row r="128" spans="1:49" hidden="1" x14ac:dyDescent="0.25">
      <c r="A128" s="1">
        <f t="shared" si="7"/>
        <v>127</v>
      </c>
      <c r="B128" s="1" t="s">
        <v>464</v>
      </c>
      <c r="C128" s="1" t="s">
        <v>413</v>
      </c>
      <c r="G128" s="1" t="s">
        <v>409</v>
      </c>
      <c r="H128" s="1" t="s">
        <v>1558</v>
      </c>
      <c r="M128" s="10" t="s">
        <v>1144</v>
      </c>
      <c r="N128" s="10" t="s">
        <v>1145</v>
      </c>
      <c r="O128" s="1" t="s">
        <v>465</v>
      </c>
      <c r="P128" s="1" t="s">
        <v>466</v>
      </c>
      <c r="Q128" s="1">
        <f t="shared" si="4"/>
        <v>1</v>
      </c>
      <c r="R128" s="1">
        <f t="shared" si="5"/>
        <v>1</v>
      </c>
      <c r="AI128" s="1" t="s">
        <v>712</v>
      </c>
      <c r="AP128" s="1"/>
      <c r="AT128"/>
      <c r="AU128"/>
      <c r="AV128"/>
      <c r="AW128"/>
    </row>
    <row r="129" spans="1:49" hidden="1" x14ac:dyDescent="0.25">
      <c r="A129" s="1">
        <f t="shared" si="7"/>
        <v>128</v>
      </c>
      <c r="B129" s="1" t="s">
        <v>467</v>
      </c>
      <c r="C129" s="1" t="s">
        <v>413</v>
      </c>
      <c r="G129" s="1" t="s">
        <v>468</v>
      </c>
      <c r="H129" s="1"/>
      <c r="M129" s="10" t="s">
        <v>1146</v>
      </c>
      <c r="N129" s="10" t="s">
        <v>1147</v>
      </c>
      <c r="O129" s="1" t="s">
        <v>469</v>
      </c>
      <c r="P129" s="1" t="s">
        <v>470</v>
      </c>
      <c r="Q129" s="1">
        <f t="shared" si="4"/>
        <v>1</v>
      </c>
      <c r="R129" s="1">
        <f t="shared" si="5"/>
        <v>1</v>
      </c>
      <c r="AI129" s="1" t="s">
        <v>713</v>
      </c>
      <c r="AP129" s="1"/>
      <c r="AT129"/>
      <c r="AU129"/>
      <c r="AV129"/>
      <c r="AW129"/>
    </row>
    <row r="130" spans="1:49" hidden="1" x14ac:dyDescent="0.25">
      <c r="A130" s="1">
        <f t="shared" si="7"/>
        <v>129</v>
      </c>
      <c r="H130" s="1"/>
      <c r="Q130" s="1"/>
      <c r="R130" s="1"/>
      <c r="AP130" s="5"/>
      <c r="AT130"/>
      <c r="AU130"/>
      <c r="AV130"/>
      <c r="AW130"/>
    </row>
    <row r="131" spans="1:49" hidden="1" x14ac:dyDescent="0.25">
      <c r="A131" s="1">
        <f t="shared" si="7"/>
        <v>130</v>
      </c>
      <c r="B131" s="1" t="s">
        <v>471</v>
      </c>
      <c r="C131" s="1" t="s">
        <v>32</v>
      </c>
      <c r="G131" s="1" t="s">
        <v>472</v>
      </c>
      <c r="H131" s="1"/>
      <c r="Q131" s="1">
        <f t="shared" si="4"/>
        <v>1</v>
      </c>
      <c r="R131" s="1">
        <f t="shared" si="5"/>
        <v>1</v>
      </c>
      <c r="AD131" s="1" t="s">
        <v>869</v>
      </c>
      <c r="AP131" s="5"/>
      <c r="AT131"/>
      <c r="AU131"/>
      <c r="AV131"/>
      <c r="AW131"/>
    </row>
    <row r="132" spans="1:49" hidden="1" x14ac:dyDescent="0.25">
      <c r="A132" s="1">
        <f t="shared" ref="A132:A137" si="8">ROW()-1</f>
        <v>131</v>
      </c>
      <c r="B132" s="1" t="s">
        <v>473</v>
      </c>
      <c r="C132" s="1" t="s">
        <v>32</v>
      </c>
      <c r="H132" s="1"/>
      <c r="K132" s="1" t="s">
        <v>1282</v>
      </c>
      <c r="Q132" s="1">
        <f t="shared" si="4"/>
        <v>1</v>
      </c>
      <c r="R132" s="1">
        <f t="shared" si="5"/>
        <v>1</v>
      </c>
      <c r="AD132" s="1" t="s">
        <v>870</v>
      </c>
      <c r="AP132" s="1"/>
      <c r="AT132"/>
      <c r="AU132"/>
      <c r="AV132"/>
      <c r="AW132"/>
    </row>
    <row r="133" spans="1:49" hidden="1" x14ac:dyDescent="0.25">
      <c r="A133" s="1">
        <f t="shared" si="8"/>
        <v>132</v>
      </c>
      <c r="B133" s="1" t="s">
        <v>474</v>
      </c>
      <c r="C133" s="1" t="s">
        <v>32</v>
      </c>
      <c r="H133" s="1"/>
      <c r="K133" s="1" t="s">
        <v>1282</v>
      </c>
      <c r="Q133" s="1">
        <f t="shared" si="4"/>
        <v>1</v>
      </c>
      <c r="R133" s="1">
        <f t="shared" si="5"/>
        <v>1</v>
      </c>
      <c r="AD133" s="1" t="s">
        <v>871</v>
      </c>
      <c r="AP133" s="1"/>
      <c r="AT133"/>
      <c r="AU133"/>
      <c r="AV133"/>
      <c r="AW133"/>
    </row>
    <row r="134" spans="1:49" hidden="1" x14ac:dyDescent="0.25">
      <c r="A134" s="1">
        <f t="shared" si="8"/>
        <v>133</v>
      </c>
      <c r="B134" s="1" t="s">
        <v>475</v>
      </c>
      <c r="C134" s="1" t="s">
        <v>32</v>
      </c>
      <c r="H134" s="1"/>
      <c r="K134" s="1" t="s">
        <v>1282</v>
      </c>
      <c r="Q134" s="1">
        <f t="shared" si="4"/>
        <v>1</v>
      </c>
      <c r="R134" s="1">
        <f t="shared" si="5"/>
        <v>1</v>
      </c>
      <c r="AD134" s="1" t="s">
        <v>872</v>
      </c>
      <c r="AP134" s="1"/>
      <c r="AT134"/>
      <c r="AU134"/>
      <c r="AV134"/>
      <c r="AW134"/>
    </row>
    <row r="135" spans="1:49" hidden="1" x14ac:dyDescent="0.25">
      <c r="A135" s="1">
        <f t="shared" si="8"/>
        <v>134</v>
      </c>
      <c r="B135" s="7"/>
      <c r="H135" s="1"/>
      <c r="Q135" s="1"/>
      <c r="R135" s="1"/>
      <c r="AP135" s="1"/>
      <c r="AT135"/>
      <c r="AU135"/>
      <c r="AV135"/>
      <c r="AW135"/>
    </row>
    <row r="136" spans="1:49" hidden="1" x14ac:dyDescent="0.25">
      <c r="A136" s="1">
        <f t="shared" si="8"/>
        <v>135</v>
      </c>
      <c r="B136" s="1" t="s">
        <v>855</v>
      </c>
      <c r="C136" s="1" t="s">
        <v>227</v>
      </c>
      <c r="H136" s="1"/>
      <c r="Q136" s="1">
        <f t="shared" ref="Q136" si="9">COUNTA(S136:AO136)</f>
        <v>1</v>
      </c>
      <c r="R136" s="1">
        <f t="shared" ref="R136" si="10">(COUNTA(S136:Y136))+(COUNTA(AB136:AO136))</f>
        <v>1</v>
      </c>
      <c r="AH136" s="1" t="s">
        <v>440</v>
      </c>
      <c r="AP136" s="1"/>
    </row>
    <row r="137" spans="1:49" hidden="1" x14ac:dyDescent="0.25">
      <c r="A137" s="1">
        <f t="shared" si="8"/>
        <v>136</v>
      </c>
      <c r="H137" s="1"/>
      <c r="Q137" s="1"/>
      <c r="R137" s="1"/>
      <c r="AP137" s="1"/>
      <c r="AW137"/>
    </row>
    <row r="138" spans="1:49" x14ac:dyDescent="0.25">
      <c r="B138" s="1">
        <f>SUBTOTAL(103,Tabela2[ID_WK])</f>
        <v>4</v>
      </c>
      <c r="F138" s="22">
        <f>SUBTOTAL(103,Tabela2[pikiet])</f>
        <v>4</v>
      </c>
      <c r="H138" s="1"/>
      <c r="L138" s="1">
        <f>SUBTOTAL(103,Tabela2[łączność])</f>
        <v>0</v>
      </c>
      <c r="Q138" s="1"/>
      <c r="R138" s="1"/>
      <c r="AP138" s="1"/>
    </row>
  </sheetData>
  <phoneticPr fontId="2" type="noConversion"/>
  <hyperlinks>
    <hyperlink ref="H100" r:id="rId1" xr:uid="{00000000-0004-0000-0000-000000000000}"/>
  </hyperlink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"/>
  <sheetViews>
    <sheetView zoomScale="85" zoomScaleNormal="85" workbookViewId="0">
      <selection activeCell="J1" sqref="J1:J1048576"/>
    </sheetView>
  </sheetViews>
  <sheetFormatPr defaultRowHeight="15" x14ac:dyDescent="0.25"/>
  <cols>
    <col min="1" max="1" width="8.5703125" style="1" bestFit="1" customWidth="1"/>
    <col min="2" max="2" width="13.140625" style="1" bestFit="1" customWidth="1"/>
    <col min="3" max="3" width="11.28515625" style="1" bestFit="1" customWidth="1"/>
    <col min="4" max="4" width="13.140625" style="1" bestFit="1" customWidth="1"/>
    <col min="5" max="5" width="18.28515625" style="1" bestFit="1" customWidth="1"/>
    <col min="6" max="6" width="12.140625" style="1" customWidth="1"/>
    <col min="7" max="7" width="13.140625" style="1" bestFit="1" customWidth="1"/>
    <col min="8" max="9" width="17.85546875" bestFit="1" customWidth="1"/>
    <col min="10" max="10" width="10.140625" style="1" bestFit="1" customWidth="1"/>
    <col min="11" max="11" width="14.42578125" bestFit="1" customWidth="1"/>
    <col min="13" max="13" width="10.85546875" style="1" bestFit="1" customWidth="1"/>
    <col min="14" max="14" width="14.7109375" style="1" bestFit="1" customWidth="1"/>
    <col min="15" max="15" width="8.28515625" style="1" customWidth="1"/>
    <col min="17" max="17" width="14.42578125" style="1" bestFit="1" customWidth="1"/>
    <col min="18" max="18" width="29.28515625" style="1" bestFit="1" customWidth="1"/>
    <col min="19" max="19" width="15.140625" style="1" bestFit="1" customWidth="1"/>
    <col min="20" max="20" width="15.42578125" style="1" bestFit="1" customWidth="1"/>
    <col min="21" max="21" width="32.28515625" style="1" customWidth="1"/>
    <col min="22" max="22" width="30.42578125" bestFit="1" customWidth="1"/>
    <col min="23" max="23" width="30.42578125" style="5" bestFit="1" customWidth="1"/>
    <col min="24" max="24" width="25.7109375" style="1" bestFit="1" customWidth="1"/>
    <col min="25" max="25" width="27.28515625" style="1" bestFit="1" customWidth="1"/>
    <col min="26" max="26" width="33.140625" style="1" bestFit="1" customWidth="1"/>
    <col min="27" max="27" width="29.28515625" style="5" customWidth="1"/>
    <col min="28" max="28" width="30.140625" style="5" bestFit="1" customWidth="1"/>
    <col min="29" max="29" width="14.42578125" style="1" bestFit="1" customWidth="1"/>
    <col min="30" max="31" width="9.140625" style="1"/>
  </cols>
  <sheetData>
    <row r="1" spans="1:31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1625</v>
      </c>
      <c r="G1" s="2" t="s">
        <v>4</v>
      </c>
      <c r="H1" s="2" t="s">
        <v>857</v>
      </c>
      <c r="I1" s="2" t="s">
        <v>2959</v>
      </c>
      <c r="J1" s="2" t="s">
        <v>2960</v>
      </c>
      <c r="K1" s="2" t="s">
        <v>1248</v>
      </c>
      <c r="L1" s="2" t="s">
        <v>1566</v>
      </c>
      <c r="M1" s="2" t="s">
        <v>1250</v>
      </c>
      <c r="N1" s="2" t="s">
        <v>1182</v>
      </c>
      <c r="O1" s="2" t="s">
        <v>1574</v>
      </c>
      <c r="P1" s="2" t="s">
        <v>1183</v>
      </c>
      <c r="Q1" s="2" t="s">
        <v>1185</v>
      </c>
      <c r="R1" s="2" t="s">
        <v>1186</v>
      </c>
      <c r="S1" s="2" t="s">
        <v>1184</v>
      </c>
      <c r="T1" s="2" t="s">
        <v>1568</v>
      </c>
      <c r="U1" s="2" t="s">
        <v>1569</v>
      </c>
      <c r="V1" s="2" t="s">
        <v>1269</v>
      </c>
      <c r="W1" s="2" t="s">
        <v>1270</v>
      </c>
    </row>
    <row r="2" spans="1:31" x14ac:dyDescent="0.25">
      <c r="A2" s="1">
        <f t="shared" ref="A2:A6" si="0">ROW()-1</f>
        <v>1</v>
      </c>
      <c r="B2" s="7" t="s">
        <v>1636</v>
      </c>
      <c r="C2" s="1" t="s">
        <v>262</v>
      </c>
      <c r="D2" s="1" t="s">
        <v>836</v>
      </c>
      <c r="E2" s="1" t="s">
        <v>34</v>
      </c>
      <c r="F2" s="22" t="s">
        <v>1626</v>
      </c>
      <c r="G2" s="1" t="s">
        <v>1230</v>
      </c>
      <c r="H2" s="1" t="s">
        <v>393</v>
      </c>
      <c r="I2" s="21"/>
      <c r="J2" s="21"/>
      <c r="K2" s="1">
        <v>4</v>
      </c>
      <c r="L2" s="1" t="s">
        <v>1262</v>
      </c>
      <c r="M2" s="1">
        <v>2023</v>
      </c>
      <c r="N2" s="1" t="s">
        <v>1187</v>
      </c>
      <c r="O2" s="1" t="s">
        <v>1583</v>
      </c>
      <c r="P2" s="1"/>
      <c r="Q2" s="10" t="s">
        <v>931</v>
      </c>
      <c r="R2" s="10" t="s">
        <v>915</v>
      </c>
      <c r="S2" s="1" t="s">
        <v>1561</v>
      </c>
      <c r="V2" s="5" t="s">
        <v>2322</v>
      </c>
      <c r="W2" s="5" t="str">
        <f>Tabela23456131978[[#This Row],[droga]]&amp;" km"&amp;Tabela23456131978[[#This Row],[pikietaż]]&amp;Tabela23456131978[[#This Row],[strona]]</f>
        <v>A2 km408+010P</v>
      </c>
      <c r="X2"/>
      <c r="Y2"/>
      <c r="Z2"/>
      <c r="AA2"/>
      <c r="AB2"/>
      <c r="AC2"/>
      <c r="AD2"/>
      <c r="AE2"/>
    </row>
    <row r="3" spans="1:31" x14ac:dyDescent="0.25">
      <c r="A3" s="1">
        <f t="shared" ref="A3" si="1">ROW()-1</f>
        <v>2</v>
      </c>
      <c r="B3" s="7" t="s">
        <v>1637</v>
      </c>
      <c r="C3" s="1" t="s">
        <v>262</v>
      </c>
      <c r="D3" s="1" t="s">
        <v>394</v>
      </c>
      <c r="E3" s="1" t="s">
        <v>39</v>
      </c>
      <c r="F3" s="22" t="s">
        <v>1626</v>
      </c>
      <c r="G3" s="1" t="s">
        <v>1230</v>
      </c>
      <c r="H3" s="1" t="s">
        <v>393</v>
      </c>
      <c r="I3" s="21"/>
      <c r="J3" s="21"/>
      <c r="K3" s="1">
        <v>4</v>
      </c>
      <c r="L3" s="1" t="s">
        <v>1262</v>
      </c>
      <c r="M3" s="1">
        <v>2023</v>
      </c>
      <c r="N3" s="1" t="s">
        <v>1187</v>
      </c>
      <c r="O3" s="1" t="s">
        <v>1583</v>
      </c>
      <c r="P3" s="1"/>
      <c r="Q3" s="10" t="s">
        <v>931</v>
      </c>
      <c r="R3" s="10" t="s">
        <v>915</v>
      </c>
      <c r="S3" s="1" t="s">
        <v>1277</v>
      </c>
      <c r="V3" s="5" t="s">
        <v>2323</v>
      </c>
      <c r="W3" s="5" t="str">
        <f>Tabela23456131978[[#This Row],[droga]]&amp;" km"&amp;Tabela23456131978[[#This Row],[pikietaż]]&amp;Tabela23456131978[[#This Row],[strona]]</f>
        <v>A2 km408+030L</v>
      </c>
      <c r="X3"/>
      <c r="Y3"/>
      <c r="Z3"/>
      <c r="AA3"/>
      <c r="AB3"/>
      <c r="AC3"/>
      <c r="AD3"/>
      <c r="AE3"/>
    </row>
    <row r="4" spans="1:31" x14ac:dyDescent="0.25">
      <c r="A4" s="1">
        <f t="shared" si="0"/>
        <v>3</v>
      </c>
      <c r="B4" s="7" t="s">
        <v>1278</v>
      </c>
      <c r="C4" s="1" t="s">
        <v>32</v>
      </c>
      <c r="D4" s="1" t="s">
        <v>178</v>
      </c>
      <c r="E4" s="1" t="s">
        <v>39</v>
      </c>
      <c r="F4" s="22"/>
      <c r="G4" s="1" t="s">
        <v>1191</v>
      </c>
      <c r="H4" s="1" t="s">
        <v>177</v>
      </c>
      <c r="I4" s="21"/>
      <c r="J4" s="21"/>
      <c r="K4" s="1"/>
      <c r="L4" s="1"/>
      <c r="P4" s="1"/>
      <c r="Q4" s="10"/>
      <c r="R4" s="10"/>
      <c r="S4" s="1" t="s">
        <v>1560</v>
      </c>
      <c r="V4" s="5" t="str">
        <f>RIGHT(Tabela23456131978[[#This Row],[ID_MR]],3)&amp; " "&amp;Tabela23456131978[[#This Row],[lokalizacja]]</f>
        <v>1xx Wola Rakowa</v>
      </c>
      <c r="W4" s="5" t="str">
        <f>Tabela23456131978[[#This Row],[droga]]&amp;" km"&amp;Tabela23456131978[[#This Row],[pikietaż]]&amp;Tabela23456131978[[#This Row],[strona]]</f>
        <v>A1 km320+705L</v>
      </c>
      <c r="X4"/>
      <c r="Y4"/>
      <c r="Z4"/>
      <c r="AA4"/>
      <c r="AB4"/>
      <c r="AC4"/>
      <c r="AD4"/>
      <c r="AE4"/>
    </row>
    <row r="5" spans="1:31" x14ac:dyDescent="0.25">
      <c r="A5" s="1">
        <f t="shared" si="0"/>
        <v>4</v>
      </c>
      <c r="B5" s="7" t="s">
        <v>1559</v>
      </c>
      <c r="F5" s="22"/>
      <c r="H5" s="1"/>
      <c r="I5" s="21"/>
      <c r="J5" s="21"/>
      <c r="K5" s="1"/>
      <c r="L5" s="1"/>
      <c r="P5" s="1"/>
      <c r="Q5" s="10"/>
      <c r="R5" s="10"/>
      <c r="S5" s="1" t="s">
        <v>1560</v>
      </c>
      <c r="V5" s="5" t="str">
        <f>RIGHT(Tabela23456131978[[#This Row],[ID_MR]],3)&amp; " "&amp;Tabela23456131978[[#This Row],[lokalizacja]]</f>
        <v xml:space="preserve">??? </v>
      </c>
      <c r="W5" s="5" t="str">
        <f>Tabela23456131978[[#This Row],[droga]]&amp;" km"&amp;Tabela23456131978[[#This Row],[pikietaż]]&amp;Tabela23456131978[[#This Row],[strona]]</f>
        <v xml:space="preserve"> km</v>
      </c>
      <c r="X5"/>
      <c r="Y5"/>
      <c r="Z5"/>
      <c r="AA5"/>
      <c r="AB5"/>
      <c r="AC5"/>
      <c r="AD5"/>
      <c r="AE5"/>
    </row>
    <row r="6" spans="1:31" x14ac:dyDescent="0.25">
      <c r="A6" s="1">
        <f t="shared" si="0"/>
        <v>5</v>
      </c>
      <c r="B6" s="7" t="s">
        <v>1559</v>
      </c>
      <c r="F6" s="22"/>
      <c r="H6" s="1"/>
      <c r="I6" s="21"/>
      <c r="J6" s="21"/>
      <c r="K6" s="1"/>
      <c r="L6" s="1"/>
      <c r="P6" s="1"/>
      <c r="Q6" s="10"/>
      <c r="R6" s="10"/>
      <c r="V6" s="5" t="str">
        <f>RIGHT(Tabela23456131978[[#This Row],[ID_MR]],3)&amp; " "&amp;Tabela23456131978[[#This Row],[lokalizacja]]</f>
        <v xml:space="preserve">??? </v>
      </c>
      <c r="W6" s="5" t="str">
        <f>Tabela23456131978[[#This Row],[droga]]&amp;" km"&amp;Tabela23456131978[[#This Row],[pikietaż]]&amp;Tabela23456131978[[#This Row],[strona]]</f>
        <v xml:space="preserve"> km</v>
      </c>
      <c r="X6"/>
      <c r="Y6"/>
      <c r="Z6"/>
      <c r="AA6"/>
      <c r="AB6"/>
      <c r="AC6"/>
      <c r="AD6"/>
      <c r="AE6"/>
    </row>
    <row r="7" spans="1:31" x14ac:dyDescent="0.25">
      <c r="B7" s="7"/>
      <c r="F7" s="22"/>
      <c r="H7" s="1"/>
      <c r="I7" s="21"/>
      <c r="J7" s="21"/>
      <c r="K7" s="1"/>
      <c r="L7" s="1"/>
      <c r="P7" s="1"/>
      <c r="Q7" s="10"/>
      <c r="R7" s="10"/>
      <c r="V7" s="5" t="str">
        <f>RIGHT(Tabela23456131978[[#This Row],[ID_MR]],3)&amp; " "&amp;Tabela23456131978[[#This Row],[lokalizacja]]</f>
        <v xml:space="preserve"> </v>
      </c>
      <c r="X7"/>
      <c r="Y7"/>
      <c r="Z7"/>
      <c r="AA7"/>
      <c r="AB7"/>
      <c r="AC7"/>
      <c r="AD7"/>
      <c r="AE7"/>
    </row>
    <row r="8" spans="1:31" x14ac:dyDescent="0.25">
      <c r="B8" s="7"/>
      <c r="F8" s="22"/>
      <c r="H8" s="1"/>
      <c r="I8" s="1"/>
      <c r="K8" s="1"/>
      <c r="L8" s="1"/>
      <c r="P8" s="1"/>
      <c r="V8" s="5" t="str">
        <f>RIGHT(Tabela23456131978[[#This Row],[ID_MR]],3)&amp; " "&amp;Tabela23456131978[[#This Row],[lokalizacja]]</f>
        <v xml:space="preserve"> </v>
      </c>
      <c r="Z8"/>
      <c r="AA8"/>
      <c r="AB8"/>
      <c r="AC8"/>
      <c r="AD8"/>
      <c r="AE8"/>
    </row>
    <row r="9" spans="1:31" x14ac:dyDescent="0.25">
      <c r="B9" s="1">
        <f>SUBTOTAL(103,Tabela23456131978[ID_MR])</f>
        <v>5</v>
      </c>
      <c r="H9" s="1"/>
      <c r="I9" s="1"/>
      <c r="K9" s="1"/>
      <c r="L9" s="1">
        <f>SUBTOTAL(103,Tabela23456131978[instalacja])</f>
        <v>2</v>
      </c>
      <c r="P9" s="1"/>
      <c r="V9" s="5"/>
      <c r="Z9"/>
      <c r="AA9"/>
      <c r="AB9"/>
      <c r="AC9"/>
      <c r="AD9"/>
      <c r="AE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9"/>
  <dimension ref="A1:Z9"/>
  <sheetViews>
    <sheetView zoomScaleNormal="100" workbookViewId="0">
      <pane ySplit="1" topLeftCell="A2" activePane="bottomLeft" state="frozen"/>
      <selection activeCell="G1" sqref="G1"/>
      <selection pane="bottomLeft" activeCell="O3" sqref="O3"/>
    </sheetView>
  </sheetViews>
  <sheetFormatPr defaultRowHeight="15" x14ac:dyDescent="0.25"/>
  <cols>
    <col min="1" max="1" width="8.28515625" style="1" customWidth="1"/>
    <col min="2" max="2" width="14" style="1" customWidth="1"/>
    <col min="3" max="3" width="14.28515625" style="1" bestFit="1" customWidth="1"/>
    <col min="4" max="4" width="12.28515625" style="1" customWidth="1"/>
    <col min="5" max="5" width="10.7109375" style="1" customWidth="1"/>
    <col min="6" max="6" width="22" style="1" bestFit="1" customWidth="1"/>
    <col min="7" max="15" width="16.7109375" style="1" customWidth="1"/>
    <col min="16" max="17" width="10.7109375" style="1" bestFit="1" customWidth="1"/>
    <col min="18" max="18" width="17.28515625" customWidth="1"/>
    <col min="19" max="19" width="15.42578125" style="1" bestFit="1" customWidth="1"/>
    <col min="20" max="20" width="13.140625" style="1" customWidth="1"/>
    <col min="21" max="21" width="9.7109375" style="1" bestFit="1" customWidth="1"/>
    <col min="22" max="22" width="12" style="1" customWidth="1"/>
    <col min="23" max="23" width="10.7109375" style="1" customWidth="1"/>
    <col min="24" max="26" width="8.85546875" style="1"/>
  </cols>
  <sheetData>
    <row r="1" spans="1:26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1246</v>
      </c>
      <c r="I1" s="2" t="s">
        <v>1247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2958</v>
      </c>
      <c r="P1" s="2" t="s">
        <v>2023</v>
      </c>
      <c r="Q1" s="2" t="s">
        <v>2024</v>
      </c>
      <c r="R1" s="2" t="s">
        <v>1185</v>
      </c>
      <c r="S1" s="2" t="s">
        <v>1186</v>
      </c>
      <c r="T1" s="2" t="s">
        <v>30</v>
      </c>
      <c r="U1" s="2"/>
      <c r="V1" s="2"/>
    </row>
    <row r="2" spans="1:26" x14ac:dyDescent="0.25">
      <c r="A2" s="1">
        <v>1</v>
      </c>
      <c r="B2" s="1" t="s">
        <v>410</v>
      </c>
      <c r="C2" s="1" t="s">
        <v>407</v>
      </c>
      <c r="D2" s="1" t="s">
        <v>1620</v>
      </c>
      <c r="E2" s="1" t="s">
        <v>39</v>
      </c>
      <c r="F2" s="5" t="s">
        <v>409</v>
      </c>
      <c r="G2" s="1" t="s">
        <v>406</v>
      </c>
      <c r="O2" s="1">
        <v>1</v>
      </c>
      <c r="P2" s="1" t="s">
        <v>2566</v>
      </c>
      <c r="Q2" s="1" t="s">
        <v>2567</v>
      </c>
      <c r="R2" s="10" t="s">
        <v>2564</v>
      </c>
      <c r="S2" s="10" t="s">
        <v>2565</v>
      </c>
      <c r="T2" s="9"/>
      <c r="W2"/>
      <c r="X2"/>
      <c r="Y2"/>
      <c r="Z2"/>
    </row>
    <row r="3" spans="1:26" x14ac:dyDescent="0.25">
      <c r="A3" s="1">
        <v>2</v>
      </c>
      <c r="B3" s="1" t="s">
        <v>433</v>
      </c>
      <c r="C3" s="1" t="s">
        <v>227</v>
      </c>
      <c r="D3" s="1" t="s">
        <v>1197</v>
      </c>
      <c r="E3" s="1" t="s">
        <v>34</v>
      </c>
      <c r="F3" s="5" t="s">
        <v>1198</v>
      </c>
      <c r="G3" s="1" t="s">
        <v>429</v>
      </c>
      <c r="R3" s="10" t="s">
        <v>916</v>
      </c>
      <c r="S3" s="10" t="s">
        <v>917</v>
      </c>
      <c r="W3"/>
      <c r="X3"/>
      <c r="Y3"/>
      <c r="Z3"/>
    </row>
    <row r="4" spans="1:26" x14ac:dyDescent="0.25">
      <c r="A4" s="1">
        <v>3</v>
      </c>
      <c r="B4" s="1" t="s">
        <v>440</v>
      </c>
      <c r="C4" s="1" t="s">
        <v>227</v>
      </c>
      <c r="D4" s="1" t="s">
        <v>1199</v>
      </c>
      <c r="E4" s="1" t="s">
        <v>34</v>
      </c>
      <c r="F4" s="5" t="s">
        <v>1229</v>
      </c>
      <c r="G4" s="1" t="s">
        <v>855</v>
      </c>
      <c r="R4" s="10" t="s">
        <v>922</v>
      </c>
      <c r="S4" s="10" t="s">
        <v>923</v>
      </c>
      <c r="W4"/>
      <c r="X4"/>
      <c r="Y4"/>
      <c r="Z4"/>
    </row>
    <row r="5" spans="1:26" x14ac:dyDescent="0.25">
      <c r="A5" s="1">
        <v>4</v>
      </c>
      <c r="B5" s="1" t="s">
        <v>447</v>
      </c>
      <c r="C5" s="1" t="s">
        <v>227</v>
      </c>
      <c r="D5" s="1" t="s">
        <v>1200</v>
      </c>
      <c r="E5" s="1" t="s">
        <v>34</v>
      </c>
      <c r="F5" s="5" t="s">
        <v>1201</v>
      </c>
      <c r="G5" s="1" t="s">
        <v>444</v>
      </c>
      <c r="R5" s="10" t="s">
        <v>921</v>
      </c>
      <c r="S5" s="10" t="s">
        <v>920</v>
      </c>
      <c r="W5"/>
      <c r="X5"/>
      <c r="Y5"/>
      <c r="Z5"/>
    </row>
    <row r="6" spans="1:26" x14ac:dyDescent="0.25">
      <c r="A6" s="1">
        <v>5</v>
      </c>
      <c r="B6" s="1" t="s">
        <v>452</v>
      </c>
      <c r="C6" s="1" t="s">
        <v>227</v>
      </c>
      <c r="D6" s="1" t="s">
        <v>1202</v>
      </c>
      <c r="E6" s="1" t="s">
        <v>39</v>
      </c>
      <c r="F6" s="5" t="s">
        <v>449</v>
      </c>
      <c r="G6" s="1" t="s">
        <v>448</v>
      </c>
      <c r="R6" s="10" t="s">
        <v>924</v>
      </c>
      <c r="S6" s="10" t="s">
        <v>925</v>
      </c>
      <c r="W6"/>
      <c r="X6"/>
      <c r="Y6"/>
      <c r="Z6"/>
    </row>
    <row r="7" spans="1:26" x14ac:dyDescent="0.25">
      <c r="A7" s="1">
        <v>6</v>
      </c>
      <c r="B7" s="1" t="s">
        <v>460</v>
      </c>
      <c r="C7" s="1" t="s">
        <v>250</v>
      </c>
      <c r="D7" s="1" t="s">
        <v>1203</v>
      </c>
      <c r="E7" s="1" t="s">
        <v>39</v>
      </c>
      <c r="F7" s="5" t="s">
        <v>1204</v>
      </c>
      <c r="G7" s="1" t="s">
        <v>457</v>
      </c>
      <c r="R7" s="10" t="s">
        <v>918</v>
      </c>
      <c r="S7" s="10" t="s">
        <v>919</v>
      </c>
      <c r="W7"/>
      <c r="X7"/>
      <c r="Y7"/>
      <c r="Z7"/>
    </row>
    <row r="8" spans="1:26" x14ac:dyDescent="0.25">
      <c r="B8" s="7"/>
      <c r="R8" s="1"/>
    </row>
    <row r="9" spans="1:26" x14ac:dyDescent="0.25">
      <c r="B9" s="1">
        <f>SUBTOTAL(103,Tabela23456131920[ID_MR])</f>
        <v>6</v>
      </c>
      <c r="K9" s="1">
        <f>SUBTOTAL(103,Tabela23456131920[łączność])</f>
        <v>0</v>
      </c>
      <c r="R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0"/>
  <dimension ref="A1:W14"/>
  <sheetViews>
    <sheetView zoomScaleNormal="100" workbookViewId="0">
      <selection activeCell="B10" sqref="B10"/>
    </sheetView>
  </sheetViews>
  <sheetFormatPr defaultRowHeight="15" x14ac:dyDescent="0.25"/>
  <cols>
    <col min="1" max="1" width="8.28515625" style="1" customWidth="1"/>
    <col min="2" max="2" width="14" style="1" customWidth="1"/>
    <col min="3" max="3" width="14.28515625" style="1" bestFit="1" customWidth="1"/>
    <col min="4" max="4" width="12.28515625" style="1" customWidth="1"/>
    <col min="5" max="5" width="10.7109375" style="1" customWidth="1"/>
    <col min="6" max="6" width="19" style="1" customWidth="1"/>
    <col min="7" max="14" width="16.7109375" style="1" customWidth="1"/>
    <col min="15" max="15" width="17.28515625" customWidth="1"/>
    <col min="16" max="16" width="15.42578125" style="1" bestFit="1" customWidth="1"/>
    <col min="17" max="17" width="13.140625" style="1" customWidth="1"/>
    <col min="18" max="18" width="9.7109375" style="1" bestFit="1" customWidth="1"/>
    <col min="19" max="19" width="12" style="1" customWidth="1"/>
    <col min="20" max="20" width="10.7109375" style="1" customWidth="1"/>
    <col min="21" max="23" width="8.85546875" style="1"/>
  </cols>
  <sheetData>
    <row r="1" spans="1:23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1246</v>
      </c>
      <c r="I1" s="2" t="s">
        <v>1247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1185</v>
      </c>
      <c r="P1" s="2" t="s">
        <v>1186</v>
      </c>
      <c r="Q1" s="2" t="s">
        <v>30</v>
      </c>
      <c r="R1" s="2"/>
      <c r="S1" s="2"/>
    </row>
    <row r="2" spans="1:23" x14ac:dyDescent="0.25">
      <c r="A2" s="1">
        <v>1</v>
      </c>
      <c r="B2" s="7" t="s">
        <v>702</v>
      </c>
      <c r="C2" s="1" t="s">
        <v>118</v>
      </c>
      <c r="F2" s="5" t="s">
        <v>1215</v>
      </c>
      <c r="G2" s="1" t="s">
        <v>117</v>
      </c>
      <c r="O2" s="10" t="s">
        <v>482</v>
      </c>
      <c r="P2" s="10" t="s">
        <v>483</v>
      </c>
      <c r="Q2" s="9"/>
      <c r="T2"/>
      <c r="U2"/>
      <c r="V2"/>
      <c r="W2"/>
    </row>
    <row r="3" spans="1:23" x14ac:dyDescent="0.25">
      <c r="A3" s="1">
        <v>2</v>
      </c>
      <c r="B3" s="7" t="s">
        <v>703</v>
      </c>
      <c r="C3" s="1" t="s">
        <v>227</v>
      </c>
      <c r="D3" s="1" t="s">
        <v>1197</v>
      </c>
      <c r="E3" s="1" t="s">
        <v>34</v>
      </c>
      <c r="F3" s="5" t="s">
        <v>1198</v>
      </c>
      <c r="G3" s="1" t="s">
        <v>429</v>
      </c>
      <c r="N3" s="1" t="s">
        <v>1624</v>
      </c>
      <c r="O3" s="10" t="s">
        <v>517</v>
      </c>
      <c r="P3" s="10" t="s">
        <v>486</v>
      </c>
      <c r="T3"/>
      <c r="U3"/>
      <c r="V3"/>
      <c r="W3"/>
    </row>
    <row r="4" spans="1:23" x14ac:dyDescent="0.25">
      <c r="A4" s="1">
        <v>3</v>
      </c>
      <c r="B4" s="7" t="s">
        <v>704</v>
      </c>
      <c r="C4" s="1" t="s">
        <v>227</v>
      </c>
      <c r="D4" s="1" t="s">
        <v>1205</v>
      </c>
      <c r="E4" s="1" t="s">
        <v>34</v>
      </c>
      <c r="F4" s="5" t="s">
        <v>1206</v>
      </c>
      <c r="G4" s="1" t="s">
        <v>434</v>
      </c>
      <c r="N4" s="1" t="s">
        <v>1624</v>
      </c>
      <c r="O4" s="10" t="s">
        <v>518</v>
      </c>
      <c r="P4" s="10" t="s">
        <v>490</v>
      </c>
      <c r="T4"/>
      <c r="U4"/>
      <c r="V4"/>
      <c r="W4"/>
    </row>
    <row r="5" spans="1:23" x14ac:dyDescent="0.25">
      <c r="A5" s="1">
        <v>4</v>
      </c>
      <c r="B5" s="7" t="s">
        <v>705</v>
      </c>
      <c r="C5" s="1" t="s">
        <v>227</v>
      </c>
      <c r="D5" s="1" t="s">
        <v>1207</v>
      </c>
      <c r="E5" s="1" t="s">
        <v>34</v>
      </c>
      <c r="F5" s="5" t="s">
        <v>1208</v>
      </c>
      <c r="G5" s="1" t="s">
        <v>437</v>
      </c>
      <c r="N5" s="1" t="s">
        <v>1624</v>
      </c>
      <c r="O5" s="10" t="s">
        <v>489</v>
      </c>
      <c r="P5" s="10" t="s">
        <v>519</v>
      </c>
      <c r="T5"/>
      <c r="U5"/>
      <c r="V5"/>
      <c r="W5"/>
    </row>
    <row r="6" spans="1:23" x14ac:dyDescent="0.25">
      <c r="A6" s="1">
        <v>5</v>
      </c>
      <c r="B6" s="7" t="s">
        <v>706</v>
      </c>
      <c r="C6" s="1" t="s">
        <v>227</v>
      </c>
      <c r="D6" s="1" t="s">
        <v>1209</v>
      </c>
      <c r="E6" s="1" t="s">
        <v>34</v>
      </c>
      <c r="F6" s="5" t="s">
        <v>1210</v>
      </c>
      <c r="G6" s="1" t="s">
        <v>441</v>
      </c>
      <c r="N6" s="1" t="s">
        <v>1624</v>
      </c>
      <c r="O6" s="10" t="s">
        <v>491</v>
      </c>
      <c r="P6" s="10" t="s">
        <v>520</v>
      </c>
      <c r="T6"/>
      <c r="U6"/>
      <c r="V6"/>
      <c r="W6"/>
    </row>
    <row r="7" spans="1:23" x14ac:dyDescent="0.25">
      <c r="A7" s="1">
        <v>6</v>
      </c>
      <c r="B7" s="7" t="s">
        <v>707</v>
      </c>
      <c r="C7" s="1" t="s">
        <v>227</v>
      </c>
      <c r="D7" s="1" t="s">
        <v>1200</v>
      </c>
      <c r="E7" s="1" t="s">
        <v>34</v>
      </c>
      <c r="F7" s="5" t="s">
        <v>1201</v>
      </c>
      <c r="G7" s="1" t="s">
        <v>444</v>
      </c>
      <c r="N7" s="1" t="s">
        <v>1624</v>
      </c>
      <c r="O7" s="10" t="s">
        <v>487</v>
      </c>
      <c r="P7" s="10" t="s">
        <v>488</v>
      </c>
      <c r="T7"/>
      <c r="U7"/>
      <c r="V7"/>
      <c r="W7"/>
    </row>
    <row r="8" spans="1:23" x14ac:dyDescent="0.25">
      <c r="A8" s="1">
        <v>7</v>
      </c>
      <c r="B8" s="7" t="s">
        <v>708</v>
      </c>
      <c r="C8" s="1" t="s">
        <v>227</v>
      </c>
      <c r="D8" s="1" t="s">
        <v>1202</v>
      </c>
      <c r="E8" s="1" t="s">
        <v>39</v>
      </c>
      <c r="F8" s="5" t="s">
        <v>449</v>
      </c>
      <c r="G8" s="1" t="s">
        <v>448</v>
      </c>
      <c r="N8" s="1" t="s">
        <v>1624</v>
      </c>
      <c r="O8" s="10" t="s">
        <v>484</v>
      </c>
      <c r="P8" s="10" t="s">
        <v>521</v>
      </c>
      <c r="T8"/>
      <c r="U8"/>
      <c r="V8"/>
      <c r="W8"/>
    </row>
    <row r="9" spans="1:23" x14ac:dyDescent="0.25">
      <c r="A9" s="1">
        <v>8</v>
      </c>
      <c r="B9" s="7" t="s">
        <v>709</v>
      </c>
      <c r="C9" s="1" t="s">
        <v>250</v>
      </c>
      <c r="D9" s="1" t="s">
        <v>1211</v>
      </c>
      <c r="E9" s="1" t="s">
        <v>34</v>
      </c>
      <c r="F9" s="5" t="s">
        <v>1212</v>
      </c>
      <c r="G9" s="1" t="s">
        <v>453</v>
      </c>
      <c r="N9" s="1" t="s">
        <v>1624</v>
      </c>
      <c r="O9" s="10" t="s">
        <v>492</v>
      </c>
      <c r="P9" s="10" t="s">
        <v>493</v>
      </c>
      <c r="T9"/>
      <c r="U9"/>
      <c r="V9"/>
      <c r="W9"/>
    </row>
    <row r="10" spans="1:23" x14ac:dyDescent="0.25">
      <c r="A10" s="1">
        <v>9</v>
      </c>
      <c r="B10" s="7" t="s">
        <v>710</v>
      </c>
      <c r="C10" s="1" t="s">
        <v>250</v>
      </c>
      <c r="D10" s="1" t="s">
        <v>1203</v>
      </c>
      <c r="E10" s="1" t="s">
        <v>39</v>
      </c>
      <c r="F10" s="5" t="s">
        <v>1204</v>
      </c>
      <c r="G10" s="1" t="s">
        <v>457</v>
      </c>
      <c r="N10" s="1" t="s">
        <v>1624</v>
      </c>
      <c r="O10" s="10" t="s">
        <v>485</v>
      </c>
      <c r="P10" s="10" t="s">
        <v>522</v>
      </c>
      <c r="T10"/>
      <c r="U10"/>
      <c r="V10"/>
      <c r="W10"/>
    </row>
    <row r="11" spans="1:23" x14ac:dyDescent="0.25">
      <c r="A11" s="1">
        <v>10</v>
      </c>
      <c r="B11" s="7" t="s">
        <v>711</v>
      </c>
      <c r="C11" s="1" t="s">
        <v>413</v>
      </c>
      <c r="D11" s="1" t="s">
        <v>1226</v>
      </c>
      <c r="E11" s="1" t="s">
        <v>34</v>
      </c>
      <c r="F11" s="5" t="s">
        <v>1213</v>
      </c>
      <c r="G11" s="1" t="s">
        <v>461</v>
      </c>
      <c r="N11" s="1" t="s">
        <v>1624</v>
      </c>
      <c r="O11" s="10" t="s">
        <v>496</v>
      </c>
      <c r="P11" s="10" t="s">
        <v>497</v>
      </c>
      <c r="T11"/>
      <c r="U11"/>
      <c r="V11"/>
      <c r="W11"/>
    </row>
    <row r="12" spans="1:23" x14ac:dyDescent="0.25">
      <c r="A12" s="1">
        <v>11</v>
      </c>
      <c r="B12" s="7" t="s">
        <v>712</v>
      </c>
      <c r="C12" s="1" t="s">
        <v>413</v>
      </c>
      <c r="D12" s="1" t="s">
        <v>1227</v>
      </c>
      <c r="E12" s="1" t="s">
        <v>39</v>
      </c>
      <c r="F12" s="5" t="s">
        <v>1214</v>
      </c>
      <c r="G12" s="1" t="s">
        <v>464</v>
      </c>
      <c r="N12" s="1" t="s">
        <v>1624</v>
      </c>
      <c r="O12" s="10" t="s">
        <v>480</v>
      </c>
      <c r="P12" s="10" t="s">
        <v>481</v>
      </c>
      <c r="T12"/>
      <c r="U12"/>
      <c r="V12"/>
      <c r="W12"/>
    </row>
    <row r="13" spans="1:23" x14ac:dyDescent="0.25">
      <c r="A13" s="1">
        <v>12</v>
      </c>
      <c r="B13" s="7" t="s">
        <v>713</v>
      </c>
      <c r="C13" s="1" t="s">
        <v>413</v>
      </c>
      <c r="D13" s="1" t="s">
        <v>1228</v>
      </c>
      <c r="E13" s="1" t="s">
        <v>34</v>
      </c>
      <c r="F13" s="5" t="s">
        <v>468</v>
      </c>
      <c r="G13" s="1" t="s">
        <v>467</v>
      </c>
      <c r="N13" s="1" t="s">
        <v>1623</v>
      </c>
      <c r="O13" s="10" t="s">
        <v>494</v>
      </c>
      <c r="P13" s="10" t="s">
        <v>495</v>
      </c>
      <c r="T13"/>
      <c r="U13"/>
      <c r="V13"/>
      <c r="W13"/>
    </row>
    <row r="14" spans="1:23" x14ac:dyDescent="0.25">
      <c r="B14" s="1">
        <f>SUBTOTAL(103,Tabela2345613192021[ID_MR])</f>
        <v>12</v>
      </c>
      <c r="O1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1"/>
  <dimension ref="A1:W7"/>
  <sheetViews>
    <sheetView zoomScaleNormal="100" workbookViewId="0">
      <selection activeCell="N6" sqref="N6"/>
    </sheetView>
  </sheetViews>
  <sheetFormatPr defaultRowHeight="15" x14ac:dyDescent="0.25"/>
  <cols>
    <col min="1" max="1" width="8.28515625" style="1" customWidth="1"/>
    <col min="2" max="2" width="14" style="1" customWidth="1"/>
    <col min="3" max="3" width="14.28515625" style="1" bestFit="1" customWidth="1"/>
    <col min="4" max="4" width="12.28515625" style="1" customWidth="1"/>
    <col min="5" max="5" width="10.7109375" style="1" customWidth="1"/>
    <col min="6" max="6" width="21.42578125" style="1" bestFit="1" customWidth="1"/>
    <col min="7" max="14" width="16.7109375" style="1" customWidth="1"/>
    <col min="15" max="15" width="17.28515625" customWidth="1"/>
    <col min="16" max="16" width="15.42578125" style="1" bestFit="1" customWidth="1"/>
    <col min="17" max="17" width="13.140625" style="1" customWidth="1"/>
    <col min="18" max="18" width="9.7109375" style="1" bestFit="1" customWidth="1"/>
    <col min="19" max="19" width="12" style="1" customWidth="1"/>
    <col min="20" max="20" width="10.7109375" style="1" customWidth="1"/>
    <col min="21" max="23" width="8.85546875" style="1"/>
  </cols>
  <sheetData>
    <row r="1" spans="1:23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1246</v>
      </c>
      <c r="I1" s="2" t="s">
        <v>1247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1185</v>
      </c>
      <c r="P1" s="2" t="s">
        <v>1186</v>
      </c>
      <c r="Q1" s="2" t="s">
        <v>30</v>
      </c>
      <c r="R1" s="2"/>
      <c r="S1" s="2"/>
    </row>
    <row r="2" spans="1:23" x14ac:dyDescent="0.25">
      <c r="A2" s="1">
        <v>1</v>
      </c>
      <c r="B2" s="1" t="s">
        <v>714</v>
      </c>
      <c r="C2" s="1" t="s">
        <v>413</v>
      </c>
      <c r="D2" s="1" t="s">
        <v>1216</v>
      </c>
      <c r="E2" s="1" t="s">
        <v>39</v>
      </c>
      <c r="F2" s="5" t="s">
        <v>1217</v>
      </c>
      <c r="G2" s="1" t="s">
        <v>412</v>
      </c>
      <c r="N2" s="1" t="s">
        <v>1623</v>
      </c>
      <c r="O2" s="10" t="s">
        <v>498</v>
      </c>
      <c r="P2" s="10" t="s">
        <v>523</v>
      </c>
      <c r="Q2" s="9"/>
      <c r="T2"/>
      <c r="U2"/>
      <c r="V2"/>
      <c r="W2"/>
    </row>
    <row r="3" spans="1:23" x14ac:dyDescent="0.25">
      <c r="A3" s="1">
        <v>2</v>
      </c>
      <c r="B3" s="1" t="s">
        <v>715</v>
      </c>
      <c r="C3" s="1" t="s">
        <v>413</v>
      </c>
      <c r="D3" s="1" t="s">
        <v>1218</v>
      </c>
      <c r="E3" s="1" t="s">
        <v>39</v>
      </c>
      <c r="F3" s="5" t="s">
        <v>1219</v>
      </c>
      <c r="G3" s="1" t="s">
        <v>417</v>
      </c>
      <c r="N3" s="1" t="s">
        <v>1624</v>
      </c>
      <c r="O3" s="10" t="s">
        <v>499</v>
      </c>
      <c r="P3" s="10" t="s">
        <v>500</v>
      </c>
      <c r="T3"/>
      <c r="U3"/>
      <c r="V3"/>
      <c r="W3"/>
    </row>
    <row r="4" spans="1:23" x14ac:dyDescent="0.25">
      <c r="A4" s="1">
        <v>3</v>
      </c>
      <c r="B4" s="1" t="s">
        <v>716</v>
      </c>
      <c r="C4" s="1" t="s">
        <v>413</v>
      </c>
      <c r="D4" s="1" t="s">
        <v>1220</v>
      </c>
      <c r="E4" s="1" t="s">
        <v>34</v>
      </c>
      <c r="F4" s="5" t="s">
        <v>1221</v>
      </c>
      <c r="G4" s="1" t="s">
        <v>420</v>
      </c>
      <c r="N4" s="1" t="s">
        <v>1624</v>
      </c>
      <c r="O4" s="10" t="s">
        <v>501</v>
      </c>
      <c r="P4" s="10" t="s">
        <v>502</v>
      </c>
      <c r="T4"/>
      <c r="U4"/>
      <c r="V4"/>
      <c r="W4"/>
    </row>
    <row r="5" spans="1:23" x14ac:dyDescent="0.25">
      <c r="A5" s="1">
        <v>4</v>
      </c>
      <c r="B5" s="1" t="s">
        <v>717</v>
      </c>
      <c r="C5" s="1" t="s">
        <v>407</v>
      </c>
      <c r="D5" s="1" t="s">
        <v>1222</v>
      </c>
      <c r="E5" s="1" t="s">
        <v>34</v>
      </c>
      <c r="F5" s="5" t="s">
        <v>1223</v>
      </c>
      <c r="G5" s="1" t="s">
        <v>423</v>
      </c>
      <c r="N5" s="1" t="s">
        <v>1623</v>
      </c>
      <c r="O5" s="10" t="s">
        <v>503</v>
      </c>
      <c r="P5" s="10" t="s">
        <v>504</v>
      </c>
      <c r="T5"/>
      <c r="U5"/>
      <c r="V5"/>
      <c r="W5"/>
    </row>
    <row r="6" spans="1:23" x14ac:dyDescent="0.25">
      <c r="A6" s="1">
        <v>5</v>
      </c>
      <c r="B6" s="1" t="s">
        <v>718</v>
      </c>
      <c r="C6" s="1" t="s">
        <v>407</v>
      </c>
      <c r="D6" s="1" t="s">
        <v>1224</v>
      </c>
      <c r="E6" s="1" t="s">
        <v>34</v>
      </c>
      <c r="F6" s="5" t="s">
        <v>1225</v>
      </c>
      <c r="G6" s="1" t="s">
        <v>426</v>
      </c>
      <c r="N6" s="1" t="s">
        <v>1623</v>
      </c>
      <c r="O6" s="10" t="s">
        <v>524</v>
      </c>
      <c r="P6" s="10" t="s">
        <v>525</v>
      </c>
      <c r="T6"/>
      <c r="U6"/>
      <c r="V6"/>
      <c r="W6"/>
    </row>
    <row r="7" spans="1:23" x14ac:dyDescent="0.25">
      <c r="B7" s="1">
        <f>SUBTOTAL(103,Tabela234561319202122[ID_MR])</f>
        <v>5</v>
      </c>
      <c r="O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2"/>
  <dimension ref="A1:V11"/>
  <sheetViews>
    <sheetView zoomScaleNormal="100" workbookViewId="0">
      <selection activeCell="I1" sqref="I1:I1048576"/>
    </sheetView>
  </sheetViews>
  <sheetFormatPr defaultRowHeight="15" x14ac:dyDescent="0.25"/>
  <cols>
    <col min="1" max="1" width="8.28515625" style="1" customWidth="1"/>
    <col min="2" max="2" width="14" style="1" customWidth="1"/>
    <col min="3" max="3" width="14.28515625" style="1" bestFit="1" customWidth="1"/>
    <col min="4" max="4" width="12.28515625" style="1" customWidth="1"/>
    <col min="5" max="5" width="10.7109375" style="1" customWidth="1"/>
    <col min="6" max="6" width="19" style="1" customWidth="1"/>
    <col min="7" max="7" width="16.7109375" style="1" customWidth="1"/>
    <col min="8" max="9" width="18" style="1" bestFit="1" customWidth="1"/>
    <col min="10" max="13" width="16.7109375" style="1" customWidth="1"/>
    <col min="14" max="14" width="17.28515625" customWidth="1"/>
    <col min="15" max="15" width="15.42578125" style="1" bestFit="1" customWidth="1"/>
    <col min="16" max="16" width="13.140625" style="1" customWidth="1"/>
    <col min="17" max="17" width="15.28515625" style="1" bestFit="1" customWidth="1"/>
    <col min="18" max="18" width="11.42578125" style="1" bestFit="1" customWidth="1"/>
    <col min="19" max="19" width="19.85546875" style="1" bestFit="1" customWidth="1"/>
    <col min="20" max="22" width="8.85546875" style="1"/>
  </cols>
  <sheetData>
    <row r="1" spans="1:22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1250</v>
      </c>
      <c r="L1" s="2" t="s">
        <v>1182</v>
      </c>
      <c r="M1" s="2" t="s">
        <v>1183</v>
      </c>
      <c r="N1" s="2" t="s">
        <v>1185</v>
      </c>
      <c r="O1" s="2" t="s">
        <v>1186</v>
      </c>
      <c r="P1" s="2" t="s">
        <v>30</v>
      </c>
      <c r="Q1" s="25" t="s">
        <v>2299</v>
      </c>
      <c r="R1" s="25" t="s">
        <v>2300</v>
      </c>
      <c r="S1" s="25" t="s">
        <v>2301</v>
      </c>
    </row>
    <row r="2" spans="1:22" x14ac:dyDescent="0.25">
      <c r="A2" s="1">
        <v>1</v>
      </c>
      <c r="B2" s="1" t="s">
        <v>719</v>
      </c>
      <c r="C2" s="1" t="s">
        <v>32</v>
      </c>
      <c r="D2" s="1" t="s">
        <v>65</v>
      </c>
      <c r="E2" s="1" t="s">
        <v>34</v>
      </c>
      <c r="F2" s="1" t="s">
        <v>1785</v>
      </c>
      <c r="G2" s="1" t="s">
        <v>64</v>
      </c>
      <c r="I2" s="21"/>
      <c r="J2" s="1">
        <v>11</v>
      </c>
      <c r="K2" s="1">
        <v>2023</v>
      </c>
      <c r="L2" s="1" t="s">
        <v>1251</v>
      </c>
      <c r="N2" s="10" t="s">
        <v>2911</v>
      </c>
      <c r="O2" s="10" t="s">
        <v>2912</v>
      </c>
      <c r="P2" s="9"/>
      <c r="Q2" s="1" t="s">
        <v>2302</v>
      </c>
      <c r="R2" s="1" t="s">
        <v>468</v>
      </c>
      <c r="S2" s="1" t="s">
        <v>2305</v>
      </c>
      <c r="T2"/>
      <c r="U2"/>
      <c r="V2"/>
    </row>
    <row r="3" spans="1:22" x14ac:dyDescent="0.25">
      <c r="A3" s="1">
        <v>2</v>
      </c>
      <c r="B3" s="1" t="s">
        <v>720</v>
      </c>
      <c r="C3" s="1" t="s">
        <v>32</v>
      </c>
      <c r="D3" s="1" t="s">
        <v>1604</v>
      </c>
      <c r="E3" s="1" t="s">
        <v>39</v>
      </c>
      <c r="F3" s="1" t="s">
        <v>1784</v>
      </c>
      <c r="G3" s="1" t="s">
        <v>144</v>
      </c>
      <c r="J3" s="1">
        <v>5</v>
      </c>
      <c r="K3" s="1">
        <v>2023</v>
      </c>
      <c r="L3" s="1" t="s">
        <v>1251</v>
      </c>
      <c r="N3" s="10" t="s">
        <v>2913</v>
      </c>
      <c r="O3" s="10" t="s">
        <v>2914</v>
      </c>
      <c r="Q3" s="1" t="s">
        <v>2308</v>
      </c>
      <c r="R3" s="1" t="s">
        <v>2308</v>
      </c>
      <c r="S3" s="1" t="s">
        <v>2305</v>
      </c>
      <c r="T3"/>
      <c r="U3"/>
      <c r="V3"/>
    </row>
    <row r="4" spans="1:22" x14ac:dyDescent="0.25">
      <c r="A4" s="1">
        <v>3</v>
      </c>
      <c r="B4" s="1" t="s">
        <v>721</v>
      </c>
      <c r="C4" s="1" t="s">
        <v>32</v>
      </c>
      <c r="D4" s="1" t="s">
        <v>212</v>
      </c>
      <c r="E4" s="1" t="s">
        <v>39</v>
      </c>
      <c r="F4" s="1" t="s">
        <v>1783</v>
      </c>
      <c r="G4" s="1" t="s">
        <v>211</v>
      </c>
      <c r="J4" s="1">
        <v>6</v>
      </c>
      <c r="K4" s="1">
        <v>2023</v>
      </c>
      <c r="L4" s="1" t="s">
        <v>1251</v>
      </c>
      <c r="N4" s="10" t="s">
        <v>2915</v>
      </c>
      <c r="O4" s="10" t="s">
        <v>1025</v>
      </c>
      <c r="Q4" s="1" t="s">
        <v>2306</v>
      </c>
      <c r="R4" s="1" t="s">
        <v>430</v>
      </c>
      <c r="S4" s="1" t="s">
        <v>2305</v>
      </c>
      <c r="T4"/>
      <c r="U4"/>
      <c r="V4"/>
    </row>
    <row r="5" spans="1:22" x14ac:dyDescent="0.25">
      <c r="A5" s="1">
        <v>4</v>
      </c>
      <c r="B5" s="1" t="s">
        <v>722</v>
      </c>
      <c r="C5" s="1" t="s">
        <v>262</v>
      </c>
      <c r="D5" s="1" t="s">
        <v>288</v>
      </c>
      <c r="E5" s="1" t="s">
        <v>34</v>
      </c>
      <c r="F5" s="1" t="s">
        <v>1782</v>
      </c>
      <c r="G5" s="1" t="s">
        <v>287</v>
      </c>
      <c r="J5" s="1">
        <v>5</v>
      </c>
      <c r="K5" s="1">
        <v>2023</v>
      </c>
      <c r="L5" s="1" t="s">
        <v>1251</v>
      </c>
      <c r="N5" s="10" t="s">
        <v>2916</v>
      </c>
      <c r="O5" s="10" t="s">
        <v>2917</v>
      </c>
      <c r="Q5" s="1" t="s">
        <v>2310</v>
      </c>
      <c r="R5" s="1" t="s">
        <v>2311</v>
      </c>
      <c r="S5" s="1" t="s">
        <v>2304</v>
      </c>
      <c r="T5"/>
      <c r="U5"/>
      <c r="V5"/>
    </row>
    <row r="6" spans="1:22" x14ac:dyDescent="0.25">
      <c r="A6" s="1">
        <v>5</v>
      </c>
      <c r="B6" s="1" t="s">
        <v>723</v>
      </c>
      <c r="C6" s="1" t="s">
        <v>262</v>
      </c>
      <c r="D6" s="1" t="s">
        <v>295</v>
      </c>
      <c r="E6" s="1" t="s">
        <v>34</v>
      </c>
      <c r="F6" s="1" t="s">
        <v>1638</v>
      </c>
      <c r="G6" s="1" t="s">
        <v>294</v>
      </c>
      <c r="J6" s="1">
        <v>5</v>
      </c>
      <c r="K6" s="1">
        <v>2023</v>
      </c>
      <c r="L6" s="1" t="s">
        <v>1251</v>
      </c>
      <c r="N6" s="10" t="s">
        <v>2918</v>
      </c>
      <c r="O6" s="10" t="s">
        <v>2531</v>
      </c>
      <c r="Q6" s="1" t="s">
        <v>2310</v>
      </c>
      <c r="R6" s="1" t="s">
        <v>2311</v>
      </c>
      <c r="S6" s="1" t="s">
        <v>2304</v>
      </c>
      <c r="T6"/>
      <c r="U6"/>
      <c r="V6"/>
    </row>
    <row r="7" spans="1:22" x14ac:dyDescent="0.25">
      <c r="A7" s="1">
        <v>6</v>
      </c>
      <c r="B7" s="1" t="s">
        <v>724</v>
      </c>
      <c r="C7" s="1" t="s">
        <v>262</v>
      </c>
      <c r="D7" s="1" t="s">
        <v>1786</v>
      </c>
      <c r="E7" s="1" t="s">
        <v>34</v>
      </c>
      <c r="F7" s="1" t="s">
        <v>1781</v>
      </c>
      <c r="G7" s="1" t="s">
        <v>336</v>
      </c>
      <c r="J7" s="1">
        <v>3</v>
      </c>
      <c r="K7" s="1">
        <v>2023</v>
      </c>
      <c r="L7" s="1" t="s">
        <v>1251</v>
      </c>
      <c r="N7" s="10" t="s">
        <v>2919</v>
      </c>
      <c r="O7" s="10" t="s">
        <v>2920</v>
      </c>
      <c r="Q7" s="1" t="s">
        <v>2312</v>
      </c>
      <c r="R7" s="1" t="s">
        <v>2313</v>
      </c>
      <c r="S7" s="1" t="s">
        <v>2304</v>
      </c>
      <c r="T7"/>
      <c r="U7"/>
      <c r="V7"/>
    </row>
    <row r="8" spans="1:22" x14ac:dyDescent="0.25">
      <c r="A8" s="1">
        <v>7</v>
      </c>
      <c r="B8" s="1" t="s">
        <v>725</v>
      </c>
      <c r="C8" s="1" t="s">
        <v>262</v>
      </c>
      <c r="D8" s="1" t="s">
        <v>350</v>
      </c>
      <c r="E8" s="1" t="s">
        <v>34</v>
      </c>
      <c r="F8" s="1" t="s">
        <v>1780</v>
      </c>
      <c r="G8" s="1" t="s">
        <v>349</v>
      </c>
      <c r="J8" s="1">
        <v>4</v>
      </c>
      <c r="K8" s="1">
        <v>2023</v>
      </c>
      <c r="L8" s="1" t="s">
        <v>1251</v>
      </c>
      <c r="N8" s="10" t="s">
        <v>2921</v>
      </c>
      <c r="O8" s="10" t="s">
        <v>2922</v>
      </c>
      <c r="Q8" s="1" t="s">
        <v>2312</v>
      </c>
      <c r="R8" s="1" t="s">
        <v>2314</v>
      </c>
      <c r="S8" s="1" t="s">
        <v>2304</v>
      </c>
      <c r="T8"/>
      <c r="U8"/>
      <c r="V8"/>
    </row>
    <row r="9" spans="1:22" x14ac:dyDescent="0.25">
      <c r="A9" s="1">
        <v>8</v>
      </c>
      <c r="B9" s="1" t="s">
        <v>726</v>
      </c>
      <c r="C9" s="1" t="s">
        <v>262</v>
      </c>
      <c r="D9" s="1" t="s">
        <v>390</v>
      </c>
      <c r="E9" s="1" t="s">
        <v>34</v>
      </c>
      <c r="F9" s="1" t="s">
        <v>1779</v>
      </c>
      <c r="G9" s="1" t="s">
        <v>389</v>
      </c>
      <c r="J9" s="1">
        <v>4</v>
      </c>
      <c r="K9" s="1">
        <v>2023</v>
      </c>
      <c r="L9" s="1" t="s">
        <v>1251</v>
      </c>
      <c r="N9" s="10" t="s">
        <v>2923</v>
      </c>
      <c r="O9" s="10" t="s">
        <v>2924</v>
      </c>
      <c r="Q9" s="1" t="s">
        <v>2315</v>
      </c>
      <c r="R9" s="1" t="s">
        <v>1230</v>
      </c>
      <c r="S9" s="1" t="s">
        <v>2304</v>
      </c>
      <c r="T9"/>
      <c r="U9"/>
      <c r="V9"/>
    </row>
    <row r="10" spans="1:22" x14ac:dyDescent="0.25">
      <c r="B10" s="7"/>
      <c r="N10" s="1"/>
    </row>
    <row r="11" spans="1:22" x14ac:dyDescent="0.25">
      <c r="B11" s="1">
        <f>SUBTOTAL(103,Tabela23456131920212223[ID_MR])</f>
        <v>8</v>
      </c>
      <c r="N11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3"/>
  <dimension ref="A1:AC50"/>
  <sheetViews>
    <sheetView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15" sqref="J15"/>
    </sheetView>
  </sheetViews>
  <sheetFormatPr defaultRowHeight="15" x14ac:dyDescent="0.25"/>
  <cols>
    <col min="1" max="1" width="7.28515625" style="1" bestFit="1" customWidth="1"/>
    <col min="2" max="2" width="12.28515625" style="1" bestFit="1" customWidth="1"/>
    <col min="3" max="3" width="10.5703125" style="1" bestFit="1" customWidth="1"/>
    <col min="4" max="4" width="12.5703125" style="1" bestFit="1" customWidth="1"/>
    <col min="5" max="5" width="11.140625" style="1" bestFit="1" customWidth="1"/>
    <col min="6" max="6" width="15.140625" style="1" bestFit="1" customWidth="1"/>
    <col min="7" max="7" width="11.5703125" style="1" bestFit="1" customWidth="1"/>
    <col min="8" max="9" width="18" style="1" customWidth="1"/>
    <col min="10" max="10" width="8.85546875" style="1" customWidth="1"/>
    <col min="11" max="11" width="9.42578125" style="1" customWidth="1"/>
    <col min="12" max="12" width="15.85546875" style="1" customWidth="1"/>
    <col min="13" max="15" width="12.28515625" style="1" customWidth="1"/>
    <col min="16" max="16" width="13.42578125" customWidth="1"/>
    <col min="17" max="17" width="13" style="1" customWidth="1"/>
    <col min="18" max="18" width="40" style="1" customWidth="1"/>
    <col min="19" max="21" width="15.42578125" customWidth="1"/>
    <col min="22" max="22" width="11.42578125" customWidth="1"/>
    <col min="23" max="26" width="9.140625" customWidth="1"/>
    <col min="27" max="28" width="11.42578125" customWidth="1"/>
  </cols>
  <sheetData>
    <row r="1" spans="1:29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1250</v>
      </c>
      <c r="L1" s="2" t="s">
        <v>1182</v>
      </c>
      <c r="M1" s="2" t="s">
        <v>1183</v>
      </c>
      <c r="N1" s="2" t="s">
        <v>2023</v>
      </c>
      <c r="O1" s="2" t="s">
        <v>2024</v>
      </c>
      <c r="P1" s="2" t="s">
        <v>1185</v>
      </c>
      <c r="Q1" s="2" t="s">
        <v>1186</v>
      </c>
      <c r="R1" s="2" t="s">
        <v>30</v>
      </c>
      <c r="S1" s="25" t="s">
        <v>2299</v>
      </c>
      <c r="T1" s="25" t="s">
        <v>2300</v>
      </c>
      <c r="U1" s="25" t="s">
        <v>2301</v>
      </c>
      <c r="V1" s="25" t="s">
        <v>2500</v>
      </c>
      <c r="W1" s="25" t="s">
        <v>2501</v>
      </c>
      <c r="X1" s="25" t="s">
        <v>2502</v>
      </c>
      <c r="Y1" s="26" t="s">
        <v>2504</v>
      </c>
      <c r="Z1" s="26" t="s">
        <v>2505</v>
      </c>
      <c r="AA1" s="25" t="s">
        <v>2506</v>
      </c>
      <c r="AB1" s="25" t="s">
        <v>2507</v>
      </c>
      <c r="AC1" s="25" t="s">
        <v>2944</v>
      </c>
    </row>
    <row r="2" spans="1:29" x14ac:dyDescent="0.25">
      <c r="A2" s="1">
        <v>1</v>
      </c>
      <c r="B2" s="1" t="s">
        <v>729</v>
      </c>
      <c r="C2" s="1" t="s">
        <v>32</v>
      </c>
      <c r="D2" s="1" t="s">
        <v>1795</v>
      </c>
      <c r="E2" s="1" t="s">
        <v>34</v>
      </c>
      <c r="F2" s="1" t="s">
        <v>1240</v>
      </c>
      <c r="G2" s="1" t="s">
        <v>50</v>
      </c>
      <c r="J2" s="1">
        <v>5</v>
      </c>
      <c r="K2" s="1">
        <v>2023</v>
      </c>
      <c r="L2" s="1" t="s">
        <v>1187</v>
      </c>
      <c r="M2" s="1" t="s">
        <v>1777</v>
      </c>
      <c r="N2" s="1" t="s">
        <v>2328</v>
      </c>
      <c r="O2" s="1" t="s">
        <v>2329</v>
      </c>
      <c r="P2" s="10" t="s">
        <v>2330</v>
      </c>
      <c r="Q2" s="10" t="s">
        <v>2331</v>
      </c>
      <c r="S2" s="1" t="s">
        <v>2302</v>
      </c>
      <c r="T2" s="1" t="s">
        <v>468</v>
      </c>
      <c r="U2" s="1" t="s">
        <v>2304</v>
      </c>
      <c r="V2" s="1"/>
      <c r="W2" s="1"/>
      <c r="X2" s="1"/>
      <c r="Y2" s="1"/>
      <c r="Z2" s="1"/>
      <c r="AA2" s="1"/>
      <c r="AB2" s="1"/>
      <c r="AC2" s="1">
        <v>2</v>
      </c>
    </row>
    <row r="3" spans="1:29" x14ac:dyDescent="0.25">
      <c r="A3" s="1">
        <v>2</v>
      </c>
      <c r="B3" s="1" t="s">
        <v>730</v>
      </c>
      <c r="C3" s="1" t="s">
        <v>32</v>
      </c>
      <c r="D3" s="1" t="s">
        <v>1768</v>
      </c>
      <c r="E3" s="1" t="s">
        <v>34</v>
      </c>
      <c r="F3" s="1" t="s">
        <v>1240</v>
      </c>
      <c r="G3" s="1" t="s">
        <v>53</v>
      </c>
      <c r="J3" s="1">
        <v>5</v>
      </c>
      <c r="K3" s="1">
        <v>2023</v>
      </c>
      <c r="L3" s="1" t="s">
        <v>1187</v>
      </c>
      <c r="M3" s="1" t="s">
        <v>1777</v>
      </c>
      <c r="N3" s="1" t="s">
        <v>2332</v>
      </c>
      <c r="O3" s="1" t="s">
        <v>2333</v>
      </c>
      <c r="P3" s="10" t="s">
        <v>2334</v>
      </c>
      <c r="Q3" s="10" t="s">
        <v>2335</v>
      </c>
      <c r="S3" s="1" t="s">
        <v>2302</v>
      </c>
      <c r="T3" s="1" t="s">
        <v>468</v>
      </c>
      <c r="U3" s="1" t="s">
        <v>2304</v>
      </c>
      <c r="V3" s="1"/>
      <c r="W3" s="1"/>
      <c r="X3" s="1"/>
      <c r="Y3" s="1"/>
      <c r="Z3" s="1"/>
      <c r="AA3" s="1"/>
      <c r="AB3" s="1"/>
      <c r="AC3" s="1">
        <v>2</v>
      </c>
    </row>
    <row r="4" spans="1:29" x14ac:dyDescent="0.25">
      <c r="A4" s="1">
        <v>3</v>
      </c>
      <c r="B4" s="1" t="s">
        <v>731</v>
      </c>
      <c r="C4" s="1" t="s">
        <v>32</v>
      </c>
      <c r="D4" s="1" t="s">
        <v>1796</v>
      </c>
      <c r="E4" s="1" t="s">
        <v>39</v>
      </c>
      <c r="F4" s="1" t="s">
        <v>1240</v>
      </c>
      <c r="G4" s="1" t="s">
        <v>56</v>
      </c>
      <c r="J4" s="1">
        <v>11</v>
      </c>
      <c r="K4" s="1">
        <v>2023</v>
      </c>
      <c r="L4" s="1" t="s">
        <v>1187</v>
      </c>
      <c r="M4" s="1" t="s">
        <v>1777</v>
      </c>
      <c r="N4" s="1" t="s">
        <v>2336</v>
      </c>
      <c r="O4" s="1" t="s">
        <v>2337</v>
      </c>
      <c r="P4" s="10" t="s">
        <v>2338</v>
      </c>
      <c r="Q4" s="10" t="s">
        <v>2339</v>
      </c>
      <c r="S4" s="1" t="s">
        <v>2302</v>
      </c>
      <c r="T4" s="1" t="s">
        <v>468</v>
      </c>
      <c r="U4" s="1" t="s">
        <v>2304</v>
      </c>
      <c r="V4" s="1"/>
      <c r="W4" s="1"/>
      <c r="X4" s="1"/>
      <c r="Y4" s="1"/>
      <c r="Z4" s="1"/>
      <c r="AA4" s="1"/>
      <c r="AB4" s="1"/>
      <c r="AC4" s="1">
        <v>1</v>
      </c>
    </row>
    <row r="5" spans="1:29" x14ac:dyDescent="0.25">
      <c r="A5" s="1">
        <v>4</v>
      </c>
      <c r="B5" s="1" t="s">
        <v>732</v>
      </c>
      <c r="C5" s="1" t="s">
        <v>32</v>
      </c>
      <c r="D5" s="1" t="s">
        <v>72</v>
      </c>
      <c r="E5" s="1" t="s">
        <v>34</v>
      </c>
      <c r="F5" s="1" t="s">
        <v>1252</v>
      </c>
      <c r="G5" s="1" t="s">
        <v>71</v>
      </c>
      <c r="J5" s="1">
        <v>11</v>
      </c>
      <c r="K5" s="1">
        <v>2023</v>
      </c>
      <c r="L5" s="1" t="s">
        <v>1187</v>
      </c>
      <c r="M5" s="1" t="s">
        <v>1777</v>
      </c>
      <c r="N5" s="1" t="s">
        <v>2340</v>
      </c>
      <c r="O5" s="1" t="s">
        <v>2341</v>
      </c>
      <c r="P5" s="10" t="s">
        <v>2342</v>
      </c>
      <c r="Q5" s="10" t="s">
        <v>2343</v>
      </c>
      <c r="R5" s="5" t="s">
        <v>2327</v>
      </c>
      <c r="S5" s="1" t="s">
        <v>2306</v>
      </c>
      <c r="T5" s="1" t="s">
        <v>2307</v>
      </c>
      <c r="U5" s="1" t="s">
        <v>2305</v>
      </c>
      <c r="V5" s="1"/>
      <c r="W5" s="1"/>
      <c r="X5" s="1"/>
      <c r="Y5" s="1"/>
      <c r="Z5" s="1"/>
      <c r="AA5" s="1"/>
      <c r="AB5" s="1"/>
      <c r="AC5" s="1">
        <v>2</v>
      </c>
    </row>
    <row r="6" spans="1:29" x14ac:dyDescent="0.25">
      <c r="A6" s="1">
        <v>5</v>
      </c>
      <c r="B6" s="1" t="s">
        <v>733</v>
      </c>
      <c r="C6" s="1" t="s">
        <v>32</v>
      </c>
      <c r="D6" s="1" t="s">
        <v>72</v>
      </c>
      <c r="E6" s="1" t="s">
        <v>39</v>
      </c>
      <c r="F6" s="1" t="s">
        <v>1252</v>
      </c>
      <c r="G6" s="1" t="s">
        <v>71</v>
      </c>
      <c r="J6" s="1">
        <v>11</v>
      </c>
      <c r="K6" s="1">
        <v>2023</v>
      </c>
      <c r="L6" s="1" t="s">
        <v>1187</v>
      </c>
      <c r="M6" s="1" t="s">
        <v>1777</v>
      </c>
      <c r="N6" s="1" t="s">
        <v>2344</v>
      </c>
      <c r="O6" s="1" t="s">
        <v>2345</v>
      </c>
      <c r="P6" s="10" t="s">
        <v>2346</v>
      </c>
      <c r="Q6" s="10" t="s">
        <v>2347</v>
      </c>
      <c r="R6" s="5" t="s">
        <v>2327</v>
      </c>
      <c r="S6" s="1" t="s">
        <v>2306</v>
      </c>
      <c r="T6" s="1" t="s">
        <v>2307</v>
      </c>
      <c r="U6" s="1" t="s">
        <v>2305</v>
      </c>
      <c r="V6" s="1"/>
      <c r="W6" s="1"/>
      <c r="X6" s="1"/>
      <c r="Y6" s="1"/>
      <c r="Z6" s="1"/>
      <c r="AA6" s="1"/>
      <c r="AB6" s="1"/>
      <c r="AC6" s="1">
        <v>2</v>
      </c>
    </row>
    <row r="7" spans="1:29" x14ac:dyDescent="0.25">
      <c r="A7" s="1">
        <v>6</v>
      </c>
      <c r="B7" s="1" t="s">
        <v>734</v>
      </c>
      <c r="C7" s="1" t="s">
        <v>32</v>
      </c>
      <c r="D7" s="1" t="s">
        <v>1787</v>
      </c>
      <c r="E7" s="1" t="s">
        <v>39</v>
      </c>
      <c r="F7" s="1" t="s">
        <v>83</v>
      </c>
      <c r="G7" s="1" t="s">
        <v>82</v>
      </c>
      <c r="J7" s="1">
        <v>11</v>
      </c>
      <c r="K7" s="1">
        <v>2023</v>
      </c>
      <c r="L7" s="1" t="s">
        <v>1187</v>
      </c>
      <c r="M7" s="1" t="s">
        <v>1777</v>
      </c>
      <c r="N7" s="1" t="s">
        <v>2348</v>
      </c>
      <c r="O7" s="1" t="s">
        <v>2349</v>
      </c>
      <c r="P7" s="10" t="s">
        <v>2350</v>
      </c>
      <c r="Q7" s="10" t="s">
        <v>2351</v>
      </c>
      <c r="S7" s="1" t="s">
        <v>2306</v>
      </c>
      <c r="T7" s="1" t="s">
        <v>2307</v>
      </c>
      <c r="U7" s="1" t="s">
        <v>2305</v>
      </c>
      <c r="V7" s="1"/>
      <c r="W7" s="1"/>
      <c r="X7" s="1"/>
      <c r="Y7" s="1"/>
      <c r="Z7" s="1"/>
      <c r="AA7" s="1"/>
      <c r="AB7" s="1"/>
      <c r="AC7" s="1">
        <v>1</v>
      </c>
    </row>
    <row r="8" spans="1:29" x14ac:dyDescent="0.25">
      <c r="A8" s="1">
        <v>7</v>
      </c>
      <c r="B8" s="1" t="s">
        <v>735</v>
      </c>
      <c r="C8" s="1" t="s">
        <v>32</v>
      </c>
      <c r="D8" s="1" t="s">
        <v>848</v>
      </c>
      <c r="E8" s="1" t="s">
        <v>39</v>
      </c>
      <c r="F8" s="1" t="s">
        <v>83</v>
      </c>
      <c r="G8" s="1" t="s">
        <v>82</v>
      </c>
      <c r="J8" s="1">
        <v>11</v>
      </c>
      <c r="K8" s="1">
        <v>2023</v>
      </c>
      <c r="L8" s="1" t="s">
        <v>1187</v>
      </c>
      <c r="M8" s="1" t="s">
        <v>1777</v>
      </c>
      <c r="N8" s="1" t="s">
        <v>2352</v>
      </c>
      <c r="O8" s="1" t="s">
        <v>2353</v>
      </c>
      <c r="P8" s="10" t="s">
        <v>2354</v>
      </c>
      <c r="Q8" s="10" t="s">
        <v>2355</v>
      </c>
      <c r="R8" s="5" t="s">
        <v>1762</v>
      </c>
      <c r="S8" s="1" t="s">
        <v>2306</v>
      </c>
      <c r="T8" s="1" t="s">
        <v>2307</v>
      </c>
      <c r="U8" s="1" t="s">
        <v>2305</v>
      </c>
      <c r="V8" s="1"/>
      <c r="W8" s="1"/>
      <c r="X8" s="1"/>
      <c r="Y8" s="1"/>
      <c r="Z8" s="1"/>
      <c r="AA8" s="1"/>
      <c r="AB8" s="1"/>
      <c r="AC8" s="1">
        <v>1</v>
      </c>
    </row>
    <row r="9" spans="1:29" x14ac:dyDescent="0.25">
      <c r="A9" s="1">
        <v>8</v>
      </c>
      <c r="B9" s="1" t="s">
        <v>736</v>
      </c>
      <c r="C9" s="1" t="s">
        <v>32</v>
      </c>
      <c r="D9" s="1" t="s">
        <v>849</v>
      </c>
      <c r="E9" s="1" t="s">
        <v>34</v>
      </c>
      <c r="F9" s="1" t="s">
        <v>83</v>
      </c>
      <c r="G9" s="1" t="s">
        <v>86</v>
      </c>
      <c r="J9" s="1">
        <v>11</v>
      </c>
      <c r="K9" s="1">
        <v>2023</v>
      </c>
      <c r="L9" s="1" t="s">
        <v>1187</v>
      </c>
      <c r="M9" s="1" t="s">
        <v>1777</v>
      </c>
      <c r="N9" s="1" t="s">
        <v>2356</v>
      </c>
      <c r="O9" s="1" t="s">
        <v>2357</v>
      </c>
      <c r="P9" s="10" t="s">
        <v>2358</v>
      </c>
      <c r="Q9" s="10" t="s">
        <v>2359</v>
      </c>
      <c r="S9" s="1" t="s">
        <v>2306</v>
      </c>
      <c r="T9" s="1" t="s">
        <v>2307</v>
      </c>
      <c r="U9" s="1" t="s">
        <v>2305</v>
      </c>
      <c r="V9" s="1"/>
      <c r="W9" s="1"/>
      <c r="X9" s="1"/>
      <c r="Y9" s="1"/>
      <c r="Z9" s="1"/>
      <c r="AA9" s="1"/>
      <c r="AB9" s="1"/>
      <c r="AC9" s="1">
        <v>1</v>
      </c>
    </row>
    <row r="10" spans="1:29" x14ac:dyDescent="0.25">
      <c r="A10" s="1">
        <v>9</v>
      </c>
      <c r="B10" s="1" t="s">
        <v>737</v>
      </c>
      <c r="C10" s="1" t="s">
        <v>32</v>
      </c>
      <c r="D10" s="1" t="s">
        <v>1788</v>
      </c>
      <c r="E10" s="1" t="s">
        <v>34</v>
      </c>
      <c r="F10" s="1" t="s">
        <v>83</v>
      </c>
      <c r="G10" s="1" t="s">
        <v>86</v>
      </c>
      <c r="J10" s="1">
        <v>11</v>
      </c>
      <c r="K10" s="1">
        <v>2023</v>
      </c>
      <c r="L10" s="1" t="s">
        <v>1187</v>
      </c>
      <c r="M10" s="1" t="s">
        <v>1777</v>
      </c>
      <c r="N10" s="1" t="s">
        <v>2360</v>
      </c>
      <c r="O10" s="1" t="s">
        <v>2361</v>
      </c>
      <c r="P10" s="10" t="s">
        <v>2362</v>
      </c>
      <c r="Q10" s="10" t="s">
        <v>2363</v>
      </c>
      <c r="S10" s="1" t="s">
        <v>2306</v>
      </c>
      <c r="T10" s="1" t="s">
        <v>2307</v>
      </c>
      <c r="U10" s="1" t="s">
        <v>2305</v>
      </c>
      <c r="V10" s="1"/>
      <c r="W10" s="1"/>
      <c r="X10" s="1"/>
      <c r="Y10" s="1"/>
      <c r="Z10" s="1"/>
      <c r="AA10" s="1"/>
      <c r="AB10" s="1"/>
      <c r="AC10" s="1">
        <v>1</v>
      </c>
    </row>
    <row r="11" spans="1:29" x14ac:dyDescent="0.25">
      <c r="A11" s="1">
        <v>10</v>
      </c>
      <c r="B11" s="1" t="s">
        <v>738</v>
      </c>
      <c r="C11" s="1" t="s">
        <v>32</v>
      </c>
      <c r="D11" s="1" t="s">
        <v>1614</v>
      </c>
      <c r="E11" s="1" t="s">
        <v>34</v>
      </c>
      <c r="F11" s="1" t="s">
        <v>1236</v>
      </c>
      <c r="G11" s="1" t="s">
        <v>107</v>
      </c>
      <c r="J11" s="1">
        <v>10</v>
      </c>
      <c r="K11" s="1">
        <v>2023</v>
      </c>
      <c r="L11" s="1" t="s">
        <v>1187</v>
      </c>
      <c r="M11" s="1" t="s">
        <v>1777</v>
      </c>
      <c r="N11" s="1" t="s">
        <v>2364</v>
      </c>
      <c r="O11" s="1" t="s">
        <v>2365</v>
      </c>
      <c r="P11" s="10" t="s">
        <v>2366</v>
      </c>
      <c r="Q11" s="10" t="s">
        <v>2367</v>
      </c>
      <c r="R11" s="5" t="s">
        <v>2327</v>
      </c>
      <c r="S11" s="1" t="s">
        <v>2308</v>
      </c>
      <c r="T11" s="1" t="s">
        <v>2308</v>
      </c>
      <c r="U11" s="1" t="s">
        <v>2305</v>
      </c>
      <c r="V11" s="1"/>
      <c r="W11" s="1"/>
      <c r="X11" s="1"/>
      <c r="Y11" s="1"/>
      <c r="Z11" s="1"/>
      <c r="AA11" s="1"/>
      <c r="AB11" s="1"/>
      <c r="AC11" s="1">
        <v>2</v>
      </c>
    </row>
    <row r="12" spans="1:29" x14ac:dyDescent="0.25">
      <c r="A12" s="1">
        <v>11</v>
      </c>
      <c r="B12" s="1" t="s">
        <v>739</v>
      </c>
      <c r="C12" s="1" t="s">
        <v>32</v>
      </c>
      <c r="D12" s="1" t="s">
        <v>1614</v>
      </c>
      <c r="E12" s="1" t="s">
        <v>39</v>
      </c>
      <c r="F12" s="1" t="s">
        <v>1236</v>
      </c>
      <c r="G12" s="1" t="s">
        <v>107</v>
      </c>
      <c r="J12" s="1">
        <v>10</v>
      </c>
      <c r="K12" s="1">
        <v>2023</v>
      </c>
      <c r="L12" s="1" t="s">
        <v>1187</v>
      </c>
      <c r="M12" s="1" t="s">
        <v>1777</v>
      </c>
      <c r="N12" s="1" t="s">
        <v>2368</v>
      </c>
      <c r="O12" s="1" t="s">
        <v>2369</v>
      </c>
      <c r="P12" s="10" t="s">
        <v>2370</v>
      </c>
      <c r="Q12" s="10" t="s">
        <v>2371</v>
      </c>
      <c r="R12" s="5" t="s">
        <v>2327</v>
      </c>
      <c r="S12" s="1" t="s">
        <v>2308</v>
      </c>
      <c r="T12" s="1" t="s">
        <v>2308</v>
      </c>
      <c r="U12" s="1" t="s">
        <v>2305</v>
      </c>
      <c r="V12" s="1"/>
      <c r="W12" s="1"/>
      <c r="X12" s="1"/>
      <c r="Y12" s="1"/>
      <c r="Z12" s="1"/>
      <c r="AA12" s="1"/>
      <c r="AB12" s="1"/>
      <c r="AC12" s="1">
        <v>2</v>
      </c>
    </row>
    <row r="13" spans="1:29" x14ac:dyDescent="0.25">
      <c r="A13" s="1">
        <v>12</v>
      </c>
      <c r="B13" s="1" t="s">
        <v>740</v>
      </c>
      <c r="C13" s="1" t="s">
        <v>32</v>
      </c>
      <c r="D13" s="1" t="s">
        <v>852</v>
      </c>
      <c r="E13" s="1" t="s">
        <v>34</v>
      </c>
      <c r="F13" s="1" t="s">
        <v>1196</v>
      </c>
      <c r="G13" s="1" t="s">
        <v>129</v>
      </c>
      <c r="J13" s="1">
        <v>5</v>
      </c>
      <c r="K13" s="1">
        <v>2023</v>
      </c>
      <c r="L13" s="1" t="s">
        <v>1187</v>
      </c>
      <c r="M13" s="1" t="s">
        <v>1777</v>
      </c>
      <c r="N13" s="1" t="s">
        <v>2372</v>
      </c>
      <c r="O13" s="1" t="s">
        <v>2373</v>
      </c>
      <c r="P13" s="10" t="s">
        <v>2374</v>
      </c>
      <c r="Q13" s="10" t="s">
        <v>2375</v>
      </c>
      <c r="S13" s="1" t="s">
        <v>2308</v>
      </c>
      <c r="T13" s="1" t="s">
        <v>2308</v>
      </c>
      <c r="U13" s="1" t="s">
        <v>2305</v>
      </c>
      <c r="V13" s="1"/>
      <c r="W13" s="1"/>
      <c r="X13" s="1"/>
      <c r="Y13" s="1"/>
      <c r="Z13" s="1"/>
      <c r="AA13" s="1"/>
      <c r="AB13" s="1"/>
      <c r="AC13" s="1">
        <v>1</v>
      </c>
    </row>
    <row r="14" spans="1:29" x14ac:dyDescent="0.25">
      <c r="A14" s="1">
        <v>13</v>
      </c>
      <c r="B14" s="1" t="s">
        <v>741</v>
      </c>
      <c r="C14" s="1" t="s">
        <v>32</v>
      </c>
      <c r="D14" s="1" t="s">
        <v>851</v>
      </c>
      <c r="E14" s="1" t="s">
        <v>34</v>
      </c>
      <c r="F14" s="1" t="s">
        <v>1196</v>
      </c>
      <c r="G14" s="1" t="s">
        <v>129</v>
      </c>
      <c r="J14" s="1">
        <v>10</v>
      </c>
      <c r="K14" s="1">
        <v>2023</v>
      </c>
      <c r="L14" s="1" t="s">
        <v>1187</v>
      </c>
      <c r="M14" s="1" t="s">
        <v>1777</v>
      </c>
      <c r="N14" s="1" t="s">
        <v>2376</v>
      </c>
      <c r="O14" s="1" t="s">
        <v>2377</v>
      </c>
      <c r="P14" s="10" t="s">
        <v>2378</v>
      </c>
      <c r="Q14" s="10" t="s">
        <v>2379</v>
      </c>
      <c r="S14" s="1" t="s">
        <v>2308</v>
      </c>
      <c r="T14" s="1" t="s">
        <v>2308</v>
      </c>
      <c r="U14" s="1" t="s">
        <v>2305</v>
      </c>
      <c r="V14" s="1"/>
      <c r="W14" s="1"/>
      <c r="X14" s="1"/>
      <c r="Y14" s="1"/>
      <c r="Z14" s="1"/>
      <c r="AA14" s="1"/>
      <c r="AB14" s="1"/>
      <c r="AC14" s="1">
        <v>1</v>
      </c>
    </row>
    <row r="15" spans="1:29" x14ac:dyDescent="0.25">
      <c r="A15" s="1">
        <v>14</v>
      </c>
      <c r="B15" s="1" t="s">
        <v>742</v>
      </c>
      <c r="C15" s="1" t="s">
        <v>32</v>
      </c>
      <c r="D15" s="1" t="s">
        <v>1789</v>
      </c>
      <c r="E15" s="1" t="s">
        <v>39</v>
      </c>
      <c r="F15" s="1" t="s">
        <v>1196</v>
      </c>
      <c r="G15" s="1" t="s">
        <v>133</v>
      </c>
      <c r="J15" s="1">
        <v>5</v>
      </c>
      <c r="K15" s="1">
        <v>2023</v>
      </c>
      <c r="L15" s="1" t="s">
        <v>1187</v>
      </c>
      <c r="M15" s="1" t="s">
        <v>1777</v>
      </c>
      <c r="N15" s="1" t="s">
        <v>2380</v>
      </c>
      <c r="O15" s="1" t="s">
        <v>2381</v>
      </c>
      <c r="P15" s="10" t="s">
        <v>2382</v>
      </c>
      <c r="Q15" s="10" t="s">
        <v>2383</v>
      </c>
      <c r="S15" s="1" t="s">
        <v>2308</v>
      </c>
      <c r="T15" s="1" t="s">
        <v>2308</v>
      </c>
      <c r="U15" s="1" t="s">
        <v>2305</v>
      </c>
      <c r="V15" s="1"/>
      <c r="W15" s="1"/>
      <c r="X15" s="1"/>
      <c r="Y15" s="1"/>
      <c r="Z15" s="1"/>
      <c r="AA15" s="1"/>
      <c r="AB15" s="1"/>
      <c r="AC15" s="1">
        <v>1</v>
      </c>
    </row>
    <row r="16" spans="1:29" x14ac:dyDescent="0.25">
      <c r="A16" s="1">
        <v>15</v>
      </c>
      <c r="B16" s="1" t="s">
        <v>743</v>
      </c>
      <c r="C16" s="1" t="s">
        <v>32</v>
      </c>
      <c r="D16" s="1" t="s">
        <v>1790</v>
      </c>
      <c r="E16" s="1" t="s">
        <v>39</v>
      </c>
      <c r="F16" s="1" t="s">
        <v>1196</v>
      </c>
      <c r="G16" s="1" t="s">
        <v>133</v>
      </c>
      <c r="J16" s="1">
        <v>10</v>
      </c>
      <c r="K16" s="1">
        <v>2023</v>
      </c>
      <c r="L16" s="1" t="s">
        <v>1187</v>
      </c>
      <c r="M16" s="1" t="s">
        <v>1777</v>
      </c>
      <c r="N16" s="1" t="s">
        <v>2384</v>
      </c>
      <c r="O16" s="1" t="s">
        <v>2385</v>
      </c>
      <c r="P16" s="10" t="s">
        <v>2386</v>
      </c>
      <c r="Q16" s="10" t="s">
        <v>2387</v>
      </c>
      <c r="S16" s="1" t="s">
        <v>2308</v>
      </c>
      <c r="T16" s="1" t="s">
        <v>2308</v>
      </c>
      <c r="U16" s="1" t="s">
        <v>2305</v>
      </c>
      <c r="V16" s="1"/>
      <c r="W16" s="1"/>
      <c r="X16" s="1"/>
      <c r="Y16" s="1"/>
      <c r="Z16" s="1"/>
      <c r="AA16" s="1"/>
      <c r="AB16" s="1"/>
      <c r="AC16" s="1">
        <v>1</v>
      </c>
    </row>
    <row r="17" spans="1:29" x14ac:dyDescent="0.25">
      <c r="A17" s="1">
        <v>16</v>
      </c>
      <c r="B17" s="1" t="s">
        <v>744</v>
      </c>
      <c r="C17" s="1" t="s">
        <v>32</v>
      </c>
      <c r="D17" s="1" t="s">
        <v>1799</v>
      </c>
      <c r="E17" s="1" t="s">
        <v>34</v>
      </c>
      <c r="F17" s="1" t="s">
        <v>1234</v>
      </c>
      <c r="G17" s="1" t="s">
        <v>150</v>
      </c>
      <c r="J17" s="1">
        <v>5</v>
      </c>
      <c r="K17" s="1">
        <v>2023</v>
      </c>
      <c r="L17" s="1" t="s">
        <v>1187</v>
      </c>
      <c r="M17" s="1" t="s">
        <v>1777</v>
      </c>
      <c r="N17" s="1" t="s">
        <v>2388</v>
      </c>
      <c r="O17" s="1" t="s">
        <v>2389</v>
      </c>
      <c r="P17" s="10" t="s">
        <v>2390</v>
      </c>
      <c r="Q17" s="10" t="s">
        <v>2391</v>
      </c>
      <c r="R17" s="5" t="s">
        <v>2327</v>
      </c>
      <c r="S17" s="1" t="s">
        <v>2306</v>
      </c>
      <c r="T17" s="1" t="s">
        <v>2309</v>
      </c>
      <c r="U17" s="1" t="s">
        <v>2305</v>
      </c>
      <c r="V17" s="1"/>
      <c r="W17" s="1"/>
      <c r="X17" s="1"/>
      <c r="Y17" s="1"/>
      <c r="Z17" s="1"/>
      <c r="AA17" s="1"/>
      <c r="AB17" s="1"/>
      <c r="AC17" s="1">
        <v>2</v>
      </c>
    </row>
    <row r="18" spans="1:29" x14ac:dyDescent="0.25">
      <c r="A18" s="1">
        <v>17</v>
      </c>
      <c r="B18" s="1" t="s">
        <v>745</v>
      </c>
      <c r="C18" s="1" t="s">
        <v>32</v>
      </c>
      <c r="D18" s="1" t="s">
        <v>1799</v>
      </c>
      <c r="E18" s="1" t="s">
        <v>39</v>
      </c>
      <c r="F18" s="1" t="s">
        <v>1234</v>
      </c>
      <c r="G18" s="1" t="s">
        <v>150</v>
      </c>
      <c r="J18" s="1">
        <v>5</v>
      </c>
      <c r="K18" s="1">
        <v>2023</v>
      </c>
      <c r="L18" s="1" t="s">
        <v>1187</v>
      </c>
      <c r="M18" s="1" t="s">
        <v>1777</v>
      </c>
      <c r="N18" s="1" t="s">
        <v>2392</v>
      </c>
      <c r="O18" s="1" t="s">
        <v>2393</v>
      </c>
      <c r="P18" s="10" t="s">
        <v>2394</v>
      </c>
      <c r="Q18" s="10" t="s">
        <v>2395</v>
      </c>
      <c r="R18" s="5" t="s">
        <v>2327</v>
      </c>
      <c r="S18" s="1" t="s">
        <v>2306</v>
      </c>
      <c r="T18" s="1" t="s">
        <v>2309</v>
      </c>
      <c r="U18" s="1" t="s">
        <v>2305</v>
      </c>
      <c r="V18" s="1"/>
      <c r="W18" s="1"/>
      <c r="X18" s="1"/>
      <c r="Y18" s="1"/>
      <c r="Z18" s="1"/>
      <c r="AA18" s="1"/>
      <c r="AB18" s="1"/>
      <c r="AC18" s="1">
        <v>2</v>
      </c>
    </row>
    <row r="19" spans="1:29" x14ac:dyDescent="0.25">
      <c r="A19" s="1">
        <v>18</v>
      </c>
      <c r="B19" s="1" t="s">
        <v>746</v>
      </c>
      <c r="C19" s="1" t="s">
        <v>32</v>
      </c>
      <c r="D19" s="1" t="s">
        <v>1791</v>
      </c>
      <c r="E19" s="1" t="s">
        <v>39</v>
      </c>
      <c r="F19" s="1" t="s">
        <v>818</v>
      </c>
      <c r="G19" s="1" t="s">
        <v>170</v>
      </c>
      <c r="J19" s="1">
        <v>10</v>
      </c>
      <c r="K19" s="1">
        <v>2023</v>
      </c>
      <c r="L19" s="1" t="s">
        <v>1187</v>
      </c>
      <c r="M19" s="1" t="s">
        <v>1777</v>
      </c>
      <c r="N19" s="1" t="s">
        <v>2396</v>
      </c>
      <c r="O19" s="1" t="s">
        <v>2397</v>
      </c>
      <c r="P19" s="10" t="s">
        <v>2398</v>
      </c>
      <c r="Q19" s="10" t="s">
        <v>2399</v>
      </c>
      <c r="S19" s="1" t="s">
        <v>2306</v>
      </c>
      <c r="T19" s="1" t="s">
        <v>2309</v>
      </c>
      <c r="U19" s="1" t="s">
        <v>2305</v>
      </c>
      <c r="V19" s="1"/>
      <c r="W19" s="1"/>
      <c r="X19" s="1"/>
      <c r="Y19" s="1"/>
      <c r="Z19" s="1"/>
      <c r="AA19" s="1"/>
      <c r="AB19" s="1"/>
      <c r="AC19" s="1">
        <v>1</v>
      </c>
    </row>
    <row r="20" spans="1:29" x14ac:dyDescent="0.25">
      <c r="A20" s="1">
        <v>19</v>
      </c>
      <c r="B20" s="1" t="s">
        <v>747</v>
      </c>
      <c r="C20" s="1" t="s">
        <v>32</v>
      </c>
      <c r="D20" s="1" t="s">
        <v>1793</v>
      </c>
      <c r="E20" s="1" t="s">
        <v>39</v>
      </c>
      <c r="F20" s="1" t="s">
        <v>818</v>
      </c>
      <c r="G20" s="1" t="s">
        <v>170</v>
      </c>
      <c r="J20" s="1">
        <v>10</v>
      </c>
      <c r="K20" s="1">
        <v>2023</v>
      </c>
      <c r="L20" s="1" t="s">
        <v>1187</v>
      </c>
      <c r="M20" s="1" t="s">
        <v>1777</v>
      </c>
      <c r="N20" s="1" t="s">
        <v>2400</v>
      </c>
      <c r="O20" s="1" t="s">
        <v>2401</v>
      </c>
      <c r="P20" s="10" t="s">
        <v>2402</v>
      </c>
      <c r="Q20" s="10" t="s">
        <v>2403</v>
      </c>
      <c r="S20" s="1" t="s">
        <v>2306</v>
      </c>
      <c r="T20" s="1" t="s">
        <v>2309</v>
      </c>
      <c r="U20" s="1" t="s">
        <v>2305</v>
      </c>
      <c r="V20" s="1"/>
      <c r="W20" s="1"/>
      <c r="X20" s="1"/>
      <c r="Y20" s="1"/>
      <c r="Z20" s="1"/>
      <c r="AA20" s="1"/>
      <c r="AB20" s="1"/>
      <c r="AC20" s="1">
        <v>1</v>
      </c>
    </row>
    <row r="21" spans="1:29" x14ac:dyDescent="0.25">
      <c r="A21" s="1">
        <v>20</v>
      </c>
      <c r="B21" s="1" t="s">
        <v>748</v>
      </c>
      <c r="C21" s="1" t="s">
        <v>32</v>
      </c>
      <c r="D21" s="1" t="s">
        <v>1792</v>
      </c>
      <c r="E21" s="1" t="s">
        <v>34</v>
      </c>
      <c r="F21" s="1" t="s">
        <v>818</v>
      </c>
      <c r="G21" s="1" t="s">
        <v>173</v>
      </c>
      <c r="J21" s="1">
        <v>5</v>
      </c>
      <c r="K21" s="1">
        <v>2023</v>
      </c>
      <c r="L21" s="1" t="s">
        <v>1187</v>
      </c>
      <c r="M21" s="1" t="s">
        <v>1777</v>
      </c>
      <c r="N21" s="1" t="s">
        <v>2404</v>
      </c>
      <c r="O21" s="1" t="s">
        <v>2405</v>
      </c>
      <c r="P21" s="10" t="s">
        <v>2406</v>
      </c>
      <c r="Q21" s="10" t="s">
        <v>2407</v>
      </c>
      <c r="S21" s="1" t="s">
        <v>2306</v>
      </c>
      <c r="T21" s="1" t="s">
        <v>2309</v>
      </c>
      <c r="U21" s="1" t="s">
        <v>2305</v>
      </c>
      <c r="V21" s="1"/>
      <c r="W21" s="1"/>
      <c r="X21" s="1"/>
      <c r="Y21" s="1"/>
      <c r="Z21" s="1"/>
      <c r="AA21" s="1"/>
      <c r="AB21" s="1"/>
      <c r="AC21" s="1">
        <v>1</v>
      </c>
    </row>
    <row r="22" spans="1:29" x14ac:dyDescent="0.25">
      <c r="A22" s="1">
        <v>21</v>
      </c>
      <c r="B22" s="1" t="s">
        <v>749</v>
      </c>
      <c r="C22" s="1" t="s">
        <v>32</v>
      </c>
      <c r="D22" s="1" t="s">
        <v>1794</v>
      </c>
      <c r="E22" s="1" t="s">
        <v>34</v>
      </c>
      <c r="F22" s="1" t="s">
        <v>818</v>
      </c>
      <c r="G22" s="1" t="s">
        <v>173</v>
      </c>
      <c r="J22" s="1">
        <v>5</v>
      </c>
      <c r="K22" s="1">
        <v>2023</v>
      </c>
      <c r="L22" s="1" t="s">
        <v>1187</v>
      </c>
      <c r="M22" s="1" t="s">
        <v>1777</v>
      </c>
      <c r="N22" s="1" t="s">
        <v>2408</v>
      </c>
      <c r="O22" s="1" t="s">
        <v>2409</v>
      </c>
      <c r="P22" s="10" t="s">
        <v>2410</v>
      </c>
      <c r="Q22" s="10" t="s">
        <v>2411</v>
      </c>
      <c r="S22" s="1" t="s">
        <v>2306</v>
      </c>
      <c r="T22" s="1" t="s">
        <v>2309</v>
      </c>
      <c r="U22" s="1" t="s">
        <v>2305</v>
      </c>
      <c r="V22" s="1"/>
      <c r="W22" s="1"/>
      <c r="X22" s="1"/>
      <c r="Y22" s="1"/>
      <c r="Z22" s="1"/>
      <c r="AA22" s="1"/>
      <c r="AB22" s="1"/>
      <c r="AC22" s="1">
        <v>1</v>
      </c>
    </row>
    <row r="23" spans="1:29" x14ac:dyDescent="0.25">
      <c r="A23" s="1">
        <v>22</v>
      </c>
      <c r="B23" s="1" t="s">
        <v>750</v>
      </c>
      <c r="C23" s="1" t="s">
        <v>32</v>
      </c>
      <c r="D23" s="1" t="s">
        <v>841</v>
      </c>
      <c r="E23" s="1" t="s">
        <v>39</v>
      </c>
      <c r="F23" s="1" t="s">
        <v>1609</v>
      </c>
      <c r="G23" s="1" t="s">
        <v>185</v>
      </c>
      <c r="J23" s="1">
        <v>10</v>
      </c>
      <c r="K23" s="1">
        <v>2023</v>
      </c>
      <c r="L23" s="1" t="s">
        <v>1187</v>
      </c>
      <c r="M23" s="1" t="s">
        <v>1777</v>
      </c>
      <c r="N23" s="1" t="s">
        <v>2945</v>
      </c>
      <c r="O23" s="1" t="s">
        <v>2946</v>
      </c>
      <c r="P23" s="10" t="s">
        <v>2951</v>
      </c>
      <c r="Q23" s="10" t="s">
        <v>2952</v>
      </c>
      <c r="S23" s="1" t="s">
        <v>2306</v>
      </c>
      <c r="T23" s="1" t="s">
        <v>454</v>
      </c>
      <c r="U23" s="1" t="s">
        <v>2305</v>
      </c>
      <c r="V23" s="1"/>
      <c r="W23" s="1"/>
      <c r="X23" s="1"/>
      <c r="Y23" s="1"/>
      <c r="Z23" s="1"/>
      <c r="AA23" s="1"/>
      <c r="AB23" s="1"/>
      <c r="AC23" s="1">
        <v>2</v>
      </c>
    </row>
    <row r="24" spans="1:29" x14ac:dyDescent="0.25">
      <c r="A24" s="1">
        <v>23</v>
      </c>
      <c r="B24" s="1" t="s">
        <v>751</v>
      </c>
      <c r="C24" s="1" t="s">
        <v>32</v>
      </c>
      <c r="D24" s="1" t="s">
        <v>841</v>
      </c>
      <c r="E24" s="1" t="s">
        <v>34</v>
      </c>
      <c r="F24" s="1" t="s">
        <v>1609</v>
      </c>
      <c r="G24" s="1" t="s">
        <v>185</v>
      </c>
      <c r="J24" s="1">
        <v>10</v>
      </c>
      <c r="K24" s="1">
        <v>2023</v>
      </c>
      <c r="L24" s="1" t="s">
        <v>1187</v>
      </c>
      <c r="M24" s="1" t="s">
        <v>1777</v>
      </c>
      <c r="N24" s="1" t="s">
        <v>2947</v>
      </c>
      <c r="O24" s="1" t="s">
        <v>2948</v>
      </c>
      <c r="P24" s="10" t="s">
        <v>2953</v>
      </c>
      <c r="Q24" s="10" t="s">
        <v>2954</v>
      </c>
      <c r="S24" s="1" t="s">
        <v>2306</v>
      </c>
      <c r="T24" s="1" t="s">
        <v>454</v>
      </c>
      <c r="U24" s="1" t="s">
        <v>2305</v>
      </c>
      <c r="V24" s="1"/>
      <c r="W24" s="1"/>
      <c r="X24" s="1"/>
      <c r="Y24" s="1"/>
      <c r="Z24" s="1"/>
      <c r="AA24" s="1"/>
      <c r="AB24" s="1"/>
      <c r="AC24" s="1">
        <v>2</v>
      </c>
    </row>
    <row r="25" spans="1:29" x14ac:dyDescent="0.25">
      <c r="A25" s="1">
        <v>24</v>
      </c>
      <c r="B25" s="1" t="s">
        <v>752</v>
      </c>
      <c r="C25" s="1" t="s">
        <v>32</v>
      </c>
      <c r="D25" s="1" t="s">
        <v>854</v>
      </c>
      <c r="E25" s="1" t="s">
        <v>39</v>
      </c>
      <c r="F25" s="1" t="s">
        <v>1609</v>
      </c>
      <c r="G25" s="1" t="s">
        <v>191</v>
      </c>
      <c r="J25" s="1">
        <v>10</v>
      </c>
      <c r="K25" s="1">
        <v>2023</v>
      </c>
      <c r="L25" s="1" t="s">
        <v>1187</v>
      </c>
      <c r="M25" s="1" t="s">
        <v>1777</v>
      </c>
      <c r="N25" s="1" t="s">
        <v>2412</v>
      </c>
      <c r="O25" s="1" t="s">
        <v>2413</v>
      </c>
      <c r="P25" s="10" t="s">
        <v>2414</v>
      </c>
      <c r="Q25" s="10" t="s">
        <v>2415</v>
      </c>
      <c r="S25" s="1" t="s">
        <v>2306</v>
      </c>
      <c r="T25" s="1" t="s">
        <v>430</v>
      </c>
      <c r="U25" s="1" t="s">
        <v>2305</v>
      </c>
      <c r="V25" s="1"/>
      <c r="W25" s="1"/>
      <c r="X25" s="1"/>
      <c r="Y25" s="1"/>
      <c r="Z25" s="1"/>
      <c r="AA25" s="1"/>
      <c r="AB25" s="1"/>
      <c r="AC25" s="1">
        <v>1</v>
      </c>
    </row>
    <row r="26" spans="1:29" x14ac:dyDescent="0.25">
      <c r="A26" s="1">
        <v>25</v>
      </c>
      <c r="B26" s="1" t="s">
        <v>753</v>
      </c>
      <c r="C26" s="1" t="s">
        <v>32</v>
      </c>
      <c r="D26" s="1" t="s">
        <v>1774</v>
      </c>
      <c r="E26" s="1" t="s">
        <v>34</v>
      </c>
      <c r="F26" s="1" t="s">
        <v>1609</v>
      </c>
      <c r="G26" s="1" t="s">
        <v>191</v>
      </c>
      <c r="J26" s="1">
        <v>10</v>
      </c>
      <c r="K26" s="1">
        <v>2023</v>
      </c>
      <c r="L26" s="1" t="s">
        <v>1187</v>
      </c>
      <c r="M26" s="1" t="s">
        <v>1777</v>
      </c>
      <c r="N26" s="1" t="s">
        <v>2416</v>
      </c>
      <c r="O26" s="1" t="s">
        <v>2417</v>
      </c>
      <c r="P26" s="10" t="s">
        <v>2418</v>
      </c>
      <c r="Q26" s="10" t="s">
        <v>2419</v>
      </c>
      <c r="S26" s="1" t="s">
        <v>2306</v>
      </c>
      <c r="T26" s="1" t="s">
        <v>430</v>
      </c>
      <c r="U26" s="1" t="s">
        <v>2305</v>
      </c>
      <c r="V26" s="1"/>
      <c r="W26" s="1"/>
      <c r="X26" s="1"/>
      <c r="Y26" s="1"/>
      <c r="Z26" s="1"/>
      <c r="AA26" s="1"/>
      <c r="AB26" s="1"/>
      <c r="AC26" s="1">
        <v>1</v>
      </c>
    </row>
    <row r="27" spans="1:29" x14ac:dyDescent="0.25">
      <c r="A27" s="1">
        <v>26</v>
      </c>
      <c r="B27" s="1" t="s">
        <v>754</v>
      </c>
      <c r="C27" s="1" t="s">
        <v>32</v>
      </c>
      <c r="D27" s="1" t="s">
        <v>203</v>
      </c>
      <c r="E27" s="1" t="s">
        <v>34</v>
      </c>
      <c r="F27" s="1" t="s">
        <v>449</v>
      </c>
      <c r="G27" s="1" t="s">
        <v>202</v>
      </c>
      <c r="J27" s="1">
        <v>6</v>
      </c>
      <c r="K27" s="1">
        <v>2023</v>
      </c>
      <c r="L27" s="1" t="s">
        <v>1187</v>
      </c>
      <c r="M27" s="1" t="s">
        <v>1777</v>
      </c>
      <c r="N27" s="1" t="s">
        <v>2420</v>
      </c>
      <c r="O27" s="1" t="s">
        <v>2421</v>
      </c>
      <c r="P27" s="10" t="s">
        <v>2422</v>
      </c>
      <c r="Q27" s="10" t="s">
        <v>2423</v>
      </c>
      <c r="R27" s="5" t="s">
        <v>2327</v>
      </c>
      <c r="S27" s="1" t="s">
        <v>2306</v>
      </c>
      <c r="T27" s="1" t="s">
        <v>430</v>
      </c>
      <c r="U27" s="1" t="s">
        <v>2305</v>
      </c>
      <c r="V27" s="1"/>
      <c r="W27" s="1"/>
      <c r="X27" s="1"/>
      <c r="Y27" s="1"/>
      <c r="Z27" s="1"/>
      <c r="AA27" s="1"/>
      <c r="AB27" s="1"/>
      <c r="AC27" s="1">
        <v>2</v>
      </c>
    </row>
    <row r="28" spans="1:29" x14ac:dyDescent="0.25">
      <c r="A28" s="1">
        <v>27</v>
      </c>
      <c r="B28" s="1" t="s">
        <v>755</v>
      </c>
      <c r="C28" s="1" t="s">
        <v>32</v>
      </c>
      <c r="D28" s="1" t="s">
        <v>203</v>
      </c>
      <c r="E28" s="1" t="s">
        <v>34</v>
      </c>
      <c r="F28" s="1" t="s">
        <v>449</v>
      </c>
      <c r="G28" s="1" t="s">
        <v>202</v>
      </c>
      <c r="J28" s="1">
        <v>6</v>
      </c>
      <c r="K28" s="1">
        <v>2023</v>
      </c>
      <c r="L28" s="1" t="s">
        <v>1187</v>
      </c>
      <c r="M28" s="1" t="s">
        <v>1777</v>
      </c>
      <c r="N28" s="1" t="s">
        <v>2424</v>
      </c>
      <c r="O28" s="1" t="s">
        <v>2425</v>
      </c>
      <c r="P28" s="10" t="s">
        <v>2426</v>
      </c>
      <c r="Q28" s="10" t="s">
        <v>2427</v>
      </c>
      <c r="R28" s="1" t="s">
        <v>2326</v>
      </c>
      <c r="S28" s="1" t="s">
        <v>2306</v>
      </c>
      <c r="T28" s="1" t="s">
        <v>430</v>
      </c>
      <c r="U28" s="1" t="s">
        <v>2305</v>
      </c>
      <c r="V28" s="1"/>
      <c r="W28" s="1"/>
      <c r="X28" s="1"/>
      <c r="Y28" s="1"/>
      <c r="Z28" s="1"/>
      <c r="AA28" s="1"/>
      <c r="AB28" s="1"/>
      <c r="AC28" s="1">
        <v>2</v>
      </c>
    </row>
    <row r="29" spans="1:29" x14ac:dyDescent="0.25">
      <c r="A29" s="1">
        <v>28</v>
      </c>
      <c r="B29" s="1" t="s">
        <v>756</v>
      </c>
      <c r="C29" s="1" t="s">
        <v>32</v>
      </c>
      <c r="D29" s="1" t="s">
        <v>842</v>
      </c>
      <c r="E29" s="1" t="s">
        <v>34</v>
      </c>
      <c r="F29" s="1" t="s">
        <v>828</v>
      </c>
      <c r="G29" s="1" t="s">
        <v>215</v>
      </c>
      <c r="J29" s="1">
        <v>10</v>
      </c>
      <c r="K29" s="1">
        <v>2023</v>
      </c>
      <c r="L29" s="1" t="s">
        <v>1187</v>
      </c>
      <c r="M29" s="1" t="s">
        <v>1777</v>
      </c>
      <c r="N29" s="1" t="s">
        <v>2428</v>
      </c>
      <c r="O29" s="1" t="s">
        <v>2429</v>
      </c>
      <c r="P29" s="10" t="s">
        <v>2430</v>
      </c>
      <c r="Q29" s="10" t="s">
        <v>2431</v>
      </c>
      <c r="S29" s="1" t="s">
        <v>2306</v>
      </c>
      <c r="T29" s="1" t="s">
        <v>430</v>
      </c>
      <c r="U29" s="1" t="s">
        <v>2305</v>
      </c>
      <c r="V29" s="1"/>
      <c r="W29" s="1"/>
      <c r="X29" s="1"/>
      <c r="Y29" s="1"/>
      <c r="Z29" s="1"/>
      <c r="AA29" s="1"/>
      <c r="AB29" s="1"/>
      <c r="AC29" s="1">
        <v>1</v>
      </c>
    </row>
    <row r="30" spans="1:29" x14ac:dyDescent="0.25">
      <c r="A30" s="1">
        <v>29</v>
      </c>
      <c r="B30" s="1" t="s">
        <v>757</v>
      </c>
      <c r="C30" s="1" t="s">
        <v>32</v>
      </c>
      <c r="D30" s="1" t="s">
        <v>840</v>
      </c>
      <c r="E30" s="1" t="s">
        <v>39</v>
      </c>
      <c r="F30" s="1" t="s">
        <v>828</v>
      </c>
      <c r="G30" s="1" t="s">
        <v>215</v>
      </c>
      <c r="J30" s="1">
        <v>10</v>
      </c>
      <c r="K30" s="1">
        <v>2023</v>
      </c>
      <c r="L30" s="1" t="s">
        <v>1187</v>
      </c>
      <c r="M30" s="1" t="s">
        <v>1777</v>
      </c>
      <c r="N30" s="1" t="s">
        <v>2432</v>
      </c>
      <c r="O30" s="1" t="s">
        <v>2433</v>
      </c>
      <c r="P30" s="10" t="s">
        <v>2434</v>
      </c>
      <c r="Q30" s="10" t="s">
        <v>2435</v>
      </c>
      <c r="S30" s="1" t="s">
        <v>2306</v>
      </c>
      <c r="T30" s="1" t="s">
        <v>430</v>
      </c>
      <c r="U30" s="1" t="s">
        <v>2305</v>
      </c>
      <c r="V30" s="1"/>
      <c r="W30" s="1"/>
      <c r="X30" s="1"/>
      <c r="Y30" s="1"/>
      <c r="Z30" s="1"/>
      <c r="AA30" s="1"/>
      <c r="AB30" s="1"/>
      <c r="AC30" s="1">
        <v>1</v>
      </c>
    </row>
    <row r="31" spans="1:29" x14ac:dyDescent="0.25">
      <c r="A31" s="1">
        <v>30</v>
      </c>
      <c r="B31" s="1" t="s">
        <v>758</v>
      </c>
      <c r="C31" s="1" t="s">
        <v>32</v>
      </c>
      <c r="D31" s="1" t="s">
        <v>839</v>
      </c>
      <c r="E31" s="1" t="s">
        <v>39</v>
      </c>
      <c r="F31" s="1" t="s">
        <v>828</v>
      </c>
      <c r="G31" s="1" t="s">
        <v>860</v>
      </c>
      <c r="J31" s="1">
        <v>6</v>
      </c>
      <c r="K31" s="1">
        <v>2023</v>
      </c>
      <c r="L31" s="1" t="s">
        <v>1187</v>
      </c>
      <c r="M31" s="1" t="s">
        <v>1777</v>
      </c>
      <c r="N31" s="1" t="s">
        <v>2436</v>
      </c>
      <c r="O31" s="1" t="s">
        <v>2437</v>
      </c>
      <c r="P31" s="10" t="s">
        <v>2438</v>
      </c>
      <c r="Q31" s="10" t="s">
        <v>2439</v>
      </c>
      <c r="S31" s="1" t="s">
        <v>2306</v>
      </c>
      <c r="T31" s="1" t="s">
        <v>430</v>
      </c>
      <c r="U31" s="1" t="s">
        <v>2305</v>
      </c>
      <c r="V31" s="1"/>
      <c r="W31" s="1"/>
      <c r="X31" s="1"/>
      <c r="Y31" s="1"/>
      <c r="Z31" s="1"/>
      <c r="AA31" s="1"/>
      <c r="AB31" s="1"/>
      <c r="AC31" s="1">
        <v>1</v>
      </c>
    </row>
    <row r="32" spans="1:29" x14ac:dyDescent="0.25">
      <c r="A32" s="1">
        <v>31</v>
      </c>
      <c r="B32" s="1" t="s">
        <v>759</v>
      </c>
      <c r="C32" s="1" t="s">
        <v>32</v>
      </c>
      <c r="D32" s="1" t="s">
        <v>838</v>
      </c>
      <c r="E32" s="1" t="s">
        <v>34</v>
      </c>
      <c r="F32" s="1" t="s">
        <v>828</v>
      </c>
      <c r="G32" s="1" t="s">
        <v>222</v>
      </c>
      <c r="J32" s="1">
        <v>10</v>
      </c>
      <c r="K32" s="1">
        <v>2023</v>
      </c>
      <c r="L32" s="1" t="s">
        <v>1187</v>
      </c>
      <c r="M32" s="1" t="s">
        <v>1777</v>
      </c>
      <c r="N32" s="1" t="s">
        <v>2440</v>
      </c>
      <c r="O32" s="1" t="s">
        <v>2441</v>
      </c>
      <c r="P32" s="10" t="s">
        <v>2442</v>
      </c>
      <c r="Q32" s="10" t="s">
        <v>2443</v>
      </c>
      <c r="S32" s="1" t="s">
        <v>2306</v>
      </c>
      <c r="T32" s="1" t="s">
        <v>430</v>
      </c>
      <c r="U32" s="1" t="s">
        <v>2305</v>
      </c>
      <c r="V32" s="1"/>
      <c r="W32" s="1"/>
      <c r="X32" s="1"/>
      <c r="Y32" s="1"/>
      <c r="Z32" s="1"/>
      <c r="AA32" s="1"/>
      <c r="AB32" s="1"/>
      <c r="AC32" s="1">
        <v>1</v>
      </c>
    </row>
    <row r="33" spans="1:29" x14ac:dyDescent="0.25">
      <c r="A33" s="1">
        <v>32</v>
      </c>
      <c r="B33" s="1" t="s">
        <v>760</v>
      </c>
      <c r="C33" s="1" t="s">
        <v>32</v>
      </c>
      <c r="D33" s="1" t="s">
        <v>837</v>
      </c>
      <c r="E33" s="1" t="s">
        <v>34</v>
      </c>
      <c r="F33" s="1" t="s">
        <v>828</v>
      </c>
      <c r="G33" s="1" t="s">
        <v>222</v>
      </c>
      <c r="J33" s="1">
        <v>10</v>
      </c>
      <c r="K33" s="1">
        <v>2023</v>
      </c>
      <c r="L33" s="1" t="s">
        <v>1187</v>
      </c>
      <c r="M33" s="1" t="s">
        <v>1777</v>
      </c>
      <c r="N33" s="1" t="s">
        <v>2444</v>
      </c>
      <c r="O33" s="1" t="s">
        <v>2445</v>
      </c>
      <c r="P33" s="10" t="s">
        <v>2446</v>
      </c>
      <c r="Q33" s="10" t="s">
        <v>2447</v>
      </c>
      <c r="R33" s="9"/>
      <c r="S33" s="1" t="s">
        <v>2306</v>
      </c>
      <c r="T33" s="1" t="s">
        <v>430</v>
      </c>
      <c r="U33" s="1" t="s">
        <v>2305</v>
      </c>
      <c r="V33" s="1"/>
      <c r="W33" s="1"/>
      <c r="X33" s="1"/>
      <c r="Y33" s="1"/>
      <c r="Z33" s="1"/>
      <c r="AA33" s="1"/>
      <c r="AB33" s="1"/>
      <c r="AC33" s="1">
        <v>1</v>
      </c>
    </row>
    <row r="34" spans="1:29" x14ac:dyDescent="0.25">
      <c r="A34" s="1">
        <v>33</v>
      </c>
      <c r="B34" s="1" t="s">
        <v>727</v>
      </c>
      <c r="C34" s="1" t="s">
        <v>262</v>
      </c>
      <c r="D34" s="1" t="s">
        <v>1596</v>
      </c>
      <c r="E34" s="1" t="s">
        <v>34</v>
      </c>
      <c r="F34" s="1" t="s">
        <v>1240</v>
      </c>
      <c r="G34" s="1" t="s">
        <v>45</v>
      </c>
      <c r="J34" s="1">
        <v>5</v>
      </c>
      <c r="K34" s="1">
        <v>2023</v>
      </c>
      <c r="L34" s="1" t="s">
        <v>1187</v>
      </c>
      <c r="M34" s="1" t="s">
        <v>1777</v>
      </c>
      <c r="N34" s="1" t="s">
        <v>2949</v>
      </c>
      <c r="O34" s="1" t="s">
        <v>2950</v>
      </c>
      <c r="P34" s="10" t="s">
        <v>2955</v>
      </c>
      <c r="Q34" s="10" t="s">
        <v>2956</v>
      </c>
      <c r="S34" s="1" t="s">
        <v>2302</v>
      </c>
      <c r="T34" s="1" t="s">
        <v>468</v>
      </c>
      <c r="U34" s="1" t="s">
        <v>2304</v>
      </c>
      <c r="V34" s="1"/>
      <c r="W34" s="1"/>
      <c r="X34" s="1"/>
      <c r="Y34" s="1"/>
      <c r="Z34" s="1"/>
      <c r="AA34" s="1"/>
      <c r="AB34" s="1"/>
      <c r="AC34" s="1">
        <v>2</v>
      </c>
    </row>
    <row r="35" spans="1:29" x14ac:dyDescent="0.25">
      <c r="A35" s="1">
        <v>34</v>
      </c>
      <c r="B35" s="1" t="s">
        <v>728</v>
      </c>
      <c r="C35" s="1" t="s">
        <v>262</v>
      </c>
      <c r="D35" s="1" t="s">
        <v>1763</v>
      </c>
      <c r="E35" s="1" t="s">
        <v>34</v>
      </c>
      <c r="F35" s="1" t="s">
        <v>1240</v>
      </c>
      <c r="G35" s="1" t="s">
        <v>45</v>
      </c>
      <c r="J35" s="1">
        <v>3</v>
      </c>
      <c r="K35" s="1">
        <v>2023</v>
      </c>
      <c r="L35" s="1" t="s">
        <v>1187</v>
      </c>
      <c r="M35" s="1" t="s">
        <v>1777</v>
      </c>
      <c r="N35" s="1" t="s">
        <v>2570</v>
      </c>
      <c r="O35" s="1" t="s">
        <v>2571</v>
      </c>
      <c r="P35" s="10" t="s">
        <v>2569</v>
      </c>
      <c r="Q35" s="10" t="s">
        <v>2568</v>
      </c>
      <c r="S35" s="1" t="s">
        <v>2302</v>
      </c>
      <c r="T35" s="1" t="s">
        <v>468</v>
      </c>
      <c r="U35" s="1" t="s">
        <v>2304</v>
      </c>
      <c r="V35" s="1"/>
      <c r="W35" s="1"/>
      <c r="X35" s="1"/>
      <c r="Y35" s="1"/>
      <c r="Z35" s="1"/>
      <c r="AA35" s="1"/>
      <c r="AB35" s="1"/>
      <c r="AC35" s="1">
        <v>2</v>
      </c>
    </row>
    <row r="36" spans="1:29" x14ac:dyDescent="0.25">
      <c r="A36" s="1">
        <v>35</v>
      </c>
      <c r="B36" s="1" t="s">
        <v>761</v>
      </c>
      <c r="C36" s="1" t="s">
        <v>262</v>
      </c>
      <c r="D36" s="1" t="s">
        <v>1644</v>
      </c>
      <c r="E36" s="1" t="s">
        <v>39</v>
      </c>
      <c r="F36" s="1" t="s">
        <v>1240</v>
      </c>
      <c r="G36" s="1" t="s">
        <v>276</v>
      </c>
      <c r="J36" s="1">
        <v>3</v>
      </c>
      <c r="K36" s="1">
        <v>2023</v>
      </c>
      <c r="L36" s="1" t="s">
        <v>1187</v>
      </c>
      <c r="M36" s="1" t="s">
        <v>1777</v>
      </c>
      <c r="N36" s="1" t="s">
        <v>2448</v>
      </c>
      <c r="O36" s="1" t="s">
        <v>2449</v>
      </c>
      <c r="P36" s="10" t="s">
        <v>2450</v>
      </c>
      <c r="Q36" s="10" t="s">
        <v>2451</v>
      </c>
      <c r="S36" s="1" t="s">
        <v>2302</v>
      </c>
      <c r="T36" s="1" t="s">
        <v>468</v>
      </c>
      <c r="U36" s="1" t="s">
        <v>2304</v>
      </c>
      <c r="V36" s="1"/>
      <c r="W36" s="1"/>
      <c r="X36" s="1"/>
      <c r="Y36" s="1"/>
      <c r="Z36" s="1"/>
      <c r="AA36" s="1"/>
      <c r="AB36" s="1"/>
      <c r="AC36" s="1">
        <v>2</v>
      </c>
    </row>
    <row r="37" spans="1:29" x14ac:dyDescent="0.25">
      <c r="A37" s="1">
        <v>36</v>
      </c>
      <c r="B37" s="1" t="s">
        <v>762</v>
      </c>
      <c r="C37" s="1" t="s">
        <v>262</v>
      </c>
      <c r="D37" s="1" t="s">
        <v>845</v>
      </c>
      <c r="E37" s="1" t="s">
        <v>39</v>
      </c>
      <c r="F37" s="1" t="s">
        <v>305</v>
      </c>
      <c r="G37" s="1" t="s">
        <v>312</v>
      </c>
      <c r="J37" s="1">
        <v>5</v>
      </c>
      <c r="K37" s="1">
        <v>2023</v>
      </c>
      <c r="L37" s="1" t="s">
        <v>1187</v>
      </c>
      <c r="M37" s="1" t="s">
        <v>1777</v>
      </c>
      <c r="N37" s="1" t="s">
        <v>2452</v>
      </c>
      <c r="O37" s="1" t="s">
        <v>2453</v>
      </c>
      <c r="P37" s="10" t="s">
        <v>2454</v>
      </c>
      <c r="Q37" s="10" t="s">
        <v>2455</v>
      </c>
      <c r="S37" s="1" t="s">
        <v>2312</v>
      </c>
      <c r="T37" s="1" t="s">
        <v>2313</v>
      </c>
      <c r="U37" s="1" t="s">
        <v>2304</v>
      </c>
      <c r="V37" s="1"/>
      <c r="W37" s="1"/>
      <c r="X37" s="1"/>
      <c r="Y37" s="1"/>
      <c r="Z37" s="1"/>
      <c r="AA37" s="1"/>
      <c r="AB37" s="1"/>
      <c r="AC37" s="1">
        <v>1</v>
      </c>
    </row>
    <row r="38" spans="1:29" x14ac:dyDescent="0.25">
      <c r="A38" s="1">
        <v>37</v>
      </c>
      <c r="B38" s="1" t="s">
        <v>763</v>
      </c>
      <c r="C38" s="1" t="s">
        <v>262</v>
      </c>
      <c r="D38" s="1" t="s">
        <v>1797</v>
      </c>
      <c r="E38" s="1" t="s">
        <v>39</v>
      </c>
      <c r="F38" s="1" t="s">
        <v>305</v>
      </c>
      <c r="G38" s="1" t="s">
        <v>312</v>
      </c>
      <c r="J38" s="1">
        <v>5</v>
      </c>
      <c r="K38" s="1">
        <v>2023</v>
      </c>
      <c r="L38" s="1" t="s">
        <v>1187</v>
      </c>
      <c r="M38" s="1" t="s">
        <v>1777</v>
      </c>
      <c r="N38" s="1" t="s">
        <v>2456</v>
      </c>
      <c r="O38" s="1" t="s">
        <v>2457</v>
      </c>
      <c r="P38" s="10" t="s">
        <v>2458</v>
      </c>
      <c r="Q38" s="10" t="s">
        <v>2459</v>
      </c>
      <c r="S38" s="1" t="s">
        <v>2312</v>
      </c>
      <c r="T38" s="1" t="s">
        <v>2313</v>
      </c>
      <c r="U38" s="1" t="s">
        <v>2304</v>
      </c>
      <c r="V38" s="1"/>
      <c r="W38" s="1"/>
      <c r="X38" s="1"/>
      <c r="Y38" s="1"/>
      <c r="Z38" s="1"/>
      <c r="AA38" s="1"/>
      <c r="AB38" s="1"/>
      <c r="AC38" s="1">
        <v>1</v>
      </c>
    </row>
    <row r="39" spans="1:29" x14ac:dyDescent="0.25">
      <c r="A39" s="1">
        <v>38</v>
      </c>
      <c r="B39" s="1" t="s">
        <v>764</v>
      </c>
      <c r="C39" s="1" t="s">
        <v>262</v>
      </c>
      <c r="D39" s="1" t="s">
        <v>846</v>
      </c>
      <c r="E39" s="1" t="s">
        <v>34</v>
      </c>
      <c r="F39" s="1" t="s">
        <v>305</v>
      </c>
      <c r="G39" s="1" t="s">
        <v>318</v>
      </c>
      <c r="J39" s="1">
        <v>3</v>
      </c>
      <c r="K39" s="1">
        <v>2023</v>
      </c>
      <c r="L39" s="1" t="s">
        <v>1187</v>
      </c>
      <c r="M39" s="1" t="s">
        <v>1777</v>
      </c>
      <c r="N39" s="1" t="s">
        <v>2460</v>
      </c>
      <c r="O39" s="1" t="s">
        <v>2461</v>
      </c>
      <c r="P39" s="10" t="s">
        <v>2462</v>
      </c>
      <c r="Q39" s="10" t="s">
        <v>2463</v>
      </c>
      <c r="S39" s="1" t="s">
        <v>2312</v>
      </c>
      <c r="T39" s="1" t="s">
        <v>2313</v>
      </c>
      <c r="U39" s="1" t="s">
        <v>2304</v>
      </c>
      <c r="V39" s="1" t="s">
        <v>2503</v>
      </c>
      <c r="W39" s="1"/>
      <c r="X39" s="1"/>
      <c r="Y39" s="1"/>
      <c r="Z39" s="1"/>
      <c r="AA39" s="1"/>
      <c r="AB39" s="1"/>
      <c r="AC39" s="1">
        <v>1</v>
      </c>
    </row>
    <row r="40" spans="1:29" x14ac:dyDescent="0.25">
      <c r="A40" s="1">
        <v>39</v>
      </c>
      <c r="B40" s="1" t="s">
        <v>765</v>
      </c>
      <c r="C40" s="1" t="s">
        <v>262</v>
      </c>
      <c r="D40" s="1" t="s">
        <v>1798</v>
      </c>
      <c r="E40" s="1" t="s">
        <v>34</v>
      </c>
      <c r="F40" s="1" t="s">
        <v>305</v>
      </c>
      <c r="G40" s="1" t="s">
        <v>318</v>
      </c>
      <c r="J40" s="1">
        <v>3</v>
      </c>
      <c r="K40" s="1">
        <v>2023</v>
      </c>
      <c r="L40" s="1" t="s">
        <v>1187</v>
      </c>
      <c r="M40" s="1" t="s">
        <v>1777</v>
      </c>
      <c r="N40" s="1" t="s">
        <v>2464</v>
      </c>
      <c r="O40" s="1" t="s">
        <v>2465</v>
      </c>
      <c r="P40" s="10" t="s">
        <v>2466</v>
      </c>
      <c r="Q40" s="10" t="s">
        <v>2467</v>
      </c>
      <c r="S40" s="1" t="s">
        <v>2312</v>
      </c>
      <c r="T40" s="1" t="s">
        <v>2313</v>
      </c>
      <c r="U40" s="1" t="s">
        <v>2304</v>
      </c>
      <c r="V40" s="1"/>
      <c r="W40" s="1"/>
      <c r="X40" s="1"/>
      <c r="Y40" s="1"/>
      <c r="Z40" s="1"/>
      <c r="AA40" s="1"/>
      <c r="AB40" s="1"/>
      <c r="AC40" s="1">
        <v>1</v>
      </c>
    </row>
    <row r="41" spans="1:29" x14ac:dyDescent="0.25">
      <c r="A41" s="1">
        <v>40</v>
      </c>
      <c r="B41" s="1" t="s">
        <v>766</v>
      </c>
      <c r="C41" s="1" t="s">
        <v>262</v>
      </c>
      <c r="D41" s="1" t="s">
        <v>340</v>
      </c>
      <c r="E41" s="1" t="s">
        <v>34</v>
      </c>
      <c r="F41" s="1" t="s">
        <v>1232</v>
      </c>
      <c r="G41" s="1" t="s">
        <v>339</v>
      </c>
      <c r="J41" s="1">
        <v>4</v>
      </c>
      <c r="K41" s="1">
        <v>2023</v>
      </c>
      <c r="L41" s="1" t="s">
        <v>1187</v>
      </c>
      <c r="M41" s="1" t="s">
        <v>1777</v>
      </c>
      <c r="N41" s="1" t="s">
        <v>2468</v>
      </c>
      <c r="O41" s="1" t="s">
        <v>2469</v>
      </c>
      <c r="P41" s="10" t="s">
        <v>2470</v>
      </c>
      <c r="Q41" s="10" t="s">
        <v>2471</v>
      </c>
      <c r="R41" s="1" t="s">
        <v>2326</v>
      </c>
      <c r="S41" s="1" t="s">
        <v>2312</v>
      </c>
      <c r="T41" s="1" t="s">
        <v>2313</v>
      </c>
      <c r="U41" s="1" t="s">
        <v>2304</v>
      </c>
      <c r="V41" s="1"/>
      <c r="W41" s="1"/>
      <c r="X41" s="1"/>
      <c r="Y41" s="1"/>
      <c r="Z41" s="1"/>
      <c r="AA41" s="1"/>
      <c r="AB41" s="1"/>
      <c r="AC41" s="1">
        <v>2</v>
      </c>
    </row>
    <row r="42" spans="1:29" x14ac:dyDescent="0.25">
      <c r="A42" s="1">
        <v>41</v>
      </c>
      <c r="B42" s="1" t="s">
        <v>767</v>
      </c>
      <c r="C42" s="1" t="s">
        <v>262</v>
      </c>
      <c r="D42" s="1" t="s">
        <v>340</v>
      </c>
      <c r="E42" s="1" t="s">
        <v>39</v>
      </c>
      <c r="F42" s="1" t="s">
        <v>1232</v>
      </c>
      <c r="G42" s="1" t="s">
        <v>339</v>
      </c>
      <c r="J42" s="1">
        <v>4</v>
      </c>
      <c r="K42" s="1">
        <v>2023</v>
      </c>
      <c r="L42" s="1" t="s">
        <v>1187</v>
      </c>
      <c r="M42" s="1" t="s">
        <v>1777</v>
      </c>
      <c r="N42" s="1" t="s">
        <v>2472</v>
      </c>
      <c r="O42" s="1" t="s">
        <v>2473</v>
      </c>
      <c r="P42" s="10" t="s">
        <v>2474</v>
      </c>
      <c r="Q42" s="10" t="s">
        <v>2475</v>
      </c>
      <c r="R42" s="1" t="s">
        <v>2326</v>
      </c>
      <c r="S42" s="1" t="s">
        <v>2312</v>
      </c>
      <c r="T42" s="1" t="s">
        <v>2313</v>
      </c>
      <c r="U42" s="1" t="s">
        <v>2304</v>
      </c>
      <c r="V42" s="1"/>
      <c r="W42" s="1"/>
      <c r="X42" s="1"/>
      <c r="Y42" s="1"/>
      <c r="Z42" s="1"/>
      <c r="AA42" s="1"/>
      <c r="AB42" s="1"/>
      <c r="AC42" s="1">
        <v>2</v>
      </c>
    </row>
    <row r="43" spans="1:29" x14ac:dyDescent="0.25">
      <c r="A43" s="1">
        <v>42</v>
      </c>
      <c r="B43" s="1" t="s">
        <v>768</v>
      </c>
      <c r="C43" s="1" t="s">
        <v>262</v>
      </c>
      <c r="D43" s="1" t="s">
        <v>843</v>
      </c>
      <c r="E43" s="1" t="s">
        <v>39</v>
      </c>
      <c r="F43" s="1" t="s">
        <v>351</v>
      </c>
      <c r="G43" s="1" t="s">
        <v>362</v>
      </c>
      <c r="J43" s="1">
        <v>3</v>
      </c>
      <c r="K43" s="1">
        <v>2023</v>
      </c>
      <c r="L43" s="1" t="s">
        <v>1187</v>
      </c>
      <c r="M43" s="1" t="s">
        <v>1777</v>
      </c>
      <c r="N43" s="1" t="s">
        <v>2476</v>
      </c>
      <c r="O43" s="1" t="s">
        <v>2477</v>
      </c>
      <c r="P43" s="10" t="s">
        <v>2478</v>
      </c>
      <c r="Q43" s="10" t="s">
        <v>2479</v>
      </c>
      <c r="S43" s="1" t="s">
        <v>2312</v>
      </c>
      <c r="T43" s="1" t="s">
        <v>2314</v>
      </c>
      <c r="U43" s="1" t="s">
        <v>2304</v>
      </c>
      <c r="V43" s="1"/>
      <c r="W43" s="1"/>
      <c r="X43" s="1"/>
      <c r="Y43" s="1"/>
      <c r="Z43" s="1"/>
      <c r="AA43" s="1"/>
      <c r="AB43" s="1"/>
      <c r="AC43" s="1">
        <v>1</v>
      </c>
    </row>
    <row r="44" spans="1:29" x14ac:dyDescent="0.25">
      <c r="A44" s="1">
        <v>43</v>
      </c>
      <c r="B44" s="1" t="s">
        <v>769</v>
      </c>
      <c r="C44" s="1" t="s">
        <v>262</v>
      </c>
      <c r="D44" s="1" t="s">
        <v>844</v>
      </c>
      <c r="E44" s="1" t="s">
        <v>39</v>
      </c>
      <c r="F44" s="1" t="s">
        <v>351</v>
      </c>
      <c r="G44" s="1" t="s">
        <v>362</v>
      </c>
      <c r="J44" s="1">
        <v>3</v>
      </c>
      <c r="K44" s="1">
        <v>2023</v>
      </c>
      <c r="L44" s="1" t="s">
        <v>1187</v>
      </c>
      <c r="M44" s="1" t="s">
        <v>1777</v>
      </c>
      <c r="N44" s="1" t="s">
        <v>2480</v>
      </c>
      <c r="O44" s="1" t="s">
        <v>2481</v>
      </c>
      <c r="P44" s="10" t="s">
        <v>2482</v>
      </c>
      <c r="Q44" s="10" t="s">
        <v>2483</v>
      </c>
      <c r="S44" s="1" t="s">
        <v>2312</v>
      </c>
      <c r="T44" s="1" t="s">
        <v>2314</v>
      </c>
      <c r="U44" s="1" t="s">
        <v>2304</v>
      </c>
      <c r="V44" s="1"/>
      <c r="W44" s="1"/>
      <c r="X44" s="1"/>
      <c r="Y44" s="1"/>
      <c r="Z44" s="1"/>
      <c r="AA44" s="1"/>
      <c r="AB44" s="1"/>
      <c r="AC44" s="1">
        <v>1</v>
      </c>
    </row>
    <row r="45" spans="1:29" x14ac:dyDescent="0.25">
      <c r="A45" s="1">
        <v>44</v>
      </c>
      <c r="B45" s="1" t="s">
        <v>770</v>
      </c>
      <c r="C45" s="1" t="s">
        <v>262</v>
      </c>
      <c r="D45" s="1" t="s">
        <v>824</v>
      </c>
      <c r="E45" s="1" t="s">
        <v>34</v>
      </c>
      <c r="F45" s="1" t="s">
        <v>351</v>
      </c>
      <c r="G45" s="1" t="s">
        <v>367</v>
      </c>
      <c r="J45" s="1">
        <v>4</v>
      </c>
      <c r="K45" s="1">
        <v>2023</v>
      </c>
      <c r="L45" s="1" t="s">
        <v>1187</v>
      </c>
      <c r="M45" s="1" t="s">
        <v>1777</v>
      </c>
      <c r="N45" s="1" t="s">
        <v>2484</v>
      </c>
      <c r="O45" s="1" t="s">
        <v>2485</v>
      </c>
      <c r="P45" s="10" t="s">
        <v>2486</v>
      </c>
      <c r="Q45" s="10" t="s">
        <v>2487</v>
      </c>
      <c r="S45" s="1" t="s">
        <v>2312</v>
      </c>
      <c r="T45" s="1" t="s">
        <v>2314</v>
      </c>
      <c r="U45" s="1" t="s">
        <v>2304</v>
      </c>
      <c r="V45" s="1"/>
      <c r="W45" s="1"/>
      <c r="X45" s="1"/>
      <c r="Y45" s="1"/>
      <c r="Z45" s="1"/>
      <c r="AA45" s="1"/>
      <c r="AB45" s="1"/>
      <c r="AC45" s="1">
        <v>1</v>
      </c>
    </row>
    <row r="46" spans="1:29" x14ac:dyDescent="0.25">
      <c r="A46" s="1">
        <v>45</v>
      </c>
      <c r="B46" s="1" t="s">
        <v>771</v>
      </c>
      <c r="C46" s="1" t="s">
        <v>262</v>
      </c>
      <c r="D46" s="1" t="s">
        <v>1631</v>
      </c>
      <c r="E46" s="1" t="s">
        <v>34</v>
      </c>
      <c r="F46" s="1" t="s">
        <v>351</v>
      </c>
      <c r="G46" s="1" t="s">
        <v>367</v>
      </c>
      <c r="J46" s="1">
        <v>4</v>
      </c>
      <c r="K46" s="1">
        <v>2023</v>
      </c>
      <c r="L46" s="1" t="s">
        <v>1187</v>
      </c>
      <c r="M46" s="1" t="s">
        <v>1777</v>
      </c>
      <c r="N46" s="1" t="s">
        <v>2488</v>
      </c>
      <c r="O46" s="1" t="s">
        <v>2489</v>
      </c>
      <c r="P46" s="10" t="s">
        <v>2490</v>
      </c>
      <c r="Q46" s="10" t="s">
        <v>2491</v>
      </c>
      <c r="S46" s="1" t="s">
        <v>2312</v>
      </c>
      <c r="T46" s="1" t="s">
        <v>2314</v>
      </c>
      <c r="U46" s="1" t="s">
        <v>2304</v>
      </c>
      <c r="V46" s="1"/>
      <c r="W46" s="1"/>
      <c r="X46" s="1"/>
      <c r="Y46" s="1"/>
      <c r="Z46" s="1"/>
      <c r="AA46" s="1"/>
      <c r="AB46" s="1"/>
      <c r="AC46" s="1">
        <v>1</v>
      </c>
    </row>
    <row r="47" spans="1:29" x14ac:dyDescent="0.25">
      <c r="A47" s="1">
        <v>46</v>
      </c>
      <c r="B47" s="1" t="s">
        <v>772</v>
      </c>
      <c r="C47" s="1" t="s">
        <v>262</v>
      </c>
      <c r="D47" s="1" t="s">
        <v>836</v>
      </c>
      <c r="E47" s="1" t="s">
        <v>34</v>
      </c>
      <c r="F47" s="1" t="s">
        <v>1253</v>
      </c>
      <c r="G47" s="1" t="s">
        <v>393</v>
      </c>
      <c r="J47" s="1">
        <v>4</v>
      </c>
      <c r="K47" s="1">
        <v>2023</v>
      </c>
      <c r="L47" s="1" t="s">
        <v>1187</v>
      </c>
      <c r="M47" s="1" t="s">
        <v>1777</v>
      </c>
      <c r="N47" s="1" t="s">
        <v>2492</v>
      </c>
      <c r="O47" s="1" t="s">
        <v>2493</v>
      </c>
      <c r="P47" s="10" t="s">
        <v>2494</v>
      </c>
      <c r="Q47" s="10" t="s">
        <v>2495</v>
      </c>
      <c r="R47" s="1" t="s">
        <v>2326</v>
      </c>
      <c r="S47" s="1" t="s">
        <v>2315</v>
      </c>
      <c r="T47" s="1" t="s">
        <v>1230</v>
      </c>
      <c r="U47" s="1" t="s">
        <v>2304</v>
      </c>
      <c r="V47" s="1"/>
      <c r="W47" s="1"/>
      <c r="X47" s="1"/>
      <c r="Y47" s="1"/>
      <c r="Z47" s="1"/>
      <c r="AA47" s="1"/>
      <c r="AB47" s="1"/>
      <c r="AC47" s="1">
        <v>2</v>
      </c>
    </row>
    <row r="48" spans="1:29" x14ac:dyDescent="0.25">
      <c r="A48" s="1">
        <v>47</v>
      </c>
      <c r="B48" s="1" t="s">
        <v>773</v>
      </c>
      <c r="C48" s="1" t="s">
        <v>262</v>
      </c>
      <c r="D48" s="1" t="s">
        <v>394</v>
      </c>
      <c r="E48" s="1" t="s">
        <v>39</v>
      </c>
      <c r="F48" s="1" t="s">
        <v>1253</v>
      </c>
      <c r="G48" s="1" t="s">
        <v>393</v>
      </c>
      <c r="J48" s="1">
        <v>4</v>
      </c>
      <c r="K48" s="1">
        <v>2023</v>
      </c>
      <c r="L48" s="1" t="s">
        <v>1187</v>
      </c>
      <c r="M48" s="1" t="s">
        <v>1777</v>
      </c>
      <c r="N48" s="1" t="s">
        <v>2496</v>
      </c>
      <c r="O48" s="1" t="s">
        <v>2497</v>
      </c>
      <c r="P48" s="10" t="s">
        <v>2498</v>
      </c>
      <c r="Q48" s="10" t="s">
        <v>2499</v>
      </c>
      <c r="R48" s="1" t="s">
        <v>2326</v>
      </c>
      <c r="S48" s="1" t="s">
        <v>2315</v>
      </c>
      <c r="T48" s="1" t="s">
        <v>1230</v>
      </c>
      <c r="U48" s="1" t="s">
        <v>2304</v>
      </c>
      <c r="V48" s="1"/>
      <c r="W48" s="1"/>
      <c r="X48" s="1"/>
      <c r="Y48" s="1"/>
      <c r="Z48" s="1"/>
      <c r="AA48" s="1"/>
      <c r="AB48" s="1"/>
      <c r="AC48" s="1">
        <v>2</v>
      </c>
    </row>
    <row r="49" spans="2:29" x14ac:dyDescent="0.25">
      <c r="B49" s="7"/>
      <c r="P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x14ac:dyDescent="0.25">
      <c r="B50" s="1">
        <f>SUBTOTAL(103,Tabela2345613192021222324[ID_MR])</f>
        <v>47</v>
      </c>
      <c r="P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f>SUBTOTAL(109,Tabela2345613192021222324[Lczujników])</f>
        <v>66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4"/>
  <dimension ref="A1:AG133"/>
  <sheetViews>
    <sheetView zoomScale="85" zoomScaleNormal="85" workbookViewId="0">
      <selection activeCell="W12" sqref="W12"/>
    </sheetView>
  </sheetViews>
  <sheetFormatPr defaultColWidth="19.28515625" defaultRowHeight="15" x14ac:dyDescent="0.25"/>
  <cols>
    <col min="1" max="1" width="8" style="14" bestFit="1" customWidth="1"/>
    <col min="2" max="2" width="12.42578125" style="14" bestFit="1" customWidth="1"/>
    <col min="3" max="3" width="10.85546875" style="14" bestFit="1" customWidth="1"/>
    <col min="4" max="4" width="12.5703125" style="14" bestFit="1" customWidth="1"/>
    <col min="5" max="5" width="11.42578125" style="14" bestFit="1" customWidth="1"/>
    <col min="6" max="6" width="14.42578125" style="14" bestFit="1" customWidth="1"/>
    <col min="7" max="7" width="11.7109375" style="14" bestFit="1" customWidth="1"/>
    <col min="8" max="9" width="11.7109375" style="14" hidden="1" customWidth="1"/>
    <col min="10" max="10" width="9.42578125" style="14" hidden="1" customWidth="1"/>
    <col min="11" max="11" width="9.85546875" style="14" hidden="1" customWidth="1"/>
    <col min="12" max="12" width="15.42578125" style="14" hidden="1" customWidth="1"/>
    <col min="13" max="13" width="12.28515625" style="14" hidden="1" customWidth="1"/>
    <col min="14" max="15" width="11.28515625" style="14" hidden="1" customWidth="1"/>
    <col min="16" max="16" width="13.42578125" hidden="1" customWidth="1"/>
    <col min="17" max="17" width="13.140625" style="16" hidden="1" customWidth="1"/>
    <col min="18" max="18" width="11" style="14" hidden="1" customWidth="1"/>
    <col min="19" max="19" width="13.7109375" style="14" hidden="1" customWidth="1"/>
    <col min="20" max="20" width="11.5703125" hidden="1" customWidth="1"/>
    <col min="21" max="21" width="19" style="14" hidden="1" customWidth="1"/>
    <col min="22" max="22" width="10.7109375" style="14" bestFit="1" customWidth="1"/>
    <col min="23" max="23" width="13.42578125" style="14" bestFit="1" customWidth="1"/>
    <col min="24" max="24" width="13.5703125" style="14" bestFit="1" customWidth="1"/>
    <col min="25" max="25" width="12.85546875" style="14" bestFit="1" customWidth="1"/>
    <col min="26" max="26" width="11.7109375" style="14" bestFit="1" customWidth="1"/>
    <col min="27" max="27" width="13.140625" style="14" bestFit="1" customWidth="1"/>
    <col min="28" max="28" width="12.5703125" bestFit="1" customWidth="1"/>
    <col min="29" max="29" width="16.42578125" style="16" bestFit="1" customWidth="1"/>
    <col min="30" max="30" width="23.85546875" style="16" bestFit="1" customWidth="1"/>
    <col min="31" max="31" width="15.140625" style="16" bestFit="1" customWidth="1"/>
    <col min="32" max="32" width="13.42578125" style="16" bestFit="1" customWidth="1"/>
    <col min="33" max="33" width="15.42578125" style="16" bestFit="1" customWidth="1"/>
    <col min="34" max="16384" width="19.28515625" style="16"/>
  </cols>
  <sheetData>
    <row r="1" spans="1:33" s="13" customFormat="1" ht="12.75" x14ac:dyDescent="0.2">
      <c r="A1" s="55" t="s">
        <v>0</v>
      </c>
      <c r="B1" s="56" t="s">
        <v>856</v>
      </c>
      <c r="C1" s="55" t="s">
        <v>1</v>
      </c>
      <c r="D1" s="55" t="s">
        <v>2551</v>
      </c>
      <c r="E1" s="55" t="s">
        <v>3</v>
      </c>
      <c r="F1" s="55" t="s">
        <v>4</v>
      </c>
      <c r="G1" s="55" t="s">
        <v>857</v>
      </c>
      <c r="H1" s="55" t="s">
        <v>1246</v>
      </c>
      <c r="I1" s="55" t="s">
        <v>1247</v>
      </c>
      <c r="J1" s="55" t="s">
        <v>1248</v>
      </c>
      <c r="K1" s="55" t="s">
        <v>1250</v>
      </c>
      <c r="L1" s="55" t="s">
        <v>1182</v>
      </c>
      <c r="M1" s="55" t="s">
        <v>1183</v>
      </c>
      <c r="N1" s="55" t="s">
        <v>2023</v>
      </c>
      <c r="O1" s="55" t="s">
        <v>2024</v>
      </c>
      <c r="P1" s="55" t="s">
        <v>1185</v>
      </c>
      <c r="Q1" s="55" t="s">
        <v>1186</v>
      </c>
      <c r="R1" s="55" t="s">
        <v>1184</v>
      </c>
      <c r="S1" s="51" t="s">
        <v>2299</v>
      </c>
      <c r="T1" s="51" t="s">
        <v>2300</v>
      </c>
      <c r="U1" s="51" t="s">
        <v>2301</v>
      </c>
      <c r="V1" s="51" t="s">
        <v>2959</v>
      </c>
      <c r="W1" s="52" t="s">
        <v>2960</v>
      </c>
      <c r="X1" s="52" t="s">
        <v>2961</v>
      </c>
      <c r="Y1" s="51" t="s">
        <v>2504</v>
      </c>
      <c r="Z1" s="52" t="s">
        <v>2572</v>
      </c>
      <c r="AA1" s="52" t="s">
        <v>2508</v>
      </c>
      <c r="AB1" s="52" t="s">
        <v>2</v>
      </c>
      <c r="AC1" s="52" t="s">
        <v>2550</v>
      </c>
      <c r="AD1" s="51" t="s">
        <v>2506</v>
      </c>
      <c r="AE1" s="51" t="s">
        <v>2507</v>
      </c>
      <c r="AF1" s="51" t="s">
        <v>2546</v>
      </c>
      <c r="AG1" s="51" t="s">
        <v>2547</v>
      </c>
    </row>
    <row r="2" spans="1:33" x14ac:dyDescent="0.2">
      <c r="A2" s="34">
        <f>ROW()-1</f>
        <v>1</v>
      </c>
      <c r="B2" s="34" t="s">
        <v>774</v>
      </c>
      <c r="C2" s="34" t="s">
        <v>32</v>
      </c>
      <c r="D2" s="34" t="s">
        <v>61</v>
      </c>
      <c r="E2" s="34" t="s">
        <v>34</v>
      </c>
      <c r="F2" s="34" t="s">
        <v>1240</v>
      </c>
      <c r="G2" s="34" t="s">
        <v>60</v>
      </c>
      <c r="H2" s="34" t="s">
        <v>2552</v>
      </c>
      <c r="I2" s="34" t="s">
        <v>2553</v>
      </c>
      <c r="J2" s="34">
        <v>5</v>
      </c>
      <c r="K2" s="34">
        <v>2023</v>
      </c>
      <c r="L2" s="34" t="s">
        <v>1187</v>
      </c>
      <c r="M2" s="34" t="s">
        <v>1776</v>
      </c>
      <c r="N2" s="34" t="s">
        <v>2534</v>
      </c>
      <c r="O2" s="34" t="s">
        <v>2535</v>
      </c>
      <c r="P2" s="35" t="s">
        <v>933</v>
      </c>
      <c r="Q2" s="35" t="s">
        <v>2523</v>
      </c>
      <c r="R2" s="42"/>
      <c r="S2" s="43" t="s">
        <v>2302</v>
      </c>
      <c r="T2" s="43" t="s">
        <v>468</v>
      </c>
      <c r="U2" s="43" t="s">
        <v>2305</v>
      </c>
      <c r="V2" s="46"/>
      <c r="W2" s="46"/>
      <c r="X2" s="46"/>
      <c r="Y2" s="44">
        <v>10016</v>
      </c>
      <c r="Z2" s="44" t="str">
        <f>Tabela2345613192021222325[[#This Row],[ID_MR]]</f>
        <v>114_B_1_141</v>
      </c>
      <c r="AA2" s="44" t="str">
        <f>Tabela2345613192021222325[[#This Row],[droga]]</f>
        <v>A1</v>
      </c>
      <c r="AB2" s="45" t="s">
        <v>2517</v>
      </c>
      <c r="AC2" s="45" t="s">
        <v>2513</v>
      </c>
      <c r="AD2" s="46" t="s">
        <v>2510</v>
      </c>
      <c r="AE2" s="45" t="s">
        <v>2509</v>
      </c>
      <c r="AF2" s="46" t="s">
        <v>34</v>
      </c>
      <c r="AG2" s="46" t="s">
        <v>83</v>
      </c>
    </row>
    <row r="3" spans="1:33" x14ac:dyDescent="0.2">
      <c r="A3" s="34">
        <f t="shared" ref="A3:A7" si="0">ROW()-1</f>
        <v>2</v>
      </c>
      <c r="B3" s="34" t="s">
        <v>2514</v>
      </c>
      <c r="C3" s="34" t="s">
        <v>32</v>
      </c>
      <c r="D3" s="34" t="s">
        <v>61</v>
      </c>
      <c r="E3" s="46" t="s">
        <v>39</v>
      </c>
      <c r="F3" s="34" t="s">
        <v>1240</v>
      </c>
      <c r="G3" s="34" t="s">
        <v>60</v>
      </c>
      <c r="H3" s="60" t="s">
        <v>2554</v>
      </c>
      <c r="I3" s="60" t="s">
        <v>2555</v>
      </c>
      <c r="J3" s="34">
        <v>5</v>
      </c>
      <c r="K3" s="34">
        <v>2023</v>
      </c>
      <c r="L3" s="34" t="s">
        <v>1187</v>
      </c>
      <c r="M3" s="34" t="s">
        <v>1776</v>
      </c>
      <c r="N3" s="34" t="s">
        <v>2536</v>
      </c>
      <c r="O3" s="34" t="s">
        <v>2537</v>
      </c>
      <c r="P3" s="48" t="s">
        <v>2524</v>
      </c>
      <c r="Q3" s="48" t="s">
        <v>2525</v>
      </c>
      <c r="R3" s="49"/>
      <c r="S3" s="43" t="s">
        <v>2302</v>
      </c>
      <c r="T3" s="43" t="s">
        <v>468</v>
      </c>
      <c r="U3" s="43" t="s">
        <v>2305</v>
      </c>
      <c r="V3" s="46"/>
      <c r="W3" s="46"/>
      <c r="X3" s="46"/>
      <c r="Y3" s="44">
        <v>10016</v>
      </c>
      <c r="Z3" s="43" t="str">
        <f>Tabela2345613192021222325[[#This Row],[ID_MR]]</f>
        <v>114_B_1_142</v>
      </c>
      <c r="AA3" s="43" t="str">
        <f>Tabela2345613192021222325[[#This Row],[droga]]</f>
        <v>A1</v>
      </c>
      <c r="AB3" s="45" t="s">
        <v>2518</v>
      </c>
      <c r="AC3" s="45" t="s">
        <v>2513</v>
      </c>
      <c r="AD3" s="46" t="s">
        <v>2510</v>
      </c>
      <c r="AE3" s="45" t="s">
        <v>2509</v>
      </c>
      <c r="AF3" s="46" t="s">
        <v>39</v>
      </c>
      <c r="AG3" s="46" t="s">
        <v>2548</v>
      </c>
    </row>
    <row r="4" spans="1:33" x14ac:dyDescent="0.2">
      <c r="A4" s="34">
        <f t="shared" si="0"/>
        <v>3</v>
      </c>
      <c r="B4" s="34" t="s">
        <v>775</v>
      </c>
      <c r="C4" s="34" t="s">
        <v>32</v>
      </c>
      <c r="D4" s="34" t="s">
        <v>1639</v>
      </c>
      <c r="E4" s="34" t="s">
        <v>34</v>
      </c>
      <c r="F4" s="34" t="s">
        <v>818</v>
      </c>
      <c r="G4" s="34" t="s">
        <v>177</v>
      </c>
      <c r="H4" s="34" t="s">
        <v>2556</v>
      </c>
      <c r="I4" s="34" t="s">
        <v>2557</v>
      </c>
      <c r="J4" s="34">
        <v>10</v>
      </c>
      <c r="K4" s="34">
        <v>2023</v>
      </c>
      <c r="L4" s="34" t="s">
        <v>1187</v>
      </c>
      <c r="M4" s="34" t="s">
        <v>1776</v>
      </c>
      <c r="N4" s="34" t="s">
        <v>2538</v>
      </c>
      <c r="O4" s="34" t="s">
        <v>2539</v>
      </c>
      <c r="P4" s="35" t="s">
        <v>2526</v>
      </c>
      <c r="Q4" s="35" t="s">
        <v>2527</v>
      </c>
      <c r="R4" s="34"/>
      <c r="S4" s="43" t="s">
        <v>2306</v>
      </c>
      <c r="T4" s="43" t="s">
        <v>454</v>
      </c>
      <c r="U4" s="43" t="s">
        <v>2305</v>
      </c>
      <c r="V4" s="46"/>
      <c r="W4" s="46"/>
      <c r="X4" s="46"/>
      <c r="Y4" s="43">
        <v>10015</v>
      </c>
      <c r="Z4" s="43" t="str">
        <f>Tabela2345613192021222325[[#This Row],[ID_MR]]</f>
        <v>114_B_1_143</v>
      </c>
      <c r="AA4" s="43" t="str">
        <f>Tabela2345613192021222325[[#This Row],[droga]]</f>
        <v>A1</v>
      </c>
      <c r="AB4" s="45" t="s">
        <v>2519</v>
      </c>
      <c r="AC4" s="45" t="s">
        <v>1191</v>
      </c>
      <c r="AD4" s="46" t="s">
        <v>2511</v>
      </c>
      <c r="AE4" s="45" t="s">
        <v>2509</v>
      </c>
      <c r="AF4" s="46" t="s">
        <v>34</v>
      </c>
      <c r="AG4" s="46" t="s">
        <v>2549</v>
      </c>
    </row>
    <row r="5" spans="1:33" x14ac:dyDescent="0.2">
      <c r="A5" s="34">
        <f t="shared" si="0"/>
        <v>4</v>
      </c>
      <c r="B5" s="34" t="s">
        <v>2515</v>
      </c>
      <c r="C5" s="34" t="s">
        <v>32</v>
      </c>
      <c r="D5" s="34" t="s">
        <v>1639</v>
      </c>
      <c r="E5" s="46" t="s">
        <v>39</v>
      </c>
      <c r="F5" s="34" t="s">
        <v>818</v>
      </c>
      <c r="G5" s="34" t="s">
        <v>177</v>
      </c>
      <c r="H5" s="60" t="s">
        <v>2558</v>
      </c>
      <c r="I5" s="60" t="s">
        <v>2559</v>
      </c>
      <c r="J5" s="34">
        <v>10</v>
      </c>
      <c r="K5" s="34">
        <v>2023</v>
      </c>
      <c r="L5" s="34" t="s">
        <v>1187</v>
      </c>
      <c r="M5" s="34" t="s">
        <v>1776</v>
      </c>
      <c r="N5" s="34" t="s">
        <v>2540</v>
      </c>
      <c r="O5" s="34" t="s">
        <v>2541</v>
      </c>
      <c r="P5" s="48" t="s">
        <v>2528</v>
      </c>
      <c r="Q5" s="48" t="s">
        <v>2529</v>
      </c>
      <c r="R5" s="48"/>
      <c r="S5" s="43" t="s">
        <v>2306</v>
      </c>
      <c r="T5" s="43" t="s">
        <v>454</v>
      </c>
      <c r="U5" s="43" t="s">
        <v>2305</v>
      </c>
      <c r="V5" s="46"/>
      <c r="W5" s="46"/>
      <c r="X5" s="46"/>
      <c r="Y5" s="43">
        <v>10015</v>
      </c>
      <c r="Z5" s="43" t="str">
        <f>Tabela2345613192021222325[[#This Row],[ID_MR]]</f>
        <v>114_B_1_144</v>
      </c>
      <c r="AA5" s="43" t="str">
        <f>Tabela2345613192021222325[[#This Row],[droga]]</f>
        <v>A1</v>
      </c>
      <c r="AB5" s="45" t="s">
        <v>2520</v>
      </c>
      <c r="AC5" s="45" t="s">
        <v>1191</v>
      </c>
      <c r="AD5" s="46" t="s">
        <v>2511</v>
      </c>
      <c r="AE5" s="45" t="s">
        <v>2509</v>
      </c>
      <c r="AF5" s="46" t="s">
        <v>39</v>
      </c>
      <c r="AG5" s="46" t="s">
        <v>818</v>
      </c>
    </row>
    <row r="6" spans="1:33" x14ac:dyDescent="0.2">
      <c r="A6" s="34">
        <f t="shared" si="0"/>
        <v>5</v>
      </c>
      <c r="B6" s="34" t="s">
        <v>776</v>
      </c>
      <c r="C6" s="34" t="s">
        <v>262</v>
      </c>
      <c r="D6" s="34" t="s">
        <v>295</v>
      </c>
      <c r="E6" s="34" t="s">
        <v>34</v>
      </c>
      <c r="F6" s="34" t="s">
        <v>1638</v>
      </c>
      <c r="G6" s="34" t="s">
        <v>294</v>
      </c>
      <c r="H6" s="34" t="s">
        <v>2560</v>
      </c>
      <c r="I6" s="34" t="s">
        <v>2561</v>
      </c>
      <c r="J6" s="34">
        <v>5</v>
      </c>
      <c r="K6" s="34">
        <v>2023</v>
      </c>
      <c r="L6" s="34" t="s">
        <v>1187</v>
      </c>
      <c r="M6" s="34" t="s">
        <v>1776</v>
      </c>
      <c r="N6" s="34" t="s">
        <v>2542</v>
      </c>
      <c r="O6" s="34" t="s">
        <v>2543</v>
      </c>
      <c r="P6" s="35" t="s">
        <v>2530</v>
      </c>
      <c r="Q6" s="35" t="s">
        <v>2531</v>
      </c>
      <c r="R6" s="34"/>
      <c r="S6" s="43" t="s">
        <v>2310</v>
      </c>
      <c r="T6" s="43" t="s">
        <v>2311</v>
      </c>
      <c r="U6" s="43" t="s">
        <v>2304</v>
      </c>
      <c r="V6" s="46"/>
      <c r="W6" s="46"/>
      <c r="X6" s="46"/>
      <c r="Y6" s="43">
        <v>10009</v>
      </c>
      <c r="Z6" s="43" t="str">
        <f>Tabela2345613192021222325[[#This Row],[ID_MR]]</f>
        <v>114_B_1_541</v>
      </c>
      <c r="AA6" s="43" t="str">
        <f>Tabela2345613192021222325[[#This Row],[droga]]</f>
        <v>A2</v>
      </c>
      <c r="AB6" s="45" t="s">
        <v>2521</v>
      </c>
      <c r="AC6" s="45" t="s">
        <v>2311</v>
      </c>
      <c r="AD6" s="47" t="s">
        <v>2512</v>
      </c>
      <c r="AE6" s="45" t="s">
        <v>2509</v>
      </c>
      <c r="AF6" s="46" t="s">
        <v>34</v>
      </c>
      <c r="AG6" s="47" t="s">
        <v>305</v>
      </c>
    </row>
    <row r="7" spans="1:33" x14ac:dyDescent="0.2">
      <c r="A7" s="34">
        <f t="shared" si="0"/>
        <v>6</v>
      </c>
      <c r="B7" s="34" t="s">
        <v>2516</v>
      </c>
      <c r="C7" s="34" t="s">
        <v>262</v>
      </c>
      <c r="D7" s="34" t="s">
        <v>295</v>
      </c>
      <c r="E7" s="46" t="s">
        <v>39</v>
      </c>
      <c r="F7" s="34" t="s">
        <v>1638</v>
      </c>
      <c r="G7" s="34" t="s">
        <v>294</v>
      </c>
      <c r="H7" s="60" t="s">
        <v>2562</v>
      </c>
      <c r="I7" s="60" t="s">
        <v>2563</v>
      </c>
      <c r="J7" s="34">
        <v>5</v>
      </c>
      <c r="K7" s="34">
        <v>2023</v>
      </c>
      <c r="L7" s="34" t="s">
        <v>1187</v>
      </c>
      <c r="M7" s="34" t="s">
        <v>1776</v>
      </c>
      <c r="N7" s="34" t="s">
        <v>2544</v>
      </c>
      <c r="O7" s="34" t="s">
        <v>2545</v>
      </c>
      <c r="P7" s="48" t="s">
        <v>2532</v>
      </c>
      <c r="Q7" s="48" t="s">
        <v>2533</v>
      </c>
      <c r="R7" s="48"/>
      <c r="S7" s="43" t="s">
        <v>2310</v>
      </c>
      <c r="T7" s="43" t="s">
        <v>2311</v>
      </c>
      <c r="U7" s="43" t="s">
        <v>2304</v>
      </c>
      <c r="V7" s="46"/>
      <c r="W7" s="46"/>
      <c r="X7" s="46"/>
      <c r="Y7" s="43">
        <v>10009</v>
      </c>
      <c r="Z7" s="43" t="str">
        <f>Tabela2345613192021222325[[#This Row],[ID_MR]]</f>
        <v>114_B_1_542</v>
      </c>
      <c r="AA7" s="43" t="str">
        <f>Tabela2345613192021222325[[#This Row],[droga]]</f>
        <v>A2</v>
      </c>
      <c r="AB7" s="45" t="s">
        <v>2522</v>
      </c>
      <c r="AC7" s="45" t="s">
        <v>2311</v>
      </c>
      <c r="AD7" s="50" t="s">
        <v>2512</v>
      </c>
      <c r="AE7" s="45" t="s">
        <v>2509</v>
      </c>
      <c r="AF7" s="46" t="s">
        <v>39</v>
      </c>
      <c r="AG7" s="50" t="s">
        <v>2548</v>
      </c>
    </row>
    <row r="8" spans="1:33" x14ac:dyDescent="0.25">
      <c r="A8" s="57"/>
      <c r="B8" s="58">
        <f>SUBTOTAL(103,Tabela2345613192021222325[ID_MR])</f>
        <v>6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9"/>
      <c r="R8" s="59"/>
      <c r="S8" s="53"/>
      <c r="T8" s="53"/>
      <c r="U8" s="53"/>
      <c r="V8" s="53"/>
      <c r="W8" s="53"/>
      <c r="X8" s="53"/>
      <c r="Y8" s="53"/>
      <c r="Z8" s="53"/>
      <c r="AA8" s="54"/>
      <c r="AB8" s="53"/>
      <c r="AC8" s="53"/>
      <c r="AD8" s="53"/>
      <c r="AE8" s="53"/>
      <c r="AF8" s="53"/>
      <c r="AG8" s="53"/>
    </row>
    <row r="9" spans="1:33" ht="12.75" x14ac:dyDescent="0.2">
      <c r="B9" s="17"/>
      <c r="P9" s="16"/>
      <c r="Q9" s="15"/>
      <c r="R9" s="15"/>
      <c r="T9" s="16"/>
      <c r="W9" s="16"/>
      <c r="X9" s="16"/>
      <c r="Y9" s="16"/>
      <c r="Z9" s="16"/>
      <c r="AA9" s="16"/>
      <c r="AB9" s="16"/>
    </row>
    <row r="10" spans="1:33" ht="12.75" x14ac:dyDescent="0.2">
      <c r="B10" s="17"/>
      <c r="P10" s="16"/>
      <c r="Q10" s="15"/>
      <c r="R10" s="15"/>
      <c r="T10" s="16"/>
      <c r="W10" s="16"/>
      <c r="X10" s="16"/>
      <c r="Y10" s="16"/>
      <c r="Z10" s="16"/>
      <c r="AA10" s="16"/>
      <c r="AB10" s="16"/>
    </row>
    <row r="11" spans="1:33" ht="12.75" x14ac:dyDescent="0.2">
      <c r="B11" s="17"/>
      <c r="P11" s="16"/>
      <c r="Q11" s="15"/>
      <c r="R11" s="15"/>
      <c r="T11" s="16"/>
      <c r="W11" s="16"/>
      <c r="X11" s="16"/>
      <c r="Y11" s="16"/>
      <c r="Z11" s="16"/>
      <c r="AA11" s="16"/>
      <c r="AB11" s="16"/>
    </row>
    <row r="12" spans="1:33" ht="12.75" x14ac:dyDescent="0.2">
      <c r="B12" s="17"/>
      <c r="P12" s="16"/>
      <c r="Q12" s="15"/>
      <c r="R12" s="15"/>
      <c r="T12" s="16"/>
      <c r="W12" s="16"/>
      <c r="X12" s="16"/>
      <c r="Y12" s="16"/>
      <c r="Z12" s="16"/>
      <c r="AA12" s="16"/>
      <c r="AB12" s="16"/>
    </row>
    <row r="13" spans="1:33" ht="12.75" x14ac:dyDescent="0.2">
      <c r="B13" s="17"/>
      <c r="P13" s="16"/>
      <c r="Q13" s="15"/>
      <c r="R13" s="15"/>
      <c r="T13" s="16"/>
      <c r="W13" s="16"/>
      <c r="X13" s="16"/>
      <c r="Y13" s="16"/>
      <c r="Z13" s="16"/>
      <c r="AA13" s="16"/>
      <c r="AB13" s="16"/>
    </row>
    <row r="14" spans="1:33" ht="12.75" x14ac:dyDescent="0.2">
      <c r="B14" s="17"/>
      <c r="P14" s="16"/>
      <c r="Q14" s="15"/>
      <c r="R14" s="15"/>
      <c r="T14" s="16"/>
      <c r="W14" s="16"/>
      <c r="X14" s="16"/>
      <c r="Y14" s="16"/>
      <c r="Z14" s="16"/>
      <c r="AA14" s="16"/>
      <c r="AB14" s="16"/>
    </row>
    <row r="15" spans="1:33" ht="12.75" x14ac:dyDescent="0.2">
      <c r="B15" s="17"/>
      <c r="P15" s="16"/>
      <c r="Q15" s="15"/>
      <c r="R15" s="15"/>
      <c r="T15" s="16"/>
      <c r="W15" s="16"/>
      <c r="X15" s="16"/>
      <c r="Y15" s="16"/>
      <c r="Z15" s="16"/>
      <c r="AA15" s="16"/>
      <c r="AB15" s="16"/>
    </row>
    <row r="16" spans="1:33" ht="12.75" x14ac:dyDescent="0.2">
      <c r="B16" s="17"/>
      <c r="P16" s="16"/>
      <c r="Q16" s="15"/>
      <c r="R16" s="15"/>
      <c r="T16" s="16"/>
      <c r="W16" s="16"/>
      <c r="X16" s="16"/>
      <c r="Y16" s="16"/>
      <c r="Z16" s="16"/>
      <c r="AA16" s="16"/>
      <c r="AB16" s="16"/>
    </row>
    <row r="17" spans="2:28" ht="12.75" x14ac:dyDescent="0.2">
      <c r="B17" s="17"/>
      <c r="P17" s="16"/>
      <c r="Q17" s="15"/>
      <c r="R17" s="15"/>
      <c r="T17" s="16"/>
      <c r="W17" s="16"/>
      <c r="X17" s="16"/>
      <c r="Y17" s="16"/>
      <c r="Z17" s="16"/>
      <c r="AA17" s="16"/>
      <c r="AB17" s="16"/>
    </row>
    <row r="18" spans="2:28" ht="12.75" x14ac:dyDescent="0.2">
      <c r="B18" s="17"/>
      <c r="P18" s="16"/>
      <c r="Q18" s="15"/>
      <c r="R18" s="15"/>
      <c r="T18" s="16"/>
      <c r="W18" s="16"/>
      <c r="X18" s="16"/>
      <c r="Y18" s="16"/>
      <c r="Z18" s="16"/>
      <c r="AA18" s="16"/>
      <c r="AB18" s="16"/>
    </row>
    <row r="19" spans="2:28" ht="12.75" x14ac:dyDescent="0.2">
      <c r="B19" s="17"/>
      <c r="P19" s="16"/>
      <c r="Q19" s="15"/>
      <c r="R19" s="15"/>
      <c r="T19" s="16"/>
      <c r="W19" s="16"/>
      <c r="X19" s="16"/>
      <c r="Y19" s="16"/>
      <c r="Z19" s="16"/>
      <c r="AA19" s="16"/>
      <c r="AB19" s="16"/>
    </row>
    <row r="20" spans="2:28" ht="12.75" x14ac:dyDescent="0.2">
      <c r="B20" s="17"/>
      <c r="P20" s="16"/>
      <c r="Q20" s="15"/>
      <c r="R20" s="15"/>
      <c r="T20" s="16"/>
      <c r="W20" s="16"/>
      <c r="X20" s="16"/>
      <c r="Y20" s="16"/>
      <c r="Z20" s="16"/>
      <c r="AA20" s="16"/>
      <c r="AB20" s="16"/>
    </row>
    <row r="21" spans="2:28" ht="12.75" x14ac:dyDescent="0.2">
      <c r="B21" s="17"/>
      <c r="P21" s="16"/>
      <c r="Q21" s="15"/>
      <c r="R21" s="15"/>
      <c r="T21" s="16"/>
      <c r="W21" s="16"/>
      <c r="X21" s="16"/>
      <c r="Y21" s="16"/>
      <c r="Z21" s="16"/>
      <c r="AA21" s="16"/>
      <c r="AB21" s="16"/>
    </row>
    <row r="22" spans="2:28" ht="12.75" x14ac:dyDescent="0.2">
      <c r="B22" s="17"/>
      <c r="P22" s="16"/>
      <c r="Q22" s="15"/>
      <c r="R22" s="15"/>
      <c r="T22" s="16"/>
      <c r="W22" s="16"/>
      <c r="X22" s="16"/>
      <c r="Y22" s="16"/>
      <c r="Z22" s="16"/>
      <c r="AA22" s="16"/>
      <c r="AB22" s="16"/>
    </row>
    <row r="23" spans="2:28" ht="12.75" x14ac:dyDescent="0.2">
      <c r="B23" s="17"/>
      <c r="P23" s="16"/>
      <c r="Q23" s="15"/>
      <c r="R23" s="15"/>
      <c r="T23" s="16"/>
      <c r="W23" s="16"/>
      <c r="X23" s="16"/>
      <c r="Y23" s="16"/>
      <c r="Z23" s="16"/>
      <c r="AA23" s="16"/>
      <c r="AB23" s="16"/>
    </row>
    <row r="24" spans="2:28" ht="12.75" x14ac:dyDescent="0.2">
      <c r="B24" s="17"/>
      <c r="P24" s="16"/>
      <c r="Q24" s="15"/>
      <c r="R24" s="15"/>
      <c r="T24" s="16"/>
      <c r="W24" s="16"/>
      <c r="X24" s="16"/>
      <c r="Y24" s="16"/>
      <c r="Z24" s="16"/>
      <c r="AA24" s="16"/>
      <c r="AB24" s="16"/>
    </row>
    <row r="25" spans="2:28" ht="12.75" x14ac:dyDescent="0.2">
      <c r="B25" s="17"/>
      <c r="P25" s="16"/>
      <c r="Q25" s="15"/>
      <c r="R25" s="15"/>
      <c r="T25" s="16"/>
      <c r="W25" s="16"/>
      <c r="X25" s="16"/>
      <c r="Y25" s="16"/>
      <c r="Z25" s="16"/>
      <c r="AA25" s="16"/>
      <c r="AB25" s="16"/>
    </row>
    <row r="26" spans="2:28" ht="12.75" x14ac:dyDescent="0.2">
      <c r="B26" s="17"/>
      <c r="P26" s="16"/>
      <c r="Q26" s="15"/>
      <c r="R26" s="15"/>
      <c r="T26" s="16"/>
      <c r="W26" s="16"/>
      <c r="X26" s="16"/>
      <c r="Y26" s="16"/>
      <c r="Z26" s="16"/>
      <c r="AA26" s="16"/>
      <c r="AB26" s="16"/>
    </row>
    <row r="27" spans="2:28" ht="12.75" x14ac:dyDescent="0.2">
      <c r="B27" s="17"/>
      <c r="P27" s="16"/>
      <c r="Q27" s="15"/>
      <c r="R27" s="15"/>
      <c r="T27" s="16"/>
      <c r="W27" s="16"/>
      <c r="X27" s="16"/>
      <c r="Y27" s="16"/>
      <c r="Z27" s="16"/>
      <c r="AA27" s="16"/>
      <c r="AB27" s="16"/>
    </row>
    <row r="28" spans="2:28" ht="12.75" x14ac:dyDescent="0.2">
      <c r="B28" s="17"/>
      <c r="P28" s="16"/>
      <c r="Q28" s="15"/>
      <c r="R28" s="15"/>
      <c r="T28" s="16"/>
      <c r="W28" s="16"/>
      <c r="X28" s="16"/>
      <c r="Y28" s="16"/>
      <c r="Z28" s="16"/>
      <c r="AA28" s="16"/>
      <c r="AB28" s="16"/>
    </row>
    <row r="29" spans="2:28" ht="12.75" x14ac:dyDescent="0.2">
      <c r="B29" s="17"/>
      <c r="P29" s="16"/>
      <c r="Q29" s="15"/>
      <c r="R29" s="15"/>
      <c r="T29" s="16"/>
      <c r="W29" s="16"/>
      <c r="X29" s="16"/>
      <c r="Y29" s="16"/>
      <c r="Z29" s="16"/>
      <c r="AA29" s="16"/>
      <c r="AB29" s="16"/>
    </row>
    <row r="30" spans="2:28" ht="12.75" x14ac:dyDescent="0.2">
      <c r="B30" s="17"/>
      <c r="P30" s="16"/>
      <c r="Q30" s="15"/>
      <c r="R30" s="15"/>
      <c r="T30" s="16"/>
      <c r="W30" s="16"/>
      <c r="X30" s="16"/>
      <c r="Y30" s="16"/>
      <c r="Z30" s="16"/>
      <c r="AA30" s="16"/>
      <c r="AB30" s="16"/>
    </row>
    <row r="31" spans="2:28" ht="12.75" x14ac:dyDescent="0.2">
      <c r="B31" s="17"/>
      <c r="P31" s="16"/>
      <c r="Q31" s="15"/>
      <c r="R31" s="15"/>
      <c r="T31" s="16"/>
      <c r="W31" s="16"/>
      <c r="X31" s="16"/>
      <c r="Y31" s="16"/>
      <c r="Z31" s="16"/>
      <c r="AA31" s="16"/>
      <c r="AB31" s="16"/>
    </row>
    <row r="32" spans="2:28" ht="12.75" x14ac:dyDescent="0.2">
      <c r="B32" s="17"/>
      <c r="P32" s="16"/>
      <c r="Q32" s="15"/>
      <c r="R32" s="15"/>
      <c r="T32" s="16"/>
      <c r="W32" s="16"/>
      <c r="X32" s="16"/>
      <c r="Y32" s="16"/>
      <c r="Z32" s="16"/>
      <c r="AA32" s="16"/>
      <c r="AB32" s="16"/>
    </row>
    <row r="33" spans="2:28" ht="12.75" x14ac:dyDescent="0.2">
      <c r="B33" s="17"/>
      <c r="P33" s="16"/>
      <c r="Q33" s="15"/>
      <c r="R33" s="15"/>
      <c r="T33" s="16"/>
      <c r="W33" s="16"/>
      <c r="X33" s="16"/>
      <c r="Y33" s="16"/>
      <c r="Z33" s="16"/>
      <c r="AA33" s="16"/>
      <c r="AB33" s="16"/>
    </row>
    <row r="34" spans="2:28" ht="12.75" x14ac:dyDescent="0.2">
      <c r="B34" s="17"/>
      <c r="P34" s="16"/>
      <c r="Q34" s="15"/>
      <c r="R34" s="15"/>
      <c r="T34" s="16"/>
      <c r="W34" s="16"/>
      <c r="X34" s="16"/>
      <c r="Y34" s="16"/>
      <c r="Z34" s="16"/>
      <c r="AA34" s="16"/>
      <c r="AB34" s="16"/>
    </row>
    <row r="35" spans="2:28" ht="12.75" x14ac:dyDescent="0.2">
      <c r="B35" s="17"/>
      <c r="P35" s="16"/>
      <c r="Q35" s="15"/>
      <c r="R35" s="15"/>
      <c r="T35" s="16"/>
      <c r="W35" s="16"/>
      <c r="X35" s="16"/>
      <c r="Y35" s="16"/>
      <c r="Z35" s="16"/>
      <c r="AA35" s="16"/>
      <c r="AB35" s="16"/>
    </row>
    <row r="36" spans="2:28" ht="12.75" x14ac:dyDescent="0.2">
      <c r="B36" s="17"/>
      <c r="P36" s="16"/>
      <c r="Q36" s="15"/>
      <c r="R36" s="15"/>
      <c r="T36" s="16"/>
      <c r="W36" s="16"/>
      <c r="X36" s="16"/>
      <c r="Y36" s="16"/>
      <c r="Z36" s="16"/>
      <c r="AA36" s="16"/>
      <c r="AB36" s="16"/>
    </row>
    <row r="37" spans="2:28" ht="12.75" x14ac:dyDescent="0.2">
      <c r="B37" s="17"/>
      <c r="P37" s="16"/>
      <c r="Q37" s="15"/>
      <c r="R37" s="15"/>
      <c r="T37" s="16"/>
      <c r="W37" s="16"/>
      <c r="X37" s="16"/>
      <c r="Y37" s="16"/>
      <c r="Z37" s="16"/>
      <c r="AA37" s="16"/>
      <c r="AB37" s="16"/>
    </row>
    <row r="38" spans="2:28" ht="12.75" x14ac:dyDescent="0.2">
      <c r="B38" s="17"/>
      <c r="P38" s="16"/>
      <c r="Q38" s="15"/>
      <c r="R38" s="15"/>
      <c r="T38" s="16"/>
      <c r="W38" s="16"/>
      <c r="X38" s="16"/>
      <c r="Y38" s="16"/>
      <c r="Z38" s="16"/>
      <c r="AA38" s="16"/>
      <c r="AB38" s="16"/>
    </row>
    <row r="39" spans="2:28" ht="12.75" x14ac:dyDescent="0.2">
      <c r="B39" s="17"/>
      <c r="P39" s="16"/>
      <c r="Q39" s="15"/>
      <c r="R39" s="15"/>
      <c r="T39" s="16"/>
      <c r="W39" s="16"/>
      <c r="X39" s="16"/>
      <c r="Y39" s="16"/>
      <c r="Z39" s="16"/>
      <c r="AA39" s="16"/>
      <c r="AB39" s="16"/>
    </row>
    <row r="40" spans="2:28" ht="12.75" x14ac:dyDescent="0.2">
      <c r="B40" s="17"/>
      <c r="P40" s="16"/>
      <c r="Q40" s="14"/>
      <c r="T40" s="16"/>
      <c r="W40" s="16"/>
      <c r="X40" s="16"/>
      <c r="Y40" s="16"/>
      <c r="Z40" s="16"/>
      <c r="AA40" s="16"/>
      <c r="AB40" s="16"/>
    </row>
    <row r="41" spans="2:28" ht="12.75" x14ac:dyDescent="0.2">
      <c r="B41" s="17"/>
      <c r="P41" s="16"/>
      <c r="Q41" s="14"/>
      <c r="T41" s="16"/>
      <c r="W41" s="16"/>
      <c r="X41" s="16"/>
      <c r="Y41" s="16"/>
      <c r="Z41" s="16"/>
      <c r="AA41" s="16"/>
      <c r="AB41" s="16"/>
    </row>
    <row r="42" spans="2:28" ht="12.75" x14ac:dyDescent="0.2">
      <c r="B42" s="17"/>
      <c r="P42" s="16"/>
      <c r="Q42" s="14"/>
      <c r="T42" s="16"/>
      <c r="W42" s="16"/>
      <c r="X42" s="16"/>
      <c r="Y42" s="16"/>
      <c r="Z42" s="16"/>
      <c r="AA42" s="16"/>
      <c r="AB42" s="16"/>
    </row>
    <row r="43" spans="2:28" ht="12.75" x14ac:dyDescent="0.2">
      <c r="B43" s="17"/>
      <c r="P43" s="16"/>
      <c r="Q43" s="14"/>
      <c r="T43" s="16"/>
      <c r="W43" s="16"/>
      <c r="X43" s="16"/>
      <c r="Y43" s="16"/>
      <c r="Z43" s="16"/>
      <c r="AA43" s="16"/>
      <c r="AB43" s="16"/>
    </row>
    <row r="44" spans="2:28" ht="12.75" x14ac:dyDescent="0.2">
      <c r="B44" s="17"/>
      <c r="P44" s="16"/>
      <c r="Q44" s="14"/>
      <c r="T44" s="16"/>
      <c r="W44" s="16"/>
      <c r="X44" s="16"/>
      <c r="Y44" s="16"/>
      <c r="Z44" s="16"/>
      <c r="AA44" s="16"/>
      <c r="AB44" s="16"/>
    </row>
    <row r="45" spans="2:28" ht="12.75" x14ac:dyDescent="0.2">
      <c r="B45" s="17"/>
      <c r="P45" s="16"/>
      <c r="Q45" s="14"/>
      <c r="T45" s="16"/>
      <c r="W45" s="16"/>
      <c r="X45" s="16"/>
      <c r="Y45" s="16"/>
      <c r="Z45" s="16"/>
      <c r="AA45" s="16"/>
      <c r="AB45" s="16"/>
    </row>
    <row r="46" spans="2:28" ht="12.75" x14ac:dyDescent="0.2">
      <c r="B46" s="17"/>
      <c r="P46" s="16"/>
      <c r="Q46" s="14"/>
      <c r="T46" s="16"/>
      <c r="W46" s="16"/>
      <c r="X46" s="16"/>
      <c r="Y46" s="16"/>
      <c r="Z46" s="16"/>
      <c r="AA46" s="16"/>
      <c r="AB46" s="16"/>
    </row>
    <row r="47" spans="2:28" ht="12.75" x14ac:dyDescent="0.2">
      <c r="B47" s="17"/>
      <c r="P47" s="16"/>
      <c r="Q47" s="14"/>
      <c r="T47" s="16"/>
      <c r="W47" s="16"/>
      <c r="X47" s="16"/>
      <c r="Y47" s="16"/>
      <c r="Z47" s="16"/>
      <c r="AA47" s="16"/>
      <c r="AB47" s="16"/>
    </row>
    <row r="48" spans="2:28" ht="12.75" x14ac:dyDescent="0.2">
      <c r="B48" s="17"/>
      <c r="P48" s="16"/>
      <c r="Q48" s="14"/>
      <c r="T48" s="16"/>
      <c r="W48" s="16"/>
      <c r="X48" s="16"/>
      <c r="Y48" s="16"/>
      <c r="Z48" s="16"/>
      <c r="AA48" s="16"/>
      <c r="AB48" s="16"/>
    </row>
    <row r="49" spans="2:28" ht="12.75" x14ac:dyDescent="0.2">
      <c r="B49" s="17"/>
      <c r="P49" s="16"/>
      <c r="Q49" s="14"/>
      <c r="T49" s="16"/>
      <c r="W49" s="16"/>
      <c r="X49" s="16"/>
      <c r="Y49" s="16"/>
      <c r="Z49" s="16"/>
      <c r="AA49" s="16"/>
      <c r="AB49" s="16"/>
    </row>
    <row r="50" spans="2:28" ht="12.75" x14ac:dyDescent="0.2">
      <c r="B50" s="17"/>
      <c r="P50" s="16"/>
      <c r="Q50" s="14"/>
      <c r="T50" s="16"/>
      <c r="W50" s="16"/>
      <c r="X50" s="16"/>
      <c r="Y50" s="16"/>
      <c r="Z50" s="16"/>
      <c r="AA50" s="16"/>
      <c r="AB50" s="16"/>
    </row>
    <row r="51" spans="2:28" ht="12.75" x14ac:dyDescent="0.2">
      <c r="B51" s="17"/>
      <c r="P51" s="16"/>
      <c r="Q51" s="14"/>
      <c r="T51" s="16"/>
      <c r="W51" s="16"/>
      <c r="X51" s="16"/>
      <c r="Y51" s="16"/>
      <c r="Z51" s="16"/>
      <c r="AA51" s="16"/>
      <c r="AB51" s="16"/>
    </row>
    <row r="52" spans="2:28" ht="12.75" x14ac:dyDescent="0.2">
      <c r="B52" s="17"/>
      <c r="P52" s="16"/>
      <c r="Q52" s="14"/>
      <c r="T52" s="16"/>
      <c r="W52" s="16"/>
      <c r="X52" s="16"/>
      <c r="Y52" s="16"/>
      <c r="Z52" s="16"/>
      <c r="AA52" s="16"/>
      <c r="AB52" s="16"/>
    </row>
    <row r="53" spans="2:28" ht="12.75" x14ac:dyDescent="0.2">
      <c r="B53" s="17"/>
      <c r="P53" s="16"/>
      <c r="Q53" s="14"/>
      <c r="T53" s="16"/>
      <c r="W53" s="16"/>
      <c r="X53" s="16"/>
      <c r="Y53" s="16"/>
      <c r="Z53" s="16"/>
      <c r="AA53" s="16"/>
      <c r="AB53" s="16"/>
    </row>
    <row r="54" spans="2:28" ht="12.75" x14ac:dyDescent="0.2">
      <c r="B54" s="17"/>
      <c r="P54" s="16"/>
      <c r="Q54" s="14"/>
      <c r="T54" s="16"/>
      <c r="W54" s="16"/>
      <c r="X54" s="16"/>
      <c r="Y54" s="16"/>
      <c r="Z54" s="16"/>
      <c r="AA54" s="16"/>
      <c r="AB54" s="16"/>
    </row>
    <row r="55" spans="2:28" ht="12.75" x14ac:dyDescent="0.2">
      <c r="B55" s="17"/>
      <c r="P55" s="16"/>
      <c r="Q55" s="14"/>
      <c r="T55" s="16"/>
      <c r="W55" s="16"/>
      <c r="X55" s="16"/>
      <c r="Y55" s="16"/>
      <c r="Z55" s="16"/>
      <c r="AA55" s="16"/>
      <c r="AB55" s="16"/>
    </row>
    <row r="56" spans="2:28" ht="12.75" x14ac:dyDescent="0.2">
      <c r="B56" s="17"/>
      <c r="P56" s="16"/>
      <c r="Q56" s="14"/>
      <c r="T56" s="16"/>
      <c r="W56" s="16"/>
      <c r="X56" s="16"/>
      <c r="Y56" s="16"/>
      <c r="Z56" s="16"/>
      <c r="AA56" s="16"/>
      <c r="AB56" s="16"/>
    </row>
    <row r="57" spans="2:28" ht="12.75" x14ac:dyDescent="0.2">
      <c r="B57" s="17"/>
      <c r="P57" s="16"/>
      <c r="Q57" s="14"/>
      <c r="T57" s="16"/>
      <c r="W57" s="16"/>
      <c r="X57" s="16"/>
      <c r="Y57" s="16"/>
      <c r="Z57" s="16"/>
      <c r="AA57" s="16"/>
      <c r="AB57" s="16"/>
    </row>
    <row r="58" spans="2:28" ht="12.75" x14ac:dyDescent="0.2">
      <c r="B58" s="17"/>
      <c r="P58" s="16"/>
      <c r="Q58" s="14"/>
      <c r="T58" s="16"/>
      <c r="W58" s="16"/>
      <c r="X58" s="16"/>
      <c r="Y58" s="16"/>
      <c r="Z58" s="16"/>
      <c r="AA58" s="16"/>
      <c r="AB58" s="16"/>
    </row>
    <row r="59" spans="2:28" ht="12.75" x14ac:dyDescent="0.2">
      <c r="B59" s="17"/>
      <c r="P59" s="16"/>
      <c r="Q59" s="14"/>
      <c r="T59" s="16"/>
      <c r="W59" s="16"/>
      <c r="X59" s="16"/>
      <c r="Y59" s="16"/>
      <c r="Z59" s="16"/>
      <c r="AA59" s="16"/>
      <c r="AB59" s="16"/>
    </row>
    <row r="60" spans="2:28" ht="12.75" x14ac:dyDescent="0.2">
      <c r="B60" s="17"/>
      <c r="P60" s="16"/>
      <c r="Q60" s="14"/>
      <c r="T60" s="16"/>
      <c r="W60" s="16"/>
      <c r="X60" s="16"/>
      <c r="Y60" s="16"/>
      <c r="Z60" s="16"/>
      <c r="AA60" s="16"/>
      <c r="AB60" s="16"/>
    </row>
    <row r="61" spans="2:28" ht="12.75" x14ac:dyDescent="0.2">
      <c r="B61" s="17"/>
      <c r="P61" s="16"/>
      <c r="Q61" s="14"/>
      <c r="T61" s="16"/>
      <c r="W61" s="16"/>
      <c r="X61" s="16"/>
      <c r="Y61" s="16"/>
      <c r="Z61" s="16"/>
      <c r="AA61" s="16"/>
      <c r="AB61" s="16"/>
    </row>
    <row r="62" spans="2:28" ht="12.75" x14ac:dyDescent="0.2">
      <c r="B62" s="17"/>
      <c r="P62" s="16"/>
      <c r="Q62" s="14"/>
      <c r="T62" s="16"/>
      <c r="W62" s="16"/>
      <c r="X62" s="16"/>
      <c r="Y62" s="16"/>
      <c r="Z62" s="16"/>
      <c r="AA62" s="16"/>
      <c r="AB62" s="16"/>
    </row>
    <row r="63" spans="2:28" ht="12.75" x14ac:dyDescent="0.2">
      <c r="B63" s="17"/>
      <c r="P63" s="16"/>
      <c r="Q63" s="14"/>
      <c r="T63" s="16"/>
      <c r="W63" s="16"/>
      <c r="X63" s="16"/>
      <c r="Y63" s="16"/>
      <c r="Z63" s="16"/>
      <c r="AA63" s="16"/>
      <c r="AB63" s="16"/>
    </row>
    <row r="64" spans="2:28" ht="12.75" x14ac:dyDescent="0.2">
      <c r="B64" s="17"/>
      <c r="P64" s="16"/>
      <c r="Q64" s="14"/>
      <c r="T64" s="16"/>
      <c r="W64" s="16"/>
      <c r="X64" s="16"/>
      <c r="Y64" s="16"/>
      <c r="Z64" s="16"/>
      <c r="AA64" s="16"/>
      <c r="AB64" s="16"/>
    </row>
    <row r="65" spans="2:28" ht="12.75" x14ac:dyDescent="0.2">
      <c r="B65" s="17"/>
      <c r="P65" s="16"/>
      <c r="Q65" s="14"/>
      <c r="T65" s="16"/>
      <c r="W65" s="16"/>
      <c r="X65" s="16"/>
      <c r="Y65" s="16"/>
      <c r="Z65" s="16"/>
      <c r="AA65" s="16"/>
      <c r="AB65" s="16"/>
    </row>
    <row r="66" spans="2:28" ht="12.75" x14ac:dyDescent="0.2">
      <c r="B66" s="17"/>
      <c r="P66" s="16"/>
      <c r="Q66" s="14"/>
      <c r="T66" s="16"/>
      <c r="W66" s="16"/>
      <c r="X66" s="16"/>
      <c r="Y66" s="16"/>
      <c r="Z66" s="16"/>
      <c r="AA66" s="16"/>
      <c r="AB66" s="16"/>
    </row>
    <row r="67" spans="2:28" ht="12.75" x14ac:dyDescent="0.2">
      <c r="B67" s="17"/>
      <c r="P67" s="16"/>
      <c r="Q67" s="14"/>
      <c r="T67" s="16"/>
      <c r="W67" s="16"/>
      <c r="X67" s="16"/>
      <c r="Y67" s="16"/>
      <c r="Z67" s="16"/>
      <c r="AA67" s="16"/>
      <c r="AB67" s="16"/>
    </row>
    <row r="68" spans="2:28" ht="12.75" x14ac:dyDescent="0.2">
      <c r="B68" s="17"/>
      <c r="P68" s="16"/>
      <c r="Q68" s="14"/>
      <c r="T68" s="16"/>
      <c r="W68" s="16"/>
      <c r="X68" s="16"/>
      <c r="Y68" s="16"/>
      <c r="Z68" s="16"/>
      <c r="AA68" s="16"/>
      <c r="AB68" s="16"/>
    </row>
    <row r="69" spans="2:28" ht="12.75" x14ac:dyDescent="0.2">
      <c r="B69" s="17"/>
      <c r="P69" s="16"/>
      <c r="Q69" s="14"/>
      <c r="T69" s="16"/>
      <c r="W69" s="16"/>
      <c r="X69" s="16"/>
      <c r="Y69" s="16"/>
      <c r="Z69" s="16"/>
      <c r="AA69" s="16"/>
      <c r="AB69" s="16"/>
    </row>
    <row r="70" spans="2:28" ht="12.75" x14ac:dyDescent="0.2">
      <c r="B70" s="17"/>
      <c r="P70" s="16"/>
      <c r="Q70" s="14"/>
      <c r="T70" s="16"/>
      <c r="W70" s="16"/>
      <c r="X70" s="16"/>
      <c r="Y70" s="16"/>
      <c r="Z70" s="16"/>
      <c r="AA70" s="16"/>
      <c r="AB70" s="16"/>
    </row>
    <row r="71" spans="2:28" ht="12.75" x14ac:dyDescent="0.2">
      <c r="B71" s="17"/>
      <c r="P71" s="16"/>
      <c r="Q71" s="14"/>
      <c r="T71" s="16"/>
      <c r="W71" s="16"/>
      <c r="X71" s="16"/>
      <c r="Y71" s="16"/>
      <c r="Z71" s="16"/>
      <c r="AA71" s="16"/>
      <c r="AB71" s="16"/>
    </row>
    <row r="72" spans="2:28" ht="12.75" x14ac:dyDescent="0.2">
      <c r="B72" s="17"/>
      <c r="P72" s="16"/>
      <c r="Q72" s="14"/>
      <c r="T72" s="16"/>
      <c r="W72" s="16"/>
      <c r="X72" s="16"/>
      <c r="Y72" s="16"/>
      <c r="Z72" s="16"/>
      <c r="AA72" s="16"/>
      <c r="AB72" s="16"/>
    </row>
    <row r="73" spans="2:28" ht="12.75" x14ac:dyDescent="0.2">
      <c r="B73" s="17"/>
      <c r="P73" s="16"/>
      <c r="Q73" s="14"/>
      <c r="T73" s="16"/>
      <c r="W73" s="16"/>
      <c r="X73" s="16"/>
      <c r="Y73" s="16"/>
      <c r="Z73" s="16"/>
      <c r="AA73" s="16"/>
      <c r="AB73" s="16"/>
    </row>
    <row r="74" spans="2:28" ht="12.75" x14ac:dyDescent="0.2">
      <c r="B74" s="17"/>
      <c r="P74" s="16"/>
      <c r="Q74" s="14"/>
      <c r="T74" s="16"/>
      <c r="W74" s="16"/>
      <c r="X74" s="16"/>
      <c r="Y74" s="16"/>
      <c r="Z74" s="16"/>
      <c r="AA74" s="16"/>
      <c r="AB74" s="16"/>
    </row>
    <row r="75" spans="2:28" ht="12.75" x14ac:dyDescent="0.2">
      <c r="B75" s="17"/>
      <c r="P75" s="16"/>
      <c r="Q75" s="14"/>
      <c r="T75" s="16"/>
      <c r="W75" s="16"/>
      <c r="X75" s="16"/>
      <c r="Y75" s="16"/>
      <c r="Z75" s="16"/>
      <c r="AA75" s="16"/>
      <c r="AB75" s="16"/>
    </row>
    <row r="76" spans="2:28" ht="12.75" x14ac:dyDescent="0.2">
      <c r="B76" s="17"/>
      <c r="P76" s="16"/>
      <c r="Q76" s="14"/>
      <c r="T76" s="16"/>
      <c r="W76" s="16"/>
      <c r="X76" s="16"/>
      <c r="Y76" s="16"/>
      <c r="Z76" s="16"/>
      <c r="AA76" s="16"/>
      <c r="AB76" s="16"/>
    </row>
    <row r="77" spans="2:28" ht="12.75" x14ac:dyDescent="0.2">
      <c r="B77" s="17"/>
      <c r="P77" s="16"/>
      <c r="Q77" s="14"/>
      <c r="T77" s="16"/>
      <c r="W77" s="16"/>
      <c r="X77" s="16"/>
      <c r="Y77" s="16"/>
      <c r="Z77" s="16"/>
      <c r="AA77" s="16"/>
      <c r="AB77" s="16"/>
    </row>
    <row r="78" spans="2:28" ht="12.75" x14ac:dyDescent="0.2">
      <c r="B78" s="17"/>
      <c r="P78" s="16"/>
      <c r="Q78" s="14"/>
      <c r="T78" s="16"/>
      <c r="W78" s="16"/>
      <c r="X78" s="16"/>
      <c r="Y78" s="16"/>
      <c r="Z78" s="16"/>
      <c r="AA78" s="16"/>
      <c r="AB78" s="16"/>
    </row>
    <row r="79" spans="2:28" ht="12.75" x14ac:dyDescent="0.2">
      <c r="B79" s="17"/>
      <c r="P79" s="16"/>
      <c r="Q79" s="14"/>
      <c r="T79" s="16"/>
      <c r="W79" s="16"/>
      <c r="X79" s="16"/>
      <c r="Y79" s="16"/>
      <c r="Z79" s="16"/>
      <c r="AA79" s="16"/>
      <c r="AB79" s="16"/>
    </row>
    <row r="80" spans="2:28" ht="12.75" x14ac:dyDescent="0.2">
      <c r="B80" s="17"/>
      <c r="P80" s="16"/>
      <c r="Q80" s="14"/>
      <c r="T80" s="16"/>
      <c r="W80" s="16"/>
      <c r="X80" s="16"/>
      <c r="Y80" s="16"/>
      <c r="Z80" s="16"/>
      <c r="AA80" s="16"/>
      <c r="AB80" s="16"/>
    </row>
    <row r="81" spans="2:28" ht="12.75" x14ac:dyDescent="0.2">
      <c r="B81" s="17"/>
      <c r="P81" s="16"/>
      <c r="Q81" s="14"/>
      <c r="T81" s="16"/>
      <c r="W81" s="16"/>
      <c r="X81" s="16"/>
      <c r="Y81" s="16"/>
      <c r="Z81" s="16"/>
      <c r="AA81" s="16"/>
      <c r="AB81" s="16"/>
    </row>
    <row r="82" spans="2:28" ht="12.75" x14ac:dyDescent="0.2">
      <c r="B82" s="17"/>
      <c r="P82" s="16"/>
      <c r="Q82" s="14"/>
      <c r="T82" s="16"/>
      <c r="W82" s="16"/>
      <c r="X82" s="16"/>
      <c r="Y82" s="16"/>
      <c r="Z82" s="16"/>
      <c r="AA82" s="16"/>
      <c r="AB82" s="16"/>
    </row>
    <row r="83" spans="2:28" ht="12.75" x14ac:dyDescent="0.2">
      <c r="B83" s="17"/>
      <c r="P83" s="16"/>
      <c r="Q83" s="14"/>
      <c r="T83" s="16"/>
      <c r="W83" s="16"/>
      <c r="X83" s="16"/>
      <c r="Y83" s="16"/>
      <c r="Z83" s="16"/>
      <c r="AA83" s="16"/>
      <c r="AB83" s="16"/>
    </row>
    <row r="84" spans="2:28" ht="12.75" x14ac:dyDescent="0.2">
      <c r="B84" s="17"/>
      <c r="P84" s="16"/>
      <c r="Q84" s="14"/>
      <c r="T84" s="16"/>
      <c r="W84" s="16"/>
      <c r="X84" s="16"/>
      <c r="Y84" s="16"/>
      <c r="Z84" s="16"/>
      <c r="AA84" s="16"/>
      <c r="AB84" s="16"/>
    </row>
    <row r="85" spans="2:28" ht="12.75" x14ac:dyDescent="0.2">
      <c r="B85" s="17"/>
      <c r="P85" s="16"/>
      <c r="Q85" s="14"/>
      <c r="T85" s="16"/>
      <c r="W85" s="16"/>
      <c r="X85" s="16"/>
      <c r="Y85" s="16"/>
      <c r="Z85" s="16"/>
      <c r="AA85" s="16"/>
      <c r="AB85" s="16"/>
    </row>
    <row r="86" spans="2:28" ht="12.75" x14ac:dyDescent="0.2">
      <c r="B86" s="17"/>
      <c r="P86" s="16"/>
      <c r="Q86" s="14"/>
      <c r="T86" s="16"/>
      <c r="W86" s="16"/>
      <c r="X86" s="16"/>
      <c r="Y86" s="16"/>
      <c r="Z86" s="16"/>
      <c r="AA86" s="16"/>
      <c r="AB86" s="16"/>
    </row>
    <row r="87" spans="2:28" ht="12.75" x14ac:dyDescent="0.2">
      <c r="B87" s="17"/>
      <c r="P87" s="16"/>
      <c r="Q87" s="14"/>
      <c r="T87" s="16"/>
      <c r="W87" s="16"/>
      <c r="X87" s="16"/>
      <c r="Y87" s="16"/>
      <c r="Z87" s="16"/>
      <c r="AA87" s="16"/>
      <c r="AB87" s="16"/>
    </row>
    <row r="88" spans="2:28" ht="12.75" x14ac:dyDescent="0.2">
      <c r="B88" s="17"/>
      <c r="P88" s="16"/>
      <c r="Q88" s="14"/>
      <c r="T88" s="16"/>
      <c r="W88" s="16"/>
      <c r="X88" s="16"/>
      <c r="Y88" s="16"/>
      <c r="Z88" s="16"/>
      <c r="AA88" s="16"/>
      <c r="AB88" s="16"/>
    </row>
    <row r="89" spans="2:28" ht="12.75" x14ac:dyDescent="0.2">
      <c r="B89" s="17"/>
      <c r="P89" s="16"/>
      <c r="Q89" s="14"/>
      <c r="T89" s="16"/>
      <c r="W89" s="16"/>
      <c r="X89" s="16"/>
      <c r="Y89" s="16"/>
      <c r="Z89" s="16"/>
      <c r="AA89" s="16"/>
      <c r="AB89" s="16"/>
    </row>
    <row r="90" spans="2:28" ht="12.75" x14ac:dyDescent="0.2">
      <c r="B90" s="17"/>
      <c r="P90" s="16"/>
      <c r="Q90" s="14"/>
      <c r="T90" s="16"/>
      <c r="W90" s="16"/>
      <c r="X90" s="16"/>
      <c r="Y90" s="16"/>
      <c r="Z90" s="16"/>
      <c r="AA90" s="16"/>
      <c r="AB90" s="16"/>
    </row>
    <row r="91" spans="2:28" ht="12.75" x14ac:dyDescent="0.2">
      <c r="B91" s="17"/>
      <c r="P91" s="16"/>
      <c r="Q91" s="14"/>
      <c r="T91" s="16"/>
      <c r="W91" s="16"/>
      <c r="X91" s="16"/>
      <c r="Y91" s="16"/>
      <c r="Z91" s="16"/>
      <c r="AA91" s="16"/>
      <c r="AB91" s="16"/>
    </row>
    <row r="92" spans="2:28" ht="12.75" x14ac:dyDescent="0.2">
      <c r="B92" s="17"/>
      <c r="P92" s="16"/>
      <c r="Q92" s="14"/>
      <c r="T92" s="16"/>
      <c r="W92" s="16"/>
      <c r="X92" s="16"/>
      <c r="Y92" s="16"/>
      <c r="Z92" s="16"/>
      <c r="AA92" s="16"/>
      <c r="AB92" s="16"/>
    </row>
    <row r="93" spans="2:28" ht="12.75" x14ac:dyDescent="0.2">
      <c r="B93" s="17"/>
      <c r="P93" s="16"/>
      <c r="Q93" s="14"/>
      <c r="T93" s="16"/>
      <c r="W93" s="16"/>
      <c r="X93" s="16"/>
      <c r="Y93" s="16"/>
      <c r="Z93" s="16"/>
      <c r="AA93" s="16"/>
      <c r="AB93" s="16"/>
    </row>
    <row r="94" spans="2:28" ht="12.75" x14ac:dyDescent="0.2">
      <c r="B94" s="17"/>
      <c r="P94" s="16"/>
      <c r="Q94" s="14"/>
      <c r="T94" s="16"/>
      <c r="W94" s="16"/>
      <c r="X94" s="16"/>
      <c r="Y94" s="16"/>
      <c r="Z94" s="16"/>
      <c r="AA94" s="16"/>
      <c r="AB94" s="16"/>
    </row>
    <row r="95" spans="2:28" ht="12.75" x14ac:dyDescent="0.2">
      <c r="B95" s="17"/>
      <c r="P95" s="16"/>
      <c r="Q95" s="14"/>
      <c r="T95" s="16"/>
      <c r="W95" s="16"/>
      <c r="X95" s="16"/>
      <c r="Y95" s="16"/>
      <c r="Z95" s="16"/>
      <c r="AA95" s="16"/>
      <c r="AB95" s="16"/>
    </row>
    <row r="96" spans="2:28" ht="12.75" x14ac:dyDescent="0.2">
      <c r="B96" s="17"/>
      <c r="P96" s="16"/>
      <c r="Q96" s="14"/>
      <c r="T96" s="16"/>
      <c r="W96" s="16"/>
      <c r="X96" s="16"/>
      <c r="Y96" s="16"/>
      <c r="Z96" s="16"/>
      <c r="AA96" s="16"/>
      <c r="AB96" s="16"/>
    </row>
    <row r="97" spans="2:28" ht="12.75" x14ac:dyDescent="0.2">
      <c r="B97" s="17"/>
      <c r="P97" s="16"/>
      <c r="Q97" s="14"/>
      <c r="T97" s="16"/>
      <c r="W97" s="16"/>
      <c r="X97" s="16"/>
      <c r="Y97" s="16"/>
      <c r="Z97" s="16"/>
      <c r="AA97" s="16"/>
      <c r="AB97" s="16"/>
    </row>
    <row r="98" spans="2:28" ht="12.75" x14ac:dyDescent="0.2">
      <c r="B98" s="17"/>
      <c r="P98" s="16"/>
      <c r="Q98" s="14"/>
      <c r="T98" s="16"/>
      <c r="W98" s="16"/>
      <c r="X98" s="16"/>
      <c r="Y98" s="16"/>
      <c r="Z98" s="16"/>
      <c r="AA98" s="16"/>
      <c r="AB98" s="16"/>
    </row>
    <row r="99" spans="2:28" ht="12.75" x14ac:dyDescent="0.2">
      <c r="B99" s="17"/>
      <c r="P99" s="16"/>
      <c r="Q99" s="14"/>
      <c r="T99" s="16"/>
      <c r="W99" s="16"/>
      <c r="X99" s="16"/>
      <c r="Y99" s="16"/>
      <c r="Z99" s="16"/>
      <c r="AA99" s="16"/>
      <c r="AB99" s="16"/>
    </row>
    <row r="100" spans="2:28" ht="12.75" x14ac:dyDescent="0.2">
      <c r="B100" s="17"/>
      <c r="P100" s="16"/>
      <c r="Q100" s="14"/>
      <c r="T100" s="16"/>
      <c r="W100" s="16"/>
      <c r="X100" s="16"/>
      <c r="Y100" s="16"/>
      <c r="Z100" s="16"/>
      <c r="AA100" s="16"/>
      <c r="AB100" s="16"/>
    </row>
    <row r="101" spans="2:28" ht="12.75" x14ac:dyDescent="0.2">
      <c r="B101" s="17"/>
      <c r="P101" s="16"/>
      <c r="Q101" s="14"/>
      <c r="T101" s="16"/>
      <c r="W101" s="16"/>
      <c r="X101" s="16"/>
      <c r="Y101" s="16"/>
      <c r="Z101" s="16"/>
      <c r="AA101" s="16"/>
      <c r="AB101" s="16"/>
    </row>
    <row r="102" spans="2:28" ht="12.75" x14ac:dyDescent="0.2">
      <c r="B102" s="17"/>
      <c r="P102" s="16"/>
      <c r="Q102" s="14"/>
      <c r="T102" s="16"/>
      <c r="W102" s="16"/>
      <c r="X102" s="16"/>
      <c r="Y102" s="16"/>
      <c r="Z102" s="16"/>
      <c r="AA102" s="16"/>
      <c r="AB102" s="16"/>
    </row>
    <row r="103" spans="2:28" ht="12.75" x14ac:dyDescent="0.2">
      <c r="B103" s="17"/>
      <c r="P103" s="16"/>
      <c r="Q103" s="14"/>
      <c r="T103" s="16"/>
      <c r="W103" s="16"/>
      <c r="X103" s="16"/>
      <c r="Y103" s="16"/>
      <c r="Z103" s="16"/>
      <c r="AA103" s="16"/>
      <c r="AB103" s="16"/>
    </row>
    <row r="104" spans="2:28" ht="12.75" x14ac:dyDescent="0.2">
      <c r="B104" s="17"/>
      <c r="P104" s="16"/>
      <c r="Q104" s="14"/>
      <c r="T104" s="16"/>
      <c r="W104" s="16"/>
      <c r="X104" s="16"/>
      <c r="Y104" s="16"/>
      <c r="Z104" s="16"/>
      <c r="AA104" s="16"/>
      <c r="AB104" s="16"/>
    </row>
    <row r="105" spans="2:28" ht="12.75" x14ac:dyDescent="0.2">
      <c r="B105" s="17"/>
      <c r="P105" s="16"/>
      <c r="Q105" s="14"/>
      <c r="T105" s="16"/>
      <c r="W105" s="16"/>
      <c r="X105" s="16"/>
      <c r="Y105" s="16"/>
      <c r="Z105" s="16"/>
      <c r="AA105" s="16"/>
      <c r="AB105" s="16"/>
    </row>
    <row r="106" spans="2:28" ht="12.75" x14ac:dyDescent="0.2">
      <c r="B106" s="17"/>
      <c r="P106" s="16"/>
      <c r="Q106" s="14"/>
      <c r="T106" s="16"/>
      <c r="W106" s="16"/>
      <c r="X106" s="16"/>
      <c r="Y106" s="16"/>
      <c r="Z106" s="16"/>
      <c r="AA106" s="16"/>
      <c r="AB106" s="16"/>
    </row>
    <row r="107" spans="2:28" ht="12.75" x14ac:dyDescent="0.2">
      <c r="B107" s="17"/>
      <c r="P107" s="16"/>
      <c r="Q107" s="14"/>
      <c r="T107" s="16"/>
      <c r="W107" s="16"/>
      <c r="X107" s="16"/>
      <c r="Y107" s="16"/>
      <c r="Z107" s="16"/>
      <c r="AA107" s="16"/>
      <c r="AB107" s="16"/>
    </row>
    <row r="108" spans="2:28" ht="12.75" x14ac:dyDescent="0.2">
      <c r="B108" s="17"/>
      <c r="P108" s="16"/>
      <c r="Q108" s="14"/>
      <c r="T108" s="16"/>
      <c r="W108" s="16"/>
      <c r="X108" s="16"/>
      <c r="Y108" s="16"/>
      <c r="Z108" s="16"/>
      <c r="AA108" s="16"/>
      <c r="AB108" s="16"/>
    </row>
    <row r="109" spans="2:28" ht="12.75" x14ac:dyDescent="0.2">
      <c r="B109" s="17"/>
      <c r="P109" s="16"/>
      <c r="Q109" s="14"/>
      <c r="T109" s="16"/>
      <c r="W109" s="16"/>
      <c r="X109" s="16"/>
      <c r="Y109" s="16"/>
      <c r="Z109" s="16"/>
      <c r="AA109" s="16"/>
      <c r="AB109" s="16"/>
    </row>
    <row r="110" spans="2:28" ht="12.75" x14ac:dyDescent="0.2">
      <c r="B110" s="17"/>
      <c r="P110" s="16"/>
      <c r="Q110" s="14"/>
      <c r="T110" s="16"/>
      <c r="AB110" s="16"/>
    </row>
    <row r="111" spans="2:28" ht="12.75" x14ac:dyDescent="0.2">
      <c r="P111" s="16"/>
      <c r="T111" s="16"/>
      <c r="AB111" s="16"/>
    </row>
    <row r="112" spans="2:28" ht="12.75" x14ac:dyDescent="0.2">
      <c r="P112" s="16"/>
      <c r="T112" s="16"/>
      <c r="AB112" s="16"/>
    </row>
    <row r="113" spans="16:28" ht="12.75" x14ac:dyDescent="0.2">
      <c r="P113" s="16"/>
      <c r="T113" s="16"/>
      <c r="AB113" s="16"/>
    </row>
    <row r="114" spans="16:28" ht="12.75" x14ac:dyDescent="0.2">
      <c r="P114" s="16"/>
      <c r="T114" s="16"/>
      <c r="AB114" s="16"/>
    </row>
    <row r="115" spans="16:28" ht="12.75" x14ac:dyDescent="0.2">
      <c r="P115" s="16"/>
      <c r="T115" s="16"/>
      <c r="AB115" s="16"/>
    </row>
    <row r="116" spans="16:28" ht="12.75" x14ac:dyDescent="0.2">
      <c r="P116" s="16"/>
      <c r="T116" s="16"/>
      <c r="AB116" s="16"/>
    </row>
    <row r="117" spans="16:28" ht="12.75" x14ac:dyDescent="0.2">
      <c r="P117" s="16"/>
      <c r="T117" s="16"/>
      <c r="AB117" s="16"/>
    </row>
    <row r="118" spans="16:28" ht="12.75" x14ac:dyDescent="0.2">
      <c r="P118" s="16"/>
      <c r="T118" s="16"/>
      <c r="AB118" s="16"/>
    </row>
    <row r="119" spans="16:28" ht="12.75" x14ac:dyDescent="0.2">
      <c r="P119" s="16"/>
      <c r="T119" s="16"/>
      <c r="AB119" s="16"/>
    </row>
    <row r="120" spans="16:28" ht="12.75" x14ac:dyDescent="0.2">
      <c r="P120" s="16"/>
      <c r="T120" s="16"/>
      <c r="AB120" s="16"/>
    </row>
    <row r="121" spans="16:28" ht="12.75" x14ac:dyDescent="0.2">
      <c r="P121" s="16"/>
      <c r="T121" s="16"/>
      <c r="AB121" s="16"/>
    </row>
    <row r="122" spans="16:28" ht="12.75" x14ac:dyDescent="0.2">
      <c r="P122" s="16"/>
      <c r="T122" s="16"/>
      <c r="AB122" s="16"/>
    </row>
    <row r="123" spans="16:28" ht="12.75" x14ac:dyDescent="0.2">
      <c r="P123" s="16"/>
      <c r="T123" s="16"/>
      <c r="AB123" s="16"/>
    </row>
    <row r="124" spans="16:28" ht="12.75" x14ac:dyDescent="0.2">
      <c r="P124" s="16"/>
      <c r="T124" s="16"/>
      <c r="AB124" s="16"/>
    </row>
    <row r="125" spans="16:28" ht="12.75" x14ac:dyDescent="0.2">
      <c r="P125" s="16"/>
      <c r="T125" s="16"/>
      <c r="AB125" s="16"/>
    </row>
    <row r="126" spans="16:28" ht="12.75" x14ac:dyDescent="0.2">
      <c r="P126" s="16"/>
      <c r="T126" s="16"/>
      <c r="AB126" s="16"/>
    </row>
    <row r="127" spans="16:28" ht="12.75" x14ac:dyDescent="0.2">
      <c r="P127" s="16"/>
      <c r="T127" s="16"/>
      <c r="AB127" s="16"/>
    </row>
    <row r="128" spans="16:28" ht="12.75" x14ac:dyDescent="0.2">
      <c r="P128" s="16"/>
      <c r="T128" s="16"/>
      <c r="AB128" s="16"/>
    </row>
    <row r="129" spans="16:28" x14ac:dyDescent="0.25">
      <c r="P129" s="16"/>
      <c r="AB129" s="16"/>
    </row>
    <row r="130" spans="16:28" x14ac:dyDescent="0.25">
      <c r="P130" s="16"/>
      <c r="AB130" s="16"/>
    </row>
    <row r="131" spans="16:28" x14ac:dyDescent="0.25">
      <c r="P131" s="16"/>
      <c r="AB131" s="16"/>
    </row>
    <row r="132" spans="16:28" x14ac:dyDescent="0.25">
      <c r="P132" s="16"/>
      <c r="AB132" s="16"/>
    </row>
    <row r="133" spans="16:28" x14ac:dyDescent="0.25">
      <c r="AB133" s="16"/>
    </row>
  </sheetData>
  <phoneticPr fontId="2" type="noConversion"/>
  <hyperlinks>
    <hyperlink ref="H3" r:id="rId1" display="http://10.11.41.173" xr:uid="{00000000-0004-0000-0F00-000000000000}"/>
    <hyperlink ref="I3" r:id="rId2" display="http://10.11.41.174" xr:uid="{00000000-0004-0000-0F00-000001000000}"/>
    <hyperlink ref="H5" r:id="rId3" display="http://10.11.51.183" xr:uid="{00000000-0004-0000-0F00-000002000000}"/>
    <hyperlink ref="I5" r:id="rId4" display="http://10.11.51.184" xr:uid="{00000000-0004-0000-0F00-000003000000}"/>
    <hyperlink ref="H7" r:id="rId5" display="http://10.11.41.147" xr:uid="{00000000-0004-0000-0F00-000004000000}"/>
    <hyperlink ref="I7" r:id="rId6" display="http://10.11.41.148" xr:uid="{00000000-0004-0000-0F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5"/>
  <dimension ref="A1:X56"/>
  <sheetViews>
    <sheetView zoomScaleNormal="100" workbookViewId="0">
      <selection activeCell="I12" sqref="I12:I13"/>
    </sheetView>
  </sheetViews>
  <sheetFormatPr defaultRowHeight="15" x14ac:dyDescent="0.25"/>
  <cols>
    <col min="1" max="1" width="8.28515625" style="1" customWidth="1"/>
    <col min="2" max="2" width="14" style="1" customWidth="1"/>
    <col min="3" max="3" width="14.28515625" style="1" bestFit="1" customWidth="1"/>
    <col min="4" max="4" width="12.28515625" style="1" customWidth="1"/>
    <col min="5" max="5" width="10.7109375" style="1" customWidth="1"/>
    <col min="6" max="6" width="16.7109375" style="1" customWidth="1"/>
    <col min="7" max="7" width="18" style="1" bestFit="1" customWidth="1"/>
    <col min="8" max="12" width="16.7109375" style="1" customWidth="1"/>
    <col min="13" max="13" width="17.28515625" customWidth="1"/>
    <col min="14" max="14" width="15.42578125" style="1" bestFit="1" customWidth="1"/>
    <col min="15" max="17" width="13.140625" style="1" customWidth="1"/>
    <col min="18" max="18" width="9.7109375" style="1" bestFit="1" customWidth="1"/>
    <col min="19" max="19" width="12" style="1" customWidth="1"/>
    <col min="20" max="20" width="10.7109375" style="1" customWidth="1"/>
    <col min="21" max="23" width="8.85546875" style="1"/>
  </cols>
  <sheetData>
    <row r="1" spans="1:23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1248</v>
      </c>
      <c r="J1" s="2" t="s">
        <v>1249</v>
      </c>
      <c r="K1" s="2" t="s">
        <v>1250</v>
      </c>
      <c r="L1" s="2" t="s">
        <v>1182</v>
      </c>
      <c r="M1" s="2" t="s">
        <v>1183</v>
      </c>
      <c r="N1" s="2" t="s">
        <v>1185</v>
      </c>
      <c r="O1" s="2" t="s">
        <v>1186</v>
      </c>
      <c r="P1" s="2" t="s">
        <v>2678</v>
      </c>
      <c r="Q1" s="2" t="s">
        <v>2679</v>
      </c>
      <c r="R1" s="2" t="s">
        <v>30</v>
      </c>
      <c r="S1" s="25" t="s">
        <v>2299</v>
      </c>
      <c r="T1" s="25" t="s">
        <v>2300</v>
      </c>
      <c r="U1" s="25" t="s">
        <v>2301</v>
      </c>
    </row>
    <row r="2" spans="1:23" x14ac:dyDescent="0.25">
      <c r="A2" s="1">
        <v>1</v>
      </c>
      <c r="B2" s="1" t="s">
        <v>777</v>
      </c>
      <c r="C2" s="1" t="s">
        <v>32</v>
      </c>
      <c r="D2" s="1" t="s">
        <v>1795</v>
      </c>
      <c r="E2" s="1" t="s">
        <v>34</v>
      </c>
      <c r="F2" s="1" t="s">
        <v>1240</v>
      </c>
      <c r="G2" s="1" t="s">
        <v>50</v>
      </c>
      <c r="M2" s="1"/>
      <c r="N2" s="10" t="s">
        <v>2582</v>
      </c>
      <c r="O2" s="10" t="s">
        <v>2583</v>
      </c>
      <c r="P2" s="10" t="s">
        <v>2680</v>
      </c>
      <c r="Q2" s="10" t="s">
        <v>2681</v>
      </c>
      <c r="S2" s="1" t="s">
        <v>2302</v>
      </c>
      <c r="T2" s="1" t="s">
        <v>468</v>
      </c>
      <c r="U2" s="1" t="s">
        <v>2304</v>
      </c>
      <c r="V2"/>
      <c r="W2"/>
    </row>
    <row r="3" spans="1:23" x14ac:dyDescent="0.25">
      <c r="A3" s="1">
        <v>2</v>
      </c>
      <c r="B3" s="1" t="s">
        <v>778</v>
      </c>
      <c r="C3" s="1" t="s">
        <v>32</v>
      </c>
      <c r="D3" s="1" t="s">
        <v>1768</v>
      </c>
      <c r="E3" s="1" t="s">
        <v>34</v>
      </c>
      <c r="F3" s="1" t="s">
        <v>1240</v>
      </c>
      <c r="G3" s="1" t="s">
        <v>53</v>
      </c>
      <c r="M3" s="1"/>
      <c r="N3" s="10" t="s">
        <v>2584</v>
      </c>
      <c r="O3" s="10" t="s">
        <v>2585</v>
      </c>
      <c r="P3" s="10" t="s">
        <v>2682</v>
      </c>
      <c r="Q3" s="10" t="s">
        <v>2683</v>
      </c>
      <c r="S3" s="1" t="s">
        <v>2302</v>
      </c>
      <c r="T3" s="1" t="s">
        <v>468</v>
      </c>
      <c r="U3" s="1" t="s">
        <v>2304</v>
      </c>
      <c r="V3"/>
      <c r="W3"/>
    </row>
    <row r="4" spans="1:23" x14ac:dyDescent="0.25">
      <c r="A4" s="1">
        <v>3</v>
      </c>
      <c r="B4" s="1" t="s">
        <v>779</v>
      </c>
      <c r="C4" s="1" t="s">
        <v>32</v>
      </c>
      <c r="D4" s="1" t="s">
        <v>1796</v>
      </c>
      <c r="E4" s="1" t="s">
        <v>39</v>
      </c>
      <c r="F4" s="1" t="s">
        <v>1240</v>
      </c>
      <c r="G4" s="1" t="s">
        <v>56</v>
      </c>
      <c r="M4" s="1"/>
      <c r="N4" s="10" t="s">
        <v>2586</v>
      </c>
      <c r="O4" s="10" t="s">
        <v>2587</v>
      </c>
      <c r="P4" s="10" t="s">
        <v>2684</v>
      </c>
      <c r="Q4" s="10" t="s">
        <v>2685</v>
      </c>
      <c r="S4" s="1" t="s">
        <v>2302</v>
      </c>
      <c r="T4" s="1" t="s">
        <v>468</v>
      </c>
      <c r="U4" s="1" t="s">
        <v>2304</v>
      </c>
      <c r="V4"/>
      <c r="W4"/>
    </row>
    <row r="5" spans="1:23" x14ac:dyDescent="0.25">
      <c r="A5" s="1">
        <v>4</v>
      </c>
      <c r="B5" s="1" t="s">
        <v>780</v>
      </c>
      <c r="C5" s="1" t="s">
        <v>32</v>
      </c>
      <c r="D5" s="1" t="s">
        <v>61</v>
      </c>
      <c r="E5" s="1" t="s">
        <v>34</v>
      </c>
      <c r="F5" s="1" t="s">
        <v>1240</v>
      </c>
      <c r="G5" s="1" t="s">
        <v>60</v>
      </c>
      <c r="M5" s="1"/>
      <c r="N5" s="10" t="s">
        <v>2588</v>
      </c>
      <c r="O5" s="10" t="s">
        <v>2589</v>
      </c>
      <c r="P5" s="10" t="s">
        <v>2686</v>
      </c>
      <c r="Q5" s="10" t="s">
        <v>2687</v>
      </c>
      <c r="S5" s="1" t="s">
        <v>2302</v>
      </c>
      <c r="T5" s="1" t="s">
        <v>468</v>
      </c>
      <c r="U5" s="1" t="s">
        <v>2305</v>
      </c>
      <c r="V5"/>
      <c r="W5"/>
    </row>
    <row r="6" spans="1:23" x14ac:dyDescent="0.25">
      <c r="A6" s="1">
        <v>5</v>
      </c>
      <c r="B6" s="1" t="s">
        <v>781</v>
      </c>
      <c r="C6" s="1" t="s">
        <v>32</v>
      </c>
      <c r="D6" s="1" t="s">
        <v>61</v>
      </c>
      <c r="E6" s="1" t="s">
        <v>39</v>
      </c>
      <c r="F6" s="1" t="s">
        <v>1240</v>
      </c>
      <c r="G6" s="1" t="s">
        <v>60</v>
      </c>
      <c r="M6" s="1"/>
      <c r="N6" s="10" t="s">
        <v>2590</v>
      </c>
      <c r="O6" s="10" t="s">
        <v>2591</v>
      </c>
      <c r="P6" s="10" t="s">
        <v>2688</v>
      </c>
      <c r="Q6" s="10" t="s">
        <v>2689</v>
      </c>
      <c r="S6" s="1" t="s">
        <v>2302</v>
      </c>
      <c r="T6" s="1" t="s">
        <v>468</v>
      </c>
      <c r="U6" s="1" t="s">
        <v>2305</v>
      </c>
      <c r="V6"/>
      <c r="W6"/>
    </row>
    <row r="7" spans="1:23" x14ac:dyDescent="0.25">
      <c r="A7" s="1">
        <v>6</v>
      </c>
      <c r="B7" s="1" t="s">
        <v>782</v>
      </c>
      <c r="C7" s="1" t="s">
        <v>32</v>
      </c>
      <c r="D7" s="1" t="s">
        <v>853</v>
      </c>
      <c r="E7" s="1" t="s">
        <v>34</v>
      </c>
      <c r="F7" s="1" t="s">
        <v>1252</v>
      </c>
      <c r="G7" s="1" t="s">
        <v>71</v>
      </c>
      <c r="M7" s="1"/>
      <c r="N7" s="10" t="s">
        <v>2592</v>
      </c>
      <c r="O7" s="10" t="s">
        <v>2593</v>
      </c>
      <c r="P7" s="10" t="s">
        <v>2690</v>
      </c>
      <c r="Q7" s="10" t="s">
        <v>2691</v>
      </c>
      <c r="S7" s="1" t="s">
        <v>2306</v>
      </c>
      <c r="T7" s="1" t="s">
        <v>2307</v>
      </c>
      <c r="U7" s="1" t="s">
        <v>2305</v>
      </c>
      <c r="V7"/>
      <c r="W7"/>
    </row>
    <row r="8" spans="1:23" x14ac:dyDescent="0.25">
      <c r="A8" s="1">
        <v>7</v>
      </c>
      <c r="B8" s="1" t="s">
        <v>783</v>
      </c>
      <c r="C8" s="1" t="s">
        <v>32</v>
      </c>
      <c r="D8" s="1" t="s">
        <v>853</v>
      </c>
      <c r="E8" s="1" t="s">
        <v>39</v>
      </c>
      <c r="F8" s="1" t="s">
        <v>1252</v>
      </c>
      <c r="G8" s="1" t="s">
        <v>71</v>
      </c>
      <c r="M8" s="1"/>
      <c r="N8" s="10" t="s">
        <v>2594</v>
      </c>
      <c r="O8" s="10" t="s">
        <v>2595</v>
      </c>
      <c r="P8" s="10" t="s">
        <v>2692</v>
      </c>
      <c r="Q8" s="10" t="s">
        <v>2693</v>
      </c>
      <c r="S8" s="1" t="s">
        <v>2306</v>
      </c>
      <c r="T8" s="1" t="s">
        <v>2307</v>
      </c>
      <c r="U8" s="1" t="s">
        <v>2305</v>
      </c>
      <c r="V8"/>
      <c r="W8"/>
    </row>
    <row r="9" spans="1:23" x14ac:dyDescent="0.25">
      <c r="A9" s="1">
        <v>8</v>
      </c>
      <c r="B9" s="1" t="s">
        <v>784</v>
      </c>
      <c r="C9" s="1" t="s">
        <v>32</v>
      </c>
      <c r="D9" s="1" t="s">
        <v>1787</v>
      </c>
      <c r="E9" s="1" t="s">
        <v>39</v>
      </c>
      <c r="F9" s="1" t="s">
        <v>83</v>
      </c>
      <c r="G9" s="1" t="s">
        <v>82</v>
      </c>
      <c r="M9" s="1"/>
      <c r="N9" s="10" t="s">
        <v>2596</v>
      </c>
      <c r="O9" s="10" t="s">
        <v>2597</v>
      </c>
      <c r="P9" s="10" t="s">
        <v>2694</v>
      </c>
      <c r="Q9" s="10" t="s">
        <v>2695</v>
      </c>
      <c r="S9" s="1" t="s">
        <v>2306</v>
      </c>
      <c r="T9" s="1" t="s">
        <v>2307</v>
      </c>
      <c r="U9" s="1" t="s">
        <v>2305</v>
      </c>
      <c r="V9"/>
      <c r="W9"/>
    </row>
    <row r="10" spans="1:23" x14ac:dyDescent="0.25">
      <c r="A10" s="1">
        <v>9</v>
      </c>
      <c r="B10" s="1" t="s">
        <v>785</v>
      </c>
      <c r="C10" s="1" t="s">
        <v>32</v>
      </c>
      <c r="D10" s="1" t="s">
        <v>848</v>
      </c>
      <c r="E10" s="1" t="s">
        <v>39</v>
      </c>
      <c r="F10" s="1" t="s">
        <v>83</v>
      </c>
      <c r="G10" s="1" t="s">
        <v>82</v>
      </c>
      <c r="M10" s="1"/>
      <c r="N10" s="10" t="s">
        <v>2598</v>
      </c>
      <c r="O10" s="10" t="s">
        <v>2599</v>
      </c>
      <c r="P10" s="10" t="s">
        <v>2696</v>
      </c>
      <c r="Q10" s="10" t="s">
        <v>2697</v>
      </c>
      <c r="S10" s="1" t="s">
        <v>2306</v>
      </c>
      <c r="T10" s="1" t="s">
        <v>2307</v>
      </c>
      <c r="U10" s="1" t="s">
        <v>2305</v>
      </c>
      <c r="V10"/>
      <c r="W10"/>
    </row>
    <row r="11" spans="1:23" x14ac:dyDescent="0.25">
      <c r="A11" s="1">
        <v>10</v>
      </c>
      <c r="B11" s="1" t="s">
        <v>786</v>
      </c>
      <c r="C11" s="1" t="s">
        <v>32</v>
      </c>
      <c r="D11" s="1" t="s">
        <v>849</v>
      </c>
      <c r="E11" s="1" t="s">
        <v>34</v>
      </c>
      <c r="F11" s="1" t="s">
        <v>83</v>
      </c>
      <c r="G11" s="1" t="s">
        <v>86</v>
      </c>
      <c r="M11" s="1"/>
      <c r="N11" s="10" t="s">
        <v>2600</v>
      </c>
      <c r="O11" s="10" t="s">
        <v>2601</v>
      </c>
      <c r="P11" s="10" t="s">
        <v>2698</v>
      </c>
      <c r="Q11" s="10" t="s">
        <v>2699</v>
      </c>
      <c r="S11" s="1" t="s">
        <v>2306</v>
      </c>
      <c r="T11" s="1" t="s">
        <v>2307</v>
      </c>
      <c r="U11" s="1" t="s">
        <v>2305</v>
      </c>
      <c r="V11"/>
      <c r="W11"/>
    </row>
    <row r="12" spans="1:23" x14ac:dyDescent="0.25">
      <c r="A12" s="1">
        <v>11</v>
      </c>
      <c r="B12" s="1" t="s">
        <v>787</v>
      </c>
      <c r="C12" s="1" t="s">
        <v>32</v>
      </c>
      <c r="D12" s="1" t="s">
        <v>1788</v>
      </c>
      <c r="E12" s="1" t="s">
        <v>34</v>
      </c>
      <c r="F12" s="1" t="s">
        <v>83</v>
      </c>
      <c r="G12" s="1" t="s">
        <v>86</v>
      </c>
      <c r="M12" s="1"/>
      <c r="N12" s="10" t="s">
        <v>2362</v>
      </c>
      <c r="O12" s="10" t="s">
        <v>2602</v>
      </c>
      <c r="P12" s="10" t="s">
        <v>2700</v>
      </c>
      <c r="Q12" s="10" t="s">
        <v>2701</v>
      </c>
      <c r="S12" s="1" t="s">
        <v>2306</v>
      </c>
      <c r="T12" s="1" t="s">
        <v>2307</v>
      </c>
      <c r="U12" s="1" t="s">
        <v>2305</v>
      </c>
      <c r="V12"/>
      <c r="W12"/>
    </row>
    <row r="13" spans="1:23" x14ac:dyDescent="0.25">
      <c r="A13" s="1">
        <v>12</v>
      </c>
      <c r="B13" s="1" t="s">
        <v>788</v>
      </c>
      <c r="C13" s="1" t="s">
        <v>32</v>
      </c>
      <c r="D13" s="1" t="s">
        <v>1614</v>
      </c>
      <c r="E13" s="1" t="s">
        <v>34</v>
      </c>
      <c r="F13" s="1" t="s">
        <v>1236</v>
      </c>
      <c r="G13" s="1" t="s">
        <v>107</v>
      </c>
      <c r="M13" s="1"/>
      <c r="N13" s="10" t="s">
        <v>2603</v>
      </c>
      <c r="O13" s="10" t="s">
        <v>2604</v>
      </c>
      <c r="P13" s="10" t="s">
        <v>2702</v>
      </c>
      <c r="Q13" s="10" t="s">
        <v>2703</v>
      </c>
      <c r="S13" s="1" t="s">
        <v>2308</v>
      </c>
      <c r="T13" s="1" t="s">
        <v>2308</v>
      </c>
      <c r="U13" s="1" t="s">
        <v>2305</v>
      </c>
      <c r="V13"/>
      <c r="W13"/>
    </row>
    <row r="14" spans="1:23" x14ac:dyDescent="0.25">
      <c r="A14" s="1">
        <v>13</v>
      </c>
      <c r="B14" s="1" t="s">
        <v>789</v>
      </c>
      <c r="C14" s="1" t="s">
        <v>32</v>
      </c>
      <c r="D14" s="1" t="s">
        <v>1614</v>
      </c>
      <c r="E14" s="1" t="s">
        <v>39</v>
      </c>
      <c r="F14" s="1" t="s">
        <v>1236</v>
      </c>
      <c r="G14" s="1" t="s">
        <v>107</v>
      </c>
      <c r="M14" s="1"/>
      <c r="N14" s="10" t="s">
        <v>2605</v>
      </c>
      <c r="O14" s="10" t="s">
        <v>2606</v>
      </c>
      <c r="P14" s="10" t="s">
        <v>2704</v>
      </c>
      <c r="Q14" s="10" t="s">
        <v>2705</v>
      </c>
      <c r="S14" s="1" t="s">
        <v>2308</v>
      </c>
      <c r="T14" s="1" t="s">
        <v>2308</v>
      </c>
      <c r="U14" s="1" t="s">
        <v>2305</v>
      </c>
      <c r="V14"/>
      <c r="W14"/>
    </row>
    <row r="15" spans="1:23" x14ac:dyDescent="0.25">
      <c r="A15" s="1">
        <v>14</v>
      </c>
      <c r="B15" s="1" t="s">
        <v>790</v>
      </c>
      <c r="C15" s="1" t="s">
        <v>32</v>
      </c>
      <c r="D15" s="1" t="s">
        <v>852</v>
      </c>
      <c r="E15" s="1" t="s">
        <v>34</v>
      </c>
      <c r="F15" s="1" t="s">
        <v>1196</v>
      </c>
      <c r="G15" s="1" t="s">
        <v>129</v>
      </c>
      <c r="M15" s="1"/>
      <c r="N15" s="10" t="s">
        <v>2607</v>
      </c>
      <c r="O15" s="10" t="s">
        <v>2608</v>
      </c>
      <c r="P15" s="10" t="s">
        <v>2706</v>
      </c>
      <c r="Q15" s="10" t="s">
        <v>2707</v>
      </c>
      <c r="S15" s="1" t="s">
        <v>2308</v>
      </c>
      <c r="T15" s="1" t="s">
        <v>2308</v>
      </c>
      <c r="U15" s="1" t="s">
        <v>2305</v>
      </c>
      <c r="V15"/>
      <c r="W15"/>
    </row>
    <row r="16" spans="1:23" x14ac:dyDescent="0.25">
      <c r="A16" s="1">
        <v>15</v>
      </c>
      <c r="B16" s="1" t="s">
        <v>791</v>
      </c>
      <c r="C16" s="1" t="s">
        <v>32</v>
      </c>
      <c r="D16" s="1" t="s">
        <v>851</v>
      </c>
      <c r="E16" s="1" t="s">
        <v>34</v>
      </c>
      <c r="F16" s="1" t="s">
        <v>1196</v>
      </c>
      <c r="G16" s="1" t="s">
        <v>129</v>
      </c>
      <c r="M16" s="1"/>
      <c r="N16" s="10" t="s">
        <v>2609</v>
      </c>
      <c r="O16" s="10" t="s">
        <v>2610</v>
      </c>
      <c r="P16" s="10" t="s">
        <v>2708</v>
      </c>
      <c r="Q16" s="10" t="s">
        <v>2709</v>
      </c>
      <c r="S16" s="1" t="s">
        <v>2308</v>
      </c>
      <c r="T16" s="1" t="s">
        <v>2308</v>
      </c>
      <c r="U16" s="1" t="s">
        <v>2305</v>
      </c>
      <c r="V16"/>
      <c r="W16"/>
    </row>
    <row r="17" spans="1:23" x14ac:dyDescent="0.25">
      <c r="A17" s="1">
        <v>16</v>
      </c>
      <c r="B17" s="1" t="s">
        <v>792</v>
      </c>
      <c r="C17" s="1" t="s">
        <v>32</v>
      </c>
      <c r="D17" s="1" t="s">
        <v>1789</v>
      </c>
      <c r="E17" s="1" t="s">
        <v>39</v>
      </c>
      <c r="F17" s="1" t="s">
        <v>1196</v>
      </c>
      <c r="G17" s="1" t="s">
        <v>133</v>
      </c>
      <c r="M17" s="1"/>
      <c r="N17" s="10" t="s">
        <v>2611</v>
      </c>
      <c r="O17" s="10" t="s">
        <v>2612</v>
      </c>
      <c r="P17" s="10" t="s">
        <v>2710</v>
      </c>
      <c r="Q17" s="10" t="s">
        <v>2711</v>
      </c>
      <c r="S17" s="1" t="s">
        <v>2308</v>
      </c>
      <c r="T17" s="1" t="s">
        <v>2308</v>
      </c>
      <c r="U17" s="1" t="s">
        <v>2305</v>
      </c>
      <c r="V17"/>
      <c r="W17"/>
    </row>
    <row r="18" spans="1:23" x14ac:dyDescent="0.25">
      <c r="A18" s="1">
        <v>17</v>
      </c>
      <c r="B18" s="1" t="s">
        <v>793</v>
      </c>
      <c r="C18" s="1" t="s">
        <v>32</v>
      </c>
      <c r="D18" s="1" t="s">
        <v>850</v>
      </c>
      <c r="E18" s="1" t="s">
        <v>39</v>
      </c>
      <c r="F18" s="1" t="s">
        <v>1196</v>
      </c>
      <c r="G18" s="1" t="s">
        <v>133</v>
      </c>
      <c r="M18" s="1"/>
      <c r="N18" s="10" t="s">
        <v>2386</v>
      </c>
      <c r="O18" s="10" t="s">
        <v>2613</v>
      </c>
      <c r="P18" s="10" t="s">
        <v>2712</v>
      </c>
      <c r="Q18" s="10" t="s">
        <v>2713</v>
      </c>
      <c r="S18" s="1" t="s">
        <v>2308</v>
      </c>
      <c r="T18" s="1" t="s">
        <v>2308</v>
      </c>
      <c r="U18" s="1" t="s">
        <v>2305</v>
      </c>
      <c r="V18"/>
      <c r="W18"/>
    </row>
    <row r="19" spans="1:23" x14ac:dyDescent="0.25">
      <c r="A19" s="1">
        <v>18</v>
      </c>
      <c r="B19" s="1" t="s">
        <v>794</v>
      </c>
      <c r="C19" s="1" t="s">
        <v>32</v>
      </c>
      <c r="D19" s="1" t="s">
        <v>1799</v>
      </c>
      <c r="E19" s="1" t="s">
        <v>34</v>
      </c>
      <c r="F19" s="1" t="s">
        <v>1234</v>
      </c>
      <c r="G19" s="1" t="s">
        <v>150</v>
      </c>
      <c r="M19" s="1"/>
      <c r="N19" s="10" t="s">
        <v>2614</v>
      </c>
      <c r="O19" s="10" t="s">
        <v>2615</v>
      </c>
      <c r="P19" s="10" t="s">
        <v>2714</v>
      </c>
      <c r="Q19" s="10" t="s">
        <v>2715</v>
      </c>
      <c r="S19" s="1" t="s">
        <v>2306</v>
      </c>
      <c r="T19" s="1" t="s">
        <v>2309</v>
      </c>
      <c r="U19" s="1" t="s">
        <v>2305</v>
      </c>
      <c r="V19"/>
      <c r="W19"/>
    </row>
    <row r="20" spans="1:23" x14ac:dyDescent="0.25">
      <c r="A20" s="1">
        <v>19</v>
      </c>
      <c r="B20" s="1" t="s">
        <v>795</v>
      </c>
      <c r="C20" s="1" t="s">
        <v>32</v>
      </c>
      <c r="D20" s="1" t="s">
        <v>1799</v>
      </c>
      <c r="E20" s="1" t="s">
        <v>39</v>
      </c>
      <c r="F20" s="1" t="s">
        <v>1234</v>
      </c>
      <c r="G20" s="1" t="s">
        <v>150</v>
      </c>
      <c r="M20" s="1"/>
      <c r="N20" s="10" t="s">
        <v>932</v>
      </c>
      <c r="O20" s="10" t="s">
        <v>2616</v>
      </c>
      <c r="P20" s="10" t="s">
        <v>2716</v>
      </c>
      <c r="Q20" s="10" t="s">
        <v>2717</v>
      </c>
      <c r="S20" s="1" t="s">
        <v>2306</v>
      </c>
      <c r="T20" s="1" t="s">
        <v>2309</v>
      </c>
      <c r="U20" s="1" t="s">
        <v>2305</v>
      </c>
      <c r="V20"/>
      <c r="W20"/>
    </row>
    <row r="21" spans="1:23" x14ac:dyDescent="0.25">
      <c r="A21" s="1">
        <v>20</v>
      </c>
      <c r="B21" s="1" t="s">
        <v>796</v>
      </c>
      <c r="C21" s="1" t="s">
        <v>32</v>
      </c>
      <c r="D21" s="1" t="s">
        <v>1791</v>
      </c>
      <c r="E21" s="1" t="s">
        <v>39</v>
      </c>
      <c r="F21" s="1" t="s">
        <v>818</v>
      </c>
      <c r="G21" s="1" t="s">
        <v>170</v>
      </c>
      <c r="M21" s="1"/>
      <c r="N21" s="10" t="s">
        <v>2617</v>
      </c>
      <c r="O21" s="10" t="s">
        <v>2618</v>
      </c>
      <c r="P21" s="10" t="s">
        <v>2718</v>
      </c>
      <c r="Q21" s="10" t="s">
        <v>2719</v>
      </c>
      <c r="S21" s="1" t="s">
        <v>2306</v>
      </c>
      <c r="T21" s="1" t="s">
        <v>2309</v>
      </c>
      <c r="U21" s="1" t="s">
        <v>2305</v>
      </c>
      <c r="V21"/>
      <c r="W21"/>
    </row>
    <row r="22" spans="1:23" x14ac:dyDescent="0.25">
      <c r="A22" s="1">
        <v>21</v>
      </c>
      <c r="B22" s="1" t="s">
        <v>797</v>
      </c>
      <c r="C22" s="1" t="s">
        <v>32</v>
      </c>
      <c r="D22" s="1" t="s">
        <v>1793</v>
      </c>
      <c r="E22" s="1" t="s">
        <v>39</v>
      </c>
      <c r="F22" s="1" t="s">
        <v>818</v>
      </c>
      <c r="G22" s="1" t="s">
        <v>170</v>
      </c>
      <c r="M22" s="1"/>
      <c r="N22" s="10" t="s">
        <v>2619</v>
      </c>
      <c r="O22" s="10" t="s">
        <v>2620</v>
      </c>
      <c r="P22" s="10" t="s">
        <v>2720</v>
      </c>
      <c r="Q22" s="10" t="s">
        <v>2721</v>
      </c>
      <c r="S22" s="1" t="s">
        <v>2306</v>
      </c>
      <c r="T22" s="1" t="s">
        <v>2309</v>
      </c>
      <c r="U22" s="1" t="s">
        <v>2305</v>
      </c>
      <c r="V22"/>
      <c r="W22"/>
    </row>
    <row r="23" spans="1:23" x14ac:dyDescent="0.25">
      <c r="A23" s="1">
        <v>22</v>
      </c>
      <c r="B23" s="1" t="s">
        <v>798</v>
      </c>
      <c r="C23" s="1" t="s">
        <v>32</v>
      </c>
      <c r="D23" s="1" t="s">
        <v>1792</v>
      </c>
      <c r="E23" s="1" t="s">
        <v>34</v>
      </c>
      <c r="F23" s="1" t="s">
        <v>818</v>
      </c>
      <c r="G23" s="1" t="s">
        <v>173</v>
      </c>
      <c r="M23" s="1"/>
      <c r="N23" s="10" t="s">
        <v>2621</v>
      </c>
      <c r="O23" s="10" t="s">
        <v>2622</v>
      </c>
      <c r="P23" s="10" t="s">
        <v>2722</v>
      </c>
      <c r="Q23" s="10" t="s">
        <v>2723</v>
      </c>
      <c r="S23" s="1" t="s">
        <v>2306</v>
      </c>
      <c r="T23" s="1" t="s">
        <v>2309</v>
      </c>
      <c r="U23" s="1" t="s">
        <v>2305</v>
      </c>
      <c r="V23"/>
      <c r="W23"/>
    </row>
    <row r="24" spans="1:23" x14ac:dyDescent="0.25">
      <c r="A24" s="1">
        <v>23</v>
      </c>
      <c r="B24" s="1" t="s">
        <v>799</v>
      </c>
      <c r="C24" s="1" t="s">
        <v>32</v>
      </c>
      <c r="D24" s="1" t="s">
        <v>1794</v>
      </c>
      <c r="E24" s="1" t="s">
        <v>34</v>
      </c>
      <c r="F24" s="1" t="s">
        <v>818</v>
      </c>
      <c r="G24" s="1" t="s">
        <v>173</v>
      </c>
      <c r="M24" s="1"/>
      <c r="N24" s="10" t="s">
        <v>2410</v>
      </c>
      <c r="O24" s="10" t="s">
        <v>2623</v>
      </c>
      <c r="P24" s="10" t="s">
        <v>2724</v>
      </c>
      <c r="Q24" s="10" t="s">
        <v>2725</v>
      </c>
      <c r="S24" s="1" t="s">
        <v>2306</v>
      </c>
      <c r="T24" s="1" t="s">
        <v>2309</v>
      </c>
      <c r="U24" s="1" t="s">
        <v>2305</v>
      </c>
      <c r="V24"/>
      <c r="W24"/>
    </row>
    <row r="25" spans="1:23" x14ac:dyDescent="0.25">
      <c r="A25" s="1">
        <v>24</v>
      </c>
      <c r="B25" s="1" t="s">
        <v>800</v>
      </c>
      <c r="C25" s="1" t="s">
        <v>32</v>
      </c>
      <c r="D25" s="1" t="s">
        <v>1639</v>
      </c>
      <c r="E25" s="1" t="s">
        <v>34</v>
      </c>
      <c r="F25" s="1" t="s">
        <v>1567</v>
      </c>
      <c r="G25" s="1" t="s">
        <v>177</v>
      </c>
      <c r="M25" s="1"/>
      <c r="N25" s="10" t="s">
        <v>2624</v>
      </c>
      <c r="O25" s="10" t="s">
        <v>2625</v>
      </c>
      <c r="P25" s="10" t="s">
        <v>2726</v>
      </c>
      <c r="Q25" s="10" t="s">
        <v>2727</v>
      </c>
      <c r="S25" s="1" t="s">
        <v>2306</v>
      </c>
      <c r="T25" s="1" t="s">
        <v>454</v>
      </c>
      <c r="U25" s="1" t="s">
        <v>2305</v>
      </c>
      <c r="V25"/>
      <c r="W25"/>
    </row>
    <row r="26" spans="1:23" x14ac:dyDescent="0.25">
      <c r="A26" s="1">
        <v>25</v>
      </c>
      <c r="B26" s="1" t="s">
        <v>801</v>
      </c>
      <c r="C26" s="1" t="s">
        <v>32</v>
      </c>
      <c r="D26" s="1" t="s">
        <v>1639</v>
      </c>
      <c r="E26" s="1" t="s">
        <v>39</v>
      </c>
      <c r="F26" s="1" t="s">
        <v>1567</v>
      </c>
      <c r="G26" s="1" t="s">
        <v>177</v>
      </c>
      <c r="M26" s="1"/>
      <c r="N26" s="10" t="s">
        <v>2626</v>
      </c>
      <c r="O26" s="10" t="s">
        <v>2627</v>
      </c>
      <c r="P26" s="10" t="s">
        <v>2728</v>
      </c>
      <c r="Q26" s="10" t="s">
        <v>2729</v>
      </c>
      <c r="S26" s="1" t="s">
        <v>2306</v>
      </c>
      <c r="T26" s="1" t="s">
        <v>454</v>
      </c>
      <c r="U26" s="1" t="s">
        <v>2305</v>
      </c>
      <c r="V26"/>
      <c r="W26"/>
    </row>
    <row r="27" spans="1:23" x14ac:dyDescent="0.25">
      <c r="A27" s="1">
        <v>26</v>
      </c>
      <c r="B27" s="1" t="s">
        <v>802</v>
      </c>
      <c r="C27" s="1" t="s">
        <v>32</v>
      </c>
      <c r="D27" s="1" t="s">
        <v>841</v>
      </c>
      <c r="E27" s="1" t="s">
        <v>39</v>
      </c>
      <c r="F27" s="1" t="s">
        <v>1609</v>
      </c>
      <c r="G27" s="1" t="s">
        <v>185</v>
      </c>
      <c r="M27" s="1"/>
      <c r="N27" s="10" t="s">
        <v>2628</v>
      </c>
      <c r="O27" s="10" t="s">
        <v>2629</v>
      </c>
      <c r="P27" s="10" t="s">
        <v>2730</v>
      </c>
      <c r="Q27" s="10" t="s">
        <v>2731</v>
      </c>
      <c r="S27" s="1" t="s">
        <v>2306</v>
      </c>
      <c r="T27" s="1" t="s">
        <v>454</v>
      </c>
      <c r="U27" s="1" t="s">
        <v>2305</v>
      </c>
      <c r="V27"/>
      <c r="W27"/>
    </row>
    <row r="28" spans="1:23" x14ac:dyDescent="0.25">
      <c r="A28" s="1">
        <v>27</v>
      </c>
      <c r="B28" s="1" t="s">
        <v>803</v>
      </c>
      <c r="C28" s="1" t="s">
        <v>32</v>
      </c>
      <c r="D28" s="1" t="s">
        <v>841</v>
      </c>
      <c r="E28" s="1" t="s">
        <v>34</v>
      </c>
      <c r="F28" s="1" t="s">
        <v>1609</v>
      </c>
      <c r="G28" s="1" t="s">
        <v>185</v>
      </c>
      <c r="M28" s="1"/>
      <c r="N28" s="10" t="s">
        <v>2630</v>
      </c>
      <c r="O28" s="10" t="s">
        <v>2631</v>
      </c>
      <c r="P28" s="10" t="s">
        <v>2732</v>
      </c>
      <c r="Q28" s="10" t="s">
        <v>2733</v>
      </c>
      <c r="S28" s="1" t="s">
        <v>2306</v>
      </c>
      <c r="T28" s="1" t="s">
        <v>454</v>
      </c>
      <c r="U28" s="1" t="s">
        <v>2305</v>
      </c>
      <c r="V28"/>
      <c r="W28"/>
    </row>
    <row r="29" spans="1:23" x14ac:dyDescent="0.25">
      <c r="A29" s="1">
        <v>28</v>
      </c>
      <c r="B29" s="1" t="s">
        <v>804</v>
      </c>
      <c r="C29" s="1" t="s">
        <v>32</v>
      </c>
      <c r="D29" s="1" t="s">
        <v>854</v>
      </c>
      <c r="E29" s="1" t="s">
        <v>39</v>
      </c>
      <c r="F29" s="1" t="s">
        <v>1609</v>
      </c>
      <c r="G29" s="1" t="s">
        <v>191</v>
      </c>
      <c r="M29" s="1"/>
      <c r="N29" s="10" t="s">
        <v>2632</v>
      </c>
      <c r="O29" s="10" t="s">
        <v>2633</v>
      </c>
      <c r="P29" s="10" t="s">
        <v>2734</v>
      </c>
      <c r="Q29" s="10" t="s">
        <v>2735</v>
      </c>
      <c r="S29" s="1" t="s">
        <v>2306</v>
      </c>
      <c r="T29" s="1" t="s">
        <v>430</v>
      </c>
      <c r="U29" s="1" t="s">
        <v>2305</v>
      </c>
      <c r="V29"/>
      <c r="W29"/>
    </row>
    <row r="30" spans="1:23" x14ac:dyDescent="0.25">
      <c r="A30" s="1">
        <v>29</v>
      </c>
      <c r="B30" s="1" t="s">
        <v>805</v>
      </c>
      <c r="C30" s="1" t="s">
        <v>32</v>
      </c>
      <c r="D30" s="1" t="s">
        <v>1774</v>
      </c>
      <c r="E30" s="1" t="s">
        <v>34</v>
      </c>
      <c r="F30" s="1" t="s">
        <v>1609</v>
      </c>
      <c r="G30" s="1" t="s">
        <v>191</v>
      </c>
      <c r="M30" s="1"/>
      <c r="N30" s="10" t="s">
        <v>2634</v>
      </c>
      <c r="O30" s="10" t="s">
        <v>2635</v>
      </c>
      <c r="P30" s="10" t="s">
        <v>2736</v>
      </c>
      <c r="Q30" s="10" t="s">
        <v>2737</v>
      </c>
      <c r="S30" s="1" t="s">
        <v>2306</v>
      </c>
      <c r="T30" s="1" t="s">
        <v>430</v>
      </c>
      <c r="U30" s="1" t="s">
        <v>2305</v>
      </c>
      <c r="V30"/>
      <c r="W30"/>
    </row>
    <row r="31" spans="1:23" x14ac:dyDescent="0.25">
      <c r="A31" s="1">
        <v>30</v>
      </c>
      <c r="B31" s="1" t="s">
        <v>806</v>
      </c>
      <c r="C31" s="1" t="s">
        <v>32</v>
      </c>
      <c r="D31" s="1" t="s">
        <v>203</v>
      </c>
      <c r="E31" s="1" t="s">
        <v>34</v>
      </c>
      <c r="F31" s="1" t="s">
        <v>449</v>
      </c>
      <c r="G31" s="1" t="s">
        <v>202</v>
      </c>
      <c r="M31" s="1"/>
      <c r="N31" s="10" t="s">
        <v>2636</v>
      </c>
      <c r="O31" s="10" t="s">
        <v>2637</v>
      </c>
      <c r="P31" s="10" t="s">
        <v>2738</v>
      </c>
      <c r="Q31" s="10" t="s">
        <v>2739</v>
      </c>
      <c r="S31" s="1" t="s">
        <v>2306</v>
      </c>
      <c r="T31" s="1" t="s">
        <v>430</v>
      </c>
      <c r="U31" s="1" t="s">
        <v>2305</v>
      </c>
      <c r="V31"/>
      <c r="W31"/>
    </row>
    <row r="32" spans="1:23" x14ac:dyDescent="0.25">
      <c r="A32" s="1">
        <v>31</v>
      </c>
      <c r="B32" s="1" t="s">
        <v>807</v>
      </c>
      <c r="C32" s="1" t="s">
        <v>32</v>
      </c>
      <c r="D32" s="1" t="s">
        <v>203</v>
      </c>
      <c r="E32" s="1" t="s">
        <v>39</v>
      </c>
      <c r="F32" s="1" t="s">
        <v>449</v>
      </c>
      <c r="G32" s="1" t="s">
        <v>202</v>
      </c>
      <c r="M32" s="1"/>
      <c r="N32" s="10" t="s">
        <v>2638</v>
      </c>
      <c r="O32" s="10" t="s">
        <v>2639</v>
      </c>
      <c r="P32" s="10" t="s">
        <v>2740</v>
      </c>
      <c r="Q32" s="10" t="s">
        <v>2741</v>
      </c>
      <c r="S32" s="1" t="s">
        <v>2306</v>
      </c>
      <c r="T32" s="1" t="s">
        <v>430</v>
      </c>
      <c r="U32" s="1" t="s">
        <v>2305</v>
      </c>
      <c r="V32"/>
      <c r="W32"/>
    </row>
    <row r="33" spans="1:23" x14ac:dyDescent="0.25">
      <c r="A33" s="1">
        <v>32</v>
      </c>
      <c r="B33" s="1" t="s">
        <v>808</v>
      </c>
      <c r="C33" s="1" t="s">
        <v>32</v>
      </c>
      <c r="D33" s="1" t="s">
        <v>842</v>
      </c>
      <c r="E33" s="1" t="s">
        <v>34</v>
      </c>
      <c r="F33" s="1" t="s">
        <v>828</v>
      </c>
      <c r="G33" s="1" t="s">
        <v>215</v>
      </c>
      <c r="M33" s="1"/>
      <c r="N33" s="10" t="s">
        <v>2640</v>
      </c>
      <c r="O33" s="10" t="s">
        <v>2641</v>
      </c>
      <c r="P33" s="10" t="s">
        <v>2742</v>
      </c>
      <c r="Q33" s="10" t="s">
        <v>2743</v>
      </c>
      <c r="S33" s="1" t="s">
        <v>2306</v>
      </c>
      <c r="T33" s="1" t="s">
        <v>430</v>
      </c>
      <c r="U33" s="1" t="s">
        <v>2305</v>
      </c>
      <c r="V33"/>
      <c r="W33"/>
    </row>
    <row r="34" spans="1:23" x14ac:dyDescent="0.25">
      <c r="A34" s="1">
        <v>33</v>
      </c>
      <c r="B34" s="1" t="s">
        <v>809</v>
      </c>
      <c r="C34" s="1" t="s">
        <v>32</v>
      </c>
      <c r="D34" s="1" t="s">
        <v>840</v>
      </c>
      <c r="E34" s="1" t="s">
        <v>39</v>
      </c>
      <c r="F34" s="1" t="s">
        <v>828</v>
      </c>
      <c r="G34" s="1" t="s">
        <v>215</v>
      </c>
      <c r="M34" s="1"/>
      <c r="N34" s="10" t="s">
        <v>2434</v>
      </c>
      <c r="O34" s="10" t="s">
        <v>2642</v>
      </c>
      <c r="P34" s="10" t="s">
        <v>2744</v>
      </c>
      <c r="Q34" s="10" t="s">
        <v>2745</v>
      </c>
      <c r="S34" s="1" t="s">
        <v>2306</v>
      </c>
      <c r="T34" s="1" t="s">
        <v>430</v>
      </c>
      <c r="U34" s="1" t="s">
        <v>2305</v>
      </c>
      <c r="V34"/>
      <c r="W34"/>
    </row>
    <row r="35" spans="1:23" x14ac:dyDescent="0.25">
      <c r="A35" s="1">
        <v>34</v>
      </c>
      <c r="B35" s="1" t="s">
        <v>810</v>
      </c>
      <c r="C35" s="1" t="s">
        <v>32</v>
      </c>
      <c r="D35" s="1" t="s">
        <v>839</v>
      </c>
      <c r="E35" s="1" t="s">
        <v>39</v>
      </c>
      <c r="F35" s="1" t="s">
        <v>828</v>
      </c>
      <c r="G35" s="1" t="s">
        <v>860</v>
      </c>
      <c r="M35" s="1"/>
      <c r="N35" s="10" t="s">
        <v>2643</v>
      </c>
      <c r="O35" s="10" t="s">
        <v>2644</v>
      </c>
      <c r="P35" s="10" t="s">
        <v>2746</v>
      </c>
      <c r="Q35" s="10" t="s">
        <v>2747</v>
      </c>
      <c r="S35" s="1" t="s">
        <v>2306</v>
      </c>
      <c r="T35" s="1" t="s">
        <v>430</v>
      </c>
      <c r="U35" s="1" t="s">
        <v>2305</v>
      </c>
      <c r="V35"/>
      <c r="W35"/>
    </row>
    <row r="36" spans="1:23" x14ac:dyDescent="0.25">
      <c r="A36" s="1">
        <v>35</v>
      </c>
      <c r="B36" s="1" t="s">
        <v>811</v>
      </c>
      <c r="C36" s="1" t="s">
        <v>32</v>
      </c>
      <c r="D36" s="1" t="s">
        <v>838</v>
      </c>
      <c r="E36" s="1" t="s">
        <v>34</v>
      </c>
      <c r="F36" s="1" t="s">
        <v>828</v>
      </c>
      <c r="G36" s="1" t="s">
        <v>222</v>
      </c>
      <c r="M36" s="1"/>
      <c r="N36" s="10" t="s">
        <v>2645</v>
      </c>
      <c r="O36" s="10" t="s">
        <v>2646</v>
      </c>
      <c r="P36" s="10" t="s">
        <v>2748</v>
      </c>
      <c r="Q36" s="10" t="s">
        <v>2749</v>
      </c>
      <c r="S36" s="1" t="s">
        <v>2306</v>
      </c>
      <c r="T36" s="1" t="s">
        <v>430</v>
      </c>
      <c r="U36" s="1" t="s">
        <v>2305</v>
      </c>
      <c r="V36"/>
      <c r="W36"/>
    </row>
    <row r="37" spans="1:23" x14ac:dyDescent="0.25">
      <c r="A37" s="1">
        <v>36</v>
      </c>
      <c r="B37" s="1" t="s">
        <v>812</v>
      </c>
      <c r="C37" s="1" t="s">
        <v>32</v>
      </c>
      <c r="D37" s="1" t="s">
        <v>837</v>
      </c>
      <c r="E37" s="1" t="s">
        <v>34</v>
      </c>
      <c r="F37" s="1" t="s">
        <v>828</v>
      </c>
      <c r="G37" s="1" t="s">
        <v>222</v>
      </c>
      <c r="M37" s="1"/>
      <c r="N37" s="10" t="s">
        <v>2647</v>
      </c>
      <c r="O37" s="10" t="s">
        <v>2648</v>
      </c>
      <c r="P37" s="10" t="s">
        <v>2750</v>
      </c>
      <c r="Q37" s="10" t="s">
        <v>2751</v>
      </c>
      <c r="R37" s="9"/>
      <c r="S37" s="1" t="s">
        <v>2306</v>
      </c>
      <c r="T37" s="1" t="s">
        <v>430</v>
      </c>
      <c r="U37" s="1" t="s">
        <v>2305</v>
      </c>
      <c r="V37"/>
      <c r="W37"/>
    </row>
    <row r="38" spans="1:23" x14ac:dyDescent="0.25">
      <c r="A38" s="1">
        <v>37</v>
      </c>
      <c r="B38" s="1" t="s">
        <v>48</v>
      </c>
      <c r="C38" s="1" t="s">
        <v>262</v>
      </c>
      <c r="D38" s="1" t="s">
        <v>1596</v>
      </c>
      <c r="E38" s="1" t="s">
        <v>34</v>
      </c>
      <c r="F38" s="1" t="s">
        <v>1240</v>
      </c>
      <c r="G38" s="1" t="s">
        <v>45</v>
      </c>
      <c r="M38" s="1"/>
      <c r="N38" s="10" t="s">
        <v>2649</v>
      </c>
      <c r="O38" s="10" t="s">
        <v>2650</v>
      </c>
      <c r="P38" s="10" t="s">
        <v>2752</v>
      </c>
      <c r="Q38" s="10" t="s">
        <v>2753</v>
      </c>
      <c r="S38" s="1" t="s">
        <v>2302</v>
      </c>
      <c r="T38" s="1" t="s">
        <v>468</v>
      </c>
      <c r="U38" s="1" t="s">
        <v>2304</v>
      </c>
      <c r="V38"/>
      <c r="W38"/>
    </row>
    <row r="39" spans="1:23" x14ac:dyDescent="0.25">
      <c r="A39" s="1">
        <v>38</v>
      </c>
      <c r="B39" s="1" t="s">
        <v>49</v>
      </c>
      <c r="C39" s="1" t="s">
        <v>262</v>
      </c>
      <c r="D39" s="1" t="s">
        <v>1763</v>
      </c>
      <c r="E39" s="1" t="s">
        <v>34</v>
      </c>
      <c r="F39" s="1" t="s">
        <v>1240</v>
      </c>
      <c r="G39" s="1" t="s">
        <v>45</v>
      </c>
      <c r="M39" s="1"/>
      <c r="N39" s="10" t="s">
        <v>2651</v>
      </c>
      <c r="O39" s="10" t="s">
        <v>2652</v>
      </c>
      <c r="P39" s="10" t="s">
        <v>2754</v>
      </c>
      <c r="Q39" s="10" t="s">
        <v>2755</v>
      </c>
      <c r="S39" s="1" t="s">
        <v>2302</v>
      </c>
      <c r="T39" s="1" t="s">
        <v>468</v>
      </c>
      <c r="U39" s="1" t="s">
        <v>2304</v>
      </c>
      <c r="V39"/>
      <c r="W39"/>
    </row>
    <row r="40" spans="1:23" x14ac:dyDescent="0.25">
      <c r="A40" s="1">
        <v>39</v>
      </c>
      <c r="B40" s="1" t="s">
        <v>279</v>
      </c>
      <c r="C40" s="1" t="s">
        <v>262</v>
      </c>
      <c r="D40" s="1" t="s">
        <v>1644</v>
      </c>
      <c r="E40" s="1" t="s">
        <v>39</v>
      </c>
      <c r="F40" s="1" t="s">
        <v>1240</v>
      </c>
      <c r="G40" s="1" t="s">
        <v>276</v>
      </c>
      <c r="M40" s="1"/>
      <c r="N40" s="10" t="s">
        <v>2653</v>
      </c>
      <c r="O40" s="10" t="s">
        <v>2654</v>
      </c>
      <c r="P40" s="10" t="s">
        <v>2756</v>
      </c>
      <c r="Q40" s="10" t="s">
        <v>2757</v>
      </c>
      <c r="S40" s="1" t="s">
        <v>2302</v>
      </c>
      <c r="T40" s="1" t="s">
        <v>468</v>
      </c>
      <c r="U40" s="1" t="s">
        <v>2304</v>
      </c>
      <c r="V40"/>
      <c r="W40"/>
    </row>
    <row r="41" spans="1:23" x14ac:dyDescent="0.25">
      <c r="A41" s="1">
        <v>40</v>
      </c>
      <c r="B41" s="1" t="s">
        <v>298</v>
      </c>
      <c r="C41" s="1" t="s">
        <v>262</v>
      </c>
      <c r="D41" s="1" t="s">
        <v>295</v>
      </c>
      <c r="E41" s="1" t="s">
        <v>34</v>
      </c>
      <c r="F41" s="1" t="s">
        <v>1638</v>
      </c>
      <c r="G41" s="1" t="s">
        <v>294</v>
      </c>
      <c r="M41" s="1"/>
      <c r="N41" s="10" t="s">
        <v>2655</v>
      </c>
      <c r="O41" s="10" t="s">
        <v>2656</v>
      </c>
      <c r="P41" s="10" t="s">
        <v>2758</v>
      </c>
      <c r="Q41" s="10" t="s">
        <v>2759</v>
      </c>
      <c r="S41" s="1" t="s">
        <v>2310</v>
      </c>
      <c r="T41" s="1" t="s">
        <v>2311</v>
      </c>
      <c r="U41" s="1" t="s">
        <v>2304</v>
      </c>
      <c r="V41"/>
      <c r="W41"/>
    </row>
    <row r="42" spans="1:23" x14ac:dyDescent="0.25">
      <c r="A42" s="1">
        <v>41</v>
      </c>
      <c r="B42" s="1" t="s">
        <v>299</v>
      </c>
      <c r="C42" s="1" t="s">
        <v>262</v>
      </c>
      <c r="D42" s="1" t="s">
        <v>295</v>
      </c>
      <c r="E42" s="1" t="s">
        <v>39</v>
      </c>
      <c r="F42" s="1" t="s">
        <v>1638</v>
      </c>
      <c r="G42" s="1" t="s">
        <v>294</v>
      </c>
      <c r="M42" s="1"/>
      <c r="N42" s="10" t="s">
        <v>2657</v>
      </c>
      <c r="O42" s="10" t="s">
        <v>2658</v>
      </c>
      <c r="P42" s="10" t="s">
        <v>2760</v>
      </c>
      <c r="Q42" s="10" t="s">
        <v>2761</v>
      </c>
      <c r="S42" s="1" t="s">
        <v>2310</v>
      </c>
      <c r="T42" s="1" t="s">
        <v>2311</v>
      </c>
      <c r="U42" s="1" t="s">
        <v>2304</v>
      </c>
      <c r="V42"/>
      <c r="W42"/>
    </row>
    <row r="43" spans="1:23" x14ac:dyDescent="0.25">
      <c r="A43" s="1">
        <v>42</v>
      </c>
      <c r="B43" s="1" t="s">
        <v>316</v>
      </c>
      <c r="C43" s="1" t="s">
        <v>262</v>
      </c>
      <c r="D43" s="1" t="s">
        <v>845</v>
      </c>
      <c r="E43" s="1" t="s">
        <v>39</v>
      </c>
      <c r="F43" s="1" t="s">
        <v>305</v>
      </c>
      <c r="G43" s="1" t="s">
        <v>312</v>
      </c>
      <c r="M43" s="1"/>
      <c r="N43" s="10" t="s">
        <v>2659</v>
      </c>
      <c r="O43" s="10" t="s">
        <v>2660</v>
      </c>
      <c r="P43" s="10" t="s">
        <v>2762</v>
      </c>
      <c r="Q43" s="10" t="s">
        <v>2763</v>
      </c>
      <c r="S43" s="1" t="s">
        <v>2312</v>
      </c>
      <c r="T43" s="1" t="s">
        <v>2313</v>
      </c>
      <c r="U43" s="1" t="s">
        <v>2304</v>
      </c>
      <c r="V43"/>
      <c r="W43"/>
    </row>
    <row r="44" spans="1:23" x14ac:dyDescent="0.25">
      <c r="A44" s="1">
        <v>43</v>
      </c>
      <c r="B44" s="1" t="s">
        <v>317</v>
      </c>
      <c r="C44" s="1" t="s">
        <v>262</v>
      </c>
      <c r="D44" s="1" t="s">
        <v>846</v>
      </c>
      <c r="E44" s="1" t="s">
        <v>39</v>
      </c>
      <c r="F44" s="1" t="s">
        <v>305</v>
      </c>
      <c r="G44" s="1" t="s">
        <v>312</v>
      </c>
      <c r="M44" s="1"/>
      <c r="N44" s="10" t="s">
        <v>2661</v>
      </c>
      <c r="O44" s="10" t="s">
        <v>2662</v>
      </c>
      <c r="P44" s="10" t="s">
        <v>2764</v>
      </c>
      <c r="Q44" s="10" t="s">
        <v>2765</v>
      </c>
      <c r="S44" s="1" t="s">
        <v>2312</v>
      </c>
      <c r="T44" s="1" t="s">
        <v>2313</v>
      </c>
      <c r="U44" s="1" t="s">
        <v>2304</v>
      </c>
      <c r="V44"/>
      <c r="W44"/>
    </row>
    <row r="45" spans="1:23" x14ac:dyDescent="0.25">
      <c r="A45" s="1">
        <v>44</v>
      </c>
      <c r="B45" s="1" t="s">
        <v>321</v>
      </c>
      <c r="C45" s="1" t="s">
        <v>262</v>
      </c>
      <c r="D45" s="1" t="s">
        <v>846</v>
      </c>
      <c r="E45" s="1" t="s">
        <v>34</v>
      </c>
      <c r="F45" s="1" t="s">
        <v>305</v>
      </c>
      <c r="G45" s="1" t="s">
        <v>318</v>
      </c>
      <c r="M45" s="1"/>
      <c r="N45" s="10" t="s">
        <v>2663</v>
      </c>
      <c r="O45" s="10" t="s">
        <v>2664</v>
      </c>
      <c r="P45" s="10" t="s">
        <v>2766</v>
      </c>
      <c r="Q45" s="10" t="s">
        <v>2767</v>
      </c>
      <c r="S45" s="1" t="s">
        <v>2312</v>
      </c>
      <c r="T45" s="1" t="s">
        <v>2313</v>
      </c>
      <c r="U45" s="1" t="s">
        <v>2304</v>
      </c>
      <c r="V45"/>
      <c r="W45"/>
    </row>
    <row r="46" spans="1:23" x14ac:dyDescent="0.25">
      <c r="A46" s="1">
        <v>45</v>
      </c>
      <c r="B46" s="1" t="s">
        <v>322</v>
      </c>
      <c r="C46" s="1" t="s">
        <v>262</v>
      </c>
      <c r="D46" s="1" t="s">
        <v>847</v>
      </c>
      <c r="E46" s="1" t="s">
        <v>34</v>
      </c>
      <c r="F46" s="1" t="s">
        <v>305</v>
      </c>
      <c r="G46" s="1" t="s">
        <v>318</v>
      </c>
      <c r="M46" s="1"/>
      <c r="N46" s="10" t="s">
        <v>2466</v>
      </c>
      <c r="O46" s="10" t="s">
        <v>2665</v>
      </c>
      <c r="P46" s="10" t="s">
        <v>2768</v>
      </c>
      <c r="Q46" s="10" t="s">
        <v>2769</v>
      </c>
      <c r="S46" s="1" t="s">
        <v>2312</v>
      </c>
      <c r="T46" s="1" t="s">
        <v>2313</v>
      </c>
      <c r="U46" s="1" t="s">
        <v>2304</v>
      </c>
      <c r="V46"/>
      <c r="W46"/>
    </row>
    <row r="47" spans="1:23" x14ac:dyDescent="0.25">
      <c r="A47" s="1">
        <v>46</v>
      </c>
      <c r="B47" s="1" t="s">
        <v>343</v>
      </c>
      <c r="C47" s="1" t="s">
        <v>262</v>
      </c>
      <c r="D47" s="1" t="s">
        <v>340</v>
      </c>
      <c r="E47" s="1" t="s">
        <v>34</v>
      </c>
      <c r="F47" s="1" t="s">
        <v>1232</v>
      </c>
      <c r="G47" s="1" t="s">
        <v>339</v>
      </c>
      <c r="M47" s="1"/>
      <c r="N47" s="10" t="s">
        <v>2666</v>
      </c>
      <c r="O47" s="10" t="s">
        <v>2667</v>
      </c>
      <c r="P47" s="10" t="s">
        <v>2770</v>
      </c>
      <c r="Q47" s="10" t="s">
        <v>2771</v>
      </c>
      <c r="S47" s="1" t="s">
        <v>2312</v>
      </c>
      <c r="T47" s="1" t="s">
        <v>2313</v>
      </c>
      <c r="U47" s="1" t="s">
        <v>2304</v>
      </c>
      <c r="V47"/>
      <c r="W47"/>
    </row>
    <row r="48" spans="1:23" x14ac:dyDescent="0.25">
      <c r="A48" s="1">
        <v>47</v>
      </c>
      <c r="B48" s="1" t="s">
        <v>344</v>
      </c>
      <c r="C48" s="1" t="s">
        <v>262</v>
      </c>
      <c r="D48" s="1" t="s">
        <v>340</v>
      </c>
      <c r="E48" s="1" t="s">
        <v>39</v>
      </c>
      <c r="F48" s="1" t="s">
        <v>1232</v>
      </c>
      <c r="G48" s="1" t="s">
        <v>339</v>
      </c>
      <c r="M48" s="1"/>
      <c r="N48" s="10" t="s">
        <v>2668</v>
      </c>
      <c r="O48" s="10" t="s">
        <v>2669</v>
      </c>
      <c r="P48" s="10" t="s">
        <v>2476</v>
      </c>
      <c r="Q48" s="10" t="s">
        <v>2477</v>
      </c>
      <c r="S48" s="1" t="s">
        <v>2312</v>
      </c>
      <c r="T48" s="1" t="s">
        <v>2313</v>
      </c>
      <c r="U48" s="1" t="s">
        <v>2304</v>
      </c>
      <c r="V48"/>
      <c r="W48"/>
    </row>
    <row r="49" spans="1:24" x14ac:dyDescent="0.25">
      <c r="A49" s="1">
        <v>48</v>
      </c>
      <c r="B49" s="1" t="s">
        <v>365</v>
      </c>
      <c r="C49" s="1" t="s">
        <v>262</v>
      </c>
      <c r="D49" s="1" t="s">
        <v>843</v>
      </c>
      <c r="E49" s="1" t="s">
        <v>39</v>
      </c>
      <c r="F49" s="1" t="s">
        <v>351</v>
      </c>
      <c r="G49" s="1" t="s">
        <v>362</v>
      </c>
      <c r="M49" s="1"/>
      <c r="N49" s="10" t="s">
        <v>2478</v>
      </c>
      <c r="O49" s="10" t="s">
        <v>2479</v>
      </c>
      <c r="P49" s="10" t="s">
        <v>2480</v>
      </c>
      <c r="Q49" s="10" t="s">
        <v>2481</v>
      </c>
      <c r="S49" s="1" t="s">
        <v>2312</v>
      </c>
      <c r="T49" s="1" t="s">
        <v>2314</v>
      </c>
      <c r="U49" s="1" t="s">
        <v>2304</v>
      </c>
      <c r="V49"/>
      <c r="W49"/>
    </row>
    <row r="50" spans="1:24" x14ac:dyDescent="0.25">
      <c r="A50" s="1">
        <v>49</v>
      </c>
      <c r="B50" s="1" t="s">
        <v>366</v>
      </c>
      <c r="C50" s="1" t="s">
        <v>262</v>
      </c>
      <c r="D50" s="1" t="s">
        <v>844</v>
      </c>
      <c r="E50" s="1" t="s">
        <v>39</v>
      </c>
      <c r="F50" s="1" t="s">
        <v>351</v>
      </c>
      <c r="G50" s="1" t="s">
        <v>362</v>
      </c>
      <c r="M50" s="1"/>
      <c r="N50" s="10" t="s">
        <v>2482</v>
      </c>
      <c r="O50" s="10" t="s">
        <v>2483</v>
      </c>
      <c r="P50" s="10" t="s">
        <v>2772</v>
      </c>
      <c r="Q50" s="10" t="s">
        <v>2773</v>
      </c>
      <c r="S50" s="1" t="s">
        <v>2312</v>
      </c>
      <c r="T50" s="1" t="s">
        <v>2314</v>
      </c>
      <c r="U50" s="1" t="s">
        <v>2304</v>
      </c>
      <c r="V50"/>
      <c r="W50"/>
    </row>
    <row r="51" spans="1:24" x14ac:dyDescent="0.25">
      <c r="A51" s="1">
        <v>50</v>
      </c>
      <c r="B51" s="1" t="s">
        <v>371</v>
      </c>
      <c r="C51" s="1" t="s">
        <v>262</v>
      </c>
      <c r="D51" s="1" t="s">
        <v>824</v>
      </c>
      <c r="E51" s="1" t="s">
        <v>34</v>
      </c>
      <c r="F51" s="1" t="s">
        <v>351</v>
      </c>
      <c r="G51" s="1" t="s">
        <v>367</v>
      </c>
      <c r="M51" s="1"/>
      <c r="N51" s="10" t="s">
        <v>2670</v>
      </c>
      <c r="O51" s="10" t="s">
        <v>2671</v>
      </c>
      <c r="P51" s="10" t="s">
        <v>2488</v>
      </c>
      <c r="Q51" s="10" t="s">
        <v>2489</v>
      </c>
      <c r="S51" s="1" t="s">
        <v>2312</v>
      </c>
      <c r="T51" s="1" t="s">
        <v>2314</v>
      </c>
      <c r="U51" s="1" t="s">
        <v>2304</v>
      </c>
      <c r="V51"/>
      <c r="W51"/>
    </row>
    <row r="52" spans="1:24" ht="13.9" customHeight="1" x14ac:dyDescent="0.25">
      <c r="A52" s="1">
        <v>51</v>
      </c>
      <c r="B52" s="1" t="s">
        <v>372</v>
      </c>
      <c r="C52" s="1" t="s">
        <v>262</v>
      </c>
      <c r="D52" s="1" t="s">
        <v>1631</v>
      </c>
      <c r="E52" s="1" t="s">
        <v>34</v>
      </c>
      <c r="F52" s="1" t="s">
        <v>351</v>
      </c>
      <c r="G52" s="1" t="s">
        <v>367</v>
      </c>
      <c r="M52" s="1"/>
      <c r="N52" s="10" t="s">
        <v>2490</v>
      </c>
      <c r="O52" s="10" t="s">
        <v>2491</v>
      </c>
      <c r="P52" s="10" t="s">
        <v>2774</v>
      </c>
      <c r="Q52" s="10" t="s">
        <v>2775</v>
      </c>
      <c r="S52" s="1" t="s">
        <v>2312</v>
      </c>
      <c r="T52" s="1" t="s">
        <v>2314</v>
      </c>
      <c r="U52" s="1" t="s">
        <v>2304</v>
      </c>
      <c r="V52"/>
      <c r="W52"/>
    </row>
    <row r="53" spans="1:24" x14ac:dyDescent="0.25">
      <c r="A53" s="1">
        <v>52</v>
      </c>
      <c r="B53" s="1" t="s">
        <v>397</v>
      </c>
      <c r="C53" s="1" t="s">
        <v>262</v>
      </c>
      <c r="D53" s="1" t="s">
        <v>836</v>
      </c>
      <c r="E53" s="1" t="s">
        <v>34</v>
      </c>
      <c r="F53" s="1" t="s">
        <v>1253</v>
      </c>
      <c r="G53" s="1" t="s">
        <v>393</v>
      </c>
      <c r="M53" s="1"/>
      <c r="N53" s="10" t="s">
        <v>2672</v>
      </c>
      <c r="O53" s="10" t="s">
        <v>2673</v>
      </c>
      <c r="P53" s="10" t="s">
        <v>2776</v>
      </c>
      <c r="Q53" s="10" t="s">
        <v>2777</v>
      </c>
      <c r="S53" s="1" t="s">
        <v>2315</v>
      </c>
      <c r="T53" s="1" t="s">
        <v>1230</v>
      </c>
      <c r="U53" s="1" t="s">
        <v>2304</v>
      </c>
      <c r="V53"/>
      <c r="W53"/>
    </row>
    <row r="54" spans="1:24" x14ac:dyDescent="0.25">
      <c r="A54" s="1">
        <v>53</v>
      </c>
      <c r="B54" s="1" t="s">
        <v>401</v>
      </c>
      <c r="C54" s="1" t="s">
        <v>262</v>
      </c>
      <c r="D54" s="1" t="s">
        <v>394</v>
      </c>
      <c r="E54" s="1" t="s">
        <v>39</v>
      </c>
      <c r="F54" s="1" t="s">
        <v>1253</v>
      </c>
      <c r="G54" s="1" t="s">
        <v>398</v>
      </c>
      <c r="M54" s="1"/>
      <c r="N54" s="10" t="s">
        <v>2674</v>
      </c>
      <c r="O54" s="10" t="s">
        <v>2675</v>
      </c>
      <c r="P54" s="10"/>
      <c r="Q54" s="10"/>
      <c r="S54" s="1" t="s">
        <v>2315</v>
      </c>
      <c r="T54" s="1" t="s">
        <v>1230</v>
      </c>
      <c r="U54" s="1" t="s">
        <v>2304</v>
      </c>
      <c r="V54"/>
      <c r="W54"/>
    </row>
    <row r="55" spans="1:24" x14ac:dyDescent="0.25">
      <c r="B55" s="7"/>
      <c r="M55" s="1"/>
      <c r="X55" s="1"/>
    </row>
    <row r="56" spans="1:24" x14ac:dyDescent="0.25">
      <c r="B56" s="1">
        <f>SUBTOTAL(103,Tabela234561319202122232526[ID_MR])</f>
        <v>53</v>
      </c>
      <c r="J56" s="1">
        <f>SUBTOTAL(103,Tabela234561319202122232526[łączność])</f>
        <v>0</v>
      </c>
      <c r="M56" s="1"/>
      <c r="X56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A47"/>
  <sheetViews>
    <sheetView zoomScale="85" zoomScaleNormal="85" workbookViewId="0">
      <selection activeCell="I1" sqref="I1:I1048576"/>
    </sheetView>
  </sheetViews>
  <sheetFormatPr defaultRowHeight="15" x14ac:dyDescent="0.25"/>
  <cols>
    <col min="1" max="1" width="8" style="1" bestFit="1" customWidth="1"/>
    <col min="2" max="2" width="12.42578125" style="1" bestFit="1" customWidth="1"/>
    <col min="3" max="3" width="11.28515625" style="1" bestFit="1" customWidth="1"/>
    <col min="4" max="4" width="13.140625" style="1" bestFit="1" customWidth="1"/>
    <col min="5" max="5" width="11.7109375" style="1" bestFit="1" customWidth="1"/>
    <col min="6" max="6" width="15.28515625" style="1" bestFit="1" customWidth="1"/>
    <col min="7" max="7" width="12.42578125" style="1" customWidth="1"/>
    <col min="8" max="8" width="16.85546875" style="1" bestFit="1" customWidth="1"/>
    <col min="9" max="9" width="18" style="1" customWidth="1"/>
    <col min="10" max="10" width="9.5703125" style="1" customWidth="1"/>
    <col min="11" max="11" width="14.42578125" style="1" customWidth="1"/>
    <col min="12" max="12" width="10.28515625" style="1" customWidth="1"/>
    <col min="13" max="13" width="16.42578125" style="1" customWidth="1"/>
    <col min="14" max="14" width="14.7109375" style="1" customWidth="1"/>
    <col min="15" max="15" width="42.5703125" style="1" customWidth="1"/>
    <col min="16" max="16" width="13.7109375" style="1" customWidth="1"/>
    <col min="17" max="17" width="11.42578125" style="1" customWidth="1"/>
    <col min="18" max="18" width="17.5703125" bestFit="1" customWidth="1"/>
    <col min="19" max="19" width="15.140625" bestFit="1" customWidth="1"/>
    <col min="20" max="20" width="15.42578125" style="1" bestFit="1" customWidth="1"/>
    <col min="21" max="21" width="14.28515625" style="1" bestFit="1" customWidth="1"/>
    <col min="22" max="22" width="13.85546875" style="1" bestFit="1" customWidth="1"/>
    <col min="23" max="23" width="11.5703125" bestFit="1" customWidth="1"/>
    <col min="24" max="24" width="11.5703125" style="1" bestFit="1" customWidth="1"/>
    <col min="25" max="25" width="16" bestFit="1" customWidth="1"/>
    <col min="26" max="26" width="11.7109375" bestFit="1" customWidth="1"/>
    <col min="27" max="27" width="12.140625" bestFit="1" customWidth="1"/>
  </cols>
  <sheetData>
    <row r="1" spans="1:27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1566</v>
      </c>
      <c r="L1" s="2" t="s">
        <v>1250</v>
      </c>
      <c r="M1" s="2" t="s">
        <v>1182</v>
      </c>
      <c r="N1" s="2" t="s">
        <v>1574</v>
      </c>
      <c r="O1" s="2" t="s">
        <v>1183</v>
      </c>
      <c r="P1" s="2" t="s">
        <v>1576</v>
      </c>
      <c r="Q1" s="2" t="s">
        <v>1577</v>
      </c>
      <c r="R1" s="2" t="s">
        <v>30</v>
      </c>
      <c r="S1" s="26" t="s">
        <v>1568</v>
      </c>
      <c r="T1" s="25" t="s">
        <v>1569</v>
      </c>
      <c r="U1" s="2" t="s">
        <v>1185</v>
      </c>
      <c r="V1" s="2" t="s">
        <v>1186</v>
      </c>
      <c r="W1" s="2" t="s">
        <v>1621</v>
      </c>
      <c r="X1" s="2" t="s">
        <v>1622</v>
      </c>
      <c r="Y1" s="25" t="s">
        <v>2299</v>
      </c>
      <c r="Z1" s="25" t="s">
        <v>2300</v>
      </c>
      <c r="AA1" s="25" t="s">
        <v>2301</v>
      </c>
    </row>
    <row r="2" spans="1:27" x14ac:dyDescent="0.25">
      <c r="A2" s="1">
        <v>1</v>
      </c>
      <c r="B2" s="7" t="s">
        <v>527</v>
      </c>
      <c r="C2" s="1" t="s">
        <v>32</v>
      </c>
      <c r="D2" s="1" t="s">
        <v>33</v>
      </c>
      <c r="E2" s="1" t="s">
        <v>34</v>
      </c>
      <c r="F2" s="1" t="s">
        <v>1240</v>
      </c>
      <c r="G2" s="10" t="s">
        <v>31</v>
      </c>
      <c r="H2" s="24"/>
      <c r="I2" s="24"/>
      <c r="J2" s="20">
        <v>11</v>
      </c>
      <c r="K2" s="10" t="s">
        <v>1262</v>
      </c>
      <c r="L2" s="20">
        <v>2023</v>
      </c>
      <c r="M2" s="10" t="s">
        <v>1187</v>
      </c>
      <c r="N2" s="10" t="s">
        <v>1573</v>
      </c>
      <c r="O2" s="10" t="s">
        <v>1575</v>
      </c>
      <c r="P2" s="10" t="s">
        <v>1582</v>
      </c>
      <c r="Q2" s="20">
        <v>20</v>
      </c>
      <c r="R2" s="9"/>
      <c r="S2" s="1" t="s">
        <v>1262</v>
      </c>
      <c r="U2" s="10" t="s">
        <v>1824</v>
      </c>
      <c r="V2" s="10" t="s">
        <v>1713</v>
      </c>
      <c r="W2" s="1" t="s">
        <v>1872</v>
      </c>
      <c r="X2" s="1" t="s">
        <v>1873</v>
      </c>
      <c r="Y2" s="1" t="s">
        <v>2302</v>
      </c>
      <c r="Z2" s="1" t="s">
        <v>468</v>
      </c>
      <c r="AA2" s="1" t="s">
        <v>2303</v>
      </c>
    </row>
    <row r="3" spans="1:27" x14ac:dyDescent="0.25">
      <c r="A3" s="1">
        <v>2</v>
      </c>
      <c r="B3" s="27" t="s">
        <v>529</v>
      </c>
      <c r="C3" s="1" t="s">
        <v>32</v>
      </c>
      <c r="D3" s="6" t="s">
        <v>38</v>
      </c>
      <c r="E3" s="1" t="s">
        <v>39</v>
      </c>
      <c r="F3" s="1" t="s">
        <v>1240</v>
      </c>
      <c r="G3" s="10" t="s">
        <v>37</v>
      </c>
      <c r="H3" s="24"/>
      <c r="I3" s="24"/>
      <c r="J3" s="20">
        <v>2</v>
      </c>
      <c r="K3" s="10" t="s">
        <v>1262</v>
      </c>
      <c r="L3" s="20">
        <v>2023</v>
      </c>
      <c r="M3" s="10" t="s">
        <v>1187</v>
      </c>
      <c r="N3" s="10" t="s">
        <v>1573</v>
      </c>
      <c r="O3" s="10" t="s">
        <v>1575</v>
      </c>
      <c r="P3" s="10" t="s">
        <v>1582</v>
      </c>
      <c r="Q3" s="20">
        <v>20</v>
      </c>
      <c r="R3" s="1" t="s">
        <v>1249</v>
      </c>
      <c r="S3" s="1"/>
      <c r="U3" s="33" t="s">
        <v>1825</v>
      </c>
      <c r="V3" s="33" t="s">
        <v>1826</v>
      </c>
      <c r="W3" s="6" t="s">
        <v>1884</v>
      </c>
      <c r="X3" s="6" t="s">
        <v>1874</v>
      </c>
      <c r="Y3" s="1" t="s">
        <v>2302</v>
      </c>
      <c r="Z3" s="1" t="s">
        <v>468</v>
      </c>
      <c r="AA3" s="1" t="s">
        <v>2303</v>
      </c>
    </row>
    <row r="4" spans="1:27" x14ac:dyDescent="0.25">
      <c r="A4" s="1">
        <v>3</v>
      </c>
      <c r="B4" s="7" t="s">
        <v>530</v>
      </c>
      <c r="C4" s="1" t="s">
        <v>32</v>
      </c>
      <c r="D4" s="1" t="s">
        <v>1597</v>
      </c>
      <c r="E4" s="1" t="s">
        <v>34</v>
      </c>
      <c r="F4" s="1" t="s">
        <v>1240</v>
      </c>
      <c r="G4" s="10" t="s">
        <v>42</v>
      </c>
      <c r="H4" s="24"/>
      <c r="I4" s="24"/>
      <c r="J4" s="20">
        <v>11</v>
      </c>
      <c r="K4" s="10" t="s">
        <v>1262</v>
      </c>
      <c r="L4" s="20">
        <v>2023</v>
      </c>
      <c r="M4" s="10" t="s">
        <v>1187</v>
      </c>
      <c r="N4" s="10" t="s">
        <v>1573</v>
      </c>
      <c r="O4" s="10" t="s">
        <v>1575</v>
      </c>
      <c r="P4" s="10" t="s">
        <v>1582</v>
      </c>
      <c r="Q4" s="20">
        <v>20</v>
      </c>
      <c r="R4" s="1"/>
      <c r="S4" s="1" t="s">
        <v>1262</v>
      </c>
      <c r="U4" s="10" t="s">
        <v>1827</v>
      </c>
      <c r="V4" s="10" t="s">
        <v>1828</v>
      </c>
      <c r="W4" s="1" t="s">
        <v>1755</v>
      </c>
      <c r="X4" s="1" t="s">
        <v>1756</v>
      </c>
      <c r="Y4" s="1" t="s">
        <v>2302</v>
      </c>
      <c r="Z4" s="1" t="s">
        <v>468</v>
      </c>
      <c r="AA4" s="1" t="s">
        <v>2304</v>
      </c>
    </row>
    <row r="5" spans="1:27" x14ac:dyDescent="0.25">
      <c r="A5" s="1">
        <v>4</v>
      </c>
      <c r="B5" s="7" t="s">
        <v>531</v>
      </c>
      <c r="C5" s="1" t="s">
        <v>32</v>
      </c>
      <c r="D5" s="1" t="s">
        <v>57</v>
      </c>
      <c r="E5" s="1" t="s">
        <v>39</v>
      </c>
      <c r="F5" s="1" t="s">
        <v>1240</v>
      </c>
      <c r="G5" s="10" t="s">
        <v>56</v>
      </c>
      <c r="H5" s="24"/>
      <c r="I5" s="24"/>
      <c r="J5" s="20">
        <v>11</v>
      </c>
      <c r="K5" s="10" t="s">
        <v>1262</v>
      </c>
      <c r="L5" s="20">
        <v>2023</v>
      </c>
      <c r="M5" s="10" t="s">
        <v>1187</v>
      </c>
      <c r="N5" s="10" t="s">
        <v>1573</v>
      </c>
      <c r="O5" s="10" t="s">
        <v>1575</v>
      </c>
      <c r="P5" s="10" t="s">
        <v>1582</v>
      </c>
      <c r="Q5" s="20">
        <v>20</v>
      </c>
      <c r="R5" s="1"/>
      <c r="S5" s="1" t="s">
        <v>1262</v>
      </c>
      <c r="U5" s="10" t="s">
        <v>1829</v>
      </c>
      <c r="V5" s="10" t="s">
        <v>1830</v>
      </c>
      <c r="W5" s="1" t="s">
        <v>1646</v>
      </c>
      <c r="X5" s="1" t="s">
        <v>1647</v>
      </c>
      <c r="Y5" s="1" t="s">
        <v>2302</v>
      </c>
      <c r="Z5" s="1" t="s">
        <v>468</v>
      </c>
      <c r="AA5" s="1" t="s">
        <v>2304</v>
      </c>
    </row>
    <row r="6" spans="1:27" x14ac:dyDescent="0.25">
      <c r="A6" s="1">
        <v>5</v>
      </c>
      <c r="B6" s="7" t="s">
        <v>532</v>
      </c>
      <c r="C6" s="1" t="s">
        <v>32</v>
      </c>
      <c r="D6" s="1" t="s">
        <v>61</v>
      </c>
      <c r="E6" s="1" t="s">
        <v>34</v>
      </c>
      <c r="F6" s="1" t="s">
        <v>1240</v>
      </c>
      <c r="G6" s="10" t="s">
        <v>60</v>
      </c>
      <c r="H6" s="24"/>
      <c r="I6" s="24"/>
      <c r="J6" s="20">
        <v>5</v>
      </c>
      <c r="K6" s="10" t="s">
        <v>1262</v>
      </c>
      <c r="L6" s="20">
        <v>2023</v>
      </c>
      <c r="M6" s="10" t="s">
        <v>1187</v>
      </c>
      <c r="N6" s="10" t="s">
        <v>1573</v>
      </c>
      <c r="O6" s="10" t="s">
        <v>1575</v>
      </c>
      <c r="P6" s="10" t="s">
        <v>1582</v>
      </c>
      <c r="Q6" s="20">
        <v>20</v>
      </c>
      <c r="R6" s="1"/>
      <c r="S6" s="10" t="s">
        <v>1262</v>
      </c>
      <c r="U6" s="10" t="s">
        <v>1831</v>
      </c>
      <c r="V6" s="10" t="s">
        <v>1832</v>
      </c>
      <c r="W6" s="1" t="s">
        <v>1648</v>
      </c>
      <c r="X6" s="1" t="s">
        <v>1649</v>
      </c>
      <c r="Y6" s="1" t="s">
        <v>2302</v>
      </c>
      <c r="Z6" s="1" t="s">
        <v>468</v>
      </c>
      <c r="AA6" s="1" t="s">
        <v>2305</v>
      </c>
    </row>
    <row r="7" spans="1:27" x14ac:dyDescent="0.25">
      <c r="A7" s="1">
        <v>6</v>
      </c>
      <c r="B7" s="7" t="s">
        <v>533</v>
      </c>
      <c r="C7" s="1" t="s">
        <v>32</v>
      </c>
      <c r="D7" s="1" t="s">
        <v>61</v>
      </c>
      <c r="E7" s="1" t="s">
        <v>39</v>
      </c>
      <c r="F7" s="1" t="s">
        <v>1240</v>
      </c>
      <c r="G7" s="10" t="s">
        <v>60</v>
      </c>
      <c r="H7" s="24"/>
      <c r="I7" s="24"/>
      <c r="J7" s="20">
        <v>5</v>
      </c>
      <c r="K7" s="10" t="s">
        <v>1262</v>
      </c>
      <c r="L7" s="20">
        <v>2023</v>
      </c>
      <c r="M7" s="10" t="s">
        <v>1187</v>
      </c>
      <c r="N7" s="10" t="s">
        <v>1573</v>
      </c>
      <c r="O7" s="10" t="s">
        <v>1575</v>
      </c>
      <c r="P7" s="10" t="s">
        <v>1582</v>
      </c>
      <c r="Q7" s="20">
        <v>20</v>
      </c>
      <c r="R7" s="1"/>
      <c r="S7" s="10" t="s">
        <v>1262</v>
      </c>
      <c r="U7" s="10" t="s">
        <v>1833</v>
      </c>
      <c r="V7" s="10" t="s">
        <v>1714</v>
      </c>
      <c r="W7" s="1" t="s">
        <v>1650</v>
      </c>
      <c r="X7" s="1" t="s">
        <v>1651</v>
      </c>
      <c r="Y7" s="1" t="s">
        <v>2302</v>
      </c>
      <c r="Z7" s="1" t="s">
        <v>468</v>
      </c>
      <c r="AA7" s="1" t="s">
        <v>2305</v>
      </c>
    </row>
    <row r="8" spans="1:27" x14ac:dyDescent="0.25">
      <c r="A8" s="1">
        <v>7</v>
      </c>
      <c r="B8" s="7" t="s">
        <v>534</v>
      </c>
      <c r="C8" s="1" t="s">
        <v>32</v>
      </c>
      <c r="D8" s="1" t="s">
        <v>1599</v>
      </c>
      <c r="E8" s="1" t="s">
        <v>34</v>
      </c>
      <c r="F8" s="1" t="s">
        <v>83</v>
      </c>
      <c r="G8" s="10" t="s">
        <v>75</v>
      </c>
      <c r="H8" s="24"/>
      <c r="I8" s="24"/>
      <c r="J8" s="20">
        <v>5</v>
      </c>
      <c r="K8" s="10" t="s">
        <v>1262</v>
      </c>
      <c r="L8" s="20">
        <v>2023</v>
      </c>
      <c r="M8" s="10" t="s">
        <v>1187</v>
      </c>
      <c r="N8" s="10" t="s">
        <v>1573</v>
      </c>
      <c r="O8" s="10" t="s">
        <v>1575</v>
      </c>
      <c r="P8" s="10" t="s">
        <v>1582</v>
      </c>
      <c r="Q8" s="20">
        <v>20</v>
      </c>
      <c r="R8" s="1"/>
      <c r="S8" s="10" t="s">
        <v>1262</v>
      </c>
      <c r="U8" s="10" t="s">
        <v>1715</v>
      </c>
      <c r="V8" s="10" t="s">
        <v>1716</v>
      </c>
      <c r="W8" s="1" t="s">
        <v>1652</v>
      </c>
      <c r="X8" s="1" t="s">
        <v>1653</v>
      </c>
      <c r="Y8" s="1" t="s">
        <v>2306</v>
      </c>
      <c r="Z8" s="1" t="s">
        <v>2307</v>
      </c>
      <c r="AA8" s="1" t="s">
        <v>2305</v>
      </c>
    </row>
    <row r="9" spans="1:27" x14ac:dyDescent="0.25">
      <c r="A9" s="1">
        <v>8</v>
      </c>
      <c r="B9" s="7" t="s">
        <v>535</v>
      </c>
      <c r="C9" s="1" t="s">
        <v>32</v>
      </c>
      <c r="D9" s="1" t="s">
        <v>79</v>
      </c>
      <c r="E9" s="1" t="s">
        <v>39</v>
      </c>
      <c r="F9" s="1" t="s">
        <v>83</v>
      </c>
      <c r="G9" s="10" t="s">
        <v>78</v>
      </c>
      <c r="H9" s="24"/>
      <c r="I9" s="24"/>
      <c r="J9" s="20">
        <v>11</v>
      </c>
      <c r="K9" s="10" t="s">
        <v>1262</v>
      </c>
      <c r="L9" s="20">
        <v>2023</v>
      </c>
      <c r="M9" s="10" t="s">
        <v>1187</v>
      </c>
      <c r="N9" s="10" t="s">
        <v>1573</v>
      </c>
      <c r="O9" s="10" t="s">
        <v>1575</v>
      </c>
      <c r="P9" s="10" t="s">
        <v>1582</v>
      </c>
      <c r="Q9" s="20">
        <v>20</v>
      </c>
      <c r="R9" s="1"/>
      <c r="S9" s="10" t="s">
        <v>1262</v>
      </c>
      <c r="U9" s="10" t="s">
        <v>1717</v>
      </c>
      <c r="V9" s="10" t="s">
        <v>1718</v>
      </c>
      <c r="W9" s="1" t="s">
        <v>1654</v>
      </c>
      <c r="X9" s="1" t="s">
        <v>1875</v>
      </c>
      <c r="Y9" s="1" t="s">
        <v>2306</v>
      </c>
      <c r="Z9" s="1" t="s">
        <v>2307</v>
      </c>
      <c r="AA9" s="1" t="s">
        <v>2305</v>
      </c>
    </row>
    <row r="10" spans="1:27" x14ac:dyDescent="0.25">
      <c r="A10" s="1">
        <v>9</v>
      </c>
      <c r="B10" s="7" t="s">
        <v>528</v>
      </c>
      <c r="C10" s="1" t="s">
        <v>32</v>
      </c>
      <c r="D10" s="1" t="s">
        <v>104</v>
      </c>
      <c r="E10" s="1" t="s">
        <v>34</v>
      </c>
      <c r="F10" s="1" t="s">
        <v>83</v>
      </c>
      <c r="G10" s="10" t="s">
        <v>103</v>
      </c>
      <c r="H10" s="24"/>
      <c r="I10" s="24"/>
      <c r="J10" s="20">
        <v>5</v>
      </c>
      <c r="K10" s="10" t="s">
        <v>1262</v>
      </c>
      <c r="L10" s="20">
        <v>2023</v>
      </c>
      <c r="M10" s="10" t="s">
        <v>1187</v>
      </c>
      <c r="N10" s="10" t="s">
        <v>1573</v>
      </c>
      <c r="O10" s="10" t="s">
        <v>1575</v>
      </c>
      <c r="P10" s="10" t="s">
        <v>1582</v>
      </c>
      <c r="Q10" s="20">
        <v>20</v>
      </c>
      <c r="R10" s="1"/>
      <c r="S10" s="10" t="s">
        <v>1262</v>
      </c>
      <c r="U10" s="10" t="s">
        <v>1719</v>
      </c>
      <c r="V10" s="10" t="s">
        <v>1834</v>
      </c>
      <c r="W10" s="1" t="s">
        <v>1655</v>
      </c>
      <c r="X10" s="1" t="s">
        <v>1656</v>
      </c>
      <c r="Y10" s="1" t="s">
        <v>2576</v>
      </c>
      <c r="Z10" s="1" t="s">
        <v>2576</v>
      </c>
      <c r="AA10" s="1" t="s">
        <v>2305</v>
      </c>
    </row>
    <row r="11" spans="1:27" x14ac:dyDescent="0.25">
      <c r="A11" s="1">
        <v>10</v>
      </c>
      <c r="B11" s="7" t="s">
        <v>536</v>
      </c>
      <c r="C11" s="1" t="s">
        <v>32</v>
      </c>
      <c r="D11" s="1" t="s">
        <v>104</v>
      </c>
      <c r="E11" s="1" t="s">
        <v>39</v>
      </c>
      <c r="F11" s="1" t="s">
        <v>83</v>
      </c>
      <c r="G11" s="10" t="s">
        <v>103</v>
      </c>
      <c r="H11" s="24"/>
      <c r="I11" s="24"/>
      <c r="J11" s="20">
        <v>5</v>
      </c>
      <c r="K11" s="10" t="s">
        <v>1262</v>
      </c>
      <c r="L11" s="20">
        <v>2023</v>
      </c>
      <c r="M11" s="10" t="s">
        <v>1187</v>
      </c>
      <c r="N11" s="10" t="s">
        <v>1573</v>
      </c>
      <c r="O11" s="10" t="s">
        <v>1575</v>
      </c>
      <c r="P11" s="10" t="s">
        <v>1582</v>
      </c>
      <c r="Q11" s="20">
        <v>20</v>
      </c>
      <c r="R11" s="1"/>
      <c r="S11" s="10" t="s">
        <v>1262</v>
      </c>
      <c r="U11" s="1" t="s">
        <v>1835</v>
      </c>
      <c r="V11" s="10" t="s">
        <v>1720</v>
      </c>
      <c r="W11" s="1" t="s">
        <v>1657</v>
      </c>
      <c r="X11" s="1" t="s">
        <v>1658</v>
      </c>
      <c r="Y11" s="1" t="s">
        <v>2576</v>
      </c>
      <c r="Z11" s="1" t="s">
        <v>2576</v>
      </c>
      <c r="AA11" s="1" t="s">
        <v>2305</v>
      </c>
    </row>
    <row r="12" spans="1:27" x14ac:dyDescent="0.25">
      <c r="A12" s="1">
        <v>11</v>
      </c>
      <c r="B12" s="7" t="s">
        <v>537</v>
      </c>
      <c r="C12" s="1" t="s">
        <v>32</v>
      </c>
      <c r="D12" s="1" t="s">
        <v>111</v>
      </c>
      <c r="E12" s="1" t="s">
        <v>39</v>
      </c>
      <c r="F12" s="1" t="s">
        <v>1196</v>
      </c>
      <c r="G12" s="10" t="s">
        <v>110</v>
      </c>
      <c r="H12" s="24"/>
      <c r="I12" s="24"/>
      <c r="J12" s="20">
        <v>5</v>
      </c>
      <c r="K12" s="10" t="s">
        <v>1262</v>
      </c>
      <c r="L12" s="20">
        <v>2023</v>
      </c>
      <c r="M12" s="10" t="s">
        <v>1187</v>
      </c>
      <c r="N12" s="10" t="s">
        <v>1573</v>
      </c>
      <c r="O12" s="10" t="s">
        <v>1575</v>
      </c>
      <c r="P12" s="10" t="s">
        <v>1582</v>
      </c>
      <c r="Q12" s="20">
        <v>20</v>
      </c>
      <c r="R12" s="1"/>
      <c r="S12" s="10" t="s">
        <v>1262</v>
      </c>
      <c r="U12" s="10" t="s">
        <v>1836</v>
      </c>
      <c r="V12" s="10" t="s">
        <v>1721</v>
      </c>
      <c r="W12" s="1" t="s">
        <v>1659</v>
      </c>
      <c r="X12" s="1" t="s">
        <v>2573</v>
      </c>
      <c r="Y12" s="1" t="s">
        <v>2576</v>
      </c>
      <c r="Z12" s="1" t="s">
        <v>2576</v>
      </c>
      <c r="AA12" s="1" t="s">
        <v>2305</v>
      </c>
    </row>
    <row r="13" spans="1:27" x14ac:dyDescent="0.25">
      <c r="A13" s="1">
        <v>12</v>
      </c>
      <c r="B13" s="7" t="s">
        <v>538</v>
      </c>
      <c r="C13" s="1" t="s">
        <v>32</v>
      </c>
      <c r="D13" s="1" t="s">
        <v>1641</v>
      </c>
      <c r="E13" s="1" t="s">
        <v>34</v>
      </c>
      <c r="F13" s="1" t="s">
        <v>1196</v>
      </c>
      <c r="G13" s="10" t="s">
        <v>114</v>
      </c>
      <c r="H13" s="24"/>
      <c r="I13" s="24"/>
      <c r="J13" s="20">
        <v>10</v>
      </c>
      <c r="K13" s="10" t="s">
        <v>1262</v>
      </c>
      <c r="L13" s="20">
        <v>2023</v>
      </c>
      <c r="M13" s="10" t="s">
        <v>1187</v>
      </c>
      <c r="N13" s="10" t="s">
        <v>1573</v>
      </c>
      <c r="O13" s="10" t="s">
        <v>1575</v>
      </c>
      <c r="P13" s="10" t="s">
        <v>1582</v>
      </c>
      <c r="Q13" s="20">
        <v>20</v>
      </c>
      <c r="R13" s="1"/>
      <c r="S13" s="10" t="s">
        <v>1262</v>
      </c>
      <c r="U13" s="10" t="s">
        <v>1722</v>
      </c>
      <c r="V13" s="10" t="s">
        <v>1723</v>
      </c>
      <c r="W13" s="1" t="s">
        <v>1660</v>
      </c>
      <c r="X13" s="1" t="s">
        <v>1661</v>
      </c>
      <c r="Y13" s="1" t="s">
        <v>2576</v>
      </c>
      <c r="Z13" s="1" t="s">
        <v>2576</v>
      </c>
      <c r="AA13" s="1" t="s">
        <v>2305</v>
      </c>
    </row>
    <row r="14" spans="1:27" x14ac:dyDescent="0.25">
      <c r="A14" s="1">
        <v>13</v>
      </c>
      <c r="B14" s="7" t="s">
        <v>539</v>
      </c>
      <c r="C14" s="1" t="s">
        <v>32</v>
      </c>
      <c r="D14" s="1" t="s">
        <v>1642</v>
      </c>
      <c r="E14" s="1" t="s">
        <v>34</v>
      </c>
      <c r="F14" s="1" t="s">
        <v>1196</v>
      </c>
      <c r="G14" s="10" t="s">
        <v>137</v>
      </c>
      <c r="H14" s="24"/>
      <c r="I14" s="24"/>
      <c r="J14" s="20">
        <v>5</v>
      </c>
      <c r="K14" s="10" t="s">
        <v>1262</v>
      </c>
      <c r="L14" s="20">
        <v>2023</v>
      </c>
      <c r="M14" s="10" t="s">
        <v>1187</v>
      </c>
      <c r="N14" s="10" t="s">
        <v>1573</v>
      </c>
      <c r="O14" s="10" t="s">
        <v>1575</v>
      </c>
      <c r="P14" s="10" t="s">
        <v>1582</v>
      </c>
      <c r="Q14" s="20">
        <v>20</v>
      </c>
      <c r="R14" s="1"/>
      <c r="S14" s="10" t="s">
        <v>1262</v>
      </c>
      <c r="U14" s="10" t="s">
        <v>1837</v>
      </c>
      <c r="V14" s="10" t="s">
        <v>1724</v>
      </c>
      <c r="W14" s="1" t="s">
        <v>1662</v>
      </c>
      <c r="X14" s="1" t="s">
        <v>1663</v>
      </c>
      <c r="Y14" s="1" t="s">
        <v>2576</v>
      </c>
      <c r="Z14" s="1" t="s">
        <v>2576</v>
      </c>
      <c r="AA14" s="1" t="s">
        <v>2305</v>
      </c>
    </row>
    <row r="15" spans="1:27" x14ac:dyDescent="0.25">
      <c r="A15" s="1">
        <v>14</v>
      </c>
      <c r="B15" s="7" t="s">
        <v>540</v>
      </c>
      <c r="C15" s="1" t="s">
        <v>32</v>
      </c>
      <c r="D15" s="1" t="s">
        <v>827</v>
      </c>
      <c r="E15" s="1" t="s">
        <v>39</v>
      </c>
      <c r="F15" s="1" t="s">
        <v>1196</v>
      </c>
      <c r="G15" s="10" t="s">
        <v>140</v>
      </c>
      <c r="H15" s="24"/>
      <c r="I15" s="24"/>
      <c r="J15" s="20">
        <v>10</v>
      </c>
      <c r="K15" s="10" t="s">
        <v>1262</v>
      </c>
      <c r="L15" s="20">
        <v>2023</v>
      </c>
      <c r="M15" s="10" t="s">
        <v>1187</v>
      </c>
      <c r="N15" s="10" t="s">
        <v>1573</v>
      </c>
      <c r="O15" s="10" t="s">
        <v>1575</v>
      </c>
      <c r="P15" s="10" t="s">
        <v>1582</v>
      </c>
      <c r="Q15" s="20">
        <v>20</v>
      </c>
      <c r="R15" s="1"/>
      <c r="S15" s="10" t="s">
        <v>1262</v>
      </c>
      <c r="U15" s="10" t="s">
        <v>1725</v>
      </c>
      <c r="V15" s="10" t="s">
        <v>1726</v>
      </c>
      <c r="W15" s="1" t="s">
        <v>1664</v>
      </c>
      <c r="X15" s="1" t="s">
        <v>1665</v>
      </c>
      <c r="Y15" s="1" t="s">
        <v>2576</v>
      </c>
      <c r="Z15" s="1" t="s">
        <v>2576</v>
      </c>
      <c r="AA15" s="1" t="s">
        <v>2305</v>
      </c>
    </row>
    <row r="16" spans="1:27" x14ac:dyDescent="0.25">
      <c r="A16" s="1">
        <v>15</v>
      </c>
      <c r="B16" s="7" t="s">
        <v>541</v>
      </c>
      <c r="C16" s="1" t="s">
        <v>32</v>
      </c>
      <c r="D16" s="1" t="s">
        <v>813</v>
      </c>
      <c r="E16" s="1" t="s">
        <v>34</v>
      </c>
      <c r="F16" s="1" t="s">
        <v>818</v>
      </c>
      <c r="G16" s="10" t="s">
        <v>154</v>
      </c>
      <c r="H16" s="28"/>
      <c r="I16" s="28"/>
      <c r="J16" s="20">
        <v>10</v>
      </c>
      <c r="K16" s="10" t="s">
        <v>1262</v>
      </c>
      <c r="L16" s="20">
        <v>2023</v>
      </c>
      <c r="M16" s="10" t="s">
        <v>1187</v>
      </c>
      <c r="N16" s="10" t="s">
        <v>1573</v>
      </c>
      <c r="O16" s="10" t="s">
        <v>1575</v>
      </c>
      <c r="P16" s="10" t="s">
        <v>1582</v>
      </c>
      <c r="Q16" s="20">
        <v>20</v>
      </c>
      <c r="R16" s="1"/>
      <c r="S16" s="10" t="s">
        <v>1262</v>
      </c>
      <c r="U16" s="10" t="s">
        <v>1727</v>
      </c>
      <c r="V16" s="10" t="s">
        <v>1838</v>
      </c>
      <c r="W16" s="1" t="s">
        <v>1666</v>
      </c>
      <c r="X16" s="1" t="s">
        <v>1667</v>
      </c>
      <c r="Y16" s="1" t="s">
        <v>2306</v>
      </c>
      <c r="Z16" s="1" t="s">
        <v>2309</v>
      </c>
      <c r="AA16" s="1" t="s">
        <v>2305</v>
      </c>
    </row>
    <row r="17" spans="1:27" x14ac:dyDescent="0.25">
      <c r="A17" s="1">
        <v>16</v>
      </c>
      <c r="B17" s="7" t="s">
        <v>542</v>
      </c>
      <c r="C17" s="1" t="s">
        <v>32</v>
      </c>
      <c r="D17" s="1" t="s">
        <v>813</v>
      </c>
      <c r="E17" s="1" t="s">
        <v>39</v>
      </c>
      <c r="F17" s="1" t="s">
        <v>818</v>
      </c>
      <c r="G17" s="10" t="s">
        <v>154</v>
      </c>
      <c r="H17" s="29"/>
      <c r="I17" s="29"/>
      <c r="J17" s="20">
        <v>10</v>
      </c>
      <c r="K17" s="10" t="s">
        <v>1262</v>
      </c>
      <c r="L17" s="20">
        <v>2023</v>
      </c>
      <c r="M17" s="10" t="s">
        <v>1187</v>
      </c>
      <c r="N17" s="10" t="s">
        <v>1573</v>
      </c>
      <c r="O17" s="10" t="s">
        <v>1575</v>
      </c>
      <c r="P17" s="10" t="s">
        <v>1582</v>
      </c>
      <c r="Q17" s="20">
        <v>20</v>
      </c>
      <c r="R17" s="1" t="s">
        <v>1572</v>
      </c>
      <c r="S17" s="10"/>
      <c r="U17" s="10" t="s">
        <v>1728</v>
      </c>
      <c r="V17" s="10" t="s">
        <v>1839</v>
      </c>
      <c r="W17" s="1" t="s">
        <v>1668</v>
      </c>
      <c r="X17" s="1" t="s">
        <v>1669</v>
      </c>
      <c r="Y17" s="1" t="s">
        <v>2306</v>
      </c>
      <c r="Z17" s="1" t="s">
        <v>2309</v>
      </c>
      <c r="AA17" s="1" t="s">
        <v>2305</v>
      </c>
    </row>
    <row r="18" spans="1:27" x14ac:dyDescent="0.25">
      <c r="A18" s="1">
        <v>17</v>
      </c>
      <c r="B18" s="7" t="s">
        <v>543</v>
      </c>
      <c r="C18" s="1" t="s">
        <v>32</v>
      </c>
      <c r="D18" s="1" t="s">
        <v>1639</v>
      </c>
      <c r="E18" s="1" t="s">
        <v>34</v>
      </c>
      <c r="F18" s="1" t="s">
        <v>818</v>
      </c>
      <c r="G18" s="10" t="s">
        <v>177</v>
      </c>
      <c r="H18" s="24"/>
      <c r="I18" s="24"/>
      <c r="J18" s="20">
        <v>10</v>
      </c>
      <c r="K18" s="10" t="s">
        <v>1262</v>
      </c>
      <c r="L18" s="20">
        <v>2023</v>
      </c>
      <c r="M18" s="10" t="s">
        <v>1187</v>
      </c>
      <c r="N18" s="10" t="s">
        <v>1573</v>
      </c>
      <c r="O18" s="10" t="s">
        <v>1575</v>
      </c>
      <c r="P18" s="10" t="s">
        <v>1582</v>
      </c>
      <c r="Q18" s="20">
        <v>20</v>
      </c>
      <c r="R18" s="1"/>
      <c r="S18" s="10" t="s">
        <v>1262</v>
      </c>
      <c r="U18" s="10" t="s">
        <v>1840</v>
      </c>
      <c r="V18" s="10" t="s">
        <v>1841</v>
      </c>
      <c r="W18" s="1" t="s">
        <v>1876</v>
      </c>
      <c r="X18" s="1" t="s">
        <v>1877</v>
      </c>
      <c r="Y18" s="1" t="s">
        <v>2306</v>
      </c>
      <c r="Z18" s="1" t="s">
        <v>454</v>
      </c>
      <c r="AA18" s="1" t="s">
        <v>2305</v>
      </c>
    </row>
    <row r="19" spans="1:27" x14ac:dyDescent="0.25">
      <c r="A19" s="1">
        <v>18</v>
      </c>
      <c r="B19" s="7" t="s">
        <v>544</v>
      </c>
      <c r="C19" s="1" t="s">
        <v>32</v>
      </c>
      <c r="D19" s="1" t="s">
        <v>182</v>
      </c>
      <c r="E19" s="1" t="s">
        <v>39</v>
      </c>
      <c r="F19" s="1" t="s">
        <v>818</v>
      </c>
      <c r="G19" s="10" t="s">
        <v>181</v>
      </c>
      <c r="H19" s="24"/>
      <c r="I19" s="24"/>
      <c r="J19" s="20">
        <v>6</v>
      </c>
      <c r="K19" s="10" t="s">
        <v>1262</v>
      </c>
      <c r="L19" s="20">
        <v>2023</v>
      </c>
      <c r="M19" s="10" t="s">
        <v>1187</v>
      </c>
      <c r="N19" s="10" t="s">
        <v>1573</v>
      </c>
      <c r="O19" s="10" t="s">
        <v>1575</v>
      </c>
      <c r="P19" s="10" t="s">
        <v>1582</v>
      </c>
      <c r="Q19" s="20">
        <v>20</v>
      </c>
      <c r="R19" s="1" t="s">
        <v>1572</v>
      </c>
      <c r="S19" s="10"/>
      <c r="U19" s="10" t="s">
        <v>1730</v>
      </c>
      <c r="V19" s="10" t="s">
        <v>1731</v>
      </c>
      <c r="W19" s="1" t="s">
        <v>1671</v>
      </c>
      <c r="X19" s="1" t="s">
        <v>1672</v>
      </c>
      <c r="Y19" s="1" t="s">
        <v>2306</v>
      </c>
      <c r="Z19" s="1" t="s">
        <v>454</v>
      </c>
      <c r="AA19" s="1" t="s">
        <v>2305</v>
      </c>
    </row>
    <row r="20" spans="1:27" x14ac:dyDescent="0.25">
      <c r="A20" s="1">
        <v>19</v>
      </c>
      <c r="B20" s="7" t="s">
        <v>545</v>
      </c>
      <c r="C20" s="1" t="s">
        <v>32</v>
      </c>
      <c r="D20" s="1" t="s">
        <v>195</v>
      </c>
      <c r="E20" s="1" t="s">
        <v>34</v>
      </c>
      <c r="F20" s="1" t="s">
        <v>1609</v>
      </c>
      <c r="G20" s="10" t="s">
        <v>194</v>
      </c>
      <c r="H20" s="24"/>
      <c r="I20" s="24"/>
      <c r="J20" s="20">
        <v>6</v>
      </c>
      <c r="K20" s="10" t="s">
        <v>1262</v>
      </c>
      <c r="L20" s="20">
        <v>2023</v>
      </c>
      <c r="M20" s="10" t="s">
        <v>1187</v>
      </c>
      <c r="N20" s="10" t="s">
        <v>1573</v>
      </c>
      <c r="O20" s="10" t="s">
        <v>1575</v>
      </c>
      <c r="P20" s="10" t="s">
        <v>1582</v>
      </c>
      <c r="Q20" s="20">
        <v>20</v>
      </c>
      <c r="R20" s="1" t="s">
        <v>1572</v>
      </c>
      <c r="S20" s="10"/>
      <c r="U20" s="10" t="s">
        <v>1842</v>
      </c>
      <c r="V20" s="10" t="s">
        <v>1843</v>
      </c>
      <c r="W20" s="1" t="s">
        <v>1673</v>
      </c>
      <c r="X20" s="1" t="s">
        <v>2574</v>
      </c>
      <c r="Y20" s="1" t="s">
        <v>2306</v>
      </c>
      <c r="Z20" s="1" t="s">
        <v>430</v>
      </c>
      <c r="AA20" s="1" t="s">
        <v>2305</v>
      </c>
    </row>
    <row r="21" spans="1:27" x14ac:dyDescent="0.25">
      <c r="A21" s="1">
        <v>20</v>
      </c>
      <c r="B21" s="7" t="s">
        <v>546</v>
      </c>
      <c r="C21" s="1" t="s">
        <v>32</v>
      </c>
      <c r="D21" s="1" t="s">
        <v>199</v>
      </c>
      <c r="E21" s="1" t="s">
        <v>39</v>
      </c>
      <c r="F21" s="1" t="s">
        <v>1609</v>
      </c>
      <c r="G21" s="10" t="s">
        <v>198</v>
      </c>
      <c r="H21" s="24"/>
      <c r="I21" s="24"/>
      <c r="J21" s="20">
        <v>10</v>
      </c>
      <c r="K21" s="10" t="s">
        <v>1262</v>
      </c>
      <c r="L21" s="20">
        <v>2023</v>
      </c>
      <c r="M21" s="10" t="s">
        <v>1187</v>
      </c>
      <c r="N21" s="10" t="s">
        <v>1573</v>
      </c>
      <c r="O21" s="10" t="s">
        <v>1575</v>
      </c>
      <c r="P21" s="10" t="s">
        <v>1582</v>
      </c>
      <c r="Q21" s="20">
        <v>20</v>
      </c>
      <c r="R21" s="1"/>
      <c r="S21" s="10" t="s">
        <v>1262</v>
      </c>
      <c r="U21" s="10" t="s">
        <v>1844</v>
      </c>
      <c r="V21" s="10" t="s">
        <v>1732</v>
      </c>
      <c r="W21" s="1" t="s">
        <v>1674</v>
      </c>
      <c r="X21" s="1" t="s">
        <v>1675</v>
      </c>
      <c r="Y21" s="1" t="s">
        <v>2306</v>
      </c>
      <c r="Z21" s="1" t="s">
        <v>430</v>
      </c>
      <c r="AA21" s="1" t="s">
        <v>2305</v>
      </c>
    </row>
    <row r="22" spans="1:27" x14ac:dyDescent="0.25">
      <c r="A22" s="1">
        <v>21</v>
      </c>
      <c r="B22" s="7" t="s">
        <v>547</v>
      </c>
      <c r="C22" s="1" t="s">
        <v>32</v>
      </c>
      <c r="D22" s="1" t="s">
        <v>814</v>
      </c>
      <c r="E22" s="1" t="s">
        <v>34</v>
      </c>
      <c r="F22" s="1" t="s">
        <v>828</v>
      </c>
      <c r="G22" s="10" t="s">
        <v>206</v>
      </c>
      <c r="H22" s="24"/>
      <c r="I22" s="24"/>
      <c r="J22" s="20">
        <v>10</v>
      </c>
      <c r="K22" s="10" t="s">
        <v>1262</v>
      </c>
      <c r="L22" s="20">
        <v>2023</v>
      </c>
      <c r="M22" s="10" t="s">
        <v>1187</v>
      </c>
      <c r="N22" s="10" t="s">
        <v>1573</v>
      </c>
      <c r="O22" s="10" t="s">
        <v>1575</v>
      </c>
      <c r="P22" s="10" t="s">
        <v>1582</v>
      </c>
      <c r="Q22" s="20">
        <v>20</v>
      </c>
      <c r="R22" s="1"/>
      <c r="S22" s="10" t="s">
        <v>1262</v>
      </c>
      <c r="U22" s="10" t="s">
        <v>1733</v>
      </c>
      <c r="V22" s="10" t="s">
        <v>1734</v>
      </c>
      <c r="W22" s="1" t="s">
        <v>1676</v>
      </c>
      <c r="X22" s="1" t="s">
        <v>1677</v>
      </c>
      <c r="Y22" s="1" t="s">
        <v>2306</v>
      </c>
      <c r="Z22" s="1" t="s">
        <v>430</v>
      </c>
      <c r="AA22" s="1" t="s">
        <v>2305</v>
      </c>
    </row>
    <row r="23" spans="1:27" x14ac:dyDescent="0.25">
      <c r="A23" s="1">
        <v>22</v>
      </c>
      <c r="B23" s="7" t="s">
        <v>548</v>
      </c>
      <c r="C23" s="1" t="s">
        <v>32</v>
      </c>
      <c r="D23" s="1" t="s">
        <v>814</v>
      </c>
      <c r="E23" s="1" t="s">
        <v>39</v>
      </c>
      <c r="F23" s="1" t="s">
        <v>828</v>
      </c>
      <c r="G23" s="10" t="s">
        <v>206</v>
      </c>
      <c r="H23" s="24"/>
      <c r="I23" s="24"/>
      <c r="J23" s="20">
        <v>10</v>
      </c>
      <c r="K23" s="10" t="s">
        <v>1262</v>
      </c>
      <c r="L23" s="20">
        <v>2023</v>
      </c>
      <c r="M23" s="10" t="s">
        <v>1187</v>
      </c>
      <c r="N23" s="10" t="s">
        <v>1573</v>
      </c>
      <c r="O23" s="10" t="s">
        <v>1575</v>
      </c>
      <c r="P23" s="10" t="s">
        <v>1582</v>
      </c>
      <c r="Q23" s="20">
        <v>20</v>
      </c>
      <c r="R23" s="1"/>
      <c r="S23" s="10" t="s">
        <v>1262</v>
      </c>
      <c r="U23" s="10" t="s">
        <v>1735</v>
      </c>
      <c r="V23" s="10" t="s">
        <v>1736</v>
      </c>
      <c r="W23" s="1" t="s">
        <v>1678</v>
      </c>
      <c r="X23" s="1" t="s">
        <v>1679</v>
      </c>
      <c r="Y23" s="1" t="s">
        <v>2306</v>
      </c>
      <c r="Z23" s="1" t="s">
        <v>430</v>
      </c>
      <c r="AA23" s="1" t="s">
        <v>2305</v>
      </c>
    </row>
    <row r="24" spans="1:27" x14ac:dyDescent="0.25">
      <c r="A24" s="1">
        <v>23</v>
      </c>
      <c r="B24" s="7" t="s">
        <v>553</v>
      </c>
      <c r="C24" s="1" t="s">
        <v>262</v>
      </c>
      <c r="D24" s="1" t="s">
        <v>1643</v>
      </c>
      <c r="E24" s="1" t="s">
        <v>34</v>
      </c>
      <c r="F24" s="1" t="s">
        <v>1240</v>
      </c>
      <c r="G24" s="10" t="s">
        <v>261</v>
      </c>
      <c r="H24" s="24"/>
      <c r="I24" s="24"/>
      <c r="J24" s="20">
        <v>2</v>
      </c>
      <c r="K24" s="10" t="s">
        <v>1262</v>
      </c>
      <c r="L24" s="20">
        <v>2023</v>
      </c>
      <c r="M24" s="10" t="s">
        <v>1187</v>
      </c>
      <c r="N24" s="10" t="s">
        <v>1573</v>
      </c>
      <c r="O24" s="10" t="s">
        <v>1575</v>
      </c>
      <c r="P24" s="10" t="s">
        <v>1582</v>
      </c>
      <c r="Q24" s="20">
        <v>20</v>
      </c>
      <c r="R24" s="1" t="s">
        <v>1249</v>
      </c>
      <c r="S24" s="10"/>
      <c r="U24" s="10" t="s">
        <v>1845</v>
      </c>
      <c r="V24" s="10" t="s">
        <v>1846</v>
      </c>
      <c r="W24" s="1" t="s">
        <v>1680</v>
      </c>
      <c r="X24" s="1" t="s">
        <v>1681</v>
      </c>
      <c r="Y24" s="1" t="s">
        <v>2302</v>
      </c>
      <c r="Z24" s="1" t="s">
        <v>468</v>
      </c>
      <c r="AA24" s="1" t="s">
        <v>2577</v>
      </c>
    </row>
    <row r="25" spans="1:27" x14ac:dyDescent="0.25">
      <c r="A25" s="1">
        <v>24</v>
      </c>
      <c r="B25" s="7" t="s">
        <v>554</v>
      </c>
      <c r="C25" s="1" t="s">
        <v>262</v>
      </c>
      <c r="D25" s="1" t="s">
        <v>266</v>
      </c>
      <c r="E25" s="1" t="s">
        <v>39</v>
      </c>
      <c r="F25" s="1" t="s">
        <v>1240</v>
      </c>
      <c r="G25" s="10" t="s">
        <v>265</v>
      </c>
      <c r="H25" s="24"/>
      <c r="I25" s="24"/>
      <c r="J25" s="20">
        <v>2</v>
      </c>
      <c r="K25" s="10" t="s">
        <v>1262</v>
      </c>
      <c r="L25" s="20">
        <v>2023</v>
      </c>
      <c r="M25" s="10" t="s">
        <v>1187</v>
      </c>
      <c r="N25" s="10" t="s">
        <v>1573</v>
      </c>
      <c r="O25" s="10" t="s">
        <v>1575</v>
      </c>
      <c r="P25" s="10" t="s">
        <v>1582</v>
      </c>
      <c r="Q25" s="20">
        <v>20</v>
      </c>
      <c r="R25" s="1" t="s">
        <v>1249</v>
      </c>
      <c r="S25" s="10"/>
      <c r="U25" s="10" t="s">
        <v>1737</v>
      </c>
      <c r="V25" s="10" t="s">
        <v>1738</v>
      </c>
      <c r="W25" s="1" t="s">
        <v>1682</v>
      </c>
      <c r="X25" s="1" t="s">
        <v>1683</v>
      </c>
      <c r="Y25" s="1" t="s">
        <v>2302</v>
      </c>
      <c r="Z25" s="1" t="s">
        <v>468</v>
      </c>
      <c r="AA25" s="1" t="s">
        <v>2304</v>
      </c>
    </row>
    <row r="26" spans="1:27" x14ac:dyDescent="0.25">
      <c r="A26" s="1">
        <v>25</v>
      </c>
      <c r="B26" s="7" t="s">
        <v>555</v>
      </c>
      <c r="C26" s="1" t="s">
        <v>262</v>
      </c>
      <c r="D26" s="1" t="s">
        <v>1640</v>
      </c>
      <c r="E26" s="1" t="s">
        <v>34</v>
      </c>
      <c r="F26" s="1" t="s">
        <v>1240</v>
      </c>
      <c r="G26" s="10" t="s">
        <v>269</v>
      </c>
      <c r="H26" s="24"/>
      <c r="I26" s="24"/>
      <c r="J26" s="20">
        <v>2</v>
      </c>
      <c r="K26" s="10" t="s">
        <v>1262</v>
      </c>
      <c r="L26" s="20">
        <v>2023</v>
      </c>
      <c r="M26" s="10" t="s">
        <v>1187</v>
      </c>
      <c r="N26" s="10" t="s">
        <v>1573</v>
      </c>
      <c r="O26" s="10" t="s">
        <v>1575</v>
      </c>
      <c r="P26" s="10" t="s">
        <v>1582</v>
      </c>
      <c r="Q26" s="20">
        <v>20</v>
      </c>
      <c r="R26" s="1"/>
      <c r="S26" s="10" t="s">
        <v>1262</v>
      </c>
      <c r="U26" s="10" t="s">
        <v>1847</v>
      </c>
      <c r="V26" s="10" t="s">
        <v>1739</v>
      </c>
      <c r="W26" s="1" t="s">
        <v>1684</v>
      </c>
      <c r="X26" s="1" t="s">
        <v>1685</v>
      </c>
      <c r="Y26" s="1" t="s">
        <v>2302</v>
      </c>
      <c r="Z26" s="1" t="s">
        <v>468</v>
      </c>
      <c r="AA26" s="1" t="s">
        <v>2304</v>
      </c>
    </row>
    <row r="27" spans="1:27" x14ac:dyDescent="0.25">
      <c r="A27" s="1">
        <v>26</v>
      </c>
      <c r="B27" s="7" t="s">
        <v>556</v>
      </c>
      <c r="C27" s="1" t="s">
        <v>262</v>
      </c>
      <c r="D27" s="1" t="s">
        <v>1644</v>
      </c>
      <c r="E27" s="1" t="s">
        <v>39</v>
      </c>
      <c r="F27" s="1" t="s">
        <v>1240</v>
      </c>
      <c r="G27" s="10" t="s">
        <v>276</v>
      </c>
      <c r="H27" s="24"/>
      <c r="I27" s="24"/>
      <c r="J27" s="20">
        <v>3</v>
      </c>
      <c r="K27" s="10" t="s">
        <v>1262</v>
      </c>
      <c r="L27" s="20">
        <v>2023</v>
      </c>
      <c r="M27" s="10" t="s">
        <v>1187</v>
      </c>
      <c r="N27" s="10" t="s">
        <v>1573</v>
      </c>
      <c r="O27" s="10" t="s">
        <v>1575</v>
      </c>
      <c r="P27" s="10" t="s">
        <v>1582</v>
      </c>
      <c r="Q27" s="20">
        <v>20</v>
      </c>
      <c r="R27" s="1"/>
      <c r="S27" s="10" t="s">
        <v>1262</v>
      </c>
      <c r="U27" s="10" t="s">
        <v>1848</v>
      </c>
      <c r="V27" s="10" t="s">
        <v>1849</v>
      </c>
      <c r="W27" s="1" t="s">
        <v>1757</v>
      </c>
      <c r="X27" s="1" t="s">
        <v>1758</v>
      </c>
      <c r="Y27" s="1" t="s">
        <v>2302</v>
      </c>
      <c r="Z27" s="1" t="s">
        <v>468</v>
      </c>
      <c r="AA27" s="1" t="s">
        <v>2304</v>
      </c>
    </row>
    <row r="28" spans="1:27" x14ac:dyDescent="0.25">
      <c r="A28" s="1">
        <v>27</v>
      </c>
      <c r="B28" s="7" t="s">
        <v>557</v>
      </c>
      <c r="C28" s="1" t="s">
        <v>262</v>
      </c>
      <c r="D28" s="1" t="s">
        <v>281</v>
      </c>
      <c r="E28" s="1" t="s">
        <v>34</v>
      </c>
      <c r="F28" s="1" t="s">
        <v>1240</v>
      </c>
      <c r="G28" s="10" t="s">
        <v>280</v>
      </c>
      <c r="H28" s="24"/>
      <c r="I28" s="24"/>
      <c r="J28" s="20">
        <v>5</v>
      </c>
      <c r="K28" s="10" t="s">
        <v>1262</v>
      </c>
      <c r="L28" s="20">
        <v>2023</v>
      </c>
      <c r="M28" s="10" t="s">
        <v>1187</v>
      </c>
      <c r="N28" s="10" t="s">
        <v>1573</v>
      </c>
      <c r="O28" s="10" t="s">
        <v>1575</v>
      </c>
      <c r="P28" s="10" t="s">
        <v>1582</v>
      </c>
      <c r="Q28" s="20">
        <v>20</v>
      </c>
      <c r="R28" s="1"/>
      <c r="S28" s="10" t="s">
        <v>1262</v>
      </c>
      <c r="U28" s="10" t="s">
        <v>1740</v>
      </c>
      <c r="V28" s="10" t="s">
        <v>1741</v>
      </c>
      <c r="W28" s="1" t="s">
        <v>1686</v>
      </c>
      <c r="X28" s="1" t="s">
        <v>1687</v>
      </c>
      <c r="Y28" s="1" t="s">
        <v>2302</v>
      </c>
      <c r="Z28" s="1" t="s">
        <v>468</v>
      </c>
      <c r="AA28" s="1" t="s">
        <v>2304</v>
      </c>
    </row>
    <row r="29" spans="1:27" x14ac:dyDescent="0.25">
      <c r="A29" s="1">
        <v>28</v>
      </c>
      <c r="B29" s="7" t="s">
        <v>558</v>
      </c>
      <c r="C29" s="1" t="s">
        <v>262</v>
      </c>
      <c r="D29" s="1" t="s">
        <v>1645</v>
      </c>
      <c r="E29" s="1" t="s">
        <v>39</v>
      </c>
      <c r="F29" s="1" t="s">
        <v>1240</v>
      </c>
      <c r="G29" s="10" t="s">
        <v>284</v>
      </c>
      <c r="H29" s="24"/>
      <c r="I29" s="24"/>
      <c r="J29" s="20">
        <v>3</v>
      </c>
      <c r="K29" s="10" t="s">
        <v>1262</v>
      </c>
      <c r="L29" s="20">
        <v>2023</v>
      </c>
      <c r="M29" s="10" t="s">
        <v>1187</v>
      </c>
      <c r="N29" s="10" t="s">
        <v>1573</v>
      </c>
      <c r="O29" s="10" t="s">
        <v>1575</v>
      </c>
      <c r="P29" s="10" t="s">
        <v>1582</v>
      </c>
      <c r="Q29" s="20">
        <v>20</v>
      </c>
      <c r="R29" s="1"/>
      <c r="S29" s="10" t="s">
        <v>1262</v>
      </c>
      <c r="U29" s="10" t="s">
        <v>1850</v>
      </c>
      <c r="V29" s="10" t="s">
        <v>1851</v>
      </c>
      <c r="W29" s="1" t="s">
        <v>1688</v>
      </c>
      <c r="X29" s="1" t="s">
        <v>1689</v>
      </c>
      <c r="Y29" s="1" t="s">
        <v>2302</v>
      </c>
      <c r="Z29" s="1" t="s">
        <v>468</v>
      </c>
      <c r="AA29" s="1" t="s">
        <v>2304</v>
      </c>
    </row>
    <row r="30" spans="1:27" x14ac:dyDescent="0.25">
      <c r="A30" s="1">
        <v>29</v>
      </c>
      <c r="B30" s="37" t="s">
        <v>559</v>
      </c>
      <c r="C30" s="1" t="s">
        <v>262</v>
      </c>
      <c r="D30" s="1" t="s">
        <v>295</v>
      </c>
      <c r="E30" s="1" t="s">
        <v>39</v>
      </c>
      <c r="F30" s="1" t="s">
        <v>1638</v>
      </c>
      <c r="G30" s="10" t="s">
        <v>294</v>
      </c>
      <c r="H30" s="24"/>
      <c r="I30" s="24"/>
      <c r="J30" s="20">
        <v>5</v>
      </c>
      <c r="K30" s="10" t="s">
        <v>1262</v>
      </c>
      <c r="L30" s="20">
        <v>2023</v>
      </c>
      <c r="M30" s="10" t="s">
        <v>1187</v>
      </c>
      <c r="N30" s="10" t="s">
        <v>1573</v>
      </c>
      <c r="O30" s="10" t="s">
        <v>1575</v>
      </c>
      <c r="P30" s="10" t="s">
        <v>1582</v>
      </c>
      <c r="Q30" s="20">
        <v>20</v>
      </c>
      <c r="R30" s="1"/>
      <c r="S30" s="10" t="s">
        <v>1262</v>
      </c>
      <c r="U30" s="10" t="s">
        <v>1852</v>
      </c>
      <c r="V30" s="10" t="s">
        <v>1853</v>
      </c>
      <c r="W30" s="1" t="s">
        <v>1878</v>
      </c>
      <c r="X30" s="1" t="s">
        <v>1879</v>
      </c>
      <c r="Y30" s="1" t="s">
        <v>2310</v>
      </c>
      <c r="Z30" s="1" t="s">
        <v>2311</v>
      </c>
      <c r="AA30" s="1" t="s">
        <v>2304</v>
      </c>
    </row>
    <row r="31" spans="1:27" x14ac:dyDescent="0.25">
      <c r="A31" s="1">
        <v>30</v>
      </c>
      <c r="B31" s="37" t="s">
        <v>560</v>
      </c>
      <c r="C31" s="1" t="s">
        <v>262</v>
      </c>
      <c r="D31" s="1" t="s">
        <v>295</v>
      </c>
      <c r="E31" s="1" t="s">
        <v>34</v>
      </c>
      <c r="F31" s="1" t="s">
        <v>1638</v>
      </c>
      <c r="G31" s="10" t="s">
        <v>294</v>
      </c>
      <c r="H31" s="24"/>
      <c r="I31" s="24"/>
      <c r="J31" s="20">
        <v>5</v>
      </c>
      <c r="K31" s="10" t="s">
        <v>1262</v>
      </c>
      <c r="L31" s="20">
        <v>2023</v>
      </c>
      <c r="M31" s="10" t="s">
        <v>1187</v>
      </c>
      <c r="N31" s="10" t="s">
        <v>1573</v>
      </c>
      <c r="O31" s="10" t="s">
        <v>1575</v>
      </c>
      <c r="P31" s="10" t="s">
        <v>1582</v>
      </c>
      <c r="Q31" s="20">
        <v>20</v>
      </c>
      <c r="R31" s="1"/>
      <c r="S31" s="10" t="s">
        <v>1262</v>
      </c>
      <c r="U31" s="10" t="s">
        <v>1854</v>
      </c>
      <c r="V31" s="10" t="s">
        <v>1855</v>
      </c>
      <c r="W31" s="1" t="s">
        <v>1880</v>
      </c>
      <c r="X31" s="1" t="s">
        <v>1881</v>
      </c>
      <c r="Y31" s="1" t="s">
        <v>2310</v>
      </c>
      <c r="Z31" s="1" t="s">
        <v>2311</v>
      </c>
      <c r="AA31" s="1" t="s">
        <v>2304</v>
      </c>
    </row>
    <row r="32" spans="1:27" x14ac:dyDescent="0.25">
      <c r="A32" s="1">
        <v>31</v>
      </c>
      <c r="B32" s="7" t="s">
        <v>561</v>
      </c>
      <c r="C32" s="38" t="s">
        <v>262</v>
      </c>
      <c r="D32" s="1" t="s">
        <v>304</v>
      </c>
      <c r="E32" s="1" t="s">
        <v>34</v>
      </c>
      <c r="F32" s="1" t="s">
        <v>305</v>
      </c>
      <c r="G32" s="10" t="s">
        <v>303</v>
      </c>
      <c r="H32" s="24"/>
      <c r="I32" s="24"/>
      <c r="J32" s="20">
        <v>5</v>
      </c>
      <c r="K32" s="10" t="s">
        <v>1262</v>
      </c>
      <c r="L32" s="20">
        <v>2023</v>
      </c>
      <c r="M32" s="10" t="s">
        <v>1187</v>
      </c>
      <c r="N32" s="10" t="s">
        <v>1573</v>
      </c>
      <c r="O32" s="10" t="s">
        <v>1575</v>
      </c>
      <c r="P32" s="10" t="s">
        <v>1582</v>
      </c>
      <c r="Q32" s="20">
        <v>20</v>
      </c>
      <c r="R32" s="1" t="s">
        <v>1570</v>
      </c>
      <c r="S32" s="10"/>
      <c r="U32" s="10" t="s">
        <v>1742</v>
      </c>
      <c r="V32" s="10" t="s">
        <v>1743</v>
      </c>
      <c r="W32" s="1" t="s">
        <v>1690</v>
      </c>
      <c r="X32" s="1" t="s">
        <v>1691</v>
      </c>
      <c r="Y32" s="1" t="s">
        <v>2312</v>
      </c>
      <c r="Z32" s="1" t="s">
        <v>2313</v>
      </c>
      <c r="AA32" s="1" t="s">
        <v>2304</v>
      </c>
    </row>
    <row r="33" spans="1:27" x14ac:dyDescent="0.25">
      <c r="A33" s="1">
        <v>32</v>
      </c>
      <c r="B33" s="27" t="s">
        <v>562</v>
      </c>
      <c r="C33" s="38" t="s">
        <v>262</v>
      </c>
      <c r="D33" s="1" t="s">
        <v>309</v>
      </c>
      <c r="E33" s="1" t="s">
        <v>39</v>
      </c>
      <c r="F33" s="1" t="s">
        <v>305</v>
      </c>
      <c r="G33" s="10" t="s">
        <v>308</v>
      </c>
      <c r="H33" s="24"/>
      <c r="I33" s="24"/>
      <c r="J33" s="20">
        <v>3</v>
      </c>
      <c r="K33" s="10" t="s">
        <v>1262</v>
      </c>
      <c r="L33" s="20">
        <v>2023</v>
      </c>
      <c r="M33" s="10" t="s">
        <v>1187</v>
      </c>
      <c r="N33" s="10" t="s">
        <v>1573</v>
      </c>
      <c r="O33" s="10" t="s">
        <v>1575</v>
      </c>
      <c r="P33" s="10" t="s">
        <v>1582</v>
      </c>
      <c r="Q33" s="20">
        <v>20</v>
      </c>
      <c r="R33" s="1" t="s">
        <v>1570</v>
      </c>
      <c r="S33" s="10"/>
      <c r="U33" s="33" t="s">
        <v>1856</v>
      </c>
      <c r="V33" s="33" t="s">
        <v>1857</v>
      </c>
      <c r="W33" s="6" t="s">
        <v>1882</v>
      </c>
      <c r="X33" s="6" t="s">
        <v>1883</v>
      </c>
      <c r="Y33" s="1" t="s">
        <v>2312</v>
      </c>
      <c r="Z33" s="1" t="s">
        <v>2313</v>
      </c>
      <c r="AA33" s="1" t="s">
        <v>2304</v>
      </c>
    </row>
    <row r="34" spans="1:27" x14ac:dyDescent="0.25">
      <c r="A34" s="1">
        <v>33</v>
      </c>
      <c r="B34" s="7" t="s">
        <v>563</v>
      </c>
      <c r="C34" s="1" t="s">
        <v>262</v>
      </c>
      <c r="D34" s="1" t="s">
        <v>333</v>
      </c>
      <c r="E34" s="1" t="s">
        <v>39</v>
      </c>
      <c r="F34" s="1" t="s">
        <v>305</v>
      </c>
      <c r="G34" s="10" t="s">
        <v>332</v>
      </c>
      <c r="H34" s="24"/>
      <c r="I34" s="24"/>
      <c r="J34" s="20">
        <v>4</v>
      </c>
      <c r="K34" s="10" t="s">
        <v>1262</v>
      </c>
      <c r="L34" s="20">
        <v>2023</v>
      </c>
      <c r="M34" s="10" t="s">
        <v>1187</v>
      </c>
      <c r="N34" s="10" t="s">
        <v>1573</v>
      </c>
      <c r="O34" s="10" t="s">
        <v>1575</v>
      </c>
      <c r="P34" s="10" t="s">
        <v>1582</v>
      </c>
      <c r="Q34" s="20">
        <v>20</v>
      </c>
      <c r="R34" s="1"/>
      <c r="S34" s="10" t="s">
        <v>1262</v>
      </c>
      <c r="U34" s="10" t="s">
        <v>1744</v>
      </c>
      <c r="V34" s="10" t="s">
        <v>1745</v>
      </c>
      <c r="W34" s="1" t="s">
        <v>1692</v>
      </c>
      <c r="X34" s="1" t="s">
        <v>1693</v>
      </c>
      <c r="Y34" s="1" t="s">
        <v>2312</v>
      </c>
      <c r="Z34" s="1" t="s">
        <v>2313</v>
      </c>
      <c r="AA34" s="1" t="s">
        <v>2304</v>
      </c>
    </row>
    <row r="35" spans="1:27" x14ac:dyDescent="0.25">
      <c r="A35" s="1">
        <v>34</v>
      </c>
      <c r="B35" s="7" t="s">
        <v>564</v>
      </c>
      <c r="C35" s="1" t="s">
        <v>262</v>
      </c>
      <c r="D35" s="1" t="s">
        <v>333</v>
      </c>
      <c r="E35" s="1" t="s">
        <v>34</v>
      </c>
      <c r="F35" s="1" t="s">
        <v>305</v>
      </c>
      <c r="G35" s="10" t="s">
        <v>332</v>
      </c>
      <c r="H35" s="24"/>
      <c r="I35" s="24"/>
      <c r="J35" s="20">
        <v>4</v>
      </c>
      <c r="K35" s="10" t="s">
        <v>1262</v>
      </c>
      <c r="L35" s="20">
        <v>2023</v>
      </c>
      <c r="M35" s="10" t="s">
        <v>1187</v>
      </c>
      <c r="N35" s="10" t="s">
        <v>1573</v>
      </c>
      <c r="O35" s="10" t="s">
        <v>1575</v>
      </c>
      <c r="P35" s="10" t="s">
        <v>1582</v>
      </c>
      <c r="Q35" s="20">
        <v>20</v>
      </c>
      <c r="R35" s="1"/>
      <c r="S35" s="10" t="s">
        <v>1262</v>
      </c>
      <c r="U35" s="10" t="s">
        <v>1858</v>
      </c>
      <c r="V35" s="10" t="s">
        <v>1859</v>
      </c>
      <c r="W35" s="1" t="s">
        <v>1694</v>
      </c>
      <c r="X35" s="1" t="s">
        <v>1695</v>
      </c>
      <c r="Y35" s="1" t="s">
        <v>2312</v>
      </c>
      <c r="Z35" s="1" t="s">
        <v>2313</v>
      </c>
      <c r="AA35" s="1" t="s">
        <v>2304</v>
      </c>
    </row>
    <row r="36" spans="1:27" x14ac:dyDescent="0.25">
      <c r="A36" s="1">
        <v>35</v>
      </c>
      <c r="B36" s="7" t="s">
        <v>565</v>
      </c>
      <c r="C36" s="1" t="s">
        <v>262</v>
      </c>
      <c r="D36" s="1" t="s">
        <v>355</v>
      </c>
      <c r="E36" s="1" t="s">
        <v>34</v>
      </c>
      <c r="F36" s="1" t="s">
        <v>351</v>
      </c>
      <c r="G36" s="10" t="s">
        <v>354</v>
      </c>
      <c r="H36" s="24"/>
      <c r="I36" s="24"/>
      <c r="J36" s="20">
        <v>3</v>
      </c>
      <c r="K36" s="10" t="s">
        <v>1262</v>
      </c>
      <c r="L36" s="20">
        <v>2023</v>
      </c>
      <c r="M36" s="10" t="s">
        <v>1187</v>
      </c>
      <c r="N36" s="10" t="s">
        <v>1573</v>
      </c>
      <c r="O36" s="10" t="s">
        <v>1575</v>
      </c>
      <c r="P36" s="10" t="s">
        <v>1582</v>
      </c>
      <c r="Q36" s="20">
        <v>20</v>
      </c>
      <c r="R36" s="1"/>
      <c r="S36" s="10" t="s">
        <v>1262</v>
      </c>
      <c r="U36" s="10" t="s">
        <v>1746</v>
      </c>
      <c r="V36" s="10" t="s">
        <v>1860</v>
      </c>
      <c r="W36" s="1" t="s">
        <v>2575</v>
      </c>
      <c r="X36" s="1" t="s">
        <v>1696</v>
      </c>
      <c r="Y36" s="1" t="s">
        <v>2312</v>
      </c>
      <c r="Z36" s="1" t="s">
        <v>2314</v>
      </c>
      <c r="AA36" s="1" t="s">
        <v>2304</v>
      </c>
    </row>
    <row r="37" spans="1:27" x14ac:dyDescent="0.25">
      <c r="A37" s="1">
        <v>36</v>
      </c>
      <c r="B37" s="7" t="s">
        <v>566</v>
      </c>
      <c r="C37" s="1" t="s">
        <v>262</v>
      </c>
      <c r="D37" s="1" t="s">
        <v>359</v>
      </c>
      <c r="E37" s="1" t="s">
        <v>39</v>
      </c>
      <c r="F37" s="1" t="s">
        <v>351</v>
      </c>
      <c r="G37" s="10" t="s">
        <v>358</v>
      </c>
      <c r="H37" s="24"/>
      <c r="I37" s="24"/>
      <c r="J37" s="20">
        <v>4</v>
      </c>
      <c r="K37" s="10" t="s">
        <v>1262</v>
      </c>
      <c r="L37" s="20">
        <v>2023</v>
      </c>
      <c r="M37" s="10" t="s">
        <v>1187</v>
      </c>
      <c r="N37" s="10" t="s">
        <v>1573</v>
      </c>
      <c r="O37" s="10" t="s">
        <v>1575</v>
      </c>
      <c r="P37" s="10" t="s">
        <v>1582</v>
      </c>
      <c r="Q37" s="20">
        <v>20</v>
      </c>
      <c r="R37" s="1"/>
      <c r="S37" s="10" t="s">
        <v>1262</v>
      </c>
      <c r="U37" s="10" t="s">
        <v>1861</v>
      </c>
      <c r="V37" s="10" t="s">
        <v>1862</v>
      </c>
      <c r="W37" s="1" t="s">
        <v>1697</v>
      </c>
      <c r="X37" s="1" t="s">
        <v>1698</v>
      </c>
      <c r="Y37" s="1" t="s">
        <v>2312</v>
      </c>
      <c r="Z37" s="1" t="s">
        <v>2314</v>
      </c>
      <c r="AA37" s="1" t="s">
        <v>2304</v>
      </c>
    </row>
    <row r="38" spans="1:27" x14ac:dyDescent="0.25">
      <c r="A38" s="1">
        <v>37</v>
      </c>
      <c r="B38" s="37" t="s">
        <v>567</v>
      </c>
      <c r="C38" s="1" t="s">
        <v>262</v>
      </c>
      <c r="D38" s="1" t="s">
        <v>815</v>
      </c>
      <c r="E38" s="1" t="s">
        <v>39</v>
      </c>
      <c r="F38" s="1" t="s">
        <v>351</v>
      </c>
      <c r="G38" s="10" t="s">
        <v>384</v>
      </c>
      <c r="H38" s="24"/>
      <c r="I38" s="24"/>
      <c r="J38" s="20">
        <v>4</v>
      </c>
      <c r="K38" s="10" t="s">
        <v>1262</v>
      </c>
      <c r="L38" s="20">
        <v>2023</v>
      </c>
      <c r="M38" s="10" t="s">
        <v>1187</v>
      </c>
      <c r="N38" s="10" t="s">
        <v>1573</v>
      </c>
      <c r="O38" s="10" t="s">
        <v>1575</v>
      </c>
      <c r="P38" s="10" t="s">
        <v>1582</v>
      </c>
      <c r="Q38" s="20">
        <v>20</v>
      </c>
      <c r="R38" s="1"/>
      <c r="S38" s="10" t="s">
        <v>1262</v>
      </c>
      <c r="U38" s="10" t="s">
        <v>1863</v>
      </c>
      <c r="V38" s="10" t="s">
        <v>1864</v>
      </c>
      <c r="W38" s="1" t="s">
        <v>1699</v>
      </c>
      <c r="X38" s="1" t="s">
        <v>1700</v>
      </c>
      <c r="Y38" s="1" t="s">
        <v>2312</v>
      </c>
      <c r="Z38" s="1" t="s">
        <v>2314</v>
      </c>
      <c r="AA38" s="1" t="s">
        <v>2304</v>
      </c>
    </row>
    <row r="39" spans="1:27" x14ac:dyDescent="0.25">
      <c r="A39" s="1">
        <v>38</v>
      </c>
      <c r="B39" s="37" t="s">
        <v>568</v>
      </c>
      <c r="C39" s="1" t="s">
        <v>262</v>
      </c>
      <c r="D39" s="1" t="s">
        <v>815</v>
      </c>
      <c r="E39" s="1" t="s">
        <v>34</v>
      </c>
      <c r="F39" s="1" t="s">
        <v>351</v>
      </c>
      <c r="G39" s="10" t="s">
        <v>384</v>
      </c>
      <c r="H39" s="24"/>
      <c r="I39" s="24"/>
      <c r="J39" s="20">
        <v>4</v>
      </c>
      <c r="K39" s="10" t="s">
        <v>1262</v>
      </c>
      <c r="L39" s="20">
        <v>2023</v>
      </c>
      <c r="M39" s="10" t="s">
        <v>1187</v>
      </c>
      <c r="N39" s="10" t="s">
        <v>1573</v>
      </c>
      <c r="O39" s="10" t="s">
        <v>1575</v>
      </c>
      <c r="P39" s="10" t="s">
        <v>1582</v>
      </c>
      <c r="Q39" s="20">
        <v>20</v>
      </c>
      <c r="R39" s="1"/>
      <c r="S39" s="10" t="s">
        <v>1262</v>
      </c>
      <c r="U39" s="10" t="s">
        <v>1865</v>
      </c>
      <c r="V39" s="10" t="s">
        <v>1866</v>
      </c>
      <c r="W39" s="1" t="s">
        <v>1701</v>
      </c>
      <c r="X39" s="1" t="s">
        <v>1702</v>
      </c>
      <c r="Y39" s="1" t="s">
        <v>2312</v>
      </c>
      <c r="Z39" s="1" t="s">
        <v>2314</v>
      </c>
      <c r="AA39" s="1" t="s">
        <v>2304</v>
      </c>
    </row>
    <row r="40" spans="1:27" x14ac:dyDescent="0.25">
      <c r="A40" s="1">
        <v>39</v>
      </c>
      <c r="B40" s="7" t="s">
        <v>569</v>
      </c>
      <c r="C40" s="1" t="s">
        <v>262</v>
      </c>
      <c r="D40" s="1" t="s">
        <v>836</v>
      </c>
      <c r="E40" s="1" t="s">
        <v>34</v>
      </c>
      <c r="F40" s="1" t="s">
        <v>1230</v>
      </c>
      <c r="G40" s="10" t="s">
        <v>393</v>
      </c>
      <c r="H40" s="24"/>
      <c r="I40" s="24"/>
      <c r="J40" s="20">
        <v>4</v>
      </c>
      <c r="K40" s="10" t="s">
        <v>1262</v>
      </c>
      <c r="L40" s="20">
        <v>2023</v>
      </c>
      <c r="M40" s="10" t="s">
        <v>1187</v>
      </c>
      <c r="N40" s="10" t="s">
        <v>1573</v>
      </c>
      <c r="O40" s="10" t="s">
        <v>1575</v>
      </c>
      <c r="P40" s="10" t="s">
        <v>1582</v>
      </c>
      <c r="Q40" s="20">
        <v>20</v>
      </c>
      <c r="R40" s="1"/>
      <c r="S40" s="10" t="s">
        <v>1262</v>
      </c>
      <c r="U40" s="10" t="s">
        <v>1748</v>
      </c>
      <c r="V40" s="10" t="s">
        <v>1867</v>
      </c>
      <c r="W40" s="1" t="s">
        <v>1703</v>
      </c>
      <c r="X40" s="1" t="s">
        <v>1704</v>
      </c>
      <c r="Y40" s="1" t="s">
        <v>2315</v>
      </c>
      <c r="Z40" s="1" t="s">
        <v>1230</v>
      </c>
      <c r="AA40" s="1" t="s">
        <v>2304</v>
      </c>
    </row>
    <row r="41" spans="1:27" x14ac:dyDescent="0.25">
      <c r="A41" s="1">
        <v>40</v>
      </c>
      <c r="B41" s="7" t="s">
        <v>570</v>
      </c>
      <c r="C41" s="1" t="s">
        <v>262</v>
      </c>
      <c r="D41" s="1" t="s">
        <v>394</v>
      </c>
      <c r="E41" s="1" t="s">
        <v>39</v>
      </c>
      <c r="F41" s="1" t="s">
        <v>1230</v>
      </c>
      <c r="G41" s="10" t="s">
        <v>398</v>
      </c>
      <c r="H41" s="24"/>
      <c r="I41" s="24"/>
      <c r="J41" s="20">
        <v>4</v>
      </c>
      <c r="K41" s="10" t="s">
        <v>1262</v>
      </c>
      <c r="L41" s="20">
        <v>2023</v>
      </c>
      <c r="M41" s="10" t="s">
        <v>1187</v>
      </c>
      <c r="N41" s="10" t="s">
        <v>1573</v>
      </c>
      <c r="O41" s="10" t="s">
        <v>1575</v>
      </c>
      <c r="P41" s="10" t="s">
        <v>1582</v>
      </c>
      <c r="Q41" s="20">
        <v>20</v>
      </c>
      <c r="R41" s="1"/>
      <c r="S41" s="10" t="s">
        <v>1262</v>
      </c>
      <c r="U41" s="10" t="s">
        <v>1749</v>
      </c>
      <c r="V41" s="10" t="s">
        <v>1868</v>
      </c>
      <c r="W41" s="1" t="s">
        <v>1705</v>
      </c>
      <c r="X41" s="1" t="s">
        <v>1706</v>
      </c>
      <c r="Y41" s="1" t="s">
        <v>2315</v>
      </c>
      <c r="Z41" s="1" t="s">
        <v>1230</v>
      </c>
      <c r="AA41" s="1" t="s">
        <v>2304</v>
      </c>
    </row>
    <row r="42" spans="1:27" x14ac:dyDescent="0.25">
      <c r="A42" s="1">
        <v>41</v>
      </c>
      <c r="B42" s="7" t="s">
        <v>549</v>
      </c>
      <c r="C42" s="1" t="s">
        <v>240</v>
      </c>
      <c r="D42" s="1" t="s">
        <v>241</v>
      </c>
      <c r="E42" s="1" t="s">
        <v>34</v>
      </c>
      <c r="F42" s="1" t="s">
        <v>242</v>
      </c>
      <c r="G42" s="10" t="s">
        <v>239</v>
      </c>
      <c r="H42" s="10"/>
      <c r="I42" s="10"/>
      <c r="J42" s="20"/>
      <c r="K42" s="10"/>
      <c r="L42" s="20">
        <v>2023</v>
      </c>
      <c r="M42" s="10" t="s">
        <v>1187</v>
      </c>
      <c r="N42" s="10" t="s">
        <v>1573</v>
      </c>
      <c r="O42" s="10" t="s">
        <v>1575</v>
      </c>
      <c r="P42" s="10" t="s">
        <v>1582</v>
      </c>
      <c r="Q42" s="20">
        <v>20</v>
      </c>
      <c r="R42" s="1" t="s">
        <v>1571</v>
      </c>
      <c r="S42" s="1"/>
      <c r="U42" s="10" t="s">
        <v>1869</v>
      </c>
      <c r="V42" s="10" t="s">
        <v>1750</v>
      </c>
      <c r="W42" s="1" t="s">
        <v>1707</v>
      </c>
      <c r="X42" s="1" t="s">
        <v>1708</v>
      </c>
      <c r="Y42" s="1" t="s">
        <v>2306</v>
      </c>
      <c r="Z42" s="1" t="s">
        <v>430</v>
      </c>
      <c r="AA42" s="1" t="s">
        <v>2578</v>
      </c>
    </row>
    <row r="43" spans="1:27" x14ac:dyDescent="0.25">
      <c r="A43" s="1">
        <v>42</v>
      </c>
      <c r="B43" s="7" t="s">
        <v>550</v>
      </c>
      <c r="C43" s="1" t="s">
        <v>240</v>
      </c>
      <c r="D43" s="1" t="s">
        <v>246</v>
      </c>
      <c r="E43" s="1" t="s">
        <v>39</v>
      </c>
      <c r="F43" s="1" t="s">
        <v>242</v>
      </c>
      <c r="G43" s="10" t="s">
        <v>245</v>
      </c>
      <c r="H43" s="10"/>
      <c r="I43" s="10"/>
      <c r="J43" s="20"/>
      <c r="K43" s="10"/>
      <c r="L43" s="20">
        <v>2023</v>
      </c>
      <c r="M43" s="10" t="s">
        <v>1187</v>
      </c>
      <c r="N43" s="10" t="s">
        <v>1573</v>
      </c>
      <c r="O43" s="10" t="s">
        <v>1575</v>
      </c>
      <c r="P43" s="10" t="s">
        <v>1582</v>
      </c>
      <c r="Q43" s="20">
        <v>20</v>
      </c>
      <c r="R43" s="1" t="s">
        <v>1571</v>
      </c>
      <c r="S43" s="1"/>
      <c r="U43" s="10" t="s">
        <v>1751</v>
      </c>
      <c r="V43" s="10" t="s">
        <v>1752</v>
      </c>
      <c r="W43" s="1" t="s">
        <v>1709</v>
      </c>
      <c r="X43" s="1" t="s">
        <v>1710</v>
      </c>
      <c r="Y43" s="1" t="s">
        <v>2306</v>
      </c>
      <c r="Z43" s="1" t="s">
        <v>454</v>
      </c>
      <c r="AA43" s="1" t="s">
        <v>2578</v>
      </c>
    </row>
    <row r="44" spans="1:27" x14ac:dyDescent="0.25">
      <c r="A44" s="1">
        <v>43</v>
      </c>
      <c r="B44" s="37" t="s">
        <v>551</v>
      </c>
      <c r="C44" s="1" t="s">
        <v>240</v>
      </c>
      <c r="D44" s="1" t="s">
        <v>258</v>
      </c>
      <c r="E44" s="1" t="s">
        <v>34</v>
      </c>
      <c r="F44" s="1" t="s">
        <v>1609</v>
      </c>
      <c r="G44" s="10" t="s">
        <v>257</v>
      </c>
      <c r="H44" s="10"/>
      <c r="I44" s="10"/>
      <c r="J44" s="20"/>
      <c r="K44" s="10"/>
      <c r="L44" s="20">
        <v>2023</v>
      </c>
      <c r="M44" s="10" t="s">
        <v>1187</v>
      </c>
      <c r="N44" s="10" t="s">
        <v>1573</v>
      </c>
      <c r="O44" s="10" t="s">
        <v>1575</v>
      </c>
      <c r="P44" s="10" t="s">
        <v>1582</v>
      </c>
      <c r="Q44" s="20">
        <v>20</v>
      </c>
      <c r="R44" s="1" t="s">
        <v>1571</v>
      </c>
      <c r="S44" s="1"/>
      <c r="U44" s="10" t="s">
        <v>1870</v>
      </c>
      <c r="V44" s="10" t="s">
        <v>1871</v>
      </c>
      <c r="W44" s="1" t="s">
        <v>1759</v>
      </c>
      <c r="X44" s="1" t="s">
        <v>1760</v>
      </c>
      <c r="Y44" s="1" t="s">
        <v>2306</v>
      </c>
      <c r="Z44" s="1" t="s">
        <v>430</v>
      </c>
      <c r="AA44" s="1" t="s">
        <v>2578</v>
      </c>
    </row>
    <row r="45" spans="1:27" x14ac:dyDescent="0.25">
      <c r="A45" s="1">
        <v>44</v>
      </c>
      <c r="B45" s="37" t="s">
        <v>552</v>
      </c>
      <c r="C45" s="1" t="s">
        <v>240</v>
      </c>
      <c r="D45" s="1" t="s">
        <v>258</v>
      </c>
      <c r="E45" s="1" t="s">
        <v>39</v>
      </c>
      <c r="F45" s="1" t="s">
        <v>1609</v>
      </c>
      <c r="G45" s="10" t="s">
        <v>257</v>
      </c>
      <c r="H45" s="10"/>
      <c r="I45" s="10"/>
      <c r="J45" s="20"/>
      <c r="K45" s="10"/>
      <c r="L45" s="20">
        <v>2023</v>
      </c>
      <c r="M45" s="10" t="s">
        <v>1187</v>
      </c>
      <c r="N45" s="10" t="s">
        <v>1573</v>
      </c>
      <c r="O45" s="10" t="s">
        <v>1575</v>
      </c>
      <c r="P45" s="10" t="s">
        <v>1582</v>
      </c>
      <c r="Q45" s="20">
        <v>20</v>
      </c>
      <c r="R45" s="1" t="s">
        <v>1571</v>
      </c>
      <c r="S45" s="1"/>
      <c r="U45" s="10" t="s">
        <v>1753</v>
      </c>
      <c r="V45" s="10" t="s">
        <v>1754</v>
      </c>
      <c r="W45" s="1" t="s">
        <v>1711</v>
      </c>
      <c r="X45" s="1" t="s">
        <v>1712</v>
      </c>
      <c r="Y45" s="1" t="s">
        <v>2306</v>
      </c>
      <c r="Z45" s="1" t="s">
        <v>430</v>
      </c>
      <c r="AA45" s="1" t="s">
        <v>2578</v>
      </c>
    </row>
    <row r="46" spans="1:27" x14ac:dyDescent="0.25">
      <c r="B46" s="7"/>
      <c r="J46" s="20"/>
      <c r="L46" s="20"/>
      <c r="R46" s="1"/>
      <c r="S46" s="1"/>
      <c r="W46" s="1"/>
      <c r="Y46" s="1"/>
      <c r="Z46" s="1"/>
      <c r="AA46" s="1"/>
    </row>
    <row r="47" spans="1:27" x14ac:dyDescent="0.25">
      <c r="B47" s="1">
        <f>SUBTOTAL(103,Tabela23[ID_MR])</f>
        <v>44</v>
      </c>
      <c r="K47" s="1">
        <f>SUBTOTAL(103,Tabela23[instalacja])</f>
        <v>40</v>
      </c>
      <c r="R47" s="1"/>
      <c r="S47" s="1">
        <f>SUBTOTAL(103,Tabela23[IP-MR_OK])</f>
        <v>32</v>
      </c>
      <c r="T47" s="1">
        <f>SUBTOTAL(103,Tabela23[IP-JOK_OK])</f>
        <v>0</v>
      </c>
      <c r="W47" s="1"/>
      <c r="Y47" s="1"/>
      <c r="Z47" s="1"/>
      <c r="AA47" s="1"/>
    </row>
  </sheetData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AA22"/>
  <sheetViews>
    <sheetView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:I1048576"/>
    </sheetView>
  </sheetViews>
  <sheetFormatPr defaultRowHeight="15" x14ac:dyDescent="0.25"/>
  <cols>
    <col min="1" max="1" width="8" style="1" bestFit="1" customWidth="1"/>
    <col min="2" max="2" width="12.42578125" style="1" bestFit="1" customWidth="1"/>
    <col min="3" max="3" width="11.28515625" style="1" bestFit="1" customWidth="1"/>
    <col min="4" max="4" width="13.140625" style="1" bestFit="1" customWidth="1"/>
    <col min="5" max="5" width="17.85546875" style="1" bestFit="1" customWidth="1"/>
    <col min="6" max="6" width="15.28515625" style="1" bestFit="1" customWidth="1"/>
    <col min="7" max="7" width="12.42578125" style="1" bestFit="1" customWidth="1"/>
    <col min="8" max="9" width="16.85546875" style="1" bestFit="1" customWidth="1"/>
    <col min="10" max="10" width="9.5703125" style="1" bestFit="1" customWidth="1"/>
    <col min="11" max="11" width="14.42578125" style="1" bestFit="1" customWidth="1"/>
    <col min="12" max="12" width="10.28515625" style="1" bestFit="1" customWidth="1"/>
    <col min="13" max="13" width="16.42578125" style="1" bestFit="1" customWidth="1"/>
    <col min="14" max="14" width="14.7109375" style="1" bestFit="1" customWidth="1"/>
    <col min="15" max="15" width="45.7109375" style="1" bestFit="1" customWidth="1"/>
    <col min="16" max="16" width="13.7109375" style="1" bestFit="1" customWidth="1"/>
    <col min="17" max="17" width="13.7109375" style="1" customWidth="1"/>
    <col min="18" max="18" width="19.28515625" bestFit="1" customWidth="1"/>
    <col min="20" max="20" width="15.140625" style="1" bestFit="1" customWidth="1"/>
    <col min="21" max="21" width="15.42578125" style="1" bestFit="1" customWidth="1"/>
    <col min="22" max="22" width="14.28515625" bestFit="1" customWidth="1"/>
    <col min="23" max="23" width="13.85546875" style="1" bestFit="1" customWidth="1"/>
    <col min="24" max="24" width="16" style="1" bestFit="1" customWidth="1"/>
    <col min="25" max="25" width="20.140625" style="1" bestFit="1" customWidth="1"/>
    <col min="26" max="26" width="19.85546875" style="1" bestFit="1" customWidth="1"/>
    <col min="27" max="27" width="8.85546875" style="1"/>
  </cols>
  <sheetData>
    <row r="1" spans="1:27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1566</v>
      </c>
      <c r="L1" s="2" t="s">
        <v>1250</v>
      </c>
      <c r="M1" s="2" t="s">
        <v>1182</v>
      </c>
      <c r="N1" s="2" t="s">
        <v>1574</v>
      </c>
      <c r="O1" s="2" t="s">
        <v>1183</v>
      </c>
      <c r="P1" s="2" t="s">
        <v>1576</v>
      </c>
      <c r="Q1" s="2" t="s">
        <v>1577</v>
      </c>
      <c r="R1" s="2" t="s">
        <v>30</v>
      </c>
      <c r="S1" s="25" t="s">
        <v>1568</v>
      </c>
      <c r="T1" s="2" t="s">
        <v>1185</v>
      </c>
      <c r="U1" s="2" t="s">
        <v>1186</v>
      </c>
      <c r="V1" s="2" t="s">
        <v>1621</v>
      </c>
      <c r="W1" s="2" t="s">
        <v>1622</v>
      </c>
      <c r="X1" s="2" t="s">
        <v>2299</v>
      </c>
      <c r="Y1" s="2" t="s">
        <v>2300</v>
      </c>
      <c r="Z1" s="2" t="s">
        <v>2301</v>
      </c>
    </row>
    <row r="2" spans="1:27" x14ac:dyDescent="0.25">
      <c r="A2" s="1">
        <v>1</v>
      </c>
      <c r="B2" s="7" t="s">
        <v>571</v>
      </c>
      <c r="C2" s="1" t="s">
        <v>32</v>
      </c>
      <c r="D2" s="1" t="s">
        <v>93</v>
      </c>
      <c r="E2" s="1" t="s">
        <v>1266</v>
      </c>
      <c r="F2" s="1" t="s">
        <v>83</v>
      </c>
      <c r="G2" s="1" t="s">
        <v>97</v>
      </c>
      <c r="H2" s="21"/>
      <c r="I2" s="21"/>
      <c r="J2" s="1">
        <v>10</v>
      </c>
      <c r="K2" s="1" t="s">
        <v>1262</v>
      </c>
      <c r="L2" s="1">
        <v>2023</v>
      </c>
      <c r="M2" s="1" t="s">
        <v>1187</v>
      </c>
      <c r="N2" s="1" t="s">
        <v>1573</v>
      </c>
      <c r="O2" s="10" t="s">
        <v>1581</v>
      </c>
      <c r="P2" s="10" t="s">
        <v>1578</v>
      </c>
      <c r="Q2" s="20">
        <v>20</v>
      </c>
      <c r="R2" s="1"/>
      <c r="S2" s="1" t="s">
        <v>1262</v>
      </c>
      <c r="T2" s="10" t="s">
        <v>1923</v>
      </c>
      <c r="U2" s="10" t="s">
        <v>1924</v>
      </c>
      <c r="V2" s="1" t="s">
        <v>1885</v>
      </c>
      <c r="W2" s="1" t="s">
        <v>1886</v>
      </c>
      <c r="X2" s="1" t="s">
        <v>2308</v>
      </c>
      <c r="Y2" s="1" t="s">
        <v>2308</v>
      </c>
      <c r="Z2" s="1" t="s">
        <v>2305</v>
      </c>
      <c r="AA2"/>
    </row>
    <row r="3" spans="1:27" x14ac:dyDescent="0.25">
      <c r="A3" s="1">
        <v>2</v>
      </c>
      <c r="B3" s="7" t="s">
        <v>572</v>
      </c>
      <c r="C3" s="1" t="s">
        <v>32</v>
      </c>
      <c r="D3" s="1" t="s">
        <v>93</v>
      </c>
      <c r="E3" s="1" t="s">
        <v>1258</v>
      </c>
      <c r="F3" s="1" t="s">
        <v>83</v>
      </c>
      <c r="G3" s="1" t="s">
        <v>100</v>
      </c>
      <c r="H3" s="21"/>
      <c r="I3" s="21"/>
      <c r="J3" s="1">
        <v>10</v>
      </c>
      <c r="K3" s="1" t="s">
        <v>1262</v>
      </c>
      <c r="L3" s="1">
        <v>2023</v>
      </c>
      <c r="M3" s="1" t="s">
        <v>1187</v>
      </c>
      <c r="N3" s="1" t="s">
        <v>1573</v>
      </c>
      <c r="O3" s="10" t="s">
        <v>1581</v>
      </c>
      <c r="P3" s="1" t="s">
        <v>1578</v>
      </c>
      <c r="Q3" s="20">
        <v>20</v>
      </c>
      <c r="R3" s="9"/>
      <c r="S3" s="1" t="s">
        <v>1262</v>
      </c>
      <c r="T3" s="10" t="s">
        <v>1925</v>
      </c>
      <c r="U3" s="10" t="s">
        <v>879</v>
      </c>
      <c r="V3" s="1" t="s">
        <v>1887</v>
      </c>
      <c r="W3" s="1" t="s">
        <v>1888</v>
      </c>
      <c r="X3" s="1" t="s">
        <v>2308</v>
      </c>
      <c r="Y3" s="1" t="s">
        <v>2308</v>
      </c>
      <c r="Z3" s="1" t="s">
        <v>2305</v>
      </c>
      <c r="AA3"/>
    </row>
    <row r="4" spans="1:27" x14ac:dyDescent="0.25">
      <c r="A4" s="1">
        <v>3</v>
      </c>
      <c r="B4" s="7" t="s">
        <v>573</v>
      </c>
      <c r="C4" s="1" t="s">
        <v>32</v>
      </c>
      <c r="D4" s="1" t="s">
        <v>1255</v>
      </c>
      <c r="E4" s="1" t="s">
        <v>1256</v>
      </c>
      <c r="F4" s="1" t="s">
        <v>1196</v>
      </c>
      <c r="G4" s="1" t="s">
        <v>117</v>
      </c>
      <c r="H4" s="21"/>
      <c r="I4" s="21"/>
      <c r="J4" s="1">
        <v>5</v>
      </c>
      <c r="K4" s="1" t="s">
        <v>1262</v>
      </c>
      <c r="L4" s="1">
        <v>2023</v>
      </c>
      <c r="M4" s="1" t="s">
        <v>1187</v>
      </c>
      <c r="N4" s="1" t="s">
        <v>1573</v>
      </c>
      <c r="O4" s="10" t="s">
        <v>1581</v>
      </c>
      <c r="P4" s="1" t="s">
        <v>1578</v>
      </c>
      <c r="Q4" s="20">
        <v>20</v>
      </c>
      <c r="R4" s="1"/>
      <c r="S4" s="1" t="s">
        <v>1262</v>
      </c>
      <c r="T4" s="10" t="s">
        <v>1926</v>
      </c>
      <c r="U4" s="10" t="s">
        <v>1927</v>
      </c>
      <c r="V4" s="1" t="s">
        <v>1889</v>
      </c>
      <c r="W4" s="1" t="s">
        <v>1890</v>
      </c>
      <c r="X4" s="1" t="s">
        <v>2308</v>
      </c>
      <c r="Y4" s="1" t="s">
        <v>2308</v>
      </c>
      <c r="Z4" s="1" t="s">
        <v>2305</v>
      </c>
      <c r="AA4"/>
    </row>
    <row r="5" spans="1:27" x14ac:dyDescent="0.25">
      <c r="A5" s="1">
        <v>4</v>
      </c>
      <c r="B5" s="7" t="s">
        <v>574</v>
      </c>
      <c r="C5" s="1" t="s">
        <v>32</v>
      </c>
      <c r="D5" s="1" t="s">
        <v>1255</v>
      </c>
      <c r="E5" s="1" t="s">
        <v>1257</v>
      </c>
      <c r="F5" s="1" t="s">
        <v>1196</v>
      </c>
      <c r="G5" s="1" t="s">
        <v>124</v>
      </c>
      <c r="H5" s="21"/>
      <c r="I5" s="21"/>
      <c r="J5" s="1">
        <v>5</v>
      </c>
      <c r="K5" s="1" t="s">
        <v>1262</v>
      </c>
      <c r="L5" s="1">
        <v>2023</v>
      </c>
      <c r="M5" s="1" t="s">
        <v>1187</v>
      </c>
      <c r="N5" s="1" t="s">
        <v>1573</v>
      </c>
      <c r="O5" s="10" t="s">
        <v>1581</v>
      </c>
      <c r="P5" s="1" t="s">
        <v>1578</v>
      </c>
      <c r="Q5" s="20">
        <v>20</v>
      </c>
      <c r="R5" s="1"/>
      <c r="S5" s="1" t="s">
        <v>1262</v>
      </c>
      <c r="T5" s="10" t="s">
        <v>1928</v>
      </c>
      <c r="U5" s="10" t="s">
        <v>1929</v>
      </c>
      <c r="V5" s="1" t="s">
        <v>1891</v>
      </c>
      <c r="W5" s="1" t="s">
        <v>1892</v>
      </c>
      <c r="X5" s="1" t="s">
        <v>2308</v>
      </c>
      <c r="Y5" s="1" t="s">
        <v>2308</v>
      </c>
      <c r="Z5" s="1" t="s">
        <v>2305</v>
      </c>
      <c r="AA5"/>
    </row>
    <row r="6" spans="1:27" x14ac:dyDescent="0.25">
      <c r="A6" s="1">
        <v>5</v>
      </c>
      <c r="B6" s="7" t="s">
        <v>575</v>
      </c>
      <c r="C6" s="1" t="s">
        <v>32</v>
      </c>
      <c r="D6" s="1" t="s">
        <v>476</v>
      </c>
      <c r="E6" s="1" t="s">
        <v>1258</v>
      </c>
      <c r="F6" s="1" t="s">
        <v>818</v>
      </c>
      <c r="G6" s="1" t="s">
        <v>157</v>
      </c>
      <c r="H6" s="21"/>
      <c r="I6" s="21"/>
      <c r="J6" s="1">
        <v>5</v>
      </c>
      <c r="K6" s="1" t="s">
        <v>1262</v>
      </c>
      <c r="L6" s="1">
        <v>2023</v>
      </c>
      <c r="M6" s="1" t="s">
        <v>1187</v>
      </c>
      <c r="N6" s="1" t="s">
        <v>1573</v>
      </c>
      <c r="O6" s="10" t="s">
        <v>1581</v>
      </c>
      <c r="P6" s="1" t="s">
        <v>1578</v>
      </c>
      <c r="Q6" s="20">
        <v>20</v>
      </c>
      <c r="R6" s="1"/>
      <c r="S6" s="1" t="s">
        <v>1262</v>
      </c>
      <c r="T6" s="10" t="s">
        <v>1930</v>
      </c>
      <c r="U6" s="10" t="s">
        <v>1931</v>
      </c>
      <c r="V6" s="1" t="s">
        <v>1893</v>
      </c>
      <c r="W6" s="1" t="s">
        <v>1894</v>
      </c>
      <c r="X6" s="1" t="s">
        <v>2306</v>
      </c>
      <c r="Y6" s="1" t="s">
        <v>2309</v>
      </c>
      <c r="Z6" s="1" t="s">
        <v>2305</v>
      </c>
      <c r="AA6"/>
    </row>
    <row r="7" spans="1:27" x14ac:dyDescent="0.25">
      <c r="A7" s="1">
        <v>6</v>
      </c>
      <c r="B7" s="7" t="s">
        <v>576</v>
      </c>
      <c r="C7" s="1" t="s">
        <v>32</v>
      </c>
      <c r="D7" s="1" t="s">
        <v>476</v>
      </c>
      <c r="E7" s="1" t="s">
        <v>1259</v>
      </c>
      <c r="F7" s="1" t="s">
        <v>818</v>
      </c>
      <c r="G7" s="1" t="s">
        <v>161</v>
      </c>
      <c r="H7" s="21"/>
      <c r="I7" s="21"/>
      <c r="J7" s="1">
        <v>5</v>
      </c>
      <c r="K7" s="1" t="s">
        <v>1262</v>
      </c>
      <c r="L7" s="1">
        <v>2023</v>
      </c>
      <c r="M7" s="1" t="s">
        <v>1187</v>
      </c>
      <c r="N7" s="1" t="s">
        <v>1573</v>
      </c>
      <c r="O7" s="10" t="s">
        <v>1581</v>
      </c>
      <c r="P7" s="1" t="s">
        <v>1578</v>
      </c>
      <c r="Q7" s="20">
        <v>20</v>
      </c>
      <c r="R7" s="1"/>
      <c r="S7" s="1" t="s">
        <v>1262</v>
      </c>
      <c r="T7" s="10" t="s">
        <v>1932</v>
      </c>
      <c r="U7" s="10" t="s">
        <v>1933</v>
      </c>
      <c r="V7" s="1" t="s">
        <v>1895</v>
      </c>
      <c r="W7" s="1" t="s">
        <v>1896</v>
      </c>
      <c r="X7" s="1" t="s">
        <v>2306</v>
      </c>
      <c r="Y7" s="1" t="s">
        <v>2309</v>
      </c>
      <c r="Z7" s="1" t="s">
        <v>2305</v>
      </c>
      <c r="AA7"/>
    </row>
    <row r="8" spans="1:27" x14ac:dyDescent="0.25">
      <c r="A8" s="1">
        <v>7</v>
      </c>
      <c r="B8" s="7" t="s">
        <v>577</v>
      </c>
      <c r="C8" s="1" t="s">
        <v>32</v>
      </c>
      <c r="D8" s="1" t="s">
        <v>1260</v>
      </c>
      <c r="E8" s="1" t="s">
        <v>1261</v>
      </c>
      <c r="F8" s="1" t="s">
        <v>818</v>
      </c>
      <c r="G8" s="1" t="s">
        <v>164</v>
      </c>
      <c r="H8" s="21"/>
      <c r="I8" s="21"/>
      <c r="J8" s="1">
        <v>5</v>
      </c>
      <c r="K8" s="1" t="s">
        <v>1262</v>
      </c>
      <c r="L8" s="1">
        <v>2023</v>
      </c>
      <c r="M8" s="1" t="s">
        <v>1187</v>
      </c>
      <c r="N8" s="1" t="s">
        <v>1573</v>
      </c>
      <c r="O8" s="10" t="s">
        <v>1580</v>
      </c>
      <c r="P8" s="1" t="s">
        <v>1579</v>
      </c>
      <c r="Q8" s="20">
        <v>20</v>
      </c>
      <c r="R8" s="1"/>
      <c r="S8" s="1" t="s">
        <v>1262</v>
      </c>
      <c r="T8" s="10" t="s">
        <v>1934</v>
      </c>
      <c r="U8" s="10" t="s">
        <v>1935</v>
      </c>
      <c r="V8" s="1" t="s">
        <v>1897</v>
      </c>
      <c r="W8" s="1" t="s">
        <v>1898</v>
      </c>
      <c r="X8" s="1" t="s">
        <v>2306</v>
      </c>
      <c r="Y8" s="1" t="s">
        <v>2309</v>
      </c>
      <c r="Z8" s="1" t="s">
        <v>2305</v>
      </c>
      <c r="AA8"/>
    </row>
    <row r="9" spans="1:27" x14ac:dyDescent="0.25">
      <c r="A9" s="1">
        <v>8</v>
      </c>
      <c r="B9" s="7" t="s">
        <v>578</v>
      </c>
      <c r="C9" s="1" t="s">
        <v>32</v>
      </c>
      <c r="D9" s="1" t="s">
        <v>227</v>
      </c>
      <c r="E9" s="1" t="s">
        <v>1258</v>
      </c>
      <c r="F9" s="1" t="s">
        <v>828</v>
      </c>
      <c r="G9" s="1" t="s">
        <v>226</v>
      </c>
      <c r="H9" s="21"/>
      <c r="I9" s="21"/>
      <c r="J9" s="1">
        <v>6</v>
      </c>
      <c r="K9" s="1" t="s">
        <v>1262</v>
      </c>
      <c r="L9" s="1">
        <v>2023</v>
      </c>
      <c r="M9" s="1" t="s">
        <v>1187</v>
      </c>
      <c r="N9" s="1" t="s">
        <v>1573</v>
      </c>
      <c r="O9" s="10" t="s">
        <v>1581</v>
      </c>
      <c r="P9" s="1" t="s">
        <v>1578</v>
      </c>
      <c r="Q9" s="20">
        <v>20</v>
      </c>
      <c r="R9" s="1"/>
      <c r="S9" s="1" t="s">
        <v>1262</v>
      </c>
      <c r="T9" s="10" t="s">
        <v>1936</v>
      </c>
      <c r="U9" s="10" t="s">
        <v>1937</v>
      </c>
      <c r="V9" s="1" t="s">
        <v>1899</v>
      </c>
      <c r="W9" s="1" t="s">
        <v>1900</v>
      </c>
      <c r="X9" s="1" t="s">
        <v>2306</v>
      </c>
      <c r="Y9" s="1" t="s">
        <v>430</v>
      </c>
      <c r="Z9" s="1" t="s">
        <v>2305</v>
      </c>
      <c r="AA9"/>
    </row>
    <row r="10" spans="1:27" x14ac:dyDescent="0.25">
      <c r="A10" s="1">
        <v>9</v>
      </c>
      <c r="B10" s="7" t="s">
        <v>579</v>
      </c>
      <c r="C10" s="1" t="s">
        <v>32</v>
      </c>
      <c r="D10" s="1" t="s">
        <v>227</v>
      </c>
      <c r="E10" s="1" t="s">
        <v>1263</v>
      </c>
      <c r="F10" s="1" t="s">
        <v>828</v>
      </c>
      <c r="G10" s="1" t="s">
        <v>230</v>
      </c>
      <c r="H10" s="21"/>
      <c r="I10" s="21"/>
      <c r="J10" s="1">
        <v>6</v>
      </c>
      <c r="K10" s="1" t="s">
        <v>1262</v>
      </c>
      <c r="L10" s="1">
        <v>2023</v>
      </c>
      <c r="M10" s="1" t="s">
        <v>1187</v>
      </c>
      <c r="N10" s="1" t="s">
        <v>1573</v>
      </c>
      <c r="O10" s="10" t="s">
        <v>1581</v>
      </c>
      <c r="P10" s="1" t="s">
        <v>1578</v>
      </c>
      <c r="Q10" s="20">
        <v>20</v>
      </c>
      <c r="R10" s="1"/>
      <c r="S10" s="1" t="s">
        <v>1262</v>
      </c>
      <c r="T10" s="10" t="s">
        <v>1938</v>
      </c>
      <c r="U10" s="10" t="s">
        <v>1939</v>
      </c>
      <c r="V10" s="1" t="s">
        <v>1901</v>
      </c>
      <c r="W10" s="1" t="s">
        <v>1902</v>
      </c>
      <c r="X10" s="1" t="s">
        <v>2306</v>
      </c>
      <c r="Y10" s="1" t="s">
        <v>430</v>
      </c>
      <c r="Z10" s="1" t="s">
        <v>2305</v>
      </c>
      <c r="AA10"/>
    </row>
    <row r="11" spans="1:27" x14ac:dyDescent="0.25">
      <c r="A11" s="1">
        <v>10</v>
      </c>
      <c r="B11" s="7" t="s">
        <v>580</v>
      </c>
      <c r="C11" s="1" t="s">
        <v>32</v>
      </c>
      <c r="D11" s="1" t="s">
        <v>227</v>
      </c>
      <c r="E11" s="1" t="s">
        <v>1761</v>
      </c>
      <c r="F11" s="1" t="s">
        <v>828</v>
      </c>
      <c r="G11" s="1" t="s">
        <v>233</v>
      </c>
      <c r="H11" s="21"/>
      <c r="I11" s="21"/>
      <c r="J11" s="1">
        <v>6</v>
      </c>
      <c r="K11" s="1" t="s">
        <v>1262</v>
      </c>
      <c r="L11" s="1">
        <v>2023</v>
      </c>
      <c r="M11" s="1" t="s">
        <v>1187</v>
      </c>
      <c r="N11" s="1" t="s">
        <v>1573</v>
      </c>
      <c r="O11" s="10" t="s">
        <v>1581</v>
      </c>
      <c r="P11" s="1" t="s">
        <v>1578</v>
      </c>
      <c r="Q11" s="20">
        <v>20</v>
      </c>
      <c r="R11" s="1"/>
      <c r="S11" s="1" t="s">
        <v>1262</v>
      </c>
      <c r="T11" s="10" t="s">
        <v>1940</v>
      </c>
      <c r="U11" s="10" t="s">
        <v>1941</v>
      </c>
      <c r="V11" s="1" t="s">
        <v>1903</v>
      </c>
      <c r="W11" s="1" t="s">
        <v>1904</v>
      </c>
      <c r="X11" s="1" t="s">
        <v>2306</v>
      </c>
      <c r="Y11" s="1" t="s">
        <v>430</v>
      </c>
      <c r="Z11" s="1" t="s">
        <v>2305</v>
      </c>
      <c r="AA11"/>
    </row>
    <row r="12" spans="1:27" x14ac:dyDescent="0.25">
      <c r="A12" s="1">
        <v>11</v>
      </c>
      <c r="B12" s="7" t="s">
        <v>581</v>
      </c>
      <c r="C12" s="1" t="s">
        <v>32</v>
      </c>
      <c r="D12" s="1" t="s">
        <v>227</v>
      </c>
      <c r="E12" s="1" t="s">
        <v>1264</v>
      </c>
      <c r="F12" s="1" t="s">
        <v>828</v>
      </c>
      <c r="G12" s="1" t="s">
        <v>236</v>
      </c>
      <c r="H12" s="21"/>
      <c r="I12" s="21"/>
      <c r="J12" s="1">
        <v>6</v>
      </c>
      <c r="K12" s="1" t="s">
        <v>1262</v>
      </c>
      <c r="L12" s="1">
        <v>2023</v>
      </c>
      <c r="M12" s="1" t="s">
        <v>1187</v>
      </c>
      <c r="N12" s="1" t="s">
        <v>1573</v>
      </c>
      <c r="O12" s="10" t="s">
        <v>1580</v>
      </c>
      <c r="P12" s="1" t="s">
        <v>1579</v>
      </c>
      <c r="Q12" s="20">
        <v>20</v>
      </c>
      <c r="R12" s="1"/>
      <c r="S12" s="1" t="s">
        <v>1262</v>
      </c>
      <c r="T12" s="10" t="s">
        <v>1942</v>
      </c>
      <c r="U12" s="10" t="s">
        <v>1943</v>
      </c>
      <c r="V12" s="1" t="s">
        <v>1905</v>
      </c>
      <c r="W12" s="1" t="s">
        <v>1906</v>
      </c>
      <c r="X12" s="1" t="s">
        <v>2306</v>
      </c>
      <c r="Y12" s="1" t="s">
        <v>430</v>
      </c>
      <c r="Z12" s="1" t="s">
        <v>2305</v>
      </c>
      <c r="AA12"/>
    </row>
    <row r="13" spans="1:27" x14ac:dyDescent="0.25">
      <c r="A13" s="1">
        <v>12</v>
      </c>
      <c r="B13" s="7" t="s">
        <v>584</v>
      </c>
      <c r="C13" s="1" t="s">
        <v>262</v>
      </c>
      <c r="D13" s="1" t="s">
        <v>324</v>
      </c>
      <c r="E13" s="1" t="s">
        <v>1265</v>
      </c>
      <c r="F13" s="1" t="s">
        <v>305</v>
      </c>
      <c r="G13" s="1" t="s">
        <v>323</v>
      </c>
      <c r="H13" s="21"/>
      <c r="I13" s="21"/>
      <c r="J13" s="1">
        <v>3</v>
      </c>
      <c r="K13" s="1" t="s">
        <v>1262</v>
      </c>
      <c r="L13" s="1">
        <v>2023</v>
      </c>
      <c r="M13" s="1" t="s">
        <v>1187</v>
      </c>
      <c r="N13" s="1" t="s">
        <v>1573</v>
      </c>
      <c r="O13" s="10" t="s">
        <v>1580</v>
      </c>
      <c r="P13" s="1" t="s">
        <v>1578</v>
      </c>
      <c r="Q13" s="20">
        <v>20</v>
      </c>
      <c r="R13" s="1" t="s">
        <v>2325</v>
      </c>
      <c r="S13" s="1" t="s">
        <v>1262</v>
      </c>
      <c r="T13" s="10" t="s">
        <v>930</v>
      </c>
      <c r="U13" s="10" t="s">
        <v>1944</v>
      </c>
      <c r="V13" s="1" t="s">
        <v>1907</v>
      </c>
      <c r="W13" s="1" t="s">
        <v>1908</v>
      </c>
      <c r="X13" s="1" t="s">
        <v>2312</v>
      </c>
      <c r="Y13" s="1" t="s">
        <v>2313</v>
      </c>
      <c r="Z13" s="1" t="s">
        <v>2304</v>
      </c>
      <c r="AA13"/>
    </row>
    <row r="14" spans="1:27" x14ac:dyDescent="0.25">
      <c r="A14" s="1">
        <v>13</v>
      </c>
      <c r="B14" s="7" t="s">
        <v>585</v>
      </c>
      <c r="C14" s="1" t="s">
        <v>262</v>
      </c>
      <c r="D14" s="1" t="s">
        <v>324</v>
      </c>
      <c r="E14" s="1" t="s">
        <v>1266</v>
      </c>
      <c r="F14" s="1" t="s">
        <v>305</v>
      </c>
      <c r="G14" s="1" t="s">
        <v>330</v>
      </c>
      <c r="H14" s="21"/>
      <c r="I14" s="21"/>
      <c r="J14" s="1">
        <v>3</v>
      </c>
      <c r="K14" s="1" t="s">
        <v>1262</v>
      </c>
      <c r="L14" s="1">
        <v>2023</v>
      </c>
      <c r="M14" s="1" t="s">
        <v>1187</v>
      </c>
      <c r="N14" s="1" t="s">
        <v>1573</v>
      </c>
      <c r="O14" s="10" t="s">
        <v>1581</v>
      </c>
      <c r="P14" s="1" t="s">
        <v>1578</v>
      </c>
      <c r="Q14" s="20">
        <v>20</v>
      </c>
      <c r="R14" s="1" t="s">
        <v>2324</v>
      </c>
      <c r="S14" s="1" t="s">
        <v>1262</v>
      </c>
      <c r="T14" s="10" t="s">
        <v>1945</v>
      </c>
      <c r="U14" s="10" t="s">
        <v>1946</v>
      </c>
      <c r="V14" s="1" t="s">
        <v>1909</v>
      </c>
      <c r="W14" s="1" t="s">
        <v>1910</v>
      </c>
      <c r="X14" s="1" t="s">
        <v>2312</v>
      </c>
      <c r="Y14" s="1" t="s">
        <v>2313</v>
      </c>
      <c r="Z14" s="1" t="s">
        <v>2304</v>
      </c>
      <c r="AA14"/>
    </row>
    <row r="15" spans="1:27" x14ac:dyDescent="0.25">
      <c r="A15" s="1">
        <v>14</v>
      </c>
      <c r="B15" s="7" t="s">
        <v>586</v>
      </c>
      <c r="C15" s="1" t="s">
        <v>262</v>
      </c>
      <c r="D15" s="1" t="s">
        <v>375</v>
      </c>
      <c r="E15" s="1" t="s">
        <v>1630</v>
      </c>
      <c r="F15" s="1" t="s">
        <v>351</v>
      </c>
      <c r="G15" s="1" t="s">
        <v>374</v>
      </c>
      <c r="H15" s="21"/>
      <c r="I15" s="21"/>
      <c r="J15" s="1">
        <v>4</v>
      </c>
      <c r="K15" s="1" t="s">
        <v>1262</v>
      </c>
      <c r="L15" s="1">
        <v>2023</v>
      </c>
      <c r="M15" s="1" t="s">
        <v>1187</v>
      </c>
      <c r="N15" s="1" t="s">
        <v>1573</v>
      </c>
      <c r="O15" s="10" t="s">
        <v>1581</v>
      </c>
      <c r="P15" s="1" t="s">
        <v>1578</v>
      </c>
      <c r="Q15" s="20">
        <v>20</v>
      </c>
      <c r="R15" s="1"/>
      <c r="S15" s="1" t="s">
        <v>1262</v>
      </c>
      <c r="T15" s="10" t="s">
        <v>1947</v>
      </c>
      <c r="U15" s="10" t="s">
        <v>1948</v>
      </c>
      <c r="V15" s="1" t="s">
        <v>1911</v>
      </c>
      <c r="W15" s="1" t="s">
        <v>1912</v>
      </c>
      <c r="X15" s="1" t="s">
        <v>2312</v>
      </c>
      <c r="Y15" s="1" t="s">
        <v>2314</v>
      </c>
      <c r="Z15" s="1" t="s">
        <v>2304</v>
      </c>
      <c r="AA15"/>
    </row>
    <row r="16" spans="1:27" x14ac:dyDescent="0.25">
      <c r="A16" s="1">
        <v>15</v>
      </c>
      <c r="B16" s="7" t="s">
        <v>587</v>
      </c>
      <c r="C16" s="1" t="s">
        <v>262</v>
      </c>
      <c r="D16" s="1" t="s">
        <v>375</v>
      </c>
      <c r="E16" s="1" t="s">
        <v>1629</v>
      </c>
      <c r="F16" s="1" t="s">
        <v>351</v>
      </c>
      <c r="G16" s="1" t="s">
        <v>381</v>
      </c>
      <c r="H16" s="21"/>
      <c r="I16" s="21"/>
      <c r="J16" s="1">
        <v>4</v>
      </c>
      <c r="K16" s="1" t="s">
        <v>1262</v>
      </c>
      <c r="L16" s="1">
        <v>2023</v>
      </c>
      <c r="M16" s="1" t="s">
        <v>1187</v>
      </c>
      <c r="N16" s="1" t="s">
        <v>1573</v>
      </c>
      <c r="O16" s="10" t="s">
        <v>1581</v>
      </c>
      <c r="P16" s="1" t="s">
        <v>1578</v>
      </c>
      <c r="Q16" s="20">
        <v>20</v>
      </c>
      <c r="R16" s="1" t="s">
        <v>2324</v>
      </c>
      <c r="S16" s="1" t="s">
        <v>1262</v>
      </c>
      <c r="T16" s="10" t="s">
        <v>1949</v>
      </c>
      <c r="U16" s="10" t="s">
        <v>1950</v>
      </c>
      <c r="V16" s="1" t="s">
        <v>1913</v>
      </c>
      <c r="W16" s="1" t="s">
        <v>1914</v>
      </c>
      <c r="X16" s="1" t="s">
        <v>2312</v>
      </c>
      <c r="Y16" s="1" t="s">
        <v>2314</v>
      </c>
      <c r="Z16" s="1" t="s">
        <v>2304</v>
      </c>
      <c r="AA16"/>
    </row>
    <row r="17" spans="1:27" x14ac:dyDescent="0.25">
      <c r="A17" s="1">
        <v>16</v>
      </c>
      <c r="B17" s="7" t="s">
        <v>582</v>
      </c>
      <c r="C17" s="1" t="s">
        <v>240</v>
      </c>
      <c r="D17" s="1" t="s">
        <v>250</v>
      </c>
      <c r="E17" s="1" t="s">
        <v>1258</v>
      </c>
      <c r="F17" s="1" t="s">
        <v>242</v>
      </c>
      <c r="G17" s="1" t="s">
        <v>249</v>
      </c>
      <c r="I17" s="21"/>
      <c r="K17" s="1" t="s">
        <v>1262</v>
      </c>
      <c r="L17" s="1">
        <v>2023</v>
      </c>
      <c r="M17" s="1" t="s">
        <v>1187</v>
      </c>
      <c r="N17" s="1" t="s">
        <v>1573</v>
      </c>
      <c r="O17" s="10" t="s">
        <v>1580</v>
      </c>
      <c r="P17" s="1" t="s">
        <v>1579</v>
      </c>
      <c r="Q17" s="20">
        <v>20</v>
      </c>
      <c r="R17" s="1" t="s">
        <v>1571</v>
      </c>
      <c r="S17" s="1"/>
      <c r="T17" s="10" t="s">
        <v>1951</v>
      </c>
      <c r="U17" s="10" t="s">
        <v>1952</v>
      </c>
      <c r="V17" s="1" t="s">
        <v>1915</v>
      </c>
      <c r="W17" s="1" t="s">
        <v>1916</v>
      </c>
      <c r="X17" s="1" t="s">
        <v>2306</v>
      </c>
      <c r="Y17" s="1" t="s">
        <v>454</v>
      </c>
      <c r="Z17" s="1" t="s">
        <v>2578</v>
      </c>
      <c r="AA17"/>
    </row>
    <row r="18" spans="1:27" x14ac:dyDescent="0.25">
      <c r="A18" s="1">
        <v>17</v>
      </c>
      <c r="B18" s="7" t="s">
        <v>583</v>
      </c>
      <c r="C18" s="1" t="s">
        <v>240</v>
      </c>
      <c r="D18" s="1" t="s">
        <v>227</v>
      </c>
      <c r="E18" s="1" t="s">
        <v>1264</v>
      </c>
      <c r="F18" s="1" t="s">
        <v>242</v>
      </c>
      <c r="G18" s="1" t="s">
        <v>253</v>
      </c>
      <c r="I18" s="21"/>
      <c r="K18" s="1" t="s">
        <v>1262</v>
      </c>
      <c r="L18" s="1">
        <v>2023</v>
      </c>
      <c r="M18" s="1" t="s">
        <v>1187</v>
      </c>
      <c r="N18" s="1" t="s">
        <v>1573</v>
      </c>
      <c r="O18" s="10" t="s">
        <v>1580</v>
      </c>
      <c r="P18" s="1" t="s">
        <v>1579</v>
      </c>
      <c r="Q18" s="20">
        <v>20</v>
      </c>
      <c r="R18" s="1" t="s">
        <v>2325</v>
      </c>
      <c r="S18" s="1"/>
      <c r="T18" s="10" t="s">
        <v>1953</v>
      </c>
      <c r="U18" s="10" t="s">
        <v>1954</v>
      </c>
      <c r="V18" s="1" t="s">
        <v>1917</v>
      </c>
      <c r="W18" s="1" t="s">
        <v>1918</v>
      </c>
      <c r="X18" s="1" t="s">
        <v>2306</v>
      </c>
      <c r="Y18" s="1" t="s">
        <v>454</v>
      </c>
      <c r="Z18" s="1" t="s">
        <v>2578</v>
      </c>
      <c r="AA18"/>
    </row>
    <row r="19" spans="1:27" x14ac:dyDescent="0.25">
      <c r="A19" s="1">
        <v>18</v>
      </c>
      <c r="B19" s="7" t="s">
        <v>588</v>
      </c>
      <c r="C19" s="1" t="s">
        <v>407</v>
      </c>
      <c r="D19" s="1" t="s">
        <v>1619</v>
      </c>
      <c r="E19" s="1" t="s">
        <v>34</v>
      </c>
      <c r="F19" s="1" t="s">
        <v>409</v>
      </c>
      <c r="G19" s="1" t="s">
        <v>406</v>
      </c>
      <c r="I19" s="21"/>
      <c r="K19" s="1" t="s">
        <v>1262</v>
      </c>
      <c r="L19" s="1">
        <v>2023</v>
      </c>
      <c r="M19" s="1" t="s">
        <v>1187</v>
      </c>
      <c r="N19" s="1" t="s">
        <v>1573</v>
      </c>
      <c r="O19" s="10" t="s">
        <v>1581</v>
      </c>
      <c r="P19" s="1" t="s">
        <v>1578</v>
      </c>
      <c r="Q19" s="20">
        <v>20</v>
      </c>
      <c r="R19" s="1" t="s">
        <v>1570</v>
      </c>
      <c r="S19" s="1"/>
      <c r="T19" s="10" t="s">
        <v>1955</v>
      </c>
      <c r="U19" s="10" t="s">
        <v>1956</v>
      </c>
      <c r="V19" s="1" t="s">
        <v>1919</v>
      </c>
      <c r="W19" s="1" t="s">
        <v>1920</v>
      </c>
      <c r="X19" s="1" t="s">
        <v>2312</v>
      </c>
      <c r="Y19" s="1" t="s">
        <v>2579</v>
      </c>
      <c r="Z19" s="1" t="s">
        <v>2580</v>
      </c>
      <c r="AA19"/>
    </row>
    <row r="20" spans="1:27" x14ac:dyDescent="0.25">
      <c r="A20" s="1">
        <v>19</v>
      </c>
      <c r="B20" s="7" t="s">
        <v>589</v>
      </c>
      <c r="C20" s="1" t="s">
        <v>407</v>
      </c>
      <c r="D20" s="1" t="s">
        <v>1620</v>
      </c>
      <c r="E20" s="1" t="s">
        <v>39</v>
      </c>
      <c r="F20" s="1" t="s">
        <v>409</v>
      </c>
      <c r="G20" s="1" t="s">
        <v>411</v>
      </c>
      <c r="I20" s="21"/>
      <c r="K20" s="1" t="s">
        <v>1262</v>
      </c>
      <c r="L20" s="1">
        <v>2023</v>
      </c>
      <c r="M20" s="1" t="s">
        <v>1187</v>
      </c>
      <c r="N20" s="1" t="s">
        <v>1573</v>
      </c>
      <c r="O20" s="10" t="s">
        <v>1581</v>
      </c>
      <c r="P20" s="1" t="s">
        <v>1578</v>
      </c>
      <c r="Q20" s="20">
        <v>20</v>
      </c>
      <c r="R20" s="1" t="s">
        <v>1570</v>
      </c>
      <c r="S20" s="1"/>
      <c r="T20" s="10" t="s">
        <v>1957</v>
      </c>
      <c r="U20" s="10" t="s">
        <v>1958</v>
      </c>
      <c r="V20" s="1" t="s">
        <v>1921</v>
      </c>
      <c r="W20" s="1" t="s">
        <v>1922</v>
      </c>
      <c r="X20" s="1" t="s">
        <v>2312</v>
      </c>
      <c r="Y20" s="1" t="s">
        <v>2581</v>
      </c>
      <c r="Z20" s="1" t="s">
        <v>2580</v>
      </c>
      <c r="AA20"/>
    </row>
    <row r="21" spans="1:27" x14ac:dyDescent="0.25">
      <c r="B21" s="7"/>
      <c r="R21" s="1"/>
      <c r="S21" s="1"/>
      <c r="V21" s="1"/>
      <c r="AA21"/>
    </row>
    <row r="22" spans="1:27" x14ac:dyDescent="0.25">
      <c r="K22" s="1">
        <f>SUBTOTAL(103,Tabela234[instalacja])</f>
        <v>19</v>
      </c>
      <c r="P22" s="1">
        <f>SUBTOTAL(103,Tabela234[wielkość])</f>
        <v>19</v>
      </c>
      <c r="R22" s="1"/>
      <c r="S22" s="1">
        <f>SUBTOTAL(103,Tabela234[IP-MR_OK])</f>
        <v>15</v>
      </c>
      <c r="V22" s="1"/>
      <c r="AA2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AA8"/>
  <sheetViews>
    <sheetView zoomScale="85" zoomScaleNormal="85" workbookViewId="0">
      <selection activeCell="J1" sqref="J1:J1048576"/>
    </sheetView>
  </sheetViews>
  <sheetFormatPr defaultRowHeight="15" x14ac:dyDescent="0.25"/>
  <cols>
    <col min="1" max="1" width="9.28515625" style="1" bestFit="1" customWidth="1"/>
    <col min="2" max="2" width="13.85546875" style="1" bestFit="1" customWidth="1"/>
    <col min="3" max="3" width="12.85546875" style="1" bestFit="1" customWidth="1"/>
    <col min="4" max="4" width="14.28515625" style="1" bestFit="1" customWidth="1"/>
    <col min="5" max="5" width="13.140625" style="1" bestFit="1" customWidth="1"/>
    <col min="6" max="6" width="13.140625" style="22" customWidth="1"/>
    <col min="7" max="7" width="16.42578125" style="1" bestFit="1" customWidth="1"/>
    <col min="8" max="8" width="13.5703125" style="1" bestFit="1" customWidth="1"/>
    <col min="9" max="10" width="17.140625" style="1" bestFit="1" customWidth="1"/>
    <col min="11" max="11" width="10.7109375" style="1" bestFit="1" customWidth="1"/>
    <col min="12" max="12" width="15.7109375" style="1" bestFit="1" customWidth="1"/>
    <col min="13" max="13" width="11.5703125" style="1" bestFit="1" customWidth="1"/>
    <col min="14" max="14" width="17.7109375" style="1" bestFit="1" customWidth="1"/>
    <col min="15" max="15" width="16.28515625" style="1" bestFit="1" customWidth="1"/>
    <col min="16" max="16" width="10.5703125" style="1" bestFit="1" customWidth="1"/>
    <col min="17" max="17" width="13.140625" bestFit="1" customWidth="1"/>
    <col min="18" max="18" width="16.7109375" bestFit="1" customWidth="1"/>
    <col min="19" max="20" width="16.7109375" style="1" bestFit="1" customWidth="1"/>
    <col min="21" max="21" width="15.28515625" style="1" bestFit="1" customWidth="1"/>
    <col min="22" max="22" width="15.28515625" bestFit="1" customWidth="1"/>
    <col min="23" max="23" width="13.85546875" style="1" bestFit="1" customWidth="1"/>
    <col min="24" max="24" width="16" style="1" bestFit="1" customWidth="1"/>
    <col min="25" max="25" width="12.140625" style="1" bestFit="1" customWidth="1"/>
    <col min="26" max="26" width="19.85546875" style="1" bestFit="1" customWidth="1"/>
    <col min="27" max="27" width="8.85546875" style="1"/>
  </cols>
  <sheetData>
    <row r="1" spans="1:27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31" t="s">
        <v>1625</v>
      </c>
      <c r="G1" s="2" t="s">
        <v>4</v>
      </c>
      <c r="H1" s="2" t="s">
        <v>857</v>
      </c>
      <c r="I1" s="2" t="s">
        <v>2959</v>
      </c>
      <c r="J1" s="2" t="s">
        <v>2960</v>
      </c>
      <c r="K1" s="2" t="s">
        <v>1248</v>
      </c>
      <c r="L1" s="2" t="s">
        <v>1566</v>
      </c>
      <c r="M1" s="2" t="s">
        <v>1250</v>
      </c>
      <c r="N1" s="2" t="s">
        <v>1182</v>
      </c>
      <c r="O1" s="2" t="s">
        <v>1574</v>
      </c>
      <c r="P1" s="2" t="s">
        <v>1183</v>
      </c>
      <c r="Q1" s="2" t="s">
        <v>30</v>
      </c>
      <c r="R1" s="25" t="s">
        <v>1568</v>
      </c>
      <c r="S1" s="25" t="s">
        <v>1569</v>
      </c>
      <c r="T1" s="2" t="s">
        <v>1185</v>
      </c>
      <c r="U1" s="2" t="s">
        <v>1186</v>
      </c>
      <c r="V1" s="2" t="s">
        <v>1621</v>
      </c>
      <c r="W1" s="2" t="s">
        <v>1622</v>
      </c>
      <c r="X1" s="25" t="s">
        <v>2299</v>
      </c>
      <c r="Y1" s="25" t="s">
        <v>2300</v>
      </c>
      <c r="Z1" s="25" t="s">
        <v>2301</v>
      </c>
    </row>
    <row r="2" spans="1:27" x14ac:dyDescent="0.25">
      <c r="A2" s="1">
        <v>1</v>
      </c>
      <c r="B2" s="7" t="s">
        <v>590</v>
      </c>
      <c r="C2" s="1" t="s">
        <v>32</v>
      </c>
      <c r="D2" s="1" t="s">
        <v>93</v>
      </c>
      <c r="E2" s="19" t="s">
        <v>94</v>
      </c>
      <c r="F2" s="32" t="s">
        <v>1626</v>
      </c>
      <c r="G2" s="1" t="s">
        <v>83</v>
      </c>
      <c r="H2" s="1" t="s">
        <v>92</v>
      </c>
      <c r="I2" s="21"/>
      <c r="J2" s="21"/>
      <c r="K2" s="1">
        <v>10</v>
      </c>
      <c r="M2" s="1">
        <v>2023</v>
      </c>
      <c r="N2" s="1" t="s">
        <v>1251</v>
      </c>
      <c r="Q2" s="9"/>
      <c r="R2" s="1"/>
      <c r="T2" s="10" t="s">
        <v>1969</v>
      </c>
      <c r="U2" s="10" t="s">
        <v>1970</v>
      </c>
      <c r="V2" s="1" t="s">
        <v>1959</v>
      </c>
      <c r="W2" s="1" t="s">
        <v>1960</v>
      </c>
      <c r="X2" s="1" t="s">
        <v>2308</v>
      </c>
      <c r="Y2" s="1" t="s">
        <v>2308</v>
      </c>
      <c r="Z2" s="1" t="s">
        <v>2305</v>
      </c>
      <c r="AA2"/>
    </row>
    <row r="3" spans="1:27" x14ac:dyDescent="0.25">
      <c r="A3" s="1">
        <v>2</v>
      </c>
      <c r="B3" s="7" t="s">
        <v>591</v>
      </c>
      <c r="C3" s="1" t="s">
        <v>32</v>
      </c>
      <c r="D3" s="1" t="s">
        <v>118</v>
      </c>
      <c r="E3" s="19" t="s">
        <v>94</v>
      </c>
      <c r="F3" s="32" t="s">
        <v>1626</v>
      </c>
      <c r="G3" s="1" t="s">
        <v>817</v>
      </c>
      <c r="H3" s="1" t="s">
        <v>121</v>
      </c>
      <c r="I3" s="21"/>
      <c r="J3" s="21"/>
      <c r="K3" s="1">
        <v>5</v>
      </c>
      <c r="M3" s="1">
        <v>2023</v>
      </c>
      <c r="N3" s="1" t="s">
        <v>1251</v>
      </c>
      <c r="Q3" s="1"/>
      <c r="R3" s="1"/>
      <c r="T3" s="10" t="s">
        <v>1971</v>
      </c>
      <c r="U3" s="10" t="s">
        <v>1972</v>
      </c>
      <c r="V3" s="1" t="s">
        <v>1961</v>
      </c>
      <c r="W3" s="1" t="s">
        <v>1962</v>
      </c>
      <c r="X3" s="1" t="s">
        <v>2308</v>
      </c>
      <c r="Y3" s="1" t="s">
        <v>2308</v>
      </c>
      <c r="Z3" s="1" t="s">
        <v>2305</v>
      </c>
      <c r="AA3"/>
    </row>
    <row r="4" spans="1:27" x14ac:dyDescent="0.25">
      <c r="A4" s="1">
        <v>3</v>
      </c>
      <c r="B4" s="7" t="s">
        <v>592</v>
      </c>
      <c r="C4" s="1" t="s">
        <v>32</v>
      </c>
      <c r="D4" s="1" t="s">
        <v>158</v>
      </c>
      <c r="E4" s="19" t="s">
        <v>94</v>
      </c>
      <c r="F4" s="32" t="s">
        <v>1626</v>
      </c>
      <c r="G4" s="1" t="s">
        <v>818</v>
      </c>
      <c r="H4" s="1" t="s">
        <v>167</v>
      </c>
      <c r="I4" s="21"/>
      <c r="J4" s="21"/>
      <c r="K4" s="1">
        <v>5</v>
      </c>
      <c r="M4" s="1">
        <v>2023</v>
      </c>
      <c r="N4" s="1" t="s">
        <v>1251</v>
      </c>
      <c r="Q4" s="1"/>
      <c r="R4" s="1"/>
      <c r="T4" s="10" t="s">
        <v>1973</v>
      </c>
      <c r="U4" s="10" t="s">
        <v>1974</v>
      </c>
      <c r="V4" s="1" t="s">
        <v>1963</v>
      </c>
      <c r="W4" s="1" t="s">
        <v>1964</v>
      </c>
      <c r="X4" s="1" t="s">
        <v>2306</v>
      </c>
      <c r="Y4" s="1" t="s">
        <v>2309</v>
      </c>
      <c r="Z4" s="1" t="s">
        <v>2305</v>
      </c>
      <c r="AA4"/>
    </row>
    <row r="5" spans="1:27" x14ac:dyDescent="0.25">
      <c r="A5" s="1">
        <v>4</v>
      </c>
      <c r="B5" s="7" t="s">
        <v>593</v>
      </c>
      <c r="C5" s="1" t="s">
        <v>262</v>
      </c>
      <c r="D5" s="1" t="s">
        <v>324</v>
      </c>
      <c r="E5" s="19" t="s">
        <v>94</v>
      </c>
      <c r="F5" s="32" t="s">
        <v>1626</v>
      </c>
      <c r="G5" s="1" t="s">
        <v>305</v>
      </c>
      <c r="H5" s="1" t="s">
        <v>327</v>
      </c>
      <c r="I5" s="21"/>
      <c r="J5" s="21"/>
      <c r="K5" s="1">
        <v>3</v>
      </c>
      <c r="M5" s="1">
        <v>2023</v>
      </c>
      <c r="N5" s="1" t="s">
        <v>1251</v>
      </c>
      <c r="Q5" s="1"/>
      <c r="R5" s="1"/>
      <c r="T5" s="10" t="s">
        <v>1975</v>
      </c>
      <c r="U5" s="10" t="s">
        <v>1976</v>
      </c>
      <c r="V5" s="1" t="s">
        <v>1965</v>
      </c>
      <c r="W5" s="1" t="s">
        <v>1966</v>
      </c>
      <c r="X5" s="1" t="s">
        <v>2312</v>
      </c>
      <c r="Y5" s="1" t="s">
        <v>2313</v>
      </c>
      <c r="Z5" s="1" t="s">
        <v>2304</v>
      </c>
      <c r="AA5"/>
    </row>
    <row r="6" spans="1:27" x14ac:dyDescent="0.25">
      <c r="A6" s="1">
        <v>5</v>
      </c>
      <c r="B6" s="7" t="s">
        <v>594</v>
      </c>
      <c r="C6" s="1" t="s">
        <v>262</v>
      </c>
      <c r="D6" s="1" t="s">
        <v>375</v>
      </c>
      <c r="E6" s="19" t="s">
        <v>94</v>
      </c>
      <c r="F6" s="32" t="s">
        <v>1626</v>
      </c>
      <c r="G6" s="1" t="s">
        <v>351</v>
      </c>
      <c r="H6" s="1" t="s">
        <v>378</v>
      </c>
      <c r="I6" s="21"/>
      <c r="J6" s="21"/>
      <c r="K6" s="1">
        <v>4</v>
      </c>
      <c r="M6" s="1">
        <v>2023</v>
      </c>
      <c r="N6" s="1" t="s">
        <v>1251</v>
      </c>
      <c r="Q6" s="1"/>
      <c r="R6" s="1"/>
      <c r="T6" s="10" t="s">
        <v>1977</v>
      </c>
      <c r="U6" s="10" t="s">
        <v>1978</v>
      </c>
      <c r="V6" s="1" t="s">
        <v>1967</v>
      </c>
      <c r="W6" s="1" t="s">
        <v>1968</v>
      </c>
      <c r="X6" s="1" t="s">
        <v>2312</v>
      </c>
      <c r="Y6" s="1" t="s">
        <v>2314</v>
      </c>
      <c r="Z6" s="1" t="s">
        <v>2304</v>
      </c>
      <c r="AA6"/>
    </row>
    <row r="7" spans="1:27" x14ac:dyDescent="0.25">
      <c r="B7" s="7"/>
      <c r="Q7" s="1"/>
      <c r="R7" s="1"/>
      <c r="V7" s="1"/>
      <c r="AA7"/>
    </row>
    <row r="8" spans="1:27" x14ac:dyDescent="0.25">
      <c r="B8" s="1">
        <f>SUBTOTAL(103,Tabela2345[ID_MR])</f>
        <v>5</v>
      </c>
      <c r="L8" s="1">
        <f>SUBTOTAL(103,Tabela2345[instalacja])</f>
        <v>0</v>
      </c>
      <c r="Q8" s="1"/>
      <c r="R8" s="1">
        <f>SUBTOTAL(103,Tabela2345[IP-MR_OK])</f>
        <v>0</v>
      </c>
      <c r="S8" s="1">
        <f>SUBTOTAL(103,Tabela2345[IP-JOK_OK])</f>
        <v>0</v>
      </c>
      <c r="V8" s="1"/>
      <c r="AA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"/>
  <sheetViews>
    <sheetView zoomScale="85" zoomScaleNormal="85" workbookViewId="0">
      <selection activeCell="H5" sqref="H5"/>
    </sheetView>
  </sheetViews>
  <sheetFormatPr defaultRowHeight="15" x14ac:dyDescent="0.25"/>
  <cols>
    <col min="1" max="1" width="3" style="1" bestFit="1" customWidth="1"/>
    <col min="2" max="2" width="12.140625" style="1" bestFit="1" customWidth="1"/>
    <col min="3" max="3" width="6" style="1" bestFit="1" customWidth="1"/>
    <col min="4" max="4" width="8" style="1" bestFit="1" customWidth="1"/>
    <col min="5" max="5" width="6.5703125" style="1" bestFit="1" customWidth="1"/>
    <col min="6" max="6" width="15.140625" style="1" bestFit="1" customWidth="1"/>
    <col min="7" max="7" width="11.140625" style="1" bestFit="1" customWidth="1"/>
    <col min="8" max="9" width="18" style="1" bestFit="1" customWidth="1"/>
    <col min="10" max="10" width="5" style="1" bestFit="1" customWidth="1"/>
    <col min="11" max="11" width="11.28515625" style="1" bestFit="1" customWidth="1"/>
    <col min="12" max="12" width="15.5703125" style="1" bestFit="1" customWidth="1"/>
    <col min="13" max="16" width="15.5703125" style="1" customWidth="1"/>
    <col min="17" max="17" width="9.28515625" style="1" bestFit="1" customWidth="1"/>
    <col min="18" max="18" width="15.28515625" style="1" bestFit="1" customWidth="1"/>
    <col min="19" max="19" width="9.85546875" style="1" bestFit="1" customWidth="1"/>
    <col min="20" max="22" width="9.140625" style="1"/>
  </cols>
  <sheetData>
    <row r="1" spans="1:22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1246</v>
      </c>
      <c r="I1" s="2" t="s">
        <v>1247</v>
      </c>
      <c r="J1" s="2" t="s">
        <v>1250</v>
      </c>
      <c r="K1" s="2" t="s">
        <v>1182</v>
      </c>
      <c r="L1" s="2" t="s">
        <v>1183</v>
      </c>
      <c r="M1" s="2" t="s">
        <v>1185</v>
      </c>
      <c r="N1" s="2" t="s">
        <v>1186</v>
      </c>
      <c r="O1" s="2" t="s">
        <v>2023</v>
      </c>
      <c r="P1" s="2" t="s">
        <v>2024</v>
      </c>
      <c r="Q1" s="2" t="s">
        <v>30</v>
      </c>
      <c r="R1" s="25" t="s">
        <v>2299</v>
      </c>
      <c r="S1" s="25" t="s">
        <v>2300</v>
      </c>
      <c r="T1" s="25" t="s">
        <v>2301</v>
      </c>
    </row>
    <row r="2" spans="1:22" x14ac:dyDescent="0.25">
      <c r="A2" s="1">
        <v>1</v>
      </c>
      <c r="B2" s="7" t="s">
        <v>2925</v>
      </c>
      <c r="C2" s="1" t="s">
        <v>32</v>
      </c>
      <c r="D2" s="1" t="s">
        <v>827</v>
      </c>
      <c r="E2" s="1" t="s">
        <v>39</v>
      </c>
      <c r="F2" s="1" t="s">
        <v>1196</v>
      </c>
      <c r="G2" s="1" t="s">
        <v>140</v>
      </c>
      <c r="H2" s="21"/>
      <c r="J2" s="1">
        <v>2023</v>
      </c>
      <c r="K2" s="1" t="s">
        <v>2931</v>
      </c>
      <c r="L2" s="1" t="s">
        <v>2932</v>
      </c>
      <c r="M2" s="1" t="s">
        <v>2933</v>
      </c>
      <c r="N2" s="1" t="s">
        <v>2934</v>
      </c>
      <c r="R2" s="1" t="s">
        <v>2308</v>
      </c>
      <c r="S2" s="1" t="s">
        <v>2308</v>
      </c>
      <c r="T2" s="1" t="s">
        <v>2305</v>
      </c>
      <c r="U2"/>
      <c r="V2"/>
    </row>
    <row r="3" spans="1:22" x14ac:dyDescent="0.25">
      <c r="A3" s="1">
        <v>2</v>
      </c>
      <c r="B3" s="7" t="s">
        <v>2927</v>
      </c>
      <c r="C3" s="1" t="s">
        <v>32</v>
      </c>
      <c r="D3" s="1" t="s">
        <v>814</v>
      </c>
      <c r="E3" s="1" t="s">
        <v>34</v>
      </c>
      <c r="F3" s="1" t="s">
        <v>828</v>
      </c>
      <c r="G3" s="1" t="s">
        <v>206</v>
      </c>
      <c r="H3" s="21"/>
      <c r="J3" s="1">
        <v>2023</v>
      </c>
      <c r="K3" s="1" t="s">
        <v>2931</v>
      </c>
      <c r="L3" s="1" t="s">
        <v>2932</v>
      </c>
      <c r="M3" s="1" t="s">
        <v>2935</v>
      </c>
      <c r="N3" s="1" t="s">
        <v>2936</v>
      </c>
      <c r="R3" s="1" t="s">
        <v>2306</v>
      </c>
      <c r="S3" s="1" t="s">
        <v>430</v>
      </c>
      <c r="T3" s="1" t="s">
        <v>2305</v>
      </c>
      <c r="U3"/>
      <c r="V3"/>
    </row>
    <row r="4" spans="1:22" x14ac:dyDescent="0.25">
      <c r="A4" s="1">
        <v>4</v>
      </c>
      <c r="B4" s="7" t="s">
        <v>2928</v>
      </c>
      <c r="C4" s="1" t="s">
        <v>262</v>
      </c>
      <c r="D4" s="1" t="s">
        <v>295</v>
      </c>
      <c r="E4" s="1" t="s">
        <v>34</v>
      </c>
      <c r="F4" s="1" t="s">
        <v>1638</v>
      </c>
      <c r="G4" s="1" t="s">
        <v>294</v>
      </c>
      <c r="H4" s="21"/>
      <c r="J4" s="1">
        <v>2023</v>
      </c>
      <c r="K4" s="1" t="s">
        <v>2931</v>
      </c>
      <c r="L4" s="1" t="s">
        <v>2932</v>
      </c>
      <c r="M4" s="1" t="s">
        <v>2937</v>
      </c>
      <c r="N4" s="1" t="s">
        <v>2938</v>
      </c>
      <c r="R4" s="1" t="s">
        <v>2310</v>
      </c>
      <c r="S4" s="1" t="s">
        <v>2311</v>
      </c>
      <c r="T4" s="1" t="s">
        <v>2304</v>
      </c>
      <c r="U4"/>
      <c r="V4"/>
    </row>
    <row r="5" spans="1:22" x14ac:dyDescent="0.25">
      <c r="A5" s="1">
        <v>5</v>
      </c>
      <c r="B5" s="7" t="s">
        <v>2930</v>
      </c>
      <c r="C5" s="1" t="s">
        <v>262</v>
      </c>
      <c r="D5" s="1" t="s">
        <v>355</v>
      </c>
      <c r="E5" s="1" t="s">
        <v>34</v>
      </c>
      <c r="F5" s="1" t="s">
        <v>351</v>
      </c>
      <c r="G5" s="1" t="s">
        <v>354</v>
      </c>
      <c r="H5" s="21"/>
      <c r="J5" s="1">
        <v>2023</v>
      </c>
      <c r="K5" s="1" t="s">
        <v>2931</v>
      </c>
      <c r="L5" s="1" t="s">
        <v>2932</v>
      </c>
      <c r="M5" s="1" t="s">
        <v>2939</v>
      </c>
      <c r="N5" s="1" t="s">
        <v>2940</v>
      </c>
      <c r="R5" s="1" t="s">
        <v>2312</v>
      </c>
      <c r="S5" s="1" t="s">
        <v>2314</v>
      </c>
      <c r="T5" s="1" t="s">
        <v>2304</v>
      </c>
      <c r="U5"/>
      <c r="V5"/>
    </row>
    <row r="6" spans="1:22" x14ac:dyDescent="0.25">
      <c r="A6" s="1">
        <v>3</v>
      </c>
      <c r="B6" s="7" t="s">
        <v>2941</v>
      </c>
      <c r="C6" s="1" t="s">
        <v>262</v>
      </c>
      <c r="D6" s="1" t="s">
        <v>2929</v>
      </c>
      <c r="E6" s="1" t="s">
        <v>34</v>
      </c>
      <c r="F6" s="1" t="s">
        <v>472</v>
      </c>
      <c r="H6" s="21"/>
      <c r="J6" s="1">
        <v>2023</v>
      </c>
      <c r="K6" s="1" t="s">
        <v>2931</v>
      </c>
      <c r="L6" s="1" t="s">
        <v>2932</v>
      </c>
      <c r="M6" s="1" t="s">
        <v>2942</v>
      </c>
      <c r="N6" s="1" t="s">
        <v>2943</v>
      </c>
      <c r="R6" s="1" t="s">
        <v>2302</v>
      </c>
      <c r="S6" s="1" t="s">
        <v>468</v>
      </c>
      <c r="T6" s="1" t="s">
        <v>2303</v>
      </c>
      <c r="U6"/>
      <c r="V6"/>
    </row>
    <row r="7" spans="1:22" x14ac:dyDescent="0.25">
      <c r="B7" s="7"/>
    </row>
    <row r="8" spans="1:22" x14ac:dyDescent="0.25">
      <c r="B8" s="1">
        <f>SUBTOTAL(103,Tabela234569[ID_MR])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A1:Y13"/>
  <sheetViews>
    <sheetView zoomScaleNormal="100" workbookViewId="0">
      <selection activeCell="I1" sqref="I1:I1048576"/>
    </sheetView>
  </sheetViews>
  <sheetFormatPr defaultRowHeight="15" x14ac:dyDescent="0.25"/>
  <cols>
    <col min="1" max="1" width="3" style="1" bestFit="1" customWidth="1"/>
    <col min="2" max="2" width="12.140625" style="1" bestFit="1" customWidth="1"/>
    <col min="3" max="3" width="6" style="1" bestFit="1" customWidth="1"/>
    <col min="4" max="4" width="8" style="1" bestFit="1" customWidth="1"/>
    <col min="5" max="5" width="6.5703125" style="1" bestFit="1" customWidth="1"/>
    <col min="6" max="6" width="15.140625" style="1" bestFit="1" customWidth="1"/>
    <col min="7" max="7" width="11.140625" style="1" bestFit="1" customWidth="1"/>
    <col min="8" max="9" width="18" style="1" bestFit="1" customWidth="1"/>
    <col min="10" max="10" width="4.28515625" style="1" bestFit="1" customWidth="1"/>
    <col min="11" max="11" width="8.28515625" style="1" bestFit="1" customWidth="1"/>
    <col min="12" max="12" width="5" style="1" bestFit="1" customWidth="1"/>
    <col min="13" max="13" width="11.28515625" style="1" bestFit="1" customWidth="1"/>
    <col min="14" max="14" width="15.5703125" style="1" bestFit="1" customWidth="1"/>
    <col min="15" max="16" width="15.5703125" style="1" customWidth="1"/>
    <col min="17" max="17" width="9.5703125" bestFit="1" customWidth="1"/>
    <col min="18" max="18" width="9.5703125" style="1" bestFit="1" customWidth="1"/>
    <col min="19" max="19" width="9.28515625" style="1" bestFit="1" customWidth="1"/>
    <col min="20" max="20" width="34.140625" style="1" bestFit="1" customWidth="1"/>
    <col min="21" max="21" width="15.28515625" style="1" bestFit="1" customWidth="1"/>
    <col min="22" max="22" width="9.85546875" style="1" bestFit="1" customWidth="1"/>
    <col min="23" max="25" width="8.85546875" style="1"/>
  </cols>
  <sheetData>
    <row r="1" spans="1:25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2023</v>
      </c>
      <c r="P1" s="2" t="s">
        <v>2024</v>
      </c>
      <c r="Q1" s="2" t="s">
        <v>1185</v>
      </c>
      <c r="R1" s="2" t="s">
        <v>1186</v>
      </c>
      <c r="S1" s="2" t="s">
        <v>30</v>
      </c>
      <c r="T1" s="25" t="s">
        <v>1269</v>
      </c>
      <c r="U1" s="25" t="s">
        <v>2299</v>
      </c>
      <c r="V1" s="25" t="s">
        <v>2300</v>
      </c>
      <c r="W1" s="25" t="s">
        <v>2301</v>
      </c>
    </row>
    <row r="2" spans="1:25" x14ac:dyDescent="0.25">
      <c r="A2" s="1">
        <v>1</v>
      </c>
      <c r="B2" s="27" t="s">
        <v>595</v>
      </c>
      <c r="C2" s="1" t="s">
        <v>32</v>
      </c>
      <c r="D2" s="1" t="s">
        <v>104</v>
      </c>
      <c r="E2" s="6" t="s">
        <v>34</v>
      </c>
      <c r="F2" s="1" t="s">
        <v>83</v>
      </c>
      <c r="G2" s="1" t="s">
        <v>103</v>
      </c>
      <c r="H2" s="21"/>
      <c r="J2" s="1" t="s">
        <v>94</v>
      </c>
      <c r="K2" s="1" t="s">
        <v>1262</v>
      </c>
      <c r="L2" s="1">
        <v>2023</v>
      </c>
      <c r="M2" s="1" t="s">
        <v>1187</v>
      </c>
      <c r="N2" s="1" t="s">
        <v>1610</v>
      </c>
      <c r="O2" s="1" t="s">
        <v>1995</v>
      </c>
      <c r="P2" s="1" t="s">
        <v>1996</v>
      </c>
      <c r="Q2" s="10" t="s">
        <v>1979</v>
      </c>
      <c r="R2" s="10" t="s">
        <v>1980</v>
      </c>
      <c r="T2" s="1" t="s">
        <v>2316</v>
      </c>
      <c r="U2" s="1" t="s">
        <v>2308</v>
      </c>
      <c r="V2" s="1" t="s">
        <v>2308</v>
      </c>
      <c r="W2" s="1" t="s">
        <v>2305</v>
      </c>
      <c r="X2"/>
      <c r="Y2"/>
    </row>
    <row r="3" spans="1:25" x14ac:dyDescent="0.25">
      <c r="A3" s="1">
        <v>2</v>
      </c>
      <c r="B3" s="27" t="s">
        <v>597</v>
      </c>
      <c r="C3" s="1" t="s">
        <v>32</v>
      </c>
      <c r="D3" s="1" t="s">
        <v>104</v>
      </c>
      <c r="E3" s="6" t="s">
        <v>39</v>
      </c>
      <c r="F3" s="1" t="s">
        <v>83</v>
      </c>
      <c r="G3" s="1" t="s">
        <v>103</v>
      </c>
      <c r="H3" s="21"/>
      <c r="J3" s="1" t="s">
        <v>94</v>
      </c>
      <c r="K3" s="1" t="s">
        <v>1262</v>
      </c>
      <c r="L3" s="1">
        <v>2023</v>
      </c>
      <c r="M3" s="1" t="s">
        <v>1187</v>
      </c>
      <c r="N3" s="1" t="s">
        <v>1610</v>
      </c>
      <c r="O3" s="1" t="s">
        <v>1997</v>
      </c>
      <c r="P3" s="1" t="s">
        <v>1998</v>
      </c>
      <c r="Q3" s="10" t="s">
        <v>1981</v>
      </c>
      <c r="R3" s="10" t="s">
        <v>1982</v>
      </c>
      <c r="T3" s="1" t="s">
        <v>2251</v>
      </c>
      <c r="U3" s="1" t="s">
        <v>2308</v>
      </c>
      <c r="V3" s="1" t="s">
        <v>2308</v>
      </c>
      <c r="W3" s="1" t="s">
        <v>2305</v>
      </c>
      <c r="X3"/>
      <c r="Y3"/>
    </row>
    <row r="4" spans="1:25" x14ac:dyDescent="0.25">
      <c r="A4" s="1">
        <v>3</v>
      </c>
      <c r="B4" s="27" t="s">
        <v>596</v>
      </c>
      <c r="C4" s="1" t="s">
        <v>32</v>
      </c>
      <c r="D4" s="1" t="s">
        <v>1639</v>
      </c>
      <c r="E4" s="6" t="s">
        <v>34</v>
      </c>
      <c r="F4" s="1" t="s">
        <v>818</v>
      </c>
      <c r="G4" s="1" t="s">
        <v>177</v>
      </c>
      <c r="H4" s="21"/>
      <c r="J4" s="1" t="s">
        <v>94</v>
      </c>
      <c r="K4" s="1" t="s">
        <v>1262</v>
      </c>
      <c r="L4" s="1">
        <v>2023</v>
      </c>
      <c r="M4" s="1" t="s">
        <v>1187</v>
      </c>
      <c r="N4" s="1" t="s">
        <v>1610</v>
      </c>
      <c r="O4" s="1" t="s">
        <v>1999</v>
      </c>
      <c r="P4" s="1" t="s">
        <v>1670</v>
      </c>
      <c r="Q4" s="10" t="s">
        <v>1983</v>
      </c>
      <c r="R4" s="10" t="s">
        <v>1729</v>
      </c>
      <c r="T4" s="1" t="s">
        <v>2320</v>
      </c>
      <c r="U4" s="1" t="s">
        <v>2306</v>
      </c>
      <c r="V4" s="1" t="s">
        <v>454</v>
      </c>
      <c r="W4" s="1" t="s">
        <v>2305</v>
      </c>
      <c r="X4"/>
      <c r="Y4"/>
    </row>
    <row r="5" spans="1:25" x14ac:dyDescent="0.25">
      <c r="A5" s="1">
        <v>4</v>
      </c>
      <c r="B5" s="27" t="s">
        <v>598</v>
      </c>
      <c r="C5" s="1" t="s">
        <v>32</v>
      </c>
      <c r="D5" s="1" t="s">
        <v>1639</v>
      </c>
      <c r="E5" s="6" t="s">
        <v>39</v>
      </c>
      <c r="F5" s="1" t="s">
        <v>818</v>
      </c>
      <c r="G5" s="1" t="s">
        <v>177</v>
      </c>
      <c r="H5" s="21"/>
      <c r="J5" s="1" t="s">
        <v>94</v>
      </c>
      <c r="K5" s="1" t="s">
        <v>1262</v>
      </c>
      <c r="L5" s="1">
        <v>2023</v>
      </c>
      <c r="M5" s="1" t="s">
        <v>1187</v>
      </c>
      <c r="N5" s="1" t="s">
        <v>1610</v>
      </c>
      <c r="O5" s="1" t="s">
        <v>2000</v>
      </c>
      <c r="P5" s="1" t="s">
        <v>2001</v>
      </c>
      <c r="Q5" s="10" t="s">
        <v>1984</v>
      </c>
      <c r="R5" s="10" t="s">
        <v>1985</v>
      </c>
      <c r="T5" s="1" t="s">
        <v>2321</v>
      </c>
      <c r="U5" s="1" t="s">
        <v>2306</v>
      </c>
      <c r="V5" s="1" t="s">
        <v>454</v>
      </c>
      <c r="W5" s="1" t="s">
        <v>2305</v>
      </c>
      <c r="X5"/>
      <c r="Y5"/>
    </row>
    <row r="6" spans="1:25" x14ac:dyDescent="0.25">
      <c r="A6" s="1">
        <v>5</v>
      </c>
      <c r="B6" s="27" t="s">
        <v>599</v>
      </c>
      <c r="C6" s="1" t="s">
        <v>32</v>
      </c>
      <c r="D6" s="1" t="s">
        <v>814</v>
      </c>
      <c r="E6" s="6" t="s">
        <v>34</v>
      </c>
      <c r="F6" s="1" t="s">
        <v>828</v>
      </c>
      <c r="G6" s="1" t="s">
        <v>206</v>
      </c>
      <c r="H6" s="21"/>
      <c r="J6" s="1" t="s">
        <v>94</v>
      </c>
      <c r="K6" s="1" t="s">
        <v>1262</v>
      </c>
      <c r="L6" s="1">
        <v>2023</v>
      </c>
      <c r="M6" s="1" t="s">
        <v>1187</v>
      </c>
      <c r="N6" s="1" t="s">
        <v>1610</v>
      </c>
      <c r="O6" s="1" t="s">
        <v>2002</v>
      </c>
      <c r="P6" s="1" t="s">
        <v>2003</v>
      </c>
      <c r="Q6" s="10" t="s">
        <v>1986</v>
      </c>
      <c r="R6" s="10" t="s">
        <v>1987</v>
      </c>
      <c r="T6" s="1" t="s">
        <v>2271</v>
      </c>
      <c r="U6" s="1" t="s">
        <v>2306</v>
      </c>
      <c r="V6" s="1" t="s">
        <v>430</v>
      </c>
      <c r="W6" s="1" t="s">
        <v>2305</v>
      </c>
      <c r="X6"/>
      <c r="Y6"/>
    </row>
    <row r="7" spans="1:25" x14ac:dyDescent="0.25">
      <c r="A7" s="1">
        <v>6</v>
      </c>
      <c r="B7" s="27" t="s">
        <v>600</v>
      </c>
      <c r="C7" s="1" t="s">
        <v>32</v>
      </c>
      <c r="D7" s="1" t="s">
        <v>814</v>
      </c>
      <c r="E7" s="6" t="s">
        <v>39</v>
      </c>
      <c r="F7" s="1" t="s">
        <v>828</v>
      </c>
      <c r="G7" s="1" t="s">
        <v>206</v>
      </c>
      <c r="H7" s="21"/>
      <c r="J7" s="1" t="s">
        <v>94</v>
      </c>
      <c r="K7" s="1" t="s">
        <v>1262</v>
      </c>
      <c r="L7" s="1">
        <v>2023</v>
      </c>
      <c r="M7" s="1" t="s">
        <v>1187</v>
      </c>
      <c r="N7" s="1" t="s">
        <v>1610</v>
      </c>
      <c r="O7" s="1" t="s">
        <v>2004</v>
      </c>
      <c r="P7" s="1" t="s">
        <v>2005</v>
      </c>
      <c r="Q7" s="10" t="s">
        <v>1988</v>
      </c>
      <c r="R7" s="10" t="s">
        <v>1989</v>
      </c>
      <c r="T7" s="1" t="s">
        <v>2317</v>
      </c>
      <c r="U7" s="1" t="s">
        <v>2306</v>
      </c>
      <c r="V7" s="1" t="s">
        <v>430</v>
      </c>
      <c r="W7" s="1" t="s">
        <v>2305</v>
      </c>
      <c r="X7"/>
      <c r="Y7"/>
    </row>
    <row r="8" spans="1:25" x14ac:dyDescent="0.25">
      <c r="A8" s="1">
        <v>7</v>
      </c>
      <c r="B8" s="7" t="s">
        <v>601</v>
      </c>
      <c r="C8" s="1" t="s">
        <v>262</v>
      </c>
      <c r="D8" s="1" t="s">
        <v>281</v>
      </c>
      <c r="E8" s="1" t="s">
        <v>34</v>
      </c>
      <c r="F8" s="1" t="s">
        <v>1240</v>
      </c>
      <c r="G8" s="1" t="s">
        <v>280</v>
      </c>
      <c r="H8" s="21"/>
      <c r="J8" s="1" t="s">
        <v>94</v>
      </c>
      <c r="K8" s="1" t="s">
        <v>1262</v>
      </c>
      <c r="L8" s="1">
        <v>2023</v>
      </c>
      <c r="M8" s="1" t="s">
        <v>1187</v>
      </c>
      <c r="N8" s="1" t="s">
        <v>1610</v>
      </c>
      <c r="O8" s="1" t="s">
        <v>2006</v>
      </c>
      <c r="P8" s="1" t="s">
        <v>2007</v>
      </c>
      <c r="Q8" s="10" t="s">
        <v>1990</v>
      </c>
      <c r="R8" s="10" t="s">
        <v>1991</v>
      </c>
      <c r="T8" s="1" t="s">
        <v>2280</v>
      </c>
      <c r="U8" s="1" t="s">
        <v>2302</v>
      </c>
      <c r="V8" s="1" t="s">
        <v>468</v>
      </c>
      <c r="W8" s="1" t="s">
        <v>2304</v>
      </c>
      <c r="X8"/>
      <c r="Y8"/>
    </row>
    <row r="9" spans="1:25" x14ac:dyDescent="0.25">
      <c r="A9" s="1">
        <v>8</v>
      </c>
      <c r="B9" s="7" t="s">
        <v>602</v>
      </c>
      <c r="C9" s="1" t="s">
        <v>262</v>
      </c>
      <c r="D9" s="1" t="s">
        <v>1645</v>
      </c>
      <c r="E9" s="1" t="s">
        <v>39</v>
      </c>
      <c r="F9" s="1" t="s">
        <v>1240</v>
      </c>
      <c r="G9" s="1" t="s">
        <v>284</v>
      </c>
      <c r="H9" s="21"/>
      <c r="J9" s="1" t="s">
        <v>94</v>
      </c>
      <c r="K9" s="1" t="s">
        <v>1262</v>
      </c>
      <c r="L9" s="1">
        <v>2023</v>
      </c>
      <c r="M9" s="1" t="s">
        <v>1187</v>
      </c>
      <c r="N9" s="1" t="s">
        <v>1610</v>
      </c>
      <c r="O9" s="1" t="s">
        <v>2008</v>
      </c>
      <c r="P9" s="1" t="s">
        <v>2009</v>
      </c>
      <c r="Q9" s="10" t="s">
        <v>1850</v>
      </c>
      <c r="R9" s="10" t="s">
        <v>1992</v>
      </c>
      <c r="T9" s="1" t="s">
        <v>2318</v>
      </c>
      <c r="U9" s="1" t="s">
        <v>2302</v>
      </c>
      <c r="V9" s="1" t="s">
        <v>468</v>
      </c>
      <c r="W9" s="1" t="s">
        <v>2304</v>
      </c>
      <c r="X9"/>
      <c r="Y9"/>
    </row>
    <row r="10" spans="1:25" x14ac:dyDescent="0.25">
      <c r="A10" s="1">
        <v>9</v>
      </c>
      <c r="B10" s="27" t="s">
        <v>603</v>
      </c>
      <c r="C10" s="1" t="s">
        <v>262</v>
      </c>
      <c r="D10" s="1" t="s">
        <v>816</v>
      </c>
      <c r="E10" s="6" t="s">
        <v>34</v>
      </c>
      <c r="F10" s="1" t="s">
        <v>351</v>
      </c>
      <c r="G10" s="1" t="s">
        <v>384</v>
      </c>
      <c r="H10" s="21"/>
      <c r="J10" s="1" t="s">
        <v>94</v>
      </c>
      <c r="K10" s="1" t="s">
        <v>1262</v>
      </c>
      <c r="L10" s="1">
        <v>2023</v>
      </c>
      <c r="M10" s="1" t="s">
        <v>1187</v>
      </c>
      <c r="N10" s="1" t="s">
        <v>1610</v>
      </c>
      <c r="O10" s="1" t="s">
        <v>2012</v>
      </c>
      <c r="P10" s="1" t="s">
        <v>2013</v>
      </c>
      <c r="Q10" s="10" t="s">
        <v>1747</v>
      </c>
      <c r="R10" s="10" t="s">
        <v>1994</v>
      </c>
      <c r="T10" s="1" t="s">
        <v>2319</v>
      </c>
      <c r="U10" s="1" t="s">
        <v>2312</v>
      </c>
      <c r="V10" s="1" t="s">
        <v>2314</v>
      </c>
      <c r="W10" s="1" t="s">
        <v>2304</v>
      </c>
      <c r="X10"/>
      <c r="Y10"/>
    </row>
    <row r="11" spans="1:25" x14ac:dyDescent="0.25">
      <c r="A11" s="1">
        <v>10</v>
      </c>
      <c r="B11" s="27" t="s">
        <v>604</v>
      </c>
      <c r="C11" s="1" t="s">
        <v>262</v>
      </c>
      <c r="D11" s="1" t="s">
        <v>816</v>
      </c>
      <c r="E11" s="6" t="s">
        <v>39</v>
      </c>
      <c r="F11" s="1" t="s">
        <v>351</v>
      </c>
      <c r="G11" s="1" t="s">
        <v>384</v>
      </c>
      <c r="H11" s="21"/>
      <c r="J11" s="1" t="s">
        <v>94</v>
      </c>
      <c r="K11" s="1" t="s">
        <v>1262</v>
      </c>
      <c r="L11" s="1">
        <v>2023</v>
      </c>
      <c r="M11" s="1" t="s">
        <v>1187</v>
      </c>
      <c r="N11" s="1" t="s">
        <v>1610</v>
      </c>
      <c r="O11" s="1" t="s">
        <v>2010</v>
      </c>
      <c r="P11" s="1" t="s">
        <v>2011</v>
      </c>
      <c r="Q11" s="10" t="s">
        <v>1863</v>
      </c>
      <c r="R11" s="10" t="s">
        <v>1993</v>
      </c>
      <c r="T11" s="1" t="s">
        <v>2319</v>
      </c>
      <c r="U11" s="1" t="s">
        <v>2312</v>
      </c>
      <c r="V11" s="1" t="s">
        <v>2314</v>
      </c>
      <c r="W11" s="1" t="s">
        <v>2304</v>
      </c>
      <c r="X11"/>
      <c r="Y11"/>
    </row>
    <row r="12" spans="1:25" x14ac:dyDescent="0.25">
      <c r="B12" s="7"/>
      <c r="Q12" s="1"/>
    </row>
    <row r="13" spans="1:25" x14ac:dyDescent="0.25">
      <c r="B13" s="1">
        <f>SUBTOTAL(103,Tabela23456[ID_MR])</f>
        <v>10</v>
      </c>
      <c r="K13" s="1">
        <f>SUBTOTAL(103,Tabela23456[łączność])</f>
        <v>10</v>
      </c>
      <c r="Q13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A1:Y40"/>
  <sheetViews>
    <sheetView zoomScaleNormal="100" workbookViewId="0">
      <selection activeCell="I1" sqref="I1:I1048576"/>
    </sheetView>
  </sheetViews>
  <sheetFormatPr defaultRowHeight="15" x14ac:dyDescent="0.25"/>
  <cols>
    <col min="1" max="1" width="7.28515625" style="1" bestFit="1" customWidth="1"/>
    <col min="2" max="2" width="12.140625" style="1" bestFit="1" customWidth="1"/>
    <col min="3" max="3" width="10.5703125" style="1" bestFit="1" customWidth="1"/>
    <col min="4" max="4" width="12.5703125" style="1" bestFit="1" customWidth="1"/>
    <col min="5" max="5" width="11.140625" style="1" bestFit="1" customWidth="1"/>
    <col min="6" max="6" width="16.140625" style="1" bestFit="1" customWidth="1"/>
    <col min="7" max="8" width="18" style="1" bestFit="1" customWidth="1"/>
    <col min="9" max="9" width="8.85546875" style="1" bestFit="1" customWidth="1"/>
    <col min="10" max="10" width="12.85546875" style="1" bestFit="1" customWidth="1"/>
    <col min="11" max="11" width="9.42578125" style="1" bestFit="1" customWidth="1"/>
    <col min="12" max="12" width="15.85546875" style="1" bestFit="1" customWidth="1"/>
    <col min="13" max="13" width="8.42578125" style="1" bestFit="1" customWidth="1"/>
    <col min="14" max="14" width="25.140625" bestFit="1" customWidth="1"/>
    <col min="15" max="15" width="13" style="1" bestFit="1" customWidth="1"/>
    <col min="16" max="16" width="11.140625" style="1" bestFit="1" customWidth="1"/>
    <col min="17" max="18" width="11.140625" style="1" customWidth="1"/>
    <col min="19" max="19" width="44.85546875" style="1" bestFit="1" customWidth="1"/>
    <col min="20" max="20" width="15.28515625" style="1" bestFit="1" customWidth="1"/>
    <col min="21" max="21" width="11.42578125" style="1" bestFit="1" customWidth="1"/>
    <col min="22" max="22" width="19.85546875" style="1" bestFit="1" customWidth="1"/>
    <col min="23" max="24" width="8.85546875" style="1"/>
  </cols>
  <sheetData>
    <row r="1" spans="1:24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1185</v>
      </c>
      <c r="P1" s="2" t="s">
        <v>1186</v>
      </c>
      <c r="Q1" s="2" t="s">
        <v>2677</v>
      </c>
      <c r="R1" s="2" t="s">
        <v>2676</v>
      </c>
      <c r="S1" s="2" t="s">
        <v>30</v>
      </c>
      <c r="T1" s="25" t="s">
        <v>2299</v>
      </c>
      <c r="U1" s="25" t="s">
        <v>2300</v>
      </c>
      <c r="V1" s="25" t="s">
        <v>2301</v>
      </c>
    </row>
    <row r="2" spans="1:24" x14ac:dyDescent="0.25">
      <c r="A2" s="1">
        <v>1</v>
      </c>
      <c r="B2" s="1" t="s">
        <v>606</v>
      </c>
      <c r="C2" s="1" t="s">
        <v>32</v>
      </c>
      <c r="D2" s="1" t="s">
        <v>1768</v>
      </c>
      <c r="E2" s="1" t="s">
        <v>34</v>
      </c>
      <c r="F2" s="1" t="s">
        <v>1240</v>
      </c>
      <c r="G2" s="1" t="s">
        <v>53</v>
      </c>
      <c r="L2" s="1">
        <v>2023</v>
      </c>
      <c r="M2" s="1" t="s">
        <v>1187</v>
      </c>
      <c r="N2" s="1" t="s">
        <v>1778</v>
      </c>
      <c r="O2" s="10" t="s">
        <v>2778</v>
      </c>
      <c r="P2" s="10" t="s">
        <v>2779</v>
      </c>
      <c r="Q2" s="10" t="s">
        <v>2841</v>
      </c>
      <c r="R2" s="10" t="s">
        <v>2842</v>
      </c>
      <c r="T2" s="1" t="s">
        <v>2302</v>
      </c>
      <c r="U2" s="1" t="s">
        <v>468</v>
      </c>
      <c r="V2" s="1" t="s">
        <v>2304</v>
      </c>
      <c r="W2"/>
      <c r="X2"/>
    </row>
    <row r="3" spans="1:24" x14ac:dyDescent="0.25">
      <c r="A3" s="1">
        <v>2</v>
      </c>
      <c r="B3" s="1" t="s">
        <v>607</v>
      </c>
      <c r="C3" s="1" t="s">
        <v>32</v>
      </c>
      <c r="D3" s="1" t="s">
        <v>57</v>
      </c>
      <c r="E3" s="1" t="s">
        <v>39</v>
      </c>
      <c r="F3" s="1" t="s">
        <v>1240</v>
      </c>
      <c r="G3" s="1" t="s">
        <v>56</v>
      </c>
      <c r="L3" s="1">
        <v>2023</v>
      </c>
      <c r="M3" s="1" t="s">
        <v>1187</v>
      </c>
      <c r="N3" s="1" t="s">
        <v>1778</v>
      </c>
      <c r="O3" s="10" t="s">
        <v>2780</v>
      </c>
      <c r="P3" s="10" t="s">
        <v>2781</v>
      </c>
      <c r="Q3" s="10" t="s">
        <v>2843</v>
      </c>
      <c r="R3" s="10" t="s">
        <v>2844</v>
      </c>
      <c r="S3" s="5" t="s">
        <v>1769</v>
      </c>
      <c r="T3" s="1" t="s">
        <v>2302</v>
      </c>
      <c r="U3" s="1" t="s">
        <v>468</v>
      </c>
      <c r="V3" s="1" t="s">
        <v>2304</v>
      </c>
      <c r="W3"/>
      <c r="X3"/>
    </row>
    <row r="4" spans="1:24" x14ac:dyDescent="0.25">
      <c r="A4" s="1">
        <v>3</v>
      </c>
      <c r="B4" s="1" t="s">
        <v>608</v>
      </c>
      <c r="C4" s="1" t="s">
        <v>32</v>
      </c>
      <c r="D4" s="1" t="s">
        <v>826</v>
      </c>
      <c r="E4" s="1" t="s">
        <v>39</v>
      </c>
      <c r="F4" s="1" t="s">
        <v>83</v>
      </c>
      <c r="G4" s="1" t="s">
        <v>82</v>
      </c>
      <c r="L4" s="1">
        <v>2023</v>
      </c>
      <c r="M4" s="1" t="s">
        <v>1187</v>
      </c>
      <c r="N4" s="1" t="s">
        <v>1778</v>
      </c>
      <c r="O4" s="10" t="s">
        <v>2782</v>
      </c>
      <c r="P4" s="10" t="s">
        <v>2783</v>
      </c>
      <c r="Q4" s="10" t="s">
        <v>2845</v>
      </c>
      <c r="R4" s="10" t="s">
        <v>2846</v>
      </c>
      <c r="T4" s="1" t="s">
        <v>2306</v>
      </c>
      <c r="U4" s="1" t="s">
        <v>2307</v>
      </c>
      <c r="V4" s="1" t="s">
        <v>2305</v>
      </c>
      <c r="W4"/>
      <c r="X4"/>
    </row>
    <row r="5" spans="1:24" x14ac:dyDescent="0.25">
      <c r="A5" s="1">
        <v>4</v>
      </c>
      <c r="B5" s="1" t="s">
        <v>609</v>
      </c>
      <c r="C5" s="1" t="s">
        <v>32</v>
      </c>
      <c r="D5" s="1" t="s">
        <v>888</v>
      </c>
      <c r="E5" s="1" t="s">
        <v>39</v>
      </c>
      <c r="F5" s="1" t="s">
        <v>83</v>
      </c>
      <c r="G5" s="1" t="s">
        <v>82</v>
      </c>
      <c r="L5" s="1">
        <v>2023</v>
      </c>
      <c r="M5" s="1" t="s">
        <v>1187</v>
      </c>
      <c r="N5" s="1" t="s">
        <v>1778</v>
      </c>
      <c r="O5" s="10" t="s">
        <v>2784</v>
      </c>
      <c r="P5" s="10" t="s">
        <v>2785</v>
      </c>
      <c r="Q5" s="10" t="s">
        <v>2847</v>
      </c>
      <c r="R5" s="10" t="s">
        <v>2848</v>
      </c>
      <c r="T5" s="1" t="s">
        <v>2306</v>
      </c>
      <c r="U5" s="1" t="s">
        <v>2307</v>
      </c>
      <c r="V5" s="1" t="s">
        <v>2305</v>
      </c>
      <c r="W5"/>
      <c r="X5"/>
    </row>
    <row r="6" spans="1:24" x14ac:dyDescent="0.25">
      <c r="A6" s="1">
        <v>5</v>
      </c>
      <c r="B6" s="1" t="s">
        <v>610</v>
      </c>
      <c r="C6" s="1" t="s">
        <v>32</v>
      </c>
      <c r="D6" s="1" t="s">
        <v>848</v>
      </c>
      <c r="E6" s="1" t="s">
        <v>34</v>
      </c>
      <c r="F6" s="1" t="s">
        <v>83</v>
      </c>
      <c r="G6" s="1" t="s">
        <v>86</v>
      </c>
      <c r="L6" s="1">
        <v>2023</v>
      </c>
      <c r="M6" s="1" t="s">
        <v>1187</v>
      </c>
      <c r="N6" s="1" t="s">
        <v>1778</v>
      </c>
      <c r="O6" s="10" t="s">
        <v>2786</v>
      </c>
      <c r="P6" s="10" t="s">
        <v>2787</v>
      </c>
      <c r="Q6" s="10" t="s">
        <v>2849</v>
      </c>
      <c r="R6" s="10" t="s">
        <v>2850</v>
      </c>
      <c r="T6" s="1" t="s">
        <v>2306</v>
      </c>
      <c r="U6" s="1" t="s">
        <v>2307</v>
      </c>
      <c r="V6" s="1" t="s">
        <v>2305</v>
      </c>
      <c r="W6"/>
      <c r="X6"/>
    </row>
    <row r="7" spans="1:24" x14ac:dyDescent="0.25">
      <c r="A7" s="1">
        <v>6</v>
      </c>
      <c r="B7" s="1" t="s">
        <v>611</v>
      </c>
      <c r="C7" s="1" t="s">
        <v>32</v>
      </c>
      <c r="D7" s="1" t="s">
        <v>889</v>
      </c>
      <c r="E7" s="1" t="s">
        <v>34</v>
      </c>
      <c r="F7" s="1" t="s">
        <v>83</v>
      </c>
      <c r="G7" s="1" t="s">
        <v>86</v>
      </c>
      <c r="L7" s="1">
        <v>2023</v>
      </c>
      <c r="M7" s="1" t="s">
        <v>1187</v>
      </c>
      <c r="N7" s="1" t="s">
        <v>1778</v>
      </c>
      <c r="O7" s="10" t="s">
        <v>2788</v>
      </c>
      <c r="P7" s="10" t="s">
        <v>2789</v>
      </c>
      <c r="Q7" s="10" t="s">
        <v>2851</v>
      </c>
      <c r="R7" s="10" t="s">
        <v>2852</v>
      </c>
      <c r="S7" s="5" t="s">
        <v>1770</v>
      </c>
      <c r="T7" s="1" t="s">
        <v>2306</v>
      </c>
      <c r="U7" s="1" t="s">
        <v>2307</v>
      </c>
      <c r="V7" s="1" t="s">
        <v>2305</v>
      </c>
      <c r="W7"/>
      <c r="X7"/>
    </row>
    <row r="8" spans="1:24" x14ac:dyDescent="0.25">
      <c r="A8" s="1">
        <v>7</v>
      </c>
      <c r="B8" s="1" t="s">
        <v>612</v>
      </c>
      <c r="C8" s="1" t="s">
        <v>32</v>
      </c>
      <c r="D8" s="1" t="s">
        <v>1603</v>
      </c>
      <c r="E8" s="1" t="s">
        <v>34</v>
      </c>
      <c r="F8" s="1" t="s">
        <v>1196</v>
      </c>
      <c r="G8" s="1" t="s">
        <v>129</v>
      </c>
      <c r="L8" s="1">
        <v>2023</v>
      </c>
      <c r="M8" s="1" t="s">
        <v>1187</v>
      </c>
      <c r="N8" s="1" t="s">
        <v>1778</v>
      </c>
      <c r="O8" s="10" t="s">
        <v>2790</v>
      </c>
      <c r="P8" s="10" t="s">
        <v>2791</v>
      </c>
      <c r="Q8" s="10" t="s">
        <v>2853</v>
      </c>
      <c r="R8" s="10" t="s">
        <v>2854</v>
      </c>
      <c r="S8" s="5" t="s">
        <v>1771</v>
      </c>
      <c r="T8" s="1" t="s">
        <v>2308</v>
      </c>
      <c r="U8" s="1" t="s">
        <v>2308</v>
      </c>
      <c r="V8" s="1" t="s">
        <v>2305</v>
      </c>
      <c r="W8"/>
      <c r="X8"/>
    </row>
    <row r="9" spans="1:24" x14ac:dyDescent="0.25">
      <c r="A9" s="1">
        <v>8</v>
      </c>
      <c r="B9" s="1" t="s">
        <v>613</v>
      </c>
      <c r="C9" s="1" t="s">
        <v>32</v>
      </c>
      <c r="D9" s="1" t="s">
        <v>1772</v>
      </c>
      <c r="E9" s="1" t="s">
        <v>34</v>
      </c>
      <c r="F9" s="1" t="s">
        <v>1196</v>
      </c>
      <c r="G9" s="1" t="s">
        <v>129</v>
      </c>
      <c r="L9" s="1">
        <v>2023</v>
      </c>
      <c r="M9" s="1" t="s">
        <v>1187</v>
      </c>
      <c r="N9" s="1" t="s">
        <v>1778</v>
      </c>
      <c r="O9" s="10" t="s">
        <v>2792</v>
      </c>
      <c r="P9" s="10" t="s">
        <v>2793</v>
      </c>
      <c r="Q9" s="10" t="s">
        <v>2855</v>
      </c>
      <c r="R9" s="10" t="s">
        <v>2856</v>
      </c>
      <c r="T9" s="1" t="s">
        <v>2308</v>
      </c>
      <c r="U9" s="1" t="s">
        <v>2308</v>
      </c>
      <c r="V9" s="1" t="s">
        <v>2305</v>
      </c>
      <c r="W9"/>
      <c r="X9"/>
    </row>
    <row r="10" spans="1:24" x14ac:dyDescent="0.25">
      <c r="A10" s="1">
        <v>9</v>
      </c>
      <c r="B10" s="1" t="s">
        <v>614</v>
      </c>
      <c r="C10" s="1" t="s">
        <v>32</v>
      </c>
      <c r="D10" s="1" t="s">
        <v>134</v>
      </c>
      <c r="E10" s="1" t="s">
        <v>39</v>
      </c>
      <c r="F10" s="1" t="s">
        <v>1196</v>
      </c>
      <c r="G10" s="1" t="s">
        <v>133</v>
      </c>
      <c r="L10" s="1">
        <v>2023</v>
      </c>
      <c r="M10" s="1" t="s">
        <v>1187</v>
      </c>
      <c r="N10" s="1" t="s">
        <v>1778</v>
      </c>
      <c r="O10" s="10" t="s">
        <v>2794</v>
      </c>
      <c r="P10" s="10" t="s">
        <v>2795</v>
      </c>
      <c r="Q10" s="10" t="s">
        <v>2857</v>
      </c>
      <c r="R10" s="10" t="s">
        <v>2858</v>
      </c>
      <c r="T10" s="1" t="s">
        <v>2308</v>
      </c>
      <c r="U10" s="1" t="s">
        <v>2308</v>
      </c>
      <c r="V10" s="1" t="s">
        <v>2305</v>
      </c>
      <c r="W10"/>
      <c r="X10"/>
    </row>
    <row r="11" spans="1:24" x14ac:dyDescent="0.25">
      <c r="A11" s="1">
        <v>10</v>
      </c>
      <c r="B11" s="1" t="s">
        <v>615</v>
      </c>
      <c r="C11" s="1" t="s">
        <v>32</v>
      </c>
      <c r="D11" s="1" t="s">
        <v>134</v>
      </c>
      <c r="E11" s="1" t="s">
        <v>39</v>
      </c>
      <c r="F11" s="1" t="s">
        <v>1196</v>
      </c>
      <c r="G11" s="1" t="s">
        <v>133</v>
      </c>
      <c r="L11" s="1">
        <v>2023</v>
      </c>
      <c r="M11" s="1" t="s">
        <v>1187</v>
      </c>
      <c r="N11" s="1" t="s">
        <v>1778</v>
      </c>
      <c r="O11" s="10" t="s">
        <v>882</v>
      </c>
      <c r="P11" s="10" t="s">
        <v>2796</v>
      </c>
      <c r="Q11" s="10" t="s">
        <v>2859</v>
      </c>
      <c r="R11" s="10" t="s">
        <v>2860</v>
      </c>
      <c r="T11" s="1" t="s">
        <v>2308</v>
      </c>
      <c r="U11" s="1" t="s">
        <v>2308</v>
      </c>
      <c r="V11" s="1" t="s">
        <v>2305</v>
      </c>
      <c r="W11"/>
      <c r="X11"/>
    </row>
    <row r="12" spans="1:24" x14ac:dyDescent="0.25">
      <c r="A12" s="1">
        <v>11</v>
      </c>
      <c r="B12" s="1" t="s">
        <v>616</v>
      </c>
      <c r="C12" s="1" t="s">
        <v>32</v>
      </c>
      <c r="D12" s="1" t="s">
        <v>1773</v>
      </c>
      <c r="E12" s="1" t="s">
        <v>39</v>
      </c>
      <c r="F12" s="1" t="s">
        <v>818</v>
      </c>
      <c r="G12" s="1" t="s">
        <v>170</v>
      </c>
      <c r="L12" s="1">
        <v>2023</v>
      </c>
      <c r="M12" s="1" t="s">
        <v>1187</v>
      </c>
      <c r="N12" s="1" t="s">
        <v>1778</v>
      </c>
      <c r="O12" s="10" t="s">
        <v>2797</v>
      </c>
      <c r="P12" s="10" t="s">
        <v>2798</v>
      </c>
      <c r="Q12" s="10" t="s">
        <v>2861</v>
      </c>
      <c r="R12" s="10" t="s">
        <v>2862</v>
      </c>
      <c r="T12" s="1" t="s">
        <v>2306</v>
      </c>
      <c r="U12" s="1" t="s">
        <v>2309</v>
      </c>
      <c r="V12" s="1" t="s">
        <v>2305</v>
      </c>
      <c r="W12"/>
      <c r="X12"/>
    </row>
    <row r="13" spans="1:24" x14ac:dyDescent="0.25">
      <c r="A13" s="1">
        <v>12</v>
      </c>
      <c r="B13" s="1" t="s">
        <v>617</v>
      </c>
      <c r="C13" s="1" t="s">
        <v>32</v>
      </c>
      <c r="D13" s="1" t="s">
        <v>1773</v>
      </c>
      <c r="E13" s="1" t="s">
        <v>39</v>
      </c>
      <c r="F13" s="1" t="s">
        <v>818</v>
      </c>
      <c r="G13" s="1" t="s">
        <v>170</v>
      </c>
      <c r="L13" s="1">
        <v>2023</v>
      </c>
      <c r="M13" s="1" t="s">
        <v>1187</v>
      </c>
      <c r="N13" s="1" t="s">
        <v>1778</v>
      </c>
      <c r="O13" s="10" t="s">
        <v>2799</v>
      </c>
      <c r="P13" s="10" t="s">
        <v>885</v>
      </c>
      <c r="Q13" s="10" t="s">
        <v>2863</v>
      </c>
      <c r="R13" s="10" t="s">
        <v>2864</v>
      </c>
      <c r="T13" s="1" t="s">
        <v>2306</v>
      </c>
      <c r="U13" s="1" t="s">
        <v>2309</v>
      </c>
      <c r="V13" s="1" t="s">
        <v>2305</v>
      </c>
      <c r="W13"/>
      <c r="X13"/>
    </row>
    <row r="14" spans="1:24" x14ac:dyDescent="0.25">
      <c r="A14" s="1">
        <v>13</v>
      </c>
      <c r="B14" s="1" t="s">
        <v>618</v>
      </c>
      <c r="C14" s="1" t="s">
        <v>32</v>
      </c>
      <c r="D14" s="1" t="s">
        <v>890</v>
      </c>
      <c r="E14" s="1" t="s">
        <v>34</v>
      </c>
      <c r="F14" s="1" t="s">
        <v>818</v>
      </c>
      <c r="G14" s="1" t="s">
        <v>173</v>
      </c>
      <c r="L14" s="1">
        <v>2023</v>
      </c>
      <c r="M14" s="1" t="s">
        <v>1187</v>
      </c>
      <c r="N14" s="1" t="s">
        <v>1778</v>
      </c>
      <c r="O14" s="10" t="s">
        <v>2800</v>
      </c>
      <c r="P14" s="10" t="s">
        <v>2801</v>
      </c>
      <c r="Q14" s="10" t="s">
        <v>2865</v>
      </c>
      <c r="R14" s="10" t="s">
        <v>2866</v>
      </c>
      <c r="T14" s="1" t="s">
        <v>2306</v>
      </c>
      <c r="U14" s="1" t="s">
        <v>2309</v>
      </c>
      <c r="V14" s="1" t="s">
        <v>2305</v>
      </c>
      <c r="W14"/>
      <c r="X14"/>
    </row>
    <row r="15" spans="1:24" x14ac:dyDescent="0.25">
      <c r="A15" s="1">
        <v>14</v>
      </c>
      <c r="B15" s="1" t="s">
        <v>619</v>
      </c>
      <c r="C15" s="1" t="s">
        <v>32</v>
      </c>
      <c r="D15" s="1" t="s">
        <v>891</v>
      </c>
      <c r="E15" s="1" t="s">
        <v>34</v>
      </c>
      <c r="F15" s="1" t="s">
        <v>818</v>
      </c>
      <c r="G15" s="1" t="s">
        <v>173</v>
      </c>
      <c r="L15" s="1">
        <v>2023</v>
      </c>
      <c r="M15" s="1" t="s">
        <v>1187</v>
      </c>
      <c r="N15" s="1" t="s">
        <v>1778</v>
      </c>
      <c r="O15" s="10" t="s">
        <v>2802</v>
      </c>
      <c r="P15" s="10" t="s">
        <v>2803</v>
      </c>
      <c r="Q15" s="10" t="s">
        <v>2867</v>
      </c>
      <c r="R15" s="10" t="s">
        <v>2868</v>
      </c>
      <c r="T15" s="1" t="s">
        <v>2306</v>
      </c>
      <c r="U15" s="1" t="s">
        <v>2309</v>
      </c>
      <c r="V15" s="1" t="s">
        <v>2305</v>
      </c>
      <c r="W15"/>
      <c r="X15"/>
    </row>
    <row r="16" spans="1:24" x14ac:dyDescent="0.25">
      <c r="A16" s="1">
        <v>15</v>
      </c>
      <c r="B16" s="1" t="s">
        <v>620</v>
      </c>
      <c r="C16" s="1" t="s">
        <v>32</v>
      </c>
      <c r="D16" s="1" t="s">
        <v>841</v>
      </c>
      <c r="E16" s="1" t="s">
        <v>39</v>
      </c>
      <c r="F16" s="1" t="s">
        <v>1609</v>
      </c>
      <c r="G16" s="1" t="s">
        <v>185</v>
      </c>
      <c r="L16" s="1">
        <v>2023</v>
      </c>
      <c r="M16" s="1" t="s">
        <v>1187</v>
      </c>
      <c r="N16" s="1" t="s">
        <v>1778</v>
      </c>
      <c r="O16" s="10" t="s">
        <v>2804</v>
      </c>
      <c r="P16" s="10" t="s">
        <v>2805</v>
      </c>
      <c r="Q16" s="10" t="s">
        <v>2869</v>
      </c>
      <c r="R16" s="10" t="s">
        <v>2870</v>
      </c>
      <c r="T16" s="1" t="s">
        <v>2306</v>
      </c>
      <c r="U16" s="1" t="s">
        <v>454</v>
      </c>
      <c r="V16" s="1" t="s">
        <v>2305</v>
      </c>
      <c r="W16"/>
      <c r="X16"/>
    </row>
    <row r="17" spans="1:24" x14ac:dyDescent="0.25">
      <c r="A17" s="1">
        <v>16</v>
      </c>
      <c r="B17" s="1" t="s">
        <v>621</v>
      </c>
      <c r="C17" s="1" t="s">
        <v>32</v>
      </c>
      <c r="D17" s="1" t="s">
        <v>841</v>
      </c>
      <c r="E17" s="1" t="s">
        <v>34</v>
      </c>
      <c r="F17" s="1" t="s">
        <v>1609</v>
      </c>
      <c r="G17" s="1" t="s">
        <v>185</v>
      </c>
      <c r="L17" s="1">
        <v>2023</v>
      </c>
      <c r="M17" s="1" t="s">
        <v>1187</v>
      </c>
      <c r="N17" s="1" t="s">
        <v>1778</v>
      </c>
      <c r="O17" s="10" t="s">
        <v>2806</v>
      </c>
      <c r="P17" s="10" t="s">
        <v>2807</v>
      </c>
      <c r="Q17" s="10" t="s">
        <v>2871</v>
      </c>
      <c r="R17" s="10" t="s">
        <v>2872</v>
      </c>
      <c r="T17" s="1" t="s">
        <v>2306</v>
      </c>
      <c r="U17" s="1" t="s">
        <v>454</v>
      </c>
      <c r="V17" s="1" t="s">
        <v>2305</v>
      </c>
      <c r="W17"/>
      <c r="X17"/>
    </row>
    <row r="18" spans="1:24" x14ac:dyDescent="0.25">
      <c r="A18" s="1">
        <v>17</v>
      </c>
      <c r="B18" s="1" t="s">
        <v>622</v>
      </c>
      <c r="C18" s="1" t="s">
        <v>32</v>
      </c>
      <c r="D18" s="1" t="s">
        <v>854</v>
      </c>
      <c r="E18" s="1" t="s">
        <v>39</v>
      </c>
      <c r="F18" s="1" t="s">
        <v>1609</v>
      </c>
      <c r="G18" s="1" t="s">
        <v>191</v>
      </c>
      <c r="L18" s="1">
        <v>2023</v>
      </c>
      <c r="M18" s="1" t="s">
        <v>1187</v>
      </c>
      <c r="N18" s="1" t="s">
        <v>1778</v>
      </c>
      <c r="O18" s="10" t="s">
        <v>2808</v>
      </c>
      <c r="P18" s="10" t="s">
        <v>2809</v>
      </c>
      <c r="Q18" s="10" t="s">
        <v>2873</v>
      </c>
      <c r="R18" s="10" t="s">
        <v>2874</v>
      </c>
      <c r="T18" s="1" t="s">
        <v>2306</v>
      </c>
      <c r="U18" s="1" t="s">
        <v>430</v>
      </c>
      <c r="V18" s="1" t="s">
        <v>2305</v>
      </c>
      <c r="W18"/>
      <c r="X18"/>
    </row>
    <row r="19" spans="1:24" x14ac:dyDescent="0.25">
      <c r="A19" s="1">
        <v>18</v>
      </c>
      <c r="B19" s="1" t="s">
        <v>623</v>
      </c>
      <c r="C19" s="1" t="s">
        <v>32</v>
      </c>
      <c r="D19" s="1" t="s">
        <v>1774</v>
      </c>
      <c r="E19" s="1" t="s">
        <v>34</v>
      </c>
      <c r="F19" s="1" t="s">
        <v>1609</v>
      </c>
      <c r="G19" s="1" t="s">
        <v>191</v>
      </c>
      <c r="L19" s="1">
        <v>2023</v>
      </c>
      <c r="M19" s="1" t="s">
        <v>1187</v>
      </c>
      <c r="N19" s="1" t="s">
        <v>1778</v>
      </c>
      <c r="O19" s="10" t="s">
        <v>2810</v>
      </c>
      <c r="P19" s="10" t="s">
        <v>2811</v>
      </c>
      <c r="Q19" s="10" t="s">
        <v>2875</v>
      </c>
      <c r="R19" s="10" t="s">
        <v>2876</v>
      </c>
      <c r="T19" s="1" t="s">
        <v>2306</v>
      </c>
      <c r="U19" s="1" t="s">
        <v>430</v>
      </c>
      <c r="V19" s="1" t="s">
        <v>2305</v>
      </c>
      <c r="W19"/>
      <c r="X19"/>
    </row>
    <row r="20" spans="1:24" x14ac:dyDescent="0.25">
      <c r="A20" s="1">
        <v>19</v>
      </c>
      <c r="B20" s="1" t="s">
        <v>624</v>
      </c>
      <c r="C20" s="1" t="s">
        <v>32</v>
      </c>
      <c r="D20" s="1" t="s">
        <v>892</v>
      </c>
      <c r="E20" s="1" t="s">
        <v>34</v>
      </c>
      <c r="F20" s="1" t="s">
        <v>828</v>
      </c>
      <c r="G20" s="1" t="s">
        <v>215</v>
      </c>
      <c r="L20" s="1">
        <v>2023</v>
      </c>
      <c r="M20" s="1" t="s">
        <v>1187</v>
      </c>
      <c r="N20" s="1" t="s">
        <v>1778</v>
      </c>
      <c r="O20" s="10" t="s">
        <v>2812</v>
      </c>
      <c r="P20" s="10" t="s">
        <v>886</v>
      </c>
      <c r="Q20" s="10" t="s">
        <v>2877</v>
      </c>
      <c r="R20" s="10" t="s">
        <v>2878</v>
      </c>
      <c r="T20" s="1" t="s">
        <v>2306</v>
      </c>
      <c r="U20" s="1" t="s">
        <v>430</v>
      </c>
      <c r="V20" s="1" t="s">
        <v>2305</v>
      </c>
      <c r="W20"/>
      <c r="X20"/>
    </row>
    <row r="21" spans="1:24" x14ac:dyDescent="0.25">
      <c r="A21" s="1">
        <v>20</v>
      </c>
      <c r="B21" s="1" t="s">
        <v>625</v>
      </c>
      <c r="C21" s="1" t="s">
        <v>32</v>
      </c>
      <c r="D21" s="1" t="s">
        <v>1775</v>
      </c>
      <c r="E21" s="1" t="s">
        <v>39</v>
      </c>
      <c r="F21" s="1" t="s">
        <v>828</v>
      </c>
      <c r="G21" s="1" t="s">
        <v>215</v>
      </c>
      <c r="L21" s="1">
        <v>2023</v>
      </c>
      <c r="M21" s="1" t="s">
        <v>1187</v>
      </c>
      <c r="N21" s="1" t="s">
        <v>1778</v>
      </c>
      <c r="O21" s="10" t="s">
        <v>2813</v>
      </c>
      <c r="P21" s="10" t="s">
        <v>887</v>
      </c>
      <c r="Q21" s="10" t="s">
        <v>2879</v>
      </c>
      <c r="R21" s="10" t="s">
        <v>2880</v>
      </c>
      <c r="T21" s="1" t="s">
        <v>2306</v>
      </c>
      <c r="U21" s="1" t="s">
        <v>430</v>
      </c>
      <c r="V21" s="1" t="s">
        <v>2305</v>
      </c>
      <c r="W21"/>
      <c r="X21"/>
    </row>
    <row r="22" spans="1:24" x14ac:dyDescent="0.25">
      <c r="A22" s="1">
        <v>21</v>
      </c>
      <c r="B22" s="1" t="s">
        <v>626</v>
      </c>
      <c r="C22" s="1" t="s">
        <v>32</v>
      </c>
      <c r="D22" s="1" t="s">
        <v>893</v>
      </c>
      <c r="E22" s="1" t="s">
        <v>39</v>
      </c>
      <c r="F22" s="1" t="s">
        <v>828</v>
      </c>
      <c r="G22" s="1" t="s">
        <v>860</v>
      </c>
      <c r="L22" s="1">
        <v>2023</v>
      </c>
      <c r="M22" s="1" t="s">
        <v>1187</v>
      </c>
      <c r="N22" s="1" t="s">
        <v>1778</v>
      </c>
      <c r="O22" s="10" t="s">
        <v>2814</v>
      </c>
      <c r="P22" s="10" t="s">
        <v>2815</v>
      </c>
      <c r="Q22" s="10" t="s">
        <v>2881</v>
      </c>
      <c r="R22" s="10" t="s">
        <v>2882</v>
      </c>
      <c r="T22" s="1" t="s">
        <v>2306</v>
      </c>
      <c r="U22" s="1" t="s">
        <v>430</v>
      </c>
      <c r="V22" s="1" t="s">
        <v>2305</v>
      </c>
      <c r="W22"/>
      <c r="X22"/>
    </row>
    <row r="23" spans="1:24" x14ac:dyDescent="0.25">
      <c r="A23" s="1">
        <v>22</v>
      </c>
      <c r="B23" s="1" t="s">
        <v>627</v>
      </c>
      <c r="C23" s="1" t="s">
        <v>32</v>
      </c>
      <c r="D23" s="1" t="s">
        <v>894</v>
      </c>
      <c r="E23" s="1" t="s">
        <v>34</v>
      </c>
      <c r="F23" s="1" t="s">
        <v>828</v>
      </c>
      <c r="G23" s="1" t="s">
        <v>222</v>
      </c>
      <c r="L23" s="1">
        <v>2023</v>
      </c>
      <c r="M23" s="1" t="s">
        <v>1187</v>
      </c>
      <c r="N23" s="1" t="s">
        <v>1778</v>
      </c>
      <c r="O23" s="10" t="s">
        <v>2816</v>
      </c>
      <c r="P23" s="10" t="s">
        <v>2817</v>
      </c>
      <c r="Q23" s="10" t="s">
        <v>2883</v>
      </c>
      <c r="R23" s="10" t="s">
        <v>2884</v>
      </c>
      <c r="T23" s="1" t="s">
        <v>2306</v>
      </c>
      <c r="U23" s="1" t="s">
        <v>430</v>
      </c>
      <c r="V23" s="1" t="s">
        <v>2305</v>
      </c>
      <c r="W23"/>
      <c r="X23"/>
    </row>
    <row r="24" spans="1:24" x14ac:dyDescent="0.25">
      <c r="A24" s="1">
        <v>23</v>
      </c>
      <c r="B24" s="1" t="s">
        <v>605</v>
      </c>
      <c r="C24" s="1" t="s">
        <v>262</v>
      </c>
      <c r="D24" s="1" t="s">
        <v>1763</v>
      </c>
      <c r="E24" s="1" t="s">
        <v>34</v>
      </c>
      <c r="F24" s="1" t="s">
        <v>1240</v>
      </c>
      <c r="G24" s="1" t="s">
        <v>45</v>
      </c>
      <c r="L24" s="1">
        <v>2023</v>
      </c>
      <c r="M24" s="1" t="s">
        <v>1187</v>
      </c>
      <c r="N24" s="1" t="s">
        <v>1778</v>
      </c>
      <c r="O24" s="10" t="s">
        <v>2818</v>
      </c>
      <c r="P24" s="10" t="s">
        <v>2819</v>
      </c>
      <c r="Q24" s="10" t="s">
        <v>2885</v>
      </c>
      <c r="R24" s="10" t="s">
        <v>2886</v>
      </c>
      <c r="T24" s="1" t="s">
        <v>2302</v>
      </c>
      <c r="U24" s="1" t="s">
        <v>468</v>
      </c>
      <c r="V24" s="1" t="s">
        <v>2304</v>
      </c>
      <c r="W24"/>
      <c r="X24"/>
    </row>
    <row r="25" spans="1:24" x14ac:dyDescent="0.25">
      <c r="A25" s="1">
        <v>24</v>
      </c>
      <c r="B25" s="1" t="s">
        <v>628</v>
      </c>
      <c r="C25" s="1" t="s">
        <v>262</v>
      </c>
      <c r="D25" s="1" t="s">
        <v>1764</v>
      </c>
      <c r="E25" s="1" t="s">
        <v>39</v>
      </c>
      <c r="F25" s="1" t="s">
        <v>1240</v>
      </c>
      <c r="G25" s="1" t="s">
        <v>276</v>
      </c>
      <c r="L25" s="1">
        <v>2023</v>
      </c>
      <c r="M25" s="1" t="s">
        <v>1187</v>
      </c>
      <c r="N25" s="1" t="s">
        <v>1778</v>
      </c>
      <c r="O25" s="10" t="s">
        <v>2820</v>
      </c>
      <c r="P25" s="10" t="s">
        <v>2821</v>
      </c>
      <c r="Q25" s="10" t="s">
        <v>2887</v>
      </c>
      <c r="R25" s="10" t="s">
        <v>2888</v>
      </c>
      <c r="T25" s="1" t="s">
        <v>2302</v>
      </c>
      <c r="U25" s="1" t="s">
        <v>468</v>
      </c>
      <c r="V25" s="1" t="s">
        <v>2304</v>
      </c>
      <c r="W25"/>
      <c r="X25"/>
    </row>
    <row r="26" spans="1:24" x14ac:dyDescent="0.25">
      <c r="A26" s="1">
        <v>25</v>
      </c>
      <c r="B26" s="1" t="s">
        <v>629</v>
      </c>
      <c r="C26" s="1" t="s">
        <v>262</v>
      </c>
      <c r="D26" s="1" t="s">
        <v>822</v>
      </c>
      <c r="E26" s="1" t="s">
        <v>34</v>
      </c>
      <c r="F26" s="1" t="s">
        <v>1275</v>
      </c>
      <c r="G26" s="1" t="s">
        <v>861</v>
      </c>
      <c r="L26" s="1">
        <v>2023</v>
      </c>
      <c r="M26" s="1" t="s">
        <v>1187</v>
      </c>
      <c r="N26" s="1" t="s">
        <v>1778</v>
      </c>
      <c r="O26" s="10" t="s">
        <v>2205</v>
      </c>
      <c r="P26" s="10" t="s">
        <v>2206</v>
      </c>
      <c r="Q26" s="10" t="s">
        <v>2106</v>
      </c>
      <c r="R26" s="10" t="s">
        <v>2107</v>
      </c>
      <c r="S26" s="5" t="s">
        <v>1765</v>
      </c>
      <c r="T26" s="1" t="s">
        <v>2310</v>
      </c>
      <c r="U26" s="1" t="s">
        <v>2311</v>
      </c>
      <c r="V26" s="1" t="s">
        <v>2304</v>
      </c>
      <c r="W26"/>
      <c r="X26"/>
    </row>
    <row r="27" spans="1:24" x14ac:dyDescent="0.25">
      <c r="A27" s="1">
        <v>26</v>
      </c>
      <c r="B27" s="1" t="s">
        <v>630</v>
      </c>
      <c r="C27" s="1" t="s">
        <v>262</v>
      </c>
      <c r="D27" s="1" t="s">
        <v>1766</v>
      </c>
      <c r="E27" s="1" t="s">
        <v>39</v>
      </c>
      <c r="F27" s="1" t="s">
        <v>1233</v>
      </c>
      <c r="G27" s="1" t="s">
        <v>300</v>
      </c>
      <c r="L27" s="1">
        <v>2023</v>
      </c>
      <c r="M27" s="1" t="s">
        <v>1187</v>
      </c>
      <c r="N27" s="1" t="s">
        <v>1778</v>
      </c>
      <c r="O27" s="10" t="s">
        <v>2822</v>
      </c>
      <c r="P27" s="10" t="s">
        <v>2823</v>
      </c>
      <c r="Q27" s="10" t="s">
        <v>2889</v>
      </c>
      <c r="R27" s="10" t="s">
        <v>2890</v>
      </c>
      <c r="T27" s="1" t="s">
        <v>2312</v>
      </c>
      <c r="U27" s="1" t="s">
        <v>2313</v>
      </c>
      <c r="V27" s="1" t="s">
        <v>2304</v>
      </c>
      <c r="W27"/>
      <c r="X27"/>
    </row>
    <row r="28" spans="1:24" x14ac:dyDescent="0.25">
      <c r="A28" s="1">
        <v>27</v>
      </c>
      <c r="B28" s="1" t="s">
        <v>631</v>
      </c>
      <c r="C28" s="1" t="s">
        <v>262</v>
      </c>
      <c r="D28" s="1" t="s">
        <v>1591</v>
      </c>
      <c r="E28" s="1" t="s">
        <v>39</v>
      </c>
      <c r="F28" s="1" t="s">
        <v>305</v>
      </c>
      <c r="G28" s="1" t="s">
        <v>312</v>
      </c>
      <c r="L28" s="1">
        <v>2023</v>
      </c>
      <c r="M28" s="1" t="s">
        <v>1187</v>
      </c>
      <c r="N28" s="1" t="s">
        <v>1778</v>
      </c>
      <c r="O28" s="10" t="s">
        <v>2824</v>
      </c>
      <c r="P28" s="10" t="s">
        <v>2825</v>
      </c>
      <c r="Q28" s="10" t="s">
        <v>2891</v>
      </c>
      <c r="R28" s="10" t="s">
        <v>2892</v>
      </c>
      <c r="T28" s="1" t="s">
        <v>2312</v>
      </c>
      <c r="U28" s="1" t="s">
        <v>2313</v>
      </c>
      <c r="V28" s="1" t="s">
        <v>2304</v>
      </c>
      <c r="W28"/>
      <c r="X28"/>
    </row>
    <row r="29" spans="1:24" x14ac:dyDescent="0.25">
      <c r="A29" s="1">
        <v>28</v>
      </c>
      <c r="B29" s="1" t="s">
        <v>632</v>
      </c>
      <c r="C29" s="1" t="s">
        <v>262</v>
      </c>
      <c r="D29" s="1" t="s">
        <v>1591</v>
      </c>
      <c r="E29" s="1" t="s">
        <v>39</v>
      </c>
      <c r="F29" s="1" t="s">
        <v>305</v>
      </c>
      <c r="G29" s="1" t="s">
        <v>312</v>
      </c>
      <c r="L29" s="1">
        <v>2023</v>
      </c>
      <c r="M29" s="1" t="s">
        <v>1187</v>
      </c>
      <c r="N29" s="1" t="s">
        <v>1778</v>
      </c>
      <c r="O29" s="10" t="s">
        <v>2826</v>
      </c>
      <c r="P29" s="10" t="s">
        <v>2827</v>
      </c>
      <c r="Q29" s="10" t="s">
        <v>2893</v>
      </c>
      <c r="R29" s="10" t="s">
        <v>2894</v>
      </c>
      <c r="T29" s="1" t="s">
        <v>2312</v>
      </c>
      <c r="U29" s="1" t="s">
        <v>2313</v>
      </c>
      <c r="V29" s="1" t="s">
        <v>2304</v>
      </c>
      <c r="W29"/>
      <c r="X29"/>
    </row>
    <row r="30" spans="1:24" x14ac:dyDescent="0.25">
      <c r="A30" s="1">
        <v>29</v>
      </c>
      <c r="B30" s="1" t="s">
        <v>633</v>
      </c>
      <c r="C30" s="1" t="s">
        <v>262</v>
      </c>
      <c r="D30" s="1" t="s">
        <v>846</v>
      </c>
      <c r="E30" s="1" t="s">
        <v>34</v>
      </c>
      <c r="F30" s="1" t="s">
        <v>305</v>
      </c>
      <c r="G30" s="1" t="s">
        <v>318</v>
      </c>
      <c r="L30" s="1">
        <v>2023</v>
      </c>
      <c r="M30" s="1" t="s">
        <v>1187</v>
      </c>
      <c r="N30" s="1" t="s">
        <v>1778</v>
      </c>
      <c r="O30" s="10" t="s">
        <v>2828</v>
      </c>
      <c r="P30" s="10" t="s">
        <v>2829</v>
      </c>
      <c r="Q30" s="10" t="s">
        <v>2895</v>
      </c>
      <c r="R30" s="10" t="s">
        <v>2896</v>
      </c>
      <c r="T30" s="1" t="s">
        <v>2312</v>
      </c>
      <c r="U30" s="1" t="s">
        <v>2313</v>
      </c>
      <c r="V30" s="1" t="s">
        <v>2304</v>
      </c>
      <c r="W30"/>
      <c r="X30"/>
    </row>
    <row r="31" spans="1:24" x14ac:dyDescent="0.25">
      <c r="A31" s="1">
        <v>30</v>
      </c>
      <c r="B31" s="1" t="s">
        <v>634</v>
      </c>
      <c r="C31" s="1" t="s">
        <v>262</v>
      </c>
      <c r="D31" s="1" t="s">
        <v>895</v>
      </c>
      <c r="E31" s="1" t="s">
        <v>34</v>
      </c>
      <c r="F31" s="1" t="s">
        <v>305</v>
      </c>
      <c r="G31" s="1" t="s">
        <v>318</v>
      </c>
      <c r="L31" s="1">
        <v>2023</v>
      </c>
      <c r="M31" s="1" t="s">
        <v>1187</v>
      </c>
      <c r="N31" s="1" t="s">
        <v>1778</v>
      </c>
      <c r="O31" s="10" t="s">
        <v>2830</v>
      </c>
      <c r="P31" s="10" t="s">
        <v>2831</v>
      </c>
      <c r="Q31" s="10" t="s">
        <v>2897</v>
      </c>
      <c r="R31" s="10" t="s">
        <v>2898</v>
      </c>
      <c r="T31" s="1" t="s">
        <v>2312</v>
      </c>
      <c r="U31" s="1" t="s">
        <v>2313</v>
      </c>
      <c r="V31" s="1" t="s">
        <v>2304</v>
      </c>
      <c r="W31"/>
      <c r="X31"/>
    </row>
    <row r="32" spans="1:24" x14ac:dyDescent="0.25">
      <c r="A32" s="1">
        <v>31</v>
      </c>
      <c r="B32" s="1" t="s">
        <v>635</v>
      </c>
      <c r="C32" s="1" t="s">
        <v>262</v>
      </c>
      <c r="D32" s="1" t="s">
        <v>821</v>
      </c>
      <c r="E32" s="1" t="s">
        <v>39</v>
      </c>
      <c r="F32" s="1" t="s">
        <v>1767</v>
      </c>
      <c r="G32" s="1" t="s">
        <v>339</v>
      </c>
      <c r="L32" s="1">
        <v>2023</v>
      </c>
      <c r="M32" s="1" t="s">
        <v>1187</v>
      </c>
      <c r="N32" s="1" t="s">
        <v>1778</v>
      </c>
      <c r="O32" s="10" t="s">
        <v>1080</v>
      </c>
      <c r="P32" s="10" t="s">
        <v>2832</v>
      </c>
      <c r="Q32" s="10" t="s">
        <v>2899</v>
      </c>
      <c r="R32" s="10" t="s">
        <v>2900</v>
      </c>
      <c r="T32" s="1" t="s">
        <v>2312</v>
      </c>
      <c r="U32" s="1" t="s">
        <v>2313</v>
      </c>
      <c r="V32" s="1" t="s">
        <v>2304</v>
      </c>
      <c r="W32"/>
      <c r="X32"/>
    </row>
    <row r="33" spans="1:25" x14ac:dyDescent="0.25">
      <c r="A33" s="1">
        <v>32</v>
      </c>
      <c r="B33" s="1" t="s">
        <v>636</v>
      </c>
      <c r="C33" s="1" t="s">
        <v>262</v>
      </c>
      <c r="D33" s="1" t="s">
        <v>819</v>
      </c>
      <c r="E33" s="1" t="s">
        <v>34</v>
      </c>
      <c r="F33" s="1" t="s">
        <v>478</v>
      </c>
      <c r="G33" s="1" t="s">
        <v>862</v>
      </c>
      <c r="L33" s="1">
        <v>2023</v>
      </c>
      <c r="M33" s="1" t="s">
        <v>1187</v>
      </c>
      <c r="N33" s="1" t="s">
        <v>1778</v>
      </c>
      <c r="O33" s="10" t="s">
        <v>2223</v>
      </c>
      <c r="P33" s="10" t="s">
        <v>2224</v>
      </c>
      <c r="Q33" s="10" t="s">
        <v>2124</v>
      </c>
      <c r="R33" s="10" t="s">
        <v>2125</v>
      </c>
      <c r="S33" s="9"/>
      <c r="T33" s="1" t="s">
        <v>2312</v>
      </c>
      <c r="U33" s="1" t="s">
        <v>2313</v>
      </c>
      <c r="V33" s="1" t="s">
        <v>2304</v>
      </c>
      <c r="W33"/>
      <c r="X33"/>
    </row>
    <row r="34" spans="1:25" x14ac:dyDescent="0.25">
      <c r="A34" s="1">
        <v>33</v>
      </c>
      <c r="B34" s="1" t="s">
        <v>637</v>
      </c>
      <c r="C34" s="1" t="s">
        <v>262</v>
      </c>
      <c r="D34" s="1" t="s">
        <v>823</v>
      </c>
      <c r="E34" s="1" t="s">
        <v>39</v>
      </c>
      <c r="F34" s="1" t="s">
        <v>351</v>
      </c>
      <c r="G34" s="1" t="s">
        <v>362</v>
      </c>
      <c r="L34" s="1">
        <v>2023</v>
      </c>
      <c r="M34" s="1" t="s">
        <v>1187</v>
      </c>
      <c r="N34" s="1" t="s">
        <v>1778</v>
      </c>
      <c r="O34" s="10" t="s">
        <v>2833</v>
      </c>
      <c r="P34" s="10" t="s">
        <v>2834</v>
      </c>
      <c r="Q34" s="10" t="s">
        <v>2901</v>
      </c>
      <c r="R34" s="10" t="s">
        <v>2902</v>
      </c>
      <c r="T34" s="1" t="s">
        <v>2312</v>
      </c>
      <c r="U34" s="1" t="s">
        <v>2314</v>
      </c>
      <c r="V34" s="1" t="s">
        <v>2304</v>
      </c>
      <c r="W34"/>
      <c r="X34"/>
    </row>
    <row r="35" spans="1:25" x14ac:dyDescent="0.25">
      <c r="A35" s="1">
        <v>34</v>
      </c>
      <c r="B35" s="1" t="s">
        <v>638</v>
      </c>
      <c r="C35" s="1" t="s">
        <v>262</v>
      </c>
      <c r="D35" s="1" t="s">
        <v>1633</v>
      </c>
      <c r="E35" s="1" t="s">
        <v>39</v>
      </c>
      <c r="F35" s="1" t="s">
        <v>351</v>
      </c>
      <c r="G35" s="1" t="s">
        <v>362</v>
      </c>
      <c r="L35" s="1">
        <v>2023</v>
      </c>
      <c r="M35" s="1" t="s">
        <v>1187</v>
      </c>
      <c r="N35" s="1" t="s">
        <v>1778</v>
      </c>
      <c r="O35" s="10" t="s">
        <v>2229</v>
      </c>
      <c r="P35" s="10" t="s">
        <v>2835</v>
      </c>
      <c r="Q35" s="10" t="s">
        <v>2903</v>
      </c>
      <c r="R35" s="10" t="s">
        <v>2904</v>
      </c>
      <c r="T35" s="1" t="s">
        <v>2312</v>
      </c>
      <c r="U35" s="1" t="s">
        <v>2314</v>
      </c>
      <c r="V35" s="1" t="s">
        <v>2304</v>
      </c>
      <c r="W35"/>
      <c r="X35"/>
    </row>
    <row r="36" spans="1:25" x14ac:dyDescent="0.25">
      <c r="A36" s="1">
        <v>35</v>
      </c>
      <c r="B36" s="1" t="s">
        <v>639</v>
      </c>
      <c r="C36" s="1" t="s">
        <v>262</v>
      </c>
      <c r="D36" s="1" t="s">
        <v>1634</v>
      </c>
      <c r="E36" s="1" t="s">
        <v>34</v>
      </c>
      <c r="F36" s="1" t="s">
        <v>351</v>
      </c>
      <c r="G36" s="1" t="s">
        <v>367</v>
      </c>
      <c r="L36" s="1">
        <v>2023</v>
      </c>
      <c r="M36" s="1" t="s">
        <v>1187</v>
      </c>
      <c r="N36" s="1" t="s">
        <v>1778</v>
      </c>
      <c r="O36" s="10" t="s">
        <v>2836</v>
      </c>
      <c r="P36" s="10" t="s">
        <v>2837</v>
      </c>
      <c r="Q36" s="10" t="s">
        <v>2905</v>
      </c>
      <c r="R36" s="10" t="s">
        <v>2906</v>
      </c>
      <c r="T36" s="1" t="s">
        <v>2312</v>
      </c>
      <c r="U36" s="1" t="s">
        <v>2314</v>
      </c>
      <c r="V36" s="1" t="s">
        <v>2304</v>
      </c>
      <c r="W36"/>
      <c r="X36"/>
    </row>
    <row r="37" spans="1:25" x14ac:dyDescent="0.25">
      <c r="A37" s="1">
        <v>36</v>
      </c>
      <c r="B37" s="1" t="s">
        <v>640</v>
      </c>
      <c r="C37" s="1" t="s">
        <v>262</v>
      </c>
      <c r="D37" s="1" t="s">
        <v>1635</v>
      </c>
      <c r="E37" s="1" t="s">
        <v>34</v>
      </c>
      <c r="F37" s="1" t="s">
        <v>351</v>
      </c>
      <c r="G37" s="1" t="s">
        <v>367</v>
      </c>
      <c r="L37" s="1">
        <v>2023</v>
      </c>
      <c r="M37" s="1" t="s">
        <v>1187</v>
      </c>
      <c r="N37" s="1" t="s">
        <v>1778</v>
      </c>
      <c r="O37" s="10" t="s">
        <v>884</v>
      </c>
      <c r="P37" s="10" t="s">
        <v>2838</v>
      </c>
      <c r="Q37" s="10" t="s">
        <v>2907</v>
      </c>
      <c r="R37" s="10" t="s">
        <v>2908</v>
      </c>
      <c r="T37" s="1" t="s">
        <v>2312</v>
      </c>
      <c r="U37" s="1" t="s">
        <v>2314</v>
      </c>
      <c r="V37" s="1" t="s">
        <v>2304</v>
      </c>
      <c r="W37"/>
      <c r="X37"/>
    </row>
    <row r="38" spans="1:25" x14ac:dyDescent="0.25">
      <c r="A38" s="1">
        <v>37</v>
      </c>
      <c r="B38" s="1" t="s">
        <v>641</v>
      </c>
      <c r="C38" s="1" t="s">
        <v>262</v>
      </c>
      <c r="D38" s="1" t="s">
        <v>820</v>
      </c>
      <c r="E38" s="1" t="s">
        <v>39</v>
      </c>
      <c r="F38" s="1" t="s">
        <v>1231</v>
      </c>
      <c r="G38" s="1" t="s">
        <v>388</v>
      </c>
      <c r="L38" s="1">
        <v>2023</v>
      </c>
      <c r="M38" s="1" t="s">
        <v>1187</v>
      </c>
      <c r="N38" s="1" t="s">
        <v>1778</v>
      </c>
      <c r="O38" s="10" t="s">
        <v>2839</v>
      </c>
      <c r="P38" s="10" t="s">
        <v>2840</v>
      </c>
      <c r="Q38" s="10" t="s">
        <v>2909</v>
      </c>
      <c r="R38" s="10" t="s">
        <v>2910</v>
      </c>
      <c r="T38" s="1" t="s">
        <v>2312</v>
      </c>
      <c r="U38" s="1" t="s">
        <v>2314</v>
      </c>
      <c r="V38" s="1" t="s">
        <v>2304</v>
      </c>
      <c r="W38"/>
      <c r="X38"/>
    </row>
    <row r="39" spans="1:25" x14ac:dyDescent="0.25">
      <c r="B39" s="7"/>
      <c r="N39" s="1"/>
      <c r="Y39" s="1"/>
    </row>
    <row r="40" spans="1:25" x14ac:dyDescent="0.25">
      <c r="B40" s="1">
        <f>SUBTOTAL(103,Tabela2345613[ID_MR])</f>
        <v>37</v>
      </c>
      <c r="K40" s="1">
        <f>SUBTOTAL(103,Tabela2345613[łączność])</f>
        <v>0</v>
      </c>
      <c r="N40" s="1"/>
      <c r="Y40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A1:S12"/>
  <sheetViews>
    <sheetView zoomScaleNormal="100" workbookViewId="0">
      <selection activeCell="I1" sqref="I1:I1048576"/>
    </sheetView>
  </sheetViews>
  <sheetFormatPr defaultRowHeight="15" x14ac:dyDescent="0.25"/>
  <cols>
    <col min="1" max="1" width="2.7109375" style="1" bestFit="1" customWidth="1"/>
    <col min="2" max="2" width="12.140625" style="1" bestFit="1" customWidth="1"/>
    <col min="3" max="3" width="6" style="1" bestFit="1" customWidth="1"/>
    <col min="4" max="4" width="8" style="1" bestFit="1" customWidth="1"/>
    <col min="5" max="5" width="6.5703125" style="1" bestFit="1" customWidth="1"/>
    <col min="6" max="6" width="19.5703125" style="1" bestFit="1" customWidth="1"/>
    <col min="7" max="7" width="11.140625" style="1" bestFit="1" customWidth="1"/>
    <col min="8" max="9" width="18" style="1" bestFit="1" customWidth="1"/>
    <col min="10" max="10" width="4.28515625" style="1" bestFit="1" customWidth="1"/>
    <col min="11" max="11" width="8.28515625" style="1" bestFit="1" customWidth="1"/>
    <col min="12" max="12" width="4.85546875" style="1" bestFit="1" customWidth="1"/>
    <col min="13" max="13" width="11.28515625" style="1" bestFit="1" customWidth="1"/>
    <col min="14" max="14" width="3.85546875" style="1" bestFit="1" customWidth="1"/>
    <col min="15" max="15" width="9.5703125" bestFit="1" customWidth="1"/>
    <col min="16" max="16" width="9.5703125" style="1" bestFit="1" customWidth="1"/>
    <col min="17" max="17" width="6.5703125" style="1" bestFit="1" customWidth="1"/>
    <col min="18" max="19" width="8.85546875" style="1"/>
  </cols>
  <sheetData>
    <row r="1" spans="1:19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857</v>
      </c>
      <c r="H1" s="2" t="s">
        <v>2959</v>
      </c>
      <c r="I1" s="2" t="s">
        <v>2960</v>
      </c>
      <c r="J1" s="2" t="s">
        <v>1248</v>
      </c>
      <c r="K1" s="2" t="s">
        <v>1249</v>
      </c>
      <c r="L1" s="2" t="s">
        <v>1250</v>
      </c>
      <c r="M1" s="2" t="s">
        <v>1182</v>
      </c>
      <c r="N1" s="2" t="s">
        <v>1183</v>
      </c>
      <c r="O1" s="2" t="s">
        <v>1185</v>
      </c>
      <c r="P1" s="2" t="s">
        <v>1186</v>
      </c>
      <c r="Q1" s="2" t="s">
        <v>30</v>
      </c>
    </row>
    <row r="2" spans="1:19" x14ac:dyDescent="0.25">
      <c r="A2" s="1">
        <v>1</v>
      </c>
      <c r="B2" s="1" t="s">
        <v>642</v>
      </c>
      <c r="C2" s="1" t="s">
        <v>32</v>
      </c>
      <c r="D2" s="1" t="s">
        <v>141</v>
      </c>
      <c r="E2" s="1" t="s">
        <v>39</v>
      </c>
      <c r="F2" s="1" t="s">
        <v>1196</v>
      </c>
      <c r="G2" s="1" t="s">
        <v>140</v>
      </c>
      <c r="L2" s="1">
        <v>2023</v>
      </c>
      <c r="M2" s="1" t="s">
        <v>1254</v>
      </c>
      <c r="O2" s="10" t="s">
        <v>900</v>
      </c>
      <c r="P2" s="10" t="s">
        <v>901</v>
      </c>
      <c r="R2"/>
      <c r="S2"/>
    </row>
    <row r="3" spans="1:19" x14ac:dyDescent="0.25">
      <c r="A3" s="1">
        <v>2</v>
      </c>
      <c r="B3" s="1" t="s">
        <v>643</v>
      </c>
      <c r="C3" s="1" t="s">
        <v>32</v>
      </c>
      <c r="D3" s="1" t="s">
        <v>814</v>
      </c>
      <c r="E3" s="1" t="s">
        <v>34</v>
      </c>
      <c r="F3" s="1" t="s">
        <v>208</v>
      </c>
      <c r="G3" s="1" t="s">
        <v>206</v>
      </c>
      <c r="L3" s="1">
        <v>2023</v>
      </c>
      <c r="M3" s="1" t="s">
        <v>1254</v>
      </c>
      <c r="O3" s="10" t="s">
        <v>880</v>
      </c>
      <c r="P3" s="10" t="s">
        <v>881</v>
      </c>
      <c r="R3"/>
      <c r="S3"/>
    </row>
    <row r="4" spans="1:19" x14ac:dyDescent="0.25">
      <c r="A4" s="1">
        <v>3</v>
      </c>
      <c r="B4" s="1" t="s">
        <v>645</v>
      </c>
      <c r="C4" s="1" t="s">
        <v>262</v>
      </c>
      <c r="D4" s="1" t="s">
        <v>295</v>
      </c>
      <c r="E4" s="1" t="s">
        <v>34</v>
      </c>
      <c r="G4" s="1" t="s">
        <v>294</v>
      </c>
      <c r="L4" s="1">
        <v>2023</v>
      </c>
      <c r="M4" s="1" t="s">
        <v>1254</v>
      </c>
      <c r="O4" s="1" t="s">
        <v>508</v>
      </c>
      <c r="P4" s="1" t="s">
        <v>507</v>
      </c>
      <c r="R4"/>
      <c r="S4"/>
    </row>
    <row r="5" spans="1:19" x14ac:dyDescent="0.25">
      <c r="A5" s="1">
        <v>4</v>
      </c>
      <c r="B5" s="1" t="s">
        <v>646</v>
      </c>
      <c r="C5" s="1" t="s">
        <v>262</v>
      </c>
      <c r="D5" s="1" t="s">
        <v>355</v>
      </c>
      <c r="E5" s="1" t="s">
        <v>34</v>
      </c>
      <c r="F5" s="1" t="s">
        <v>351</v>
      </c>
      <c r="G5" s="1" t="s">
        <v>354</v>
      </c>
      <c r="L5" s="1">
        <v>2023</v>
      </c>
      <c r="M5" s="1" t="s">
        <v>1254</v>
      </c>
      <c r="O5" s="1" t="s">
        <v>510</v>
      </c>
      <c r="P5" s="1" t="s">
        <v>509</v>
      </c>
      <c r="R5"/>
      <c r="S5"/>
    </row>
    <row r="6" spans="1:19" x14ac:dyDescent="0.25">
      <c r="A6" s="1">
        <v>5</v>
      </c>
      <c r="B6" s="1" t="s">
        <v>644</v>
      </c>
      <c r="C6" s="1" t="s">
        <v>240</v>
      </c>
      <c r="D6" s="1" t="s">
        <v>246</v>
      </c>
      <c r="E6" s="1" t="s">
        <v>39</v>
      </c>
      <c r="F6" s="1" t="s">
        <v>242</v>
      </c>
      <c r="G6" s="1" t="s">
        <v>245</v>
      </c>
      <c r="L6" s="1">
        <v>2023</v>
      </c>
      <c r="M6" s="1" t="s">
        <v>1254</v>
      </c>
      <c r="O6" s="1" t="s">
        <v>512</v>
      </c>
      <c r="P6" s="1" t="s">
        <v>511</v>
      </c>
      <c r="R6"/>
      <c r="S6"/>
    </row>
    <row r="7" spans="1:19" x14ac:dyDescent="0.25">
      <c r="A7" s="1">
        <v>6</v>
      </c>
      <c r="B7" s="1" t="s">
        <v>869</v>
      </c>
      <c r="C7" s="1" t="s">
        <v>262</v>
      </c>
      <c r="D7" s="1" t="s">
        <v>873</v>
      </c>
      <c r="E7" s="1" t="s">
        <v>34</v>
      </c>
      <c r="F7" s="1" t="s">
        <v>472</v>
      </c>
      <c r="G7" s="1" t="s">
        <v>94</v>
      </c>
      <c r="L7" s="1">
        <v>2023</v>
      </c>
      <c r="M7" s="1" t="s">
        <v>1254</v>
      </c>
      <c r="O7" s="1" t="s">
        <v>505</v>
      </c>
      <c r="P7" s="1" t="s">
        <v>506</v>
      </c>
      <c r="R7"/>
      <c r="S7"/>
    </row>
    <row r="8" spans="1:19" x14ac:dyDescent="0.25">
      <c r="A8" s="1">
        <v>7</v>
      </c>
      <c r="B8" s="1" t="s">
        <v>870</v>
      </c>
      <c r="C8" s="1" t="s">
        <v>32</v>
      </c>
      <c r="D8" s="1" t="s">
        <v>874</v>
      </c>
      <c r="E8" s="1" t="s">
        <v>34</v>
      </c>
      <c r="F8" s="1" t="s">
        <v>1195</v>
      </c>
      <c r="G8" s="1" t="s">
        <v>1192</v>
      </c>
      <c r="L8" s="1">
        <v>2023</v>
      </c>
      <c r="M8" s="1" t="s">
        <v>1254</v>
      </c>
      <c r="O8" s="1" t="s">
        <v>877</v>
      </c>
      <c r="P8" s="1" t="s">
        <v>878</v>
      </c>
      <c r="R8"/>
      <c r="S8"/>
    </row>
    <row r="9" spans="1:19" x14ac:dyDescent="0.25">
      <c r="A9" s="1">
        <v>8</v>
      </c>
      <c r="B9" s="1" t="s">
        <v>871</v>
      </c>
      <c r="C9" s="1" t="s">
        <v>32</v>
      </c>
      <c r="D9" s="1" t="s">
        <v>875</v>
      </c>
      <c r="E9" s="1" t="s">
        <v>34</v>
      </c>
      <c r="F9" s="1" t="s">
        <v>897</v>
      </c>
      <c r="G9" s="1" t="s">
        <v>1193</v>
      </c>
      <c r="L9" s="1">
        <v>2023</v>
      </c>
      <c r="M9" s="1" t="s">
        <v>1254</v>
      </c>
      <c r="O9" s="10" t="s">
        <v>898</v>
      </c>
      <c r="P9" s="10" t="s">
        <v>899</v>
      </c>
      <c r="R9"/>
      <c r="S9"/>
    </row>
    <row r="10" spans="1:19" x14ac:dyDescent="0.25">
      <c r="A10" s="1">
        <v>9</v>
      </c>
      <c r="B10" s="1" t="s">
        <v>872</v>
      </c>
      <c r="C10" s="1" t="s">
        <v>32</v>
      </c>
      <c r="D10" s="1" t="s">
        <v>876</v>
      </c>
      <c r="E10" s="1" t="s">
        <v>39</v>
      </c>
      <c r="F10" s="1" t="s">
        <v>896</v>
      </c>
      <c r="G10" s="1" t="s">
        <v>1194</v>
      </c>
      <c r="L10" s="1">
        <v>2023</v>
      </c>
      <c r="M10" s="1" t="s">
        <v>1254</v>
      </c>
      <c r="O10" s="10" t="s">
        <v>902</v>
      </c>
      <c r="P10" s="10" t="s">
        <v>903</v>
      </c>
      <c r="R10"/>
      <c r="S10"/>
    </row>
    <row r="11" spans="1:19" x14ac:dyDescent="0.25">
      <c r="B11" s="7"/>
      <c r="O11" s="1"/>
    </row>
    <row r="12" spans="1:19" x14ac:dyDescent="0.25">
      <c r="B12" s="1">
        <f>SUBTOTAL(103,Tabela2345627[ID_MR])</f>
        <v>9</v>
      </c>
      <c r="K12" s="1">
        <f>SUBTOTAL(103,Tabela2345627[łączność])</f>
        <v>0</v>
      </c>
      <c r="O12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A1:AG69"/>
  <sheetViews>
    <sheetView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" sqref="J1:J1048576"/>
    </sheetView>
  </sheetViews>
  <sheetFormatPr defaultRowHeight="15" x14ac:dyDescent="0.25"/>
  <cols>
    <col min="1" max="1" width="8.5703125" style="1" bestFit="1" customWidth="1"/>
    <col min="2" max="2" width="13.140625" style="1" bestFit="1" customWidth="1"/>
    <col min="3" max="3" width="11.28515625" style="1" bestFit="1" customWidth="1"/>
    <col min="4" max="4" width="13.140625" style="1" bestFit="1" customWidth="1"/>
    <col min="5" max="5" width="18.28515625" style="1" bestFit="1" customWidth="1"/>
    <col min="6" max="6" width="12.140625" style="1" customWidth="1"/>
    <col min="7" max="7" width="23.7109375" style="1" bestFit="1" customWidth="1"/>
    <col min="8" max="8" width="17.85546875" bestFit="1" customWidth="1"/>
    <col min="9" max="9" width="16.85546875" bestFit="1" customWidth="1"/>
    <col min="10" max="10" width="16.85546875" style="1" bestFit="1" customWidth="1"/>
    <col min="11" max="11" width="14.42578125" bestFit="1" customWidth="1"/>
    <col min="13" max="13" width="10.85546875" style="1" bestFit="1" customWidth="1"/>
    <col min="14" max="14" width="14.7109375" style="1" bestFit="1" customWidth="1"/>
    <col min="15" max="15" width="8.28515625" style="1" customWidth="1"/>
    <col min="17" max="17" width="11.7109375" bestFit="1" customWidth="1"/>
    <col min="18" max="18" width="11.5703125" bestFit="1" customWidth="1"/>
    <col min="19" max="19" width="14.28515625" style="1" bestFit="1" customWidth="1"/>
    <col min="20" max="20" width="13.85546875" style="1" bestFit="1" customWidth="1"/>
    <col min="21" max="21" width="33.28515625" style="1" bestFit="1" customWidth="1"/>
    <col min="22" max="22" width="15.42578125" style="1" bestFit="1" customWidth="1"/>
    <col min="23" max="23" width="32.28515625" style="1" customWidth="1"/>
    <col min="24" max="24" width="39.140625" style="5" bestFit="1" customWidth="1"/>
    <col min="25" max="25" width="13.85546875" style="1" bestFit="1" customWidth="1"/>
    <col min="26" max="26" width="15.140625" style="1" customWidth="1"/>
    <col min="27" max="27" width="16" style="1" bestFit="1" customWidth="1"/>
    <col min="28" max="28" width="12.140625" style="1" bestFit="1" customWidth="1"/>
    <col min="29" max="29" width="19.85546875" style="5" bestFit="1" customWidth="1"/>
    <col min="30" max="30" width="30.140625" style="5" bestFit="1" customWidth="1"/>
    <col min="31" max="31" width="14.42578125" style="1" bestFit="1" customWidth="1"/>
    <col min="32" max="33" width="9.140625" style="1"/>
  </cols>
  <sheetData>
    <row r="1" spans="1:33" s="3" customFormat="1" x14ac:dyDescent="0.25">
      <c r="A1" s="2" t="s">
        <v>0</v>
      </c>
      <c r="B1" s="8" t="s">
        <v>856</v>
      </c>
      <c r="C1" s="2" t="s">
        <v>1</v>
      </c>
      <c r="D1" s="2" t="s">
        <v>2</v>
      </c>
      <c r="E1" s="2" t="s">
        <v>3</v>
      </c>
      <c r="F1" s="2" t="s">
        <v>1625</v>
      </c>
      <c r="G1" s="2" t="s">
        <v>4</v>
      </c>
      <c r="H1" s="2" t="s">
        <v>857</v>
      </c>
      <c r="I1" s="2" t="s">
        <v>2959</v>
      </c>
      <c r="J1" s="2" t="s">
        <v>2960</v>
      </c>
      <c r="K1" s="2" t="s">
        <v>1248</v>
      </c>
      <c r="L1" s="2" t="s">
        <v>1566</v>
      </c>
      <c r="M1" s="2" t="s">
        <v>1250</v>
      </c>
      <c r="N1" s="2" t="s">
        <v>1182</v>
      </c>
      <c r="O1" s="2" t="s">
        <v>1574</v>
      </c>
      <c r="P1" s="2" t="s">
        <v>1183</v>
      </c>
      <c r="Q1" s="2" t="s">
        <v>2023</v>
      </c>
      <c r="R1" s="2" t="s">
        <v>2024</v>
      </c>
      <c r="S1" s="2" t="s">
        <v>1185</v>
      </c>
      <c r="T1" s="2" t="s">
        <v>1186</v>
      </c>
      <c r="U1" s="2" t="s">
        <v>1184</v>
      </c>
      <c r="V1" s="2" t="s">
        <v>1568</v>
      </c>
      <c r="W1" s="2" t="s">
        <v>1569</v>
      </c>
      <c r="X1" s="2" t="s">
        <v>1269</v>
      </c>
      <c r="Y1" s="25" t="s">
        <v>2957</v>
      </c>
      <c r="Z1" s="25" t="s">
        <v>2958</v>
      </c>
      <c r="AA1" s="25" t="s">
        <v>2299</v>
      </c>
      <c r="AB1" s="25" t="s">
        <v>2300</v>
      </c>
      <c r="AC1" s="25" t="s">
        <v>2301</v>
      </c>
    </row>
    <row r="2" spans="1:33" x14ac:dyDescent="0.25">
      <c r="A2" s="1">
        <f>ROW()-1</f>
        <v>1</v>
      </c>
      <c r="B2" s="7" t="s">
        <v>647</v>
      </c>
      <c r="C2" s="1" t="s">
        <v>32</v>
      </c>
      <c r="D2" s="1" t="s">
        <v>33</v>
      </c>
      <c r="E2" s="1" t="s">
        <v>34</v>
      </c>
      <c r="F2" s="22" t="s">
        <v>1626</v>
      </c>
      <c r="G2" s="1" t="s">
        <v>1240</v>
      </c>
      <c r="H2" s="1" t="s">
        <v>31</v>
      </c>
      <c r="I2" s="21"/>
      <c r="J2" s="21"/>
      <c r="K2" s="1">
        <v>11</v>
      </c>
      <c r="L2" s="1" t="s">
        <v>1562</v>
      </c>
      <c r="M2" s="1">
        <v>2023</v>
      </c>
      <c r="N2" s="1" t="s">
        <v>1187</v>
      </c>
      <c r="O2" s="1" t="s">
        <v>1583</v>
      </c>
      <c r="P2" s="1"/>
      <c r="Q2" s="1" t="s">
        <v>2025</v>
      </c>
      <c r="R2" s="1" t="s">
        <v>2026</v>
      </c>
      <c r="S2" s="12" t="s">
        <v>2142</v>
      </c>
      <c r="T2" s="10" t="s">
        <v>2143</v>
      </c>
      <c r="X2" s="5" t="s">
        <v>2240</v>
      </c>
      <c r="Z2" s="1">
        <v>1</v>
      </c>
      <c r="AA2" s="1" t="s">
        <v>2302</v>
      </c>
      <c r="AB2" s="1" t="s">
        <v>468</v>
      </c>
      <c r="AC2" s="1" t="s">
        <v>2303</v>
      </c>
      <c r="AD2"/>
      <c r="AE2"/>
      <c r="AF2"/>
      <c r="AG2"/>
    </row>
    <row r="3" spans="1:33" x14ac:dyDescent="0.25">
      <c r="A3" s="1">
        <f t="shared" ref="A3:A63" si="0">ROW()-1</f>
        <v>2</v>
      </c>
      <c r="B3" s="7" t="s">
        <v>648</v>
      </c>
      <c r="C3" s="1" t="s">
        <v>32</v>
      </c>
      <c r="D3" s="1" t="s">
        <v>1597</v>
      </c>
      <c r="E3" s="1" t="s">
        <v>34</v>
      </c>
      <c r="F3" s="22" t="s">
        <v>1626</v>
      </c>
      <c r="G3" s="1" t="s">
        <v>1240</v>
      </c>
      <c r="H3" s="1" t="s">
        <v>42</v>
      </c>
      <c r="I3" s="21"/>
      <c r="J3" s="21"/>
      <c r="K3" s="1">
        <v>11</v>
      </c>
      <c r="L3" s="1" t="s">
        <v>1562</v>
      </c>
      <c r="M3" s="1">
        <v>2023</v>
      </c>
      <c r="N3" s="1" t="s">
        <v>1187</v>
      </c>
      <c r="O3" s="1" t="s">
        <v>1583</v>
      </c>
      <c r="P3" s="1"/>
      <c r="Q3" s="1" t="s">
        <v>2027</v>
      </c>
      <c r="R3" s="1" t="s">
        <v>2028</v>
      </c>
      <c r="S3" s="10" t="s">
        <v>2144</v>
      </c>
      <c r="T3" s="10" t="s">
        <v>2145</v>
      </c>
      <c r="X3" s="5" t="s">
        <v>2241</v>
      </c>
      <c r="Z3" s="1">
        <v>2</v>
      </c>
      <c r="AA3" s="1" t="s">
        <v>2302</v>
      </c>
      <c r="AB3" s="1" t="s">
        <v>468</v>
      </c>
      <c r="AC3" s="1" t="s">
        <v>2304</v>
      </c>
      <c r="AD3"/>
      <c r="AE3"/>
      <c r="AF3"/>
      <c r="AG3"/>
    </row>
    <row r="4" spans="1:33" x14ac:dyDescent="0.25">
      <c r="A4" s="1">
        <f t="shared" si="0"/>
        <v>3</v>
      </c>
      <c r="B4" s="7" t="s">
        <v>650</v>
      </c>
      <c r="C4" s="1" t="s">
        <v>32</v>
      </c>
      <c r="D4" s="1" t="s">
        <v>57</v>
      </c>
      <c r="E4" s="1" t="s">
        <v>39</v>
      </c>
      <c r="F4" s="22" t="s">
        <v>1626</v>
      </c>
      <c r="G4" s="1" t="s">
        <v>1240</v>
      </c>
      <c r="H4" s="1" t="s">
        <v>56</v>
      </c>
      <c r="I4" s="21"/>
      <c r="J4" s="21"/>
      <c r="K4" s="1">
        <v>11</v>
      </c>
      <c r="L4" s="1" t="s">
        <v>1565</v>
      </c>
      <c r="M4" s="1">
        <v>2023</v>
      </c>
      <c r="N4" s="1" t="s">
        <v>1187</v>
      </c>
      <c r="O4" s="1" t="s">
        <v>1583</v>
      </c>
      <c r="P4" s="1"/>
      <c r="Q4" s="1" t="s">
        <v>2029</v>
      </c>
      <c r="R4" s="1" t="s">
        <v>2030</v>
      </c>
      <c r="S4" s="10" t="s">
        <v>2146</v>
      </c>
      <c r="T4" s="10" t="s">
        <v>2147</v>
      </c>
      <c r="X4" s="5" t="s">
        <v>2242</v>
      </c>
      <c r="Z4" s="1">
        <v>1</v>
      </c>
      <c r="AA4" s="1" t="s">
        <v>2302</v>
      </c>
      <c r="AB4" s="1" t="s">
        <v>468</v>
      </c>
      <c r="AC4" s="1" t="s">
        <v>2304</v>
      </c>
      <c r="AD4"/>
      <c r="AE4"/>
      <c r="AF4"/>
      <c r="AG4"/>
    </row>
    <row r="5" spans="1:33" x14ac:dyDescent="0.25">
      <c r="A5" s="1">
        <f t="shared" si="0"/>
        <v>4</v>
      </c>
      <c r="B5" s="7" t="s">
        <v>651</v>
      </c>
      <c r="C5" s="1" t="s">
        <v>32</v>
      </c>
      <c r="D5" s="1" t="s">
        <v>61</v>
      </c>
      <c r="E5" s="1" t="s">
        <v>34</v>
      </c>
      <c r="F5" s="22" t="s">
        <v>1626</v>
      </c>
      <c r="G5" s="1" t="s">
        <v>1240</v>
      </c>
      <c r="H5" s="1" t="s">
        <v>60</v>
      </c>
      <c r="I5" s="21"/>
      <c r="J5" s="21"/>
      <c r="K5" s="1">
        <v>5</v>
      </c>
      <c r="L5" s="1" t="s">
        <v>1262</v>
      </c>
      <c r="M5" s="1">
        <v>2023</v>
      </c>
      <c r="N5" s="1" t="s">
        <v>1187</v>
      </c>
      <c r="O5" s="1" t="s">
        <v>1583</v>
      </c>
      <c r="P5" s="1"/>
      <c r="Q5" s="1" t="s">
        <v>2031</v>
      </c>
      <c r="R5" s="1" t="s">
        <v>2032</v>
      </c>
      <c r="S5" s="10" t="s">
        <v>2148</v>
      </c>
      <c r="T5" s="10" t="s">
        <v>2149</v>
      </c>
      <c r="X5" s="5" t="s">
        <v>2243</v>
      </c>
      <c r="Y5" s="1" t="s">
        <v>2022</v>
      </c>
      <c r="Z5" s="1">
        <v>2</v>
      </c>
      <c r="AA5" s="1" t="s">
        <v>2302</v>
      </c>
      <c r="AB5" s="1" t="s">
        <v>468</v>
      </c>
      <c r="AC5" s="1" t="s">
        <v>2305</v>
      </c>
      <c r="AD5"/>
      <c r="AE5"/>
      <c r="AF5"/>
      <c r="AG5"/>
    </row>
    <row r="6" spans="1:33" x14ac:dyDescent="0.25">
      <c r="A6" s="1">
        <f t="shared" si="0"/>
        <v>5</v>
      </c>
      <c r="B6" s="7" t="s">
        <v>652</v>
      </c>
      <c r="C6" s="1" t="s">
        <v>32</v>
      </c>
      <c r="D6" s="1" t="s">
        <v>825</v>
      </c>
      <c r="E6" s="1" t="s">
        <v>34</v>
      </c>
      <c r="F6" s="22" t="s">
        <v>1626</v>
      </c>
      <c r="G6" s="1" t="s">
        <v>1271</v>
      </c>
      <c r="H6" s="1" t="s">
        <v>858</v>
      </c>
      <c r="I6" s="21"/>
      <c r="J6" s="21"/>
      <c r="K6" s="1">
        <v>5</v>
      </c>
      <c r="L6" s="1" t="s">
        <v>1262</v>
      </c>
      <c r="M6" s="1">
        <v>2023</v>
      </c>
      <c r="N6" s="1" t="s">
        <v>1187</v>
      </c>
      <c r="O6" s="1" t="s">
        <v>1583</v>
      </c>
      <c r="P6" s="1"/>
      <c r="Q6" s="1" t="s">
        <v>2033</v>
      </c>
      <c r="R6" s="1" t="s">
        <v>2034</v>
      </c>
      <c r="S6" s="10" t="s">
        <v>905</v>
      </c>
      <c r="T6" s="10" t="s">
        <v>908</v>
      </c>
      <c r="X6" s="5" t="s">
        <v>2244</v>
      </c>
      <c r="Z6" s="1">
        <v>1</v>
      </c>
      <c r="AA6" s="1" t="s">
        <v>2306</v>
      </c>
      <c r="AB6" s="1" t="s">
        <v>2307</v>
      </c>
      <c r="AC6" s="1" t="s">
        <v>2305</v>
      </c>
      <c r="AD6"/>
      <c r="AE6"/>
      <c r="AF6"/>
      <c r="AG6"/>
    </row>
    <row r="7" spans="1:33" x14ac:dyDescent="0.25">
      <c r="A7" s="1">
        <f t="shared" si="0"/>
        <v>6</v>
      </c>
      <c r="B7" s="7" t="s">
        <v>653</v>
      </c>
      <c r="C7" s="1" t="s">
        <v>32</v>
      </c>
      <c r="D7" s="1" t="s">
        <v>1598</v>
      </c>
      <c r="E7" s="1" t="s">
        <v>39</v>
      </c>
      <c r="F7" s="22" t="s">
        <v>1626</v>
      </c>
      <c r="G7" s="1" t="s">
        <v>1272</v>
      </c>
      <c r="H7" s="1" t="s">
        <v>858</v>
      </c>
      <c r="I7" s="21"/>
      <c r="J7" s="21"/>
      <c r="K7" s="1">
        <v>5</v>
      </c>
      <c r="L7" s="1" t="s">
        <v>1262</v>
      </c>
      <c r="M7" s="1">
        <v>2023</v>
      </c>
      <c r="N7" s="1" t="s">
        <v>1187</v>
      </c>
      <c r="O7" s="1" t="s">
        <v>1583</v>
      </c>
      <c r="P7" s="1"/>
      <c r="Q7" s="1" t="s">
        <v>2035</v>
      </c>
      <c r="R7" s="1" t="s">
        <v>2036</v>
      </c>
      <c r="S7" s="10" t="s">
        <v>906</v>
      </c>
      <c r="T7" s="10" t="s">
        <v>909</v>
      </c>
      <c r="X7" s="5" t="s">
        <v>2245</v>
      </c>
      <c r="Z7" s="1">
        <v>2</v>
      </c>
      <c r="AA7" s="1" t="s">
        <v>2306</v>
      </c>
      <c r="AB7" s="1" t="s">
        <v>2307</v>
      </c>
      <c r="AC7" s="1" t="s">
        <v>2305</v>
      </c>
      <c r="AD7"/>
      <c r="AE7"/>
      <c r="AF7"/>
      <c r="AG7"/>
    </row>
    <row r="8" spans="1:33" x14ac:dyDescent="0.25">
      <c r="A8" s="1">
        <f t="shared" si="0"/>
        <v>7</v>
      </c>
      <c r="B8" s="27" t="s">
        <v>1613</v>
      </c>
      <c r="C8" s="1" t="s">
        <v>32</v>
      </c>
      <c r="D8" s="6" t="s">
        <v>72</v>
      </c>
      <c r="E8" s="1" t="s">
        <v>34</v>
      </c>
      <c r="F8" s="22" t="s">
        <v>1626</v>
      </c>
      <c r="G8" s="1" t="s">
        <v>1252</v>
      </c>
      <c r="H8" s="1" t="s">
        <v>71</v>
      </c>
      <c r="I8" s="21"/>
      <c r="J8" s="21"/>
      <c r="K8" s="1"/>
      <c r="L8" s="1"/>
      <c r="P8" s="1"/>
      <c r="Q8" s="1" t="s">
        <v>2037</v>
      </c>
      <c r="R8" s="1" t="s">
        <v>2038</v>
      </c>
      <c r="S8" s="10" t="s">
        <v>2150</v>
      </c>
      <c r="T8" s="10" t="s">
        <v>2151</v>
      </c>
      <c r="X8" s="5" t="s">
        <v>2246</v>
      </c>
      <c r="Y8" s="1" t="s">
        <v>2021</v>
      </c>
      <c r="Z8" s="1">
        <v>1</v>
      </c>
      <c r="AA8" s="1" t="s">
        <v>2306</v>
      </c>
      <c r="AB8" s="1" t="s">
        <v>2307</v>
      </c>
      <c r="AC8" s="1" t="s">
        <v>2305</v>
      </c>
      <c r="AD8"/>
      <c r="AE8"/>
      <c r="AF8"/>
      <c r="AG8"/>
    </row>
    <row r="9" spans="1:33" x14ac:dyDescent="0.25">
      <c r="A9" s="1">
        <f t="shared" si="0"/>
        <v>8</v>
      </c>
      <c r="B9" s="7" t="s">
        <v>654</v>
      </c>
      <c r="C9" s="1" t="s">
        <v>32</v>
      </c>
      <c r="D9" s="1" t="s">
        <v>1599</v>
      </c>
      <c r="E9" s="1" t="s">
        <v>34</v>
      </c>
      <c r="F9" s="22" t="s">
        <v>1626</v>
      </c>
      <c r="G9" s="1" t="s">
        <v>83</v>
      </c>
      <c r="H9" s="1" t="s">
        <v>75</v>
      </c>
      <c r="I9" s="21"/>
      <c r="J9" s="21"/>
      <c r="K9" s="1">
        <v>5</v>
      </c>
      <c r="L9" s="1" t="s">
        <v>1262</v>
      </c>
      <c r="M9" s="1">
        <v>2023</v>
      </c>
      <c r="N9" s="1" t="s">
        <v>1187</v>
      </c>
      <c r="O9" s="1" t="s">
        <v>1583</v>
      </c>
      <c r="P9" s="1"/>
      <c r="Q9" s="1" t="s">
        <v>2039</v>
      </c>
      <c r="R9" s="1" t="s">
        <v>2040</v>
      </c>
      <c r="S9" s="10" t="s">
        <v>2152</v>
      </c>
      <c r="T9" s="10" t="s">
        <v>2153</v>
      </c>
      <c r="X9" s="5" t="s">
        <v>2247</v>
      </c>
      <c r="Z9" s="1">
        <v>2</v>
      </c>
      <c r="AA9" s="1" t="s">
        <v>2306</v>
      </c>
      <c r="AB9" s="1" t="s">
        <v>2307</v>
      </c>
      <c r="AC9" s="1" t="s">
        <v>2305</v>
      </c>
      <c r="AD9"/>
      <c r="AE9"/>
      <c r="AF9"/>
      <c r="AG9"/>
    </row>
    <row r="10" spans="1:33" x14ac:dyDescent="0.25">
      <c r="A10" s="1">
        <f t="shared" si="0"/>
        <v>9</v>
      </c>
      <c r="B10" s="7" t="s">
        <v>655</v>
      </c>
      <c r="C10" s="1" t="s">
        <v>32</v>
      </c>
      <c r="D10" s="1" t="s">
        <v>826</v>
      </c>
      <c r="E10" s="1" t="s">
        <v>39</v>
      </c>
      <c r="F10" s="22" t="s">
        <v>1626</v>
      </c>
      <c r="G10" s="1" t="s">
        <v>83</v>
      </c>
      <c r="H10" s="1" t="s">
        <v>82</v>
      </c>
      <c r="I10" s="21"/>
      <c r="J10" s="21"/>
      <c r="K10" s="1">
        <v>11</v>
      </c>
      <c r="L10" s="1" t="s">
        <v>1262</v>
      </c>
      <c r="M10" s="1">
        <v>2023</v>
      </c>
      <c r="N10" s="1" t="s">
        <v>1187</v>
      </c>
      <c r="O10" s="1" t="s">
        <v>1583</v>
      </c>
      <c r="P10" s="1"/>
      <c r="Q10" s="1" t="s">
        <v>2041</v>
      </c>
      <c r="R10" s="1" t="s">
        <v>2042</v>
      </c>
      <c r="S10" s="10" t="s">
        <v>907</v>
      </c>
      <c r="T10" s="10" t="s">
        <v>513</v>
      </c>
      <c r="X10" s="5" t="s">
        <v>2248</v>
      </c>
      <c r="Z10" s="1">
        <v>1</v>
      </c>
      <c r="AA10" s="1" t="s">
        <v>2306</v>
      </c>
      <c r="AB10" s="1" t="s">
        <v>2307</v>
      </c>
      <c r="AC10" s="1" t="s">
        <v>2305</v>
      </c>
      <c r="AD10"/>
      <c r="AE10"/>
      <c r="AF10"/>
      <c r="AG10"/>
    </row>
    <row r="11" spans="1:33" x14ac:dyDescent="0.25">
      <c r="A11" s="1">
        <f t="shared" si="0"/>
        <v>10</v>
      </c>
      <c r="B11" s="7" t="s">
        <v>656</v>
      </c>
      <c r="C11" s="1" t="s">
        <v>32</v>
      </c>
      <c r="D11" s="1" t="s">
        <v>1600</v>
      </c>
      <c r="E11" s="1" t="s">
        <v>34</v>
      </c>
      <c r="F11" s="22" t="s">
        <v>1626</v>
      </c>
      <c r="G11" s="1" t="s">
        <v>83</v>
      </c>
      <c r="H11" s="1" t="s">
        <v>86</v>
      </c>
      <c r="I11" s="21"/>
      <c r="J11" s="21"/>
      <c r="K11" s="1">
        <v>11</v>
      </c>
      <c r="L11" s="1" t="s">
        <v>1563</v>
      </c>
      <c r="M11" s="1">
        <v>2023</v>
      </c>
      <c r="N11" s="1" t="s">
        <v>1187</v>
      </c>
      <c r="O11" s="1" t="s">
        <v>1583</v>
      </c>
      <c r="P11" s="1"/>
      <c r="Q11" s="1" t="s">
        <v>2043</v>
      </c>
      <c r="R11" s="1" t="s">
        <v>2044</v>
      </c>
      <c r="S11" s="10" t="s">
        <v>2154</v>
      </c>
      <c r="T11" s="10" t="s">
        <v>2155</v>
      </c>
      <c r="X11" s="5" t="s">
        <v>2249</v>
      </c>
      <c r="Z11" s="1">
        <v>2</v>
      </c>
      <c r="AA11" s="1" t="s">
        <v>2306</v>
      </c>
      <c r="AB11" s="1" t="s">
        <v>2307</v>
      </c>
      <c r="AC11" s="1" t="s">
        <v>2305</v>
      </c>
      <c r="AD11"/>
      <c r="AE11"/>
      <c r="AF11"/>
      <c r="AG11"/>
    </row>
    <row r="12" spans="1:33" x14ac:dyDescent="0.25">
      <c r="A12" s="1">
        <f t="shared" si="0"/>
        <v>11</v>
      </c>
      <c r="B12" s="7" t="s">
        <v>657</v>
      </c>
      <c r="C12" s="1" t="s">
        <v>32</v>
      </c>
      <c r="D12" s="1" t="s">
        <v>1601</v>
      </c>
      <c r="E12" s="1" t="s">
        <v>93</v>
      </c>
      <c r="F12" s="22" t="s">
        <v>1626</v>
      </c>
      <c r="G12" s="1" t="s">
        <v>83</v>
      </c>
      <c r="H12" s="1" t="s">
        <v>100</v>
      </c>
      <c r="I12" s="21"/>
      <c r="J12" s="21"/>
      <c r="K12" s="1">
        <v>10</v>
      </c>
      <c r="L12" s="1" t="s">
        <v>1262</v>
      </c>
      <c r="M12" s="1">
        <v>2023</v>
      </c>
      <c r="N12" s="1" t="s">
        <v>1187</v>
      </c>
      <c r="O12" s="1" t="s">
        <v>1583</v>
      </c>
      <c r="P12" s="1"/>
      <c r="Q12" s="1" t="s">
        <v>2045</v>
      </c>
      <c r="R12" s="1" t="s">
        <v>2046</v>
      </c>
      <c r="S12" s="10" t="s">
        <v>2156</v>
      </c>
      <c r="T12" s="10" t="s">
        <v>2157</v>
      </c>
      <c r="U12" s="5" t="s">
        <v>1800</v>
      </c>
      <c r="X12" s="5" t="s">
        <v>2250</v>
      </c>
      <c r="Z12" s="1">
        <v>1</v>
      </c>
      <c r="AA12" s="1" t="s">
        <v>2308</v>
      </c>
      <c r="AB12" s="1" t="s">
        <v>2308</v>
      </c>
      <c r="AC12" s="1" t="s">
        <v>2305</v>
      </c>
      <c r="AD12"/>
      <c r="AE12"/>
      <c r="AF12"/>
      <c r="AG12"/>
    </row>
    <row r="13" spans="1:33" x14ac:dyDescent="0.25">
      <c r="A13" s="1">
        <f t="shared" si="0"/>
        <v>12</v>
      </c>
      <c r="B13" s="7" t="s">
        <v>658</v>
      </c>
      <c r="C13" s="1" t="s">
        <v>32</v>
      </c>
      <c r="D13" s="1" t="s">
        <v>104</v>
      </c>
      <c r="E13" s="1" t="s">
        <v>39</v>
      </c>
      <c r="F13" s="22" t="s">
        <v>1626</v>
      </c>
      <c r="G13" s="1" t="s">
        <v>83</v>
      </c>
      <c r="H13" s="1" t="s">
        <v>103</v>
      </c>
      <c r="I13" s="21"/>
      <c r="J13" s="21"/>
      <c r="K13" s="1">
        <v>5</v>
      </c>
      <c r="L13" s="1" t="s">
        <v>1262</v>
      </c>
      <c r="M13" s="1">
        <v>2023</v>
      </c>
      <c r="N13" s="1" t="s">
        <v>1187</v>
      </c>
      <c r="O13" s="1" t="s">
        <v>1583</v>
      </c>
      <c r="P13" s="1"/>
      <c r="Q13" s="1" t="s">
        <v>2047</v>
      </c>
      <c r="R13" s="1" t="s">
        <v>2048</v>
      </c>
      <c r="S13" s="10" t="s">
        <v>904</v>
      </c>
      <c r="T13" s="10" t="s">
        <v>2158</v>
      </c>
      <c r="X13" s="5" t="s">
        <v>2251</v>
      </c>
      <c r="Z13" s="1">
        <v>1</v>
      </c>
      <c r="AA13" s="1" t="s">
        <v>2308</v>
      </c>
      <c r="AB13" s="1" t="s">
        <v>2308</v>
      </c>
      <c r="AC13" s="1" t="s">
        <v>2305</v>
      </c>
      <c r="AD13"/>
      <c r="AE13"/>
      <c r="AF13"/>
      <c r="AG13"/>
    </row>
    <row r="14" spans="1:33" x14ac:dyDescent="0.25">
      <c r="B14" s="27" t="s">
        <v>1615</v>
      </c>
      <c r="C14" s="1" t="s">
        <v>32</v>
      </c>
      <c r="D14" s="1" t="s">
        <v>1614</v>
      </c>
      <c r="E14" s="1" t="s">
        <v>39</v>
      </c>
      <c r="F14" s="22" t="s">
        <v>1626</v>
      </c>
      <c r="G14" s="1" t="s">
        <v>1236</v>
      </c>
      <c r="H14" s="1" t="s">
        <v>107</v>
      </c>
      <c r="I14" s="21"/>
      <c r="J14" s="21"/>
      <c r="K14" s="1"/>
      <c r="L14" s="1"/>
      <c r="P14" s="1"/>
      <c r="Q14" s="1" t="s">
        <v>2049</v>
      </c>
      <c r="R14" s="1" t="s">
        <v>2050</v>
      </c>
      <c r="S14" s="10" t="s">
        <v>2159</v>
      </c>
      <c r="T14" s="10" t="s">
        <v>2160</v>
      </c>
      <c r="X14" s="5" t="s">
        <v>2252</v>
      </c>
      <c r="Y14" s="1" t="s">
        <v>2021</v>
      </c>
      <c r="Z14" s="1">
        <v>2</v>
      </c>
      <c r="AA14" s="1" t="s">
        <v>2308</v>
      </c>
      <c r="AB14" s="1" t="s">
        <v>2308</v>
      </c>
      <c r="AC14" s="1" t="s">
        <v>2305</v>
      </c>
      <c r="AD14"/>
      <c r="AE14"/>
      <c r="AF14"/>
      <c r="AG14"/>
    </row>
    <row r="15" spans="1:33" x14ac:dyDescent="0.25">
      <c r="A15" s="1">
        <f t="shared" si="0"/>
        <v>14</v>
      </c>
      <c r="B15" s="7" t="s">
        <v>659</v>
      </c>
      <c r="C15" s="1" t="s">
        <v>32</v>
      </c>
      <c r="D15" s="1" t="s">
        <v>111</v>
      </c>
      <c r="E15" s="1" t="s">
        <v>39</v>
      </c>
      <c r="F15" s="22" t="s">
        <v>1626</v>
      </c>
      <c r="G15" s="1" t="s">
        <v>1196</v>
      </c>
      <c r="H15" s="1" t="s">
        <v>110</v>
      </c>
      <c r="I15" s="21"/>
      <c r="J15" s="21"/>
      <c r="K15" s="1">
        <v>5</v>
      </c>
      <c r="L15" s="1" t="s">
        <v>1262</v>
      </c>
      <c r="M15" s="1">
        <v>2023</v>
      </c>
      <c r="N15" s="1" t="s">
        <v>1187</v>
      </c>
      <c r="O15" s="1" t="s">
        <v>1583</v>
      </c>
      <c r="P15" s="1"/>
      <c r="Q15" s="1" t="s">
        <v>2051</v>
      </c>
      <c r="R15" s="1" t="s">
        <v>2052</v>
      </c>
      <c r="S15" s="10" t="s">
        <v>2161</v>
      </c>
      <c r="T15" s="10" t="s">
        <v>2162</v>
      </c>
      <c r="X15" s="5" t="s">
        <v>2253</v>
      </c>
      <c r="Z15" s="1">
        <v>1</v>
      </c>
      <c r="AA15" s="1" t="s">
        <v>2308</v>
      </c>
      <c r="AB15" s="1" t="s">
        <v>2308</v>
      </c>
      <c r="AC15" s="1" t="s">
        <v>2305</v>
      </c>
      <c r="AD15"/>
      <c r="AE15"/>
      <c r="AF15"/>
      <c r="AG15"/>
    </row>
    <row r="16" spans="1:33" x14ac:dyDescent="0.25">
      <c r="A16" s="1">
        <f t="shared" si="0"/>
        <v>15</v>
      </c>
      <c r="B16" s="7" t="s">
        <v>660</v>
      </c>
      <c r="C16" s="1" t="s">
        <v>32</v>
      </c>
      <c r="D16" s="1" t="s">
        <v>1602</v>
      </c>
      <c r="E16" s="1" t="s">
        <v>1273</v>
      </c>
      <c r="F16" s="22" t="s">
        <v>1626</v>
      </c>
      <c r="G16" s="1" t="s">
        <v>1196</v>
      </c>
      <c r="H16" s="1" t="s">
        <v>117</v>
      </c>
      <c r="I16" s="21"/>
      <c r="J16" s="21"/>
      <c r="K16" s="1">
        <v>5</v>
      </c>
      <c r="L16" s="1" t="s">
        <v>1262</v>
      </c>
      <c r="M16" s="1">
        <v>2023</v>
      </c>
      <c r="N16" s="1" t="s">
        <v>1187</v>
      </c>
      <c r="O16" s="1" t="s">
        <v>1583</v>
      </c>
      <c r="P16" s="1"/>
      <c r="Q16" s="1" t="s">
        <v>2053</v>
      </c>
      <c r="R16" s="1" t="s">
        <v>2054</v>
      </c>
      <c r="S16" s="10" t="s">
        <v>2163</v>
      </c>
      <c r="T16" s="10" t="s">
        <v>2164</v>
      </c>
      <c r="X16" s="5" t="s">
        <v>2254</v>
      </c>
      <c r="Z16" s="1">
        <v>2</v>
      </c>
      <c r="AA16" s="1" t="s">
        <v>2308</v>
      </c>
      <c r="AB16" s="1" t="s">
        <v>2308</v>
      </c>
      <c r="AC16" s="1" t="s">
        <v>2305</v>
      </c>
      <c r="AD16"/>
      <c r="AE16"/>
      <c r="AF16"/>
      <c r="AG16"/>
    </row>
    <row r="17" spans="1:33" x14ac:dyDescent="0.25">
      <c r="A17" s="1">
        <f t="shared" si="0"/>
        <v>16</v>
      </c>
      <c r="B17" s="7" t="s">
        <v>662</v>
      </c>
      <c r="C17" s="1" t="s">
        <v>32</v>
      </c>
      <c r="D17" s="1" t="s">
        <v>1603</v>
      </c>
      <c r="E17" s="1" t="s">
        <v>34</v>
      </c>
      <c r="F17" s="22" t="s">
        <v>1626</v>
      </c>
      <c r="G17" s="1" t="s">
        <v>1196</v>
      </c>
      <c r="H17" s="1" t="s">
        <v>129</v>
      </c>
      <c r="I17" s="21"/>
      <c r="J17" s="21"/>
      <c r="K17" s="1">
        <v>5</v>
      </c>
      <c r="L17" s="1" t="s">
        <v>1564</v>
      </c>
      <c r="M17" s="1">
        <v>2023</v>
      </c>
      <c r="N17" s="1" t="s">
        <v>1187</v>
      </c>
      <c r="O17" s="1" t="s">
        <v>1583</v>
      </c>
      <c r="P17" s="1"/>
      <c r="Q17" s="1" t="s">
        <v>2055</v>
      </c>
      <c r="R17" s="1" t="s">
        <v>2056</v>
      </c>
      <c r="S17" s="10" t="s">
        <v>2165</v>
      </c>
      <c r="T17" s="10" t="s">
        <v>2166</v>
      </c>
      <c r="X17" s="5" t="s">
        <v>2255</v>
      </c>
      <c r="Z17" s="1">
        <v>2</v>
      </c>
      <c r="AA17" s="1" t="s">
        <v>2308</v>
      </c>
      <c r="AB17" s="1" t="s">
        <v>2308</v>
      </c>
      <c r="AC17" s="1" t="s">
        <v>2305</v>
      </c>
      <c r="AD17"/>
      <c r="AE17"/>
      <c r="AF17"/>
      <c r="AG17"/>
    </row>
    <row r="18" spans="1:33" x14ac:dyDescent="0.25">
      <c r="A18" s="1">
        <f t="shared" si="0"/>
        <v>17</v>
      </c>
      <c r="B18" s="7" t="s">
        <v>663</v>
      </c>
      <c r="C18" s="1" t="s">
        <v>32</v>
      </c>
      <c r="D18" s="1" t="s">
        <v>134</v>
      </c>
      <c r="E18" s="1" t="s">
        <v>39</v>
      </c>
      <c r="F18" s="22" t="s">
        <v>1626</v>
      </c>
      <c r="G18" s="1" t="s">
        <v>1196</v>
      </c>
      <c r="H18" s="1" t="s">
        <v>133</v>
      </c>
      <c r="I18" s="21"/>
      <c r="J18" s="21"/>
      <c r="K18" s="1">
        <v>10</v>
      </c>
      <c r="L18" s="1" t="s">
        <v>1565</v>
      </c>
      <c r="M18" s="1">
        <v>2023</v>
      </c>
      <c r="N18" s="1" t="s">
        <v>1187</v>
      </c>
      <c r="O18" s="1" t="s">
        <v>1583</v>
      </c>
      <c r="P18" s="1"/>
      <c r="Q18" s="1" t="s">
        <v>2057</v>
      </c>
      <c r="R18" s="1" t="s">
        <v>2058</v>
      </c>
      <c r="S18" s="10" t="s">
        <v>2167</v>
      </c>
      <c r="T18" s="10" t="s">
        <v>2168</v>
      </c>
      <c r="X18" s="5" t="s">
        <v>2256</v>
      </c>
      <c r="Z18" s="1">
        <v>1</v>
      </c>
      <c r="AA18" s="1" t="s">
        <v>2308</v>
      </c>
      <c r="AB18" s="1" t="s">
        <v>2308</v>
      </c>
      <c r="AC18" s="1" t="s">
        <v>2305</v>
      </c>
      <c r="AD18"/>
      <c r="AE18"/>
      <c r="AF18"/>
      <c r="AG18"/>
    </row>
    <row r="19" spans="1:33" x14ac:dyDescent="0.25">
      <c r="A19" s="1">
        <f t="shared" si="0"/>
        <v>18</v>
      </c>
      <c r="B19" s="7" t="s">
        <v>664</v>
      </c>
      <c r="C19" s="1" t="s">
        <v>32</v>
      </c>
      <c r="D19" s="1" t="s">
        <v>827</v>
      </c>
      <c r="E19" s="1" t="s">
        <v>39</v>
      </c>
      <c r="F19" s="22" t="s">
        <v>1626</v>
      </c>
      <c r="G19" s="1" t="s">
        <v>1196</v>
      </c>
      <c r="H19" s="1" t="s">
        <v>140</v>
      </c>
      <c r="I19" s="21"/>
      <c r="J19" s="21"/>
      <c r="K19" s="1">
        <v>10</v>
      </c>
      <c r="L19" s="1" t="s">
        <v>1262</v>
      </c>
      <c r="M19" s="1">
        <v>2023</v>
      </c>
      <c r="N19" s="1" t="s">
        <v>1187</v>
      </c>
      <c r="O19" s="1" t="s">
        <v>1583</v>
      </c>
      <c r="P19" s="1"/>
      <c r="Q19" s="1" t="s">
        <v>2059</v>
      </c>
      <c r="R19" s="1" t="s">
        <v>2060</v>
      </c>
      <c r="S19" s="10" t="s">
        <v>2169</v>
      </c>
      <c r="T19" s="10" t="s">
        <v>2170</v>
      </c>
      <c r="X19" s="5" t="s">
        <v>2257</v>
      </c>
      <c r="Z19" s="1">
        <v>2</v>
      </c>
      <c r="AA19" s="1" t="s">
        <v>2308</v>
      </c>
      <c r="AB19" s="1" t="s">
        <v>2308</v>
      </c>
      <c r="AC19" s="1" t="s">
        <v>2305</v>
      </c>
      <c r="AD19"/>
      <c r="AE19"/>
      <c r="AF19"/>
      <c r="AG19"/>
    </row>
    <row r="20" spans="1:33" x14ac:dyDescent="0.25">
      <c r="A20" s="1">
        <f t="shared" si="0"/>
        <v>19</v>
      </c>
      <c r="B20" s="7" t="s">
        <v>665</v>
      </c>
      <c r="C20" s="1" t="s">
        <v>32</v>
      </c>
      <c r="D20" s="1" t="s">
        <v>1604</v>
      </c>
      <c r="E20" s="1" t="s">
        <v>39</v>
      </c>
      <c r="F20" s="22" t="s">
        <v>1626</v>
      </c>
      <c r="G20" s="1" t="s">
        <v>1274</v>
      </c>
      <c r="H20" s="1" t="s">
        <v>144</v>
      </c>
      <c r="I20" s="21"/>
      <c r="J20" s="21"/>
      <c r="K20" s="1">
        <v>5</v>
      </c>
      <c r="L20" s="1" t="s">
        <v>1564</v>
      </c>
      <c r="M20" s="1">
        <v>2023</v>
      </c>
      <c r="N20" s="1" t="s">
        <v>1187</v>
      </c>
      <c r="O20" s="1" t="s">
        <v>1583</v>
      </c>
      <c r="P20" s="1"/>
      <c r="Q20" s="1" t="s">
        <v>2061</v>
      </c>
      <c r="R20" s="1" t="s">
        <v>2062</v>
      </c>
      <c r="S20" s="10" t="s">
        <v>2171</v>
      </c>
      <c r="T20" s="10" t="s">
        <v>910</v>
      </c>
      <c r="X20" s="5" t="s">
        <v>2258</v>
      </c>
      <c r="Z20" s="1">
        <v>1</v>
      </c>
      <c r="AA20" s="1" t="s">
        <v>2308</v>
      </c>
      <c r="AB20" s="1" t="s">
        <v>2308</v>
      </c>
      <c r="AC20" s="1" t="s">
        <v>2305</v>
      </c>
      <c r="AD20"/>
      <c r="AE20"/>
      <c r="AF20"/>
      <c r="AG20"/>
    </row>
    <row r="21" spans="1:33" x14ac:dyDescent="0.25">
      <c r="A21" s="1">
        <f t="shared" si="0"/>
        <v>20</v>
      </c>
      <c r="B21" s="7" t="s">
        <v>666</v>
      </c>
      <c r="C21" s="1" t="s">
        <v>32</v>
      </c>
      <c r="D21" s="1" t="s">
        <v>1605</v>
      </c>
      <c r="E21" s="1" t="s">
        <v>34</v>
      </c>
      <c r="F21" s="22" t="s">
        <v>1626</v>
      </c>
      <c r="G21" s="1" t="s">
        <v>1607</v>
      </c>
      <c r="H21" s="1" t="s">
        <v>859</v>
      </c>
      <c r="I21" s="21"/>
      <c r="J21" s="21"/>
      <c r="K21" s="1">
        <v>10</v>
      </c>
      <c r="L21" s="1"/>
      <c r="M21" s="1">
        <v>2023</v>
      </c>
      <c r="N21" s="1" t="s">
        <v>1187</v>
      </c>
      <c r="O21" s="1" t="s">
        <v>1583</v>
      </c>
      <c r="P21" s="1"/>
      <c r="Q21" s="1" t="s">
        <v>2063</v>
      </c>
      <c r="R21" s="1" t="s">
        <v>2064</v>
      </c>
      <c r="S21" s="10" t="s">
        <v>2172</v>
      </c>
      <c r="T21" s="10" t="s">
        <v>911</v>
      </c>
      <c r="X21" s="5" t="s">
        <v>2259</v>
      </c>
      <c r="Z21" s="1">
        <v>2</v>
      </c>
      <c r="AA21" s="1" t="s">
        <v>2308</v>
      </c>
      <c r="AB21" s="1" t="s">
        <v>2308</v>
      </c>
      <c r="AC21" s="1" t="s">
        <v>2305</v>
      </c>
      <c r="AD21"/>
      <c r="AE21"/>
      <c r="AF21"/>
      <c r="AG21"/>
    </row>
    <row r="22" spans="1:33" x14ac:dyDescent="0.25">
      <c r="A22" s="1">
        <f t="shared" si="0"/>
        <v>21</v>
      </c>
      <c r="B22" s="7" t="s">
        <v>667</v>
      </c>
      <c r="C22" s="1" t="s">
        <v>32</v>
      </c>
      <c r="D22" s="1" t="s">
        <v>147</v>
      </c>
      <c r="E22" s="1" t="s">
        <v>39</v>
      </c>
      <c r="F22" s="22" t="s">
        <v>1626</v>
      </c>
      <c r="G22" s="1" t="s">
        <v>1606</v>
      </c>
      <c r="H22" s="1" t="s">
        <v>859</v>
      </c>
      <c r="I22" s="21"/>
      <c r="J22" s="21"/>
      <c r="K22" s="1">
        <v>10</v>
      </c>
      <c r="L22" s="1"/>
      <c r="M22" s="1">
        <v>2023</v>
      </c>
      <c r="N22" s="1" t="s">
        <v>1187</v>
      </c>
      <c r="O22" s="1" t="s">
        <v>1583</v>
      </c>
      <c r="P22" s="1"/>
      <c r="Q22" s="1" t="s">
        <v>2065</v>
      </c>
      <c r="R22" s="1" t="s">
        <v>2066</v>
      </c>
      <c r="S22" s="10" t="s">
        <v>2173</v>
      </c>
      <c r="T22" s="10" t="s">
        <v>2174</v>
      </c>
      <c r="U22" s="5"/>
      <c r="X22" s="5" t="s">
        <v>2260</v>
      </c>
      <c r="Z22" s="1">
        <v>1</v>
      </c>
      <c r="AA22" s="1" t="s">
        <v>2306</v>
      </c>
      <c r="AB22" s="1" t="s">
        <v>2309</v>
      </c>
      <c r="AC22" s="1" t="s">
        <v>2305</v>
      </c>
      <c r="AD22"/>
      <c r="AE22"/>
      <c r="AF22"/>
      <c r="AG22"/>
    </row>
    <row r="23" spans="1:33" x14ac:dyDescent="0.25">
      <c r="B23" s="27" t="s">
        <v>1616</v>
      </c>
      <c r="C23" s="1" t="s">
        <v>32</v>
      </c>
      <c r="D23" s="1" t="s">
        <v>1799</v>
      </c>
      <c r="E23" s="1" t="s">
        <v>34</v>
      </c>
      <c r="F23" s="22" t="s">
        <v>1626</v>
      </c>
      <c r="G23" s="1" t="s">
        <v>1234</v>
      </c>
      <c r="H23" s="1" t="s">
        <v>150</v>
      </c>
      <c r="I23" s="21"/>
      <c r="J23" s="21"/>
      <c r="K23" s="1"/>
      <c r="L23" s="1"/>
      <c r="P23" s="1"/>
      <c r="Q23" s="1" t="s">
        <v>2067</v>
      </c>
      <c r="R23" s="1" t="s">
        <v>2068</v>
      </c>
      <c r="S23" s="10" t="s">
        <v>2175</v>
      </c>
      <c r="T23" s="10" t="s">
        <v>2176</v>
      </c>
      <c r="X23" s="5" t="s">
        <v>2261</v>
      </c>
      <c r="Y23" s="1" t="s">
        <v>2021</v>
      </c>
      <c r="Z23" s="1">
        <v>2</v>
      </c>
      <c r="AA23" s="1" t="s">
        <v>2306</v>
      </c>
      <c r="AB23" s="1" t="s">
        <v>2309</v>
      </c>
      <c r="AC23" s="1" t="s">
        <v>2305</v>
      </c>
      <c r="AD23"/>
      <c r="AE23"/>
      <c r="AF23"/>
      <c r="AG23"/>
    </row>
    <row r="24" spans="1:33" x14ac:dyDescent="0.25">
      <c r="A24" s="1">
        <f t="shared" si="0"/>
        <v>23</v>
      </c>
      <c r="B24" s="7" t="s">
        <v>668</v>
      </c>
      <c r="C24" s="1" t="s">
        <v>32</v>
      </c>
      <c r="D24" s="1" t="s">
        <v>813</v>
      </c>
      <c r="E24" s="1" t="s">
        <v>39</v>
      </c>
      <c r="F24" s="22" t="s">
        <v>1626</v>
      </c>
      <c r="G24" s="1" t="s">
        <v>818</v>
      </c>
      <c r="H24" s="1" t="s">
        <v>154</v>
      </c>
      <c r="I24" s="21"/>
      <c r="J24" s="21"/>
      <c r="K24" s="1">
        <v>10</v>
      </c>
      <c r="L24" s="1" t="s">
        <v>1562</v>
      </c>
      <c r="M24" s="1">
        <v>2023</v>
      </c>
      <c r="N24" s="1" t="s">
        <v>1187</v>
      </c>
      <c r="O24" s="1" t="s">
        <v>1583</v>
      </c>
      <c r="P24" s="1"/>
      <c r="Q24" s="1" t="s">
        <v>2069</v>
      </c>
      <c r="R24" s="1" t="s">
        <v>2070</v>
      </c>
      <c r="S24" s="10" t="s">
        <v>2177</v>
      </c>
      <c r="T24" s="10" t="s">
        <v>2178</v>
      </c>
      <c r="X24" s="5" t="s">
        <v>2262</v>
      </c>
      <c r="Z24" s="1">
        <v>1</v>
      </c>
      <c r="AA24" s="1" t="s">
        <v>2306</v>
      </c>
      <c r="AB24" s="1" t="s">
        <v>2309</v>
      </c>
      <c r="AC24" s="1" t="s">
        <v>2305</v>
      </c>
      <c r="AD24"/>
      <c r="AE24"/>
      <c r="AF24"/>
      <c r="AG24"/>
    </row>
    <row r="25" spans="1:33" x14ac:dyDescent="0.25">
      <c r="A25" s="1">
        <f t="shared" si="0"/>
        <v>24</v>
      </c>
      <c r="B25" s="7" t="s">
        <v>669</v>
      </c>
      <c r="C25" s="1" t="s">
        <v>32</v>
      </c>
      <c r="D25" s="1" t="s">
        <v>1801</v>
      </c>
      <c r="E25" s="1" t="s">
        <v>158</v>
      </c>
      <c r="F25" s="22" t="s">
        <v>1626</v>
      </c>
      <c r="G25" s="1" t="s">
        <v>818</v>
      </c>
      <c r="H25" s="1" t="s">
        <v>157</v>
      </c>
      <c r="I25" s="21"/>
      <c r="J25" s="21"/>
      <c r="K25" s="1">
        <v>5</v>
      </c>
      <c r="L25" s="1" t="s">
        <v>1565</v>
      </c>
      <c r="M25" s="1">
        <v>2023</v>
      </c>
      <c r="N25" s="1" t="s">
        <v>1187</v>
      </c>
      <c r="O25" s="1" t="s">
        <v>1583</v>
      </c>
      <c r="P25" s="1"/>
      <c r="Q25" s="1" t="s">
        <v>2071</v>
      </c>
      <c r="R25" s="1" t="s">
        <v>2072</v>
      </c>
      <c r="S25" s="10" t="s">
        <v>2179</v>
      </c>
      <c r="T25" s="10" t="s">
        <v>2180</v>
      </c>
      <c r="X25" s="5" t="s">
        <v>2263</v>
      </c>
      <c r="Z25" s="1">
        <v>2</v>
      </c>
      <c r="AA25" s="1" t="s">
        <v>2306</v>
      </c>
      <c r="AB25" s="1" t="s">
        <v>2309</v>
      </c>
      <c r="AC25" s="1" t="s">
        <v>2305</v>
      </c>
      <c r="AD25"/>
      <c r="AE25"/>
      <c r="AF25"/>
      <c r="AG25"/>
    </row>
    <row r="26" spans="1:33" x14ac:dyDescent="0.25">
      <c r="A26" s="1">
        <f t="shared" si="0"/>
        <v>25</v>
      </c>
      <c r="B26" s="7" t="s">
        <v>670</v>
      </c>
      <c r="C26" s="1" t="s">
        <v>32</v>
      </c>
      <c r="D26" s="1" t="s">
        <v>1773</v>
      </c>
      <c r="E26" s="1" t="s">
        <v>39</v>
      </c>
      <c r="F26" s="22" t="s">
        <v>1626</v>
      </c>
      <c r="G26" s="1" t="s">
        <v>818</v>
      </c>
      <c r="H26" s="1" t="s">
        <v>170</v>
      </c>
      <c r="I26" s="21"/>
      <c r="J26" s="21"/>
      <c r="K26" s="1">
        <v>10</v>
      </c>
      <c r="L26" s="1"/>
      <c r="M26" s="1">
        <v>2023</v>
      </c>
      <c r="N26" s="1" t="s">
        <v>1187</v>
      </c>
      <c r="O26" s="1" t="s">
        <v>1583</v>
      </c>
      <c r="P26" s="1"/>
      <c r="Q26" s="1" t="s">
        <v>2073</v>
      </c>
      <c r="R26" s="1" t="s">
        <v>2074</v>
      </c>
      <c r="S26" s="10" t="s">
        <v>883</v>
      </c>
      <c r="T26" s="10" t="s">
        <v>515</v>
      </c>
      <c r="X26" s="5" t="s">
        <v>2264</v>
      </c>
      <c r="Z26" s="1">
        <v>2</v>
      </c>
      <c r="AA26" s="1" t="s">
        <v>2306</v>
      </c>
      <c r="AB26" s="1" t="s">
        <v>2309</v>
      </c>
      <c r="AC26" s="1" t="s">
        <v>2305</v>
      </c>
      <c r="AD26"/>
      <c r="AE26"/>
      <c r="AF26"/>
      <c r="AG26"/>
    </row>
    <row r="27" spans="1:33" x14ac:dyDescent="0.25">
      <c r="A27" s="1">
        <f t="shared" si="0"/>
        <v>26</v>
      </c>
      <c r="B27" s="7" t="s">
        <v>671</v>
      </c>
      <c r="C27" s="1" t="s">
        <v>32</v>
      </c>
      <c r="D27" s="1" t="s">
        <v>830</v>
      </c>
      <c r="E27" s="1" t="s">
        <v>34</v>
      </c>
      <c r="F27" s="22" t="s">
        <v>1626</v>
      </c>
      <c r="G27" s="1" t="s">
        <v>818</v>
      </c>
      <c r="H27" s="1" t="s">
        <v>173</v>
      </c>
      <c r="I27" s="21"/>
      <c r="J27" s="21"/>
      <c r="K27" s="1">
        <v>5</v>
      </c>
      <c r="L27" s="1" t="s">
        <v>1262</v>
      </c>
      <c r="M27" s="1">
        <v>2023</v>
      </c>
      <c r="N27" s="1" t="s">
        <v>1187</v>
      </c>
      <c r="O27" s="1" t="s">
        <v>1583</v>
      </c>
      <c r="P27" s="1"/>
      <c r="Q27" s="1" t="s">
        <v>2075</v>
      </c>
      <c r="R27" s="1" t="s">
        <v>2076</v>
      </c>
      <c r="S27" s="10" t="s">
        <v>516</v>
      </c>
      <c r="T27" s="10" t="s">
        <v>912</v>
      </c>
      <c r="X27" s="5" t="s">
        <v>2265</v>
      </c>
      <c r="Z27" s="1">
        <v>1</v>
      </c>
      <c r="AA27" s="1" t="s">
        <v>2306</v>
      </c>
      <c r="AB27" s="1" t="s">
        <v>2309</v>
      </c>
      <c r="AC27" s="1" t="s">
        <v>2305</v>
      </c>
      <c r="AD27"/>
      <c r="AE27"/>
      <c r="AF27"/>
      <c r="AG27"/>
    </row>
    <row r="28" spans="1:33" x14ac:dyDescent="0.25">
      <c r="A28" s="1">
        <f t="shared" si="0"/>
        <v>27</v>
      </c>
      <c r="B28" s="7" t="s">
        <v>672</v>
      </c>
      <c r="C28" s="1" t="s">
        <v>32</v>
      </c>
      <c r="D28" s="1" t="s">
        <v>182</v>
      </c>
      <c r="E28" s="1" t="s">
        <v>39</v>
      </c>
      <c r="F28" s="22" t="s">
        <v>1626</v>
      </c>
      <c r="G28" s="1" t="s">
        <v>818</v>
      </c>
      <c r="H28" s="1" t="s">
        <v>181</v>
      </c>
      <c r="I28" s="21"/>
      <c r="J28" s="21"/>
      <c r="K28" s="1">
        <v>6</v>
      </c>
      <c r="L28" s="1"/>
      <c r="M28" s="1">
        <v>2023</v>
      </c>
      <c r="N28" s="1" t="s">
        <v>1187</v>
      </c>
      <c r="O28" s="1" t="s">
        <v>1583</v>
      </c>
      <c r="P28" s="1"/>
      <c r="Q28" s="1" t="s">
        <v>2077</v>
      </c>
      <c r="R28" s="1" t="s">
        <v>2078</v>
      </c>
      <c r="S28" s="10" t="s">
        <v>2181</v>
      </c>
      <c r="T28" s="10" t="s">
        <v>2182</v>
      </c>
      <c r="X28" s="5" t="s">
        <v>2266</v>
      </c>
      <c r="Z28" s="1">
        <v>2</v>
      </c>
      <c r="AA28" s="1" t="s">
        <v>2306</v>
      </c>
      <c r="AB28" s="1" t="s">
        <v>454</v>
      </c>
      <c r="AC28" s="1" t="s">
        <v>2305</v>
      </c>
      <c r="AD28"/>
      <c r="AE28"/>
      <c r="AF28"/>
      <c r="AG28"/>
    </row>
    <row r="29" spans="1:33" x14ac:dyDescent="0.25">
      <c r="A29" s="1">
        <f t="shared" si="0"/>
        <v>28</v>
      </c>
      <c r="B29" s="7" t="s">
        <v>673</v>
      </c>
      <c r="C29" s="1" t="s">
        <v>32</v>
      </c>
      <c r="D29" s="1" t="s">
        <v>831</v>
      </c>
      <c r="E29" s="1" t="s">
        <v>39</v>
      </c>
      <c r="F29" s="22" t="s">
        <v>1626</v>
      </c>
      <c r="G29" s="1" t="s">
        <v>1609</v>
      </c>
      <c r="H29" s="1" t="s">
        <v>185</v>
      </c>
      <c r="I29" s="21"/>
      <c r="J29" s="21"/>
      <c r="K29" s="1">
        <v>10</v>
      </c>
      <c r="L29" s="1"/>
      <c r="M29" s="1">
        <v>2023</v>
      </c>
      <c r="N29" s="1" t="s">
        <v>1187</v>
      </c>
      <c r="O29" s="1" t="s">
        <v>1583</v>
      </c>
      <c r="P29" s="1"/>
      <c r="Q29" s="1" t="s">
        <v>2079</v>
      </c>
      <c r="R29" s="1" t="s">
        <v>2080</v>
      </c>
      <c r="S29" s="10" t="s">
        <v>2183</v>
      </c>
      <c r="T29" s="10" t="s">
        <v>2184</v>
      </c>
      <c r="X29" s="5" t="s">
        <v>2267</v>
      </c>
      <c r="Z29" s="1">
        <v>1</v>
      </c>
      <c r="AA29" s="1" t="s">
        <v>2306</v>
      </c>
      <c r="AB29" s="1" t="s">
        <v>454</v>
      </c>
      <c r="AC29" s="1" t="s">
        <v>2305</v>
      </c>
      <c r="AD29"/>
      <c r="AE29"/>
      <c r="AF29"/>
      <c r="AG29"/>
    </row>
    <row r="30" spans="1:33" x14ac:dyDescent="0.25">
      <c r="A30" s="1">
        <f t="shared" si="0"/>
        <v>29</v>
      </c>
      <c r="B30" s="7" t="s">
        <v>674</v>
      </c>
      <c r="C30" s="1" t="s">
        <v>32</v>
      </c>
      <c r="D30" s="1" t="s">
        <v>832</v>
      </c>
      <c r="E30" s="1" t="s">
        <v>39</v>
      </c>
      <c r="F30" s="22" t="s">
        <v>1626</v>
      </c>
      <c r="G30" s="1" t="s">
        <v>1609</v>
      </c>
      <c r="H30" s="1" t="s">
        <v>191</v>
      </c>
      <c r="I30" s="21"/>
      <c r="J30" s="21"/>
      <c r="K30" s="1">
        <v>10</v>
      </c>
      <c r="L30" s="1" t="s">
        <v>1565</v>
      </c>
      <c r="M30" s="1">
        <v>2023</v>
      </c>
      <c r="N30" s="1" t="s">
        <v>1187</v>
      </c>
      <c r="O30" s="1" t="s">
        <v>1583</v>
      </c>
      <c r="P30" s="1"/>
      <c r="Q30" s="1" t="s">
        <v>2081</v>
      </c>
      <c r="R30" s="1" t="s">
        <v>2082</v>
      </c>
      <c r="S30" s="10" t="s">
        <v>926</v>
      </c>
      <c r="T30" s="10" t="s">
        <v>2185</v>
      </c>
      <c r="X30" s="5" t="s">
        <v>2268</v>
      </c>
      <c r="Z30" s="1">
        <v>2</v>
      </c>
      <c r="AA30" s="1" t="s">
        <v>2306</v>
      </c>
      <c r="AB30" s="1" t="s">
        <v>430</v>
      </c>
      <c r="AC30" s="1" t="s">
        <v>2305</v>
      </c>
      <c r="AD30"/>
      <c r="AE30"/>
      <c r="AF30"/>
      <c r="AG30"/>
    </row>
    <row r="31" spans="1:33" x14ac:dyDescent="0.25">
      <c r="A31" s="1">
        <f t="shared" si="0"/>
        <v>30</v>
      </c>
      <c r="B31" s="7" t="s">
        <v>675</v>
      </c>
      <c r="C31" s="1" t="s">
        <v>32</v>
      </c>
      <c r="D31" s="1" t="s">
        <v>199</v>
      </c>
      <c r="E31" s="1" t="s">
        <v>39</v>
      </c>
      <c r="F31" s="22" t="s">
        <v>1626</v>
      </c>
      <c r="G31" s="1" t="s">
        <v>1609</v>
      </c>
      <c r="H31" s="1" t="s">
        <v>198</v>
      </c>
      <c r="I31" s="21"/>
      <c r="J31" s="21"/>
      <c r="K31" s="1">
        <v>10</v>
      </c>
      <c r="L31" s="1" t="s">
        <v>1262</v>
      </c>
      <c r="M31" s="1">
        <v>2023</v>
      </c>
      <c r="N31" s="1" t="s">
        <v>1187</v>
      </c>
      <c r="O31" s="1" t="s">
        <v>1583</v>
      </c>
      <c r="P31" s="1"/>
      <c r="Q31" s="1" t="s">
        <v>2083</v>
      </c>
      <c r="R31" s="1" t="s">
        <v>2084</v>
      </c>
      <c r="S31" s="10" t="s">
        <v>2186</v>
      </c>
      <c r="T31" s="10" t="s">
        <v>2187</v>
      </c>
      <c r="X31" s="5" t="s">
        <v>2269</v>
      </c>
      <c r="Z31" s="1">
        <v>2</v>
      </c>
      <c r="AA31" s="1" t="s">
        <v>2306</v>
      </c>
      <c r="AB31" s="1" t="s">
        <v>430</v>
      </c>
      <c r="AC31" s="1" t="s">
        <v>2305</v>
      </c>
      <c r="AD31"/>
      <c r="AE31"/>
      <c r="AF31"/>
      <c r="AG31"/>
    </row>
    <row r="32" spans="1:33" x14ac:dyDescent="0.25">
      <c r="B32" s="27" t="s">
        <v>1617</v>
      </c>
      <c r="C32" s="1" t="s">
        <v>32</v>
      </c>
      <c r="D32" s="1" t="s">
        <v>203</v>
      </c>
      <c r="E32" s="1" t="s">
        <v>39</v>
      </c>
      <c r="F32" s="22" t="s">
        <v>1626</v>
      </c>
      <c r="G32" s="1" t="s">
        <v>449</v>
      </c>
      <c r="H32" s="1" t="s">
        <v>202</v>
      </c>
      <c r="I32" s="21"/>
      <c r="J32" s="21"/>
      <c r="K32" s="1"/>
      <c r="L32" s="1"/>
      <c r="P32" s="1"/>
      <c r="Q32" s="1" t="s">
        <v>2085</v>
      </c>
      <c r="R32" s="1" t="s">
        <v>2086</v>
      </c>
      <c r="S32" s="10" t="s">
        <v>2188</v>
      </c>
      <c r="T32" s="10" t="s">
        <v>2189</v>
      </c>
      <c r="X32" s="5" t="s">
        <v>2270</v>
      </c>
      <c r="Y32" s="1" t="s">
        <v>2021</v>
      </c>
      <c r="Z32" s="1">
        <v>1</v>
      </c>
      <c r="AA32" s="1" t="s">
        <v>2306</v>
      </c>
      <c r="AB32" s="1" t="s">
        <v>430</v>
      </c>
      <c r="AC32" s="1" t="s">
        <v>2305</v>
      </c>
      <c r="AD32"/>
      <c r="AE32"/>
      <c r="AF32"/>
      <c r="AG32"/>
    </row>
    <row r="33" spans="1:33" x14ac:dyDescent="0.25">
      <c r="A33" s="1">
        <f t="shared" si="0"/>
        <v>32</v>
      </c>
      <c r="B33" s="7" t="s">
        <v>676</v>
      </c>
      <c r="C33" s="1" t="s">
        <v>32</v>
      </c>
      <c r="D33" s="1" t="s">
        <v>814</v>
      </c>
      <c r="E33" s="1" t="s">
        <v>34</v>
      </c>
      <c r="F33" s="22" t="s">
        <v>1626</v>
      </c>
      <c r="G33" s="1" t="s">
        <v>828</v>
      </c>
      <c r="H33" s="1" t="s">
        <v>206</v>
      </c>
      <c r="I33" s="21"/>
      <c r="J33" s="21"/>
      <c r="K33" s="1">
        <v>10</v>
      </c>
      <c r="L33" s="1" t="s">
        <v>1262</v>
      </c>
      <c r="M33" s="1">
        <v>2023</v>
      </c>
      <c r="N33" s="1" t="s">
        <v>1187</v>
      </c>
      <c r="O33" s="1" t="s">
        <v>1583</v>
      </c>
      <c r="P33" s="1"/>
      <c r="Q33" s="1" t="s">
        <v>2087</v>
      </c>
      <c r="R33" s="1" t="s">
        <v>2088</v>
      </c>
      <c r="S33" s="10" t="s">
        <v>2190</v>
      </c>
      <c r="T33" s="10" t="s">
        <v>2191</v>
      </c>
      <c r="X33" s="5" t="s">
        <v>2271</v>
      </c>
      <c r="Z33" s="1">
        <v>1</v>
      </c>
      <c r="AA33" s="1" t="s">
        <v>2306</v>
      </c>
      <c r="AB33" s="1" t="s">
        <v>430</v>
      </c>
      <c r="AC33" s="1" t="s">
        <v>2305</v>
      </c>
      <c r="AD33"/>
      <c r="AE33"/>
      <c r="AF33"/>
      <c r="AG33"/>
    </row>
    <row r="34" spans="1:33" x14ac:dyDescent="0.25">
      <c r="A34" s="1">
        <f t="shared" si="0"/>
        <v>33</v>
      </c>
      <c r="B34" s="7" t="s">
        <v>677</v>
      </c>
      <c r="C34" s="1" t="s">
        <v>32</v>
      </c>
      <c r="D34" s="1" t="s">
        <v>1802</v>
      </c>
      <c r="E34" s="1" t="s">
        <v>34</v>
      </c>
      <c r="F34" s="22" t="s">
        <v>1626</v>
      </c>
      <c r="G34" s="1" t="s">
        <v>828</v>
      </c>
      <c r="H34" s="1" t="s">
        <v>215</v>
      </c>
      <c r="I34" s="21"/>
      <c r="J34" s="21"/>
      <c r="K34" s="1">
        <v>10</v>
      </c>
      <c r="L34" s="1" t="s">
        <v>1562</v>
      </c>
      <c r="M34" s="1">
        <v>2023</v>
      </c>
      <c r="N34" s="1" t="s">
        <v>1187</v>
      </c>
      <c r="O34" s="1" t="s">
        <v>1583</v>
      </c>
      <c r="P34" s="1"/>
      <c r="Q34" s="1" t="s">
        <v>2089</v>
      </c>
      <c r="R34" s="1" t="s">
        <v>2090</v>
      </c>
      <c r="S34" s="10" t="s">
        <v>2192</v>
      </c>
      <c r="T34" s="10" t="s">
        <v>2193</v>
      </c>
      <c r="X34" s="5" t="s">
        <v>2272</v>
      </c>
      <c r="Z34" s="1">
        <v>2</v>
      </c>
      <c r="AA34" s="1" t="s">
        <v>2306</v>
      </c>
      <c r="AB34" s="1" t="s">
        <v>430</v>
      </c>
      <c r="AC34" s="1" t="s">
        <v>2305</v>
      </c>
      <c r="AD34"/>
      <c r="AE34"/>
      <c r="AF34"/>
      <c r="AG34"/>
    </row>
    <row r="35" spans="1:33" x14ac:dyDescent="0.25">
      <c r="A35" s="1">
        <f t="shared" si="0"/>
        <v>34</v>
      </c>
      <c r="B35" s="7" t="s">
        <v>678</v>
      </c>
      <c r="C35" s="1" t="s">
        <v>32</v>
      </c>
      <c r="D35" s="1" t="s">
        <v>829</v>
      </c>
      <c r="E35" s="1" t="s">
        <v>39</v>
      </c>
      <c r="F35" s="22" t="s">
        <v>1626</v>
      </c>
      <c r="G35" s="1" t="s">
        <v>828</v>
      </c>
      <c r="H35" s="1" t="s">
        <v>860</v>
      </c>
      <c r="I35" s="21"/>
      <c r="J35" s="21"/>
      <c r="K35" s="1">
        <v>6</v>
      </c>
      <c r="L35" s="1" t="s">
        <v>1262</v>
      </c>
      <c r="M35" s="1">
        <v>2023</v>
      </c>
      <c r="N35" s="1" t="s">
        <v>1187</v>
      </c>
      <c r="O35" s="1" t="s">
        <v>1583</v>
      </c>
      <c r="P35" s="1"/>
      <c r="Q35" s="1" t="s">
        <v>2091</v>
      </c>
      <c r="R35" s="1" t="s">
        <v>2092</v>
      </c>
      <c r="S35" s="10" t="s">
        <v>927</v>
      </c>
      <c r="T35" s="10" t="s">
        <v>913</v>
      </c>
      <c r="X35" s="5" t="s">
        <v>2273</v>
      </c>
      <c r="Z35" s="1">
        <v>1</v>
      </c>
      <c r="AA35" s="1" t="s">
        <v>2306</v>
      </c>
      <c r="AB35" s="1" t="s">
        <v>430</v>
      </c>
      <c r="AC35" s="1" t="s">
        <v>2305</v>
      </c>
      <c r="AD35"/>
      <c r="AE35"/>
      <c r="AF35"/>
      <c r="AG35"/>
    </row>
    <row r="36" spans="1:33" x14ac:dyDescent="0.25">
      <c r="A36" s="1">
        <f t="shared" si="0"/>
        <v>35</v>
      </c>
      <c r="B36" s="7" t="s">
        <v>679</v>
      </c>
      <c r="C36" s="1" t="s">
        <v>32</v>
      </c>
      <c r="D36" s="1" t="s">
        <v>1803</v>
      </c>
      <c r="E36" s="1" t="s">
        <v>1804</v>
      </c>
      <c r="F36" s="22" t="s">
        <v>1626</v>
      </c>
      <c r="G36" s="1" t="s">
        <v>828</v>
      </c>
      <c r="H36" s="1" t="s">
        <v>226</v>
      </c>
      <c r="I36" s="21"/>
      <c r="J36" s="21"/>
      <c r="K36" s="1">
        <v>6</v>
      </c>
      <c r="L36" s="1" t="s">
        <v>1262</v>
      </c>
      <c r="M36" s="1">
        <v>2023</v>
      </c>
      <c r="N36" s="1" t="s">
        <v>1187</v>
      </c>
      <c r="O36" s="1" t="s">
        <v>1583</v>
      </c>
      <c r="P36" s="1"/>
      <c r="Q36" s="1" t="s">
        <v>2093</v>
      </c>
      <c r="R36" s="1" t="s">
        <v>1900</v>
      </c>
      <c r="S36" s="10" t="s">
        <v>1936</v>
      </c>
      <c r="T36" s="10" t="s">
        <v>2194</v>
      </c>
      <c r="X36" s="5" t="s">
        <v>2274</v>
      </c>
      <c r="Z36" s="1">
        <v>1</v>
      </c>
      <c r="AA36" s="1" t="s">
        <v>2306</v>
      </c>
      <c r="AB36" s="1" t="s">
        <v>430</v>
      </c>
      <c r="AC36" s="1" t="s">
        <v>2305</v>
      </c>
      <c r="AD36"/>
      <c r="AE36"/>
      <c r="AF36"/>
      <c r="AG36"/>
    </row>
    <row r="37" spans="1:33" x14ac:dyDescent="0.25">
      <c r="A37" s="1">
        <f t="shared" si="0"/>
        <v>36</v>
      </c>
      <c r="B37" s="7" t="s">
        <v>680</v>
      </c>
      <c r="C37" s="1" t="s">
        <v>32</v>
      </c>
      <c r="D37" s="1" t="s">
        <v>1806</v>
      </c>
      <c r="E37" s="1" t="s">
        <v>1805</v>
      </c>
      <c r="F37" s="22" t="s">
        <v>1626</v>
      </c>
      <c r="G37" s="1" t="s">
        <v>828</v>
      </c>
      <c r="H37" s="1" t="s">
        <v>236</v>
      </c>
      <c r="I37" s="21"/>
      <c r="J37" s="21"/>
      <c r="K37" s="1">
        <v>6</v>
      </c>
      <c r="L37" s="1" t="s">
        <v>1262</v>
      </c>
      <c r="M37" s="1">
        <v>2023</v>
      </c>
      <c r="N37" s="1" t="s">
        <v>1187</v>
      </c>
      <c r="O37" s="1" t="s">
        <v>1583</v>
      </c>
      <c r="P37" s="1"/>
      <c r="Q37" s="1" t="s">
        <v>2094</v>
      </c>
      <c r="R37" s="1" t="s">
        <v>2095</v>
      </c>
      <c r="S37" s="10" t="s">
        <v>1942</v>
      </c>
      <c r="T37" s="10" t="s">
        <v>2195</v>
      </c>
      <c r="X37" s="5" t="s">
        <v>2275</v>
      </c>
      <c r="Z37" s="1">
        <v>2</v>
      </c>
      <c r="AA37" s="1" t="s">
        <v>2306</v>
      </c>
      <c r="AB37" s="1" t="s">
        <v>430</v>
      </c>
      <c r="AC37" s="1" t="s">
        <v>2305</v>
      </c>
      <c r="AD37"/>
      <c r="AE37"/>
      <c r="AF37"/>
      <c r="AG37"/>
    </row>
    <row r="38" spans="1:33" x14ac:dyDescent="0.25">
      <c r="A38" s="1">
        <f t="shared" si="0"/>
        <v>37</v>
      </c>
      <c r="B38" s="7" t="s">
        <v>681</v>
      </c>
      <c r="C38" s="1" t="s">
        <v>262</v>
      </c>
      <c r="D38" s="1" t="s">
        <v>266</v>
      </c>
      <c r="E38" s="1" t="s">
        <v>39</v>
      </c>
      <c r="F38" s="22" t="s">
        <v>1626</v>
      </c>
      <c r="G38" s="1" t="s">
        <v>1240</v>
      </c>
      <c r="H38" s="1" t="s">
        <v>265</v>
      </c>
      <c r="I38" s="21"/>
      <c r="J38" s="21"/>
      <c r="K38" s="1">
        <v>2</v>
      </c>
      <c r="L38" s="1"/>
      <c r="M38" s="1">
        <v>2023</v>
      </c>
      <c r="N38" s="1" t="s">
        <v>1187</v>
      </c>
      <c r="O38" s="1" t="s">
        <v>1583</v>
      </c>
      <c r="P38" s="1"/>
      <c r="Q38" s="1" t="s">
        <v>2096</v>
      </c>
      <c r="R38" s="1" t="s">
        <v>2097</v>
      </c>
      <c r="S38" s="10" t="s">
        <v>2196</v>
      </c>
      <c r="T38" s="10" t="s">
        <v>2197</v>
      </c>
      <c r="X38" s="5" t="s">
        <v>2276</v>
      </c>
      <c r="Z38" s="1">
        <v>2</v>
      </c>
      <c r="AA38" s="1" t="s">
        <v>2302</v>
      </c>
      <c r="AB38" s="1" t="s">
        <v>468</v>
      </c>
      <c r="AC38" s="1" t="s">
        <v>2304</v>
      </c>
      <c r="AD38"/>
      <c r="AE38"/>
      <c r="AF38"/>
      <c r="AG38"/>
    </row>
    <row r="39" spans="1:33" x14ac:dyDescent="0.25">
      <c r="A39" s="1">
        <f t="shared" si="0"/>
        <v>38</v>
      </c>
      <c r="B39" s="7" t="s">
        <v>682</v>
      </c>
      <c r="C39" s="1" t="s">
        <v>262</v>
      </c>
      <c r="D39" s="1" t="s">
        <v>833</v>
      </c>
      <c r="E39" s="1" t="s">
        <v>39</v>
      </c>
      <c r="F39" s="22" t="s">
        <v>1626</v>
      </c>
      <c r="G39" s="1" t="s">
        <v>1240</v>
      </c>
      <c r="H39" s="1" t="s">
        <v>272</v>
      </c>
      <c r="I39" s="21"/>
      <c r="J39" s="21"/>
      <c r="K39" s="1">
        <v>2</v>
      </c>
      <c r="L39" s="1" t="s">
        <v>1562</v>
      </c>
      <c r="M39" s="1">
        <v>2023</v>
      </c>
      <c r="N39" s="1" t="s">
        <v>1187</v>
      </c>
      <c r="O39" s="1" t="s">
        <v>1583</v>
      </c>
      <c r="P39" s="1"/>
      <c r="Q39" s="1" t="s">
        <v>2098</v>
      </c>
      <c r="R39" s="1" t="s">
        <v>2099</v>
      </c>
      <c r="S39" s="10" t="s">
        <v>928</v>
      </c>
      <c r="T39" s="10" t="s">
        <v>2198</v>
      </c>
      <c r="X39" s="5" t="s">
        <v>2277</v>
      </c>
      <c r="Z39" s="1">
        <v>1</v>
      </c>
      <c r="AA39" s="1" t="s">
        <v>2302</v>
      </c>
      <c r="AB39" s="1" t="s">
        <v>468</v>
      </c>
      <c r="AC39" s="1" t="s">
        <v>2304</v>
      </c>
      <c r="AD39"/>
      <c r="AE39"/>
      <c r="AF39"/>
      <c r="AG39"/>
    </row>
    <row r="40" spans="1:33" x14ac:dyDescent="0.25">
      <c r="A40" s="1">
        <f t="shared" si="0"/>
        <v>39</v>
      </c>
      <c r="B40" s="7" t="s">
        <v>683</v>
      </c>
      <c r="C40" s="1" t="s">
        <v>262</v>
      </c>
      <c r="D40" s="1" t="s">
        <v>273</v>
      </c>
      <c r="E40" s="1" t="s">
        <v>39</v>
      </c>
      <c r="F40" s="22" t="s">
        <v>1626</v>
      </c>
      <c r="G40" s="1" t="s">
        <v>1240</v>
      </c>
      <c r="H40" s="1" t="s">
        <v>272</v>
      </c>
      <c r="I40" s="21"/>
      <c r="J40" s="21"/>
      <c r="K40" s="1">
        <v>2</v>
      </c>
      <c r="L40" s="1" t="s">
        <v>1562</v>
      </c>
      <c r="M40" s="1">
        <v>2023</v>
      </c>
      <c r="N40" s="1" t="s">
        <v>1187</v>
      </c>
      <c r="O40" s="1" t="s">
        <v>1583</v>
      </c>
      <c r="P40" s="1"/>
      <c r="Q40" s="1" t="s">
        <v>2100</v>
      </c>
      <c r="R40" s="1" t="s">
        <v>2101</v>
      </c>
      <c r="S40" s="10" t="s">
        <v>2199</v>
      </c>
      <c r="T40" s="10" t="s">
        <v>2200</v>
      </c>
      <c r="X40" s="5" t="s">
        <v>2278</v>
      </c>
      <c r="Z40" s="1">
        <v>2</v>
      </c>
      <c r="AA40" s="1" t="s">
        <v>2302</v>
      </c>
      <c r="AB40" s="1" t="s">
        <v>468</v>
      </c>
      <c r="AC40" s="1" t="s">
        <v>2304</v>
      </c>
      <c r="AD40"/>
      <c r="AE40"/>
      <c r="AF40"/>
      <c r="AG40"/>
    </row>
    <row r="41" spans="1:33" x14ac:dyDescent="0.25">
      <c r="A41" s="1">
        <f t="shared" si="0"/>
        <v>40</v>
      </c>
      <c r="B41" s="7" t="s">
        <v>649</v>
      </c>
      <c r="C41" s="1" t="s">
        <v>262</v>
      </c>
      <c r="D41" s="1" t="s">
        <v>1807</v>
      </c>
      <c r="E41" s="1" t="s">
        <v>34</v>
      </c>
      <c r="F41" s="22" t="s">
        <v>1626</v>
      </c>
      <c r="G41" s="1" t="s">
        <v>1240</v>
      </c>
      <c r="H41" s="1" t="s">
        <v>45</v>
      </c>
      <c r="I41" s="21"/>
      <c r="J41" s="21"/>
      <c r="K41" s="1">
        <v>5</v>
      </c>
      <c r="L41" s="1" t="s">
        <v>1262</v>
      </c>
      <c r="M41" s="1">
        <v>2023</v>
      </c>
      <c r="N41" s="1" t="s">
        <v>1187</v>
      </c>
      <c r="O41" s="1" t="s">
        <v>1583</v>
      </c>
      <c r="P41" s="1"/>
      <c r="Q41" s="1" t="s">
        <v>2102</v>
      </c>
      <c r="R41" s="1" t="s">
        <v>2103</v>
      </c>
      <c r="S41" s="10" t="s">
        <v>2201</v>
      </c>
      <c r="T41" s="10" t="s">
        <v>2202</v>
      </c>
      <c r="X41" s="5" t="s">
        <v>2279</v>
      </c>
      <c r="Z41" s="1">
        <v>1</v>
      </c>
      <c r="AA41" s="1" t="s">
        <v>2302</v>
      </c>
      <c r="AB41" s="1" t="s">
        <v>468</v>
      </c>
      <c r="AC41" s="1" t="s">
        <v>2304</v>
      </c>
      <c r="AD41"/>
      <c r="AE41"/>
      <c r="AF41"/>
      <c r="AG41"/>
    </row>
    <row r="42" spans="1:33" x14ac:dyDescent="0.25">
      <c r="A42" s="1">
        <f t="shared" si="0"/>
        <v>41</v>
      </c>
      <c r="B42" s="7" t="s">
        <v>684</v>
      </c>
      <c r="C42" s="1" t="s">
        <v>262</v>
      </c>
      <c r="D42" s="1" t="s">
        <v>281</v>
      </c>
      <c r="E42" s="1" t="s">
        <v>34</v>
      </c>
      <c r="F42" s="22" t="s">
        <v>1626</v>
      </c>
      <c r="G42" s="1" t="s">
        <v>1240</v>
      </c>
      <c r="H42" s="1" t="s">
        <v>280</v>
      </c>
      <c r="I42" s="21"/>
      <c r="J42" s="21"/>
      <c r="K42" s="1">
        <v>5</v>
      </c>
      <c r="L42" s="1" t="s">
        <v>1262</v>
      </c>
      <c r="M42" s="1">
        <v>2023</v>
      </c>
      <c r="N42" s="1" t="s">
        <v>1187</v>
      </c>
      <c r="O42" s="1" t="s">
        <v>1583</v>
      </c>
      <c r="P42" s="1"/>
      <c r="Q42" s="1" t="s">
        <v>2104</v>
      </c>
      <c r="R42" s="1" t="s">
        <v>2105</v>
      </c>
      <c r="S42" s="10" t="s">
        <v>2203</v>
      </c>
      <c r="T42" s="10" t="s">
        <v>2204</v>
      </c>
      <c r="X42" s="5" t="s">
        <v>2280</v>
      </c>
      <c r="Z42" s="1">
        <v>1</v>
      </c>
      <c r="AA42" s="1" t="s">
        <v>2302</v>
      </c>
      <c r="AB42" s="1" t="s">
        <v>468</v>
      </c>
      <c r="AC42" s="1" t="s">
        <v>2304</v>
      </c>
      <c r="AD42"/>
      <c r="AE42"/>
      <c r="AF42"/>
      <c r="AG42"/>
    </row>
    <row r="43" spans="1:33" x14ac:dyDescent="0.25">
      <c r="A43" s="1">
        <f t="shared" si="0"/>
        <v>42</v>
      </c>
      <c r="B43" s="7" t="s">
        <v>685</v>
      </c>
      <c r="C43" s="1" t="s">
        <v>262</v>
      </c>
      <c r="D43" s="1" t="s">
        <v>822</v>
      </c>
      <c r="E43" s="1" t="s">
        <v>34</v>
      </c>
      <c r="F43" s="22" t="s">
        <v>1626</v>
      </c>
      <c r="G43" s="1" t="s">
        <v>1275</v>
      </c>
      <c r="H43" s="1" t="s">
        <v>861</v>
      </c>
      <c r="I43" s="21"/>
      <c r="J43" s="21"/>
      <c r="K43" s="1">
        <v>3</v>
      </c>
      <c r="L43" s="1" t="s">
        <v>1262</v>
      </c>
      <c r="M43" s="1">
        <v>2023</v>
      </c>
      <c r="N43" s="1" t="s">
        <v>1187</v>
      </c>
      <c r="O43" s="1" t="s">
        <v>1583</v>
      </c>
      <c r="P43" s="1"/>
      <c r="Q43" s="1" t="s">
        <v>2106</v>
      </c>
      <c r="R43" s="1" t="s">
        <v>2107</v>
      </c>
      <c r="S43" s="10" t="s">
        <v>2205</v>
      </c>
      <c r="T43" s="10" t="s">
        <v>2206</v>
      </c>
      <c r="X43" s="5" t="s">
        <v>2281</v>
      </c>
      <c r="Z43" s="1">
        <v>2</v>
      </c>
      <c r="AA43" s="1" t="s">
        <v>2310</v>
      </c>
      <c r="AB43" s="1" t="s">
        <v>2311</v>
      </c>
      <c r="AC43" s="1" t="s">
        <v>2304</v>
      </c>
      <c r="AD43"/>
      <c r="AE43"/>
      <c r="AF43"/>
      <c r="AG43"/>
    </row>
    <row r="44" spans="1:33" x14ac:dyDescent="0.25">
      <c r="A44" s="1">
        <f t="shared" si="0"/>
        <v>43</v>
      </c>
      <c r="B44" s="7" t="s">
        <v>686</v>
      </c>
      <c r="C44" s="1" t="s">
        <v>262</v>
      </c>
      <c r="D44" s="1" t="s">
        <v>1595</v>
      </c>
      <c r="E44" s="1" t="s">
        <v>39</v>
      </c>
      <c r="F44" s="22" t="s">
        <v>1626</v>
      </c>
      <c r="G44" s="1" t="s">
        <v>477</v>
      </c>
      <c r="H44" s="1" t="s">
        <v>861</v>
      </c>
      <c r="I44" s="21"/>
      <c r="J44" s="21"/>
      <c r="K44" s="1">
        <v>3</v>
      </c>
      <c r="L44" s="1" t="s">
        <v>1262</v>
      </c>
      <c r="M44" s="1">
        <v>2023</v>
      </c>
      <c r="N44" s="1" t="s">
        <v>1187</v>
      </c>
      <c r="O44" s="1" t="s">
        <v>1583</v>
      </c>
      <c r="P44" s="1"/>
      <c r="Q44" s="1" t="s">
        <v>2108</v>
      </c>
      <c r="R44" s="1" t="s">
        <v>2109</v>
      </c>
      <c r="S44" s="10" t="s">
        <v>2207</v>
      </c>
      <c r="T44" s="10" t="s">
        <v>2208</v>
      </c>
      <c r="X44" s="5" t="s">
        <v>2282</v>
      </c>
      <c r="Z44" s="1">
        <v>1</v>
      </c>
      <c r="AA44" s="1" t="s">
        <v>2310</v>
      </c>
      <c r="AB44" s="1" t="s">
        <v>2311</v>
      </c>
      <c r="AC44" s="1" t="s">
        <v>2304</v>
      </c>
      <c r="AD44"/>
      <c r="AE44"/>
      <c r="AF44"/>
      <c r="AG44"/>
    </row>
    <row r="45" spans="1:33" x14ac:dyDescent="0.25">
      <c r="A45" s="1">
        <f t="shared" si="0"/>
        <v>44</v>
      </c>
      <c r="B45" s="7" t="s">
        <v>687</v>
      </c>
      <c r="C45" s="1" t="s">
        <v>262</v>
      </c>
      <c r="D45" s="1" t="s">
        <v>295</v>
      </c>
      <c r="E45" s="19" t="s">
        <v>1276</v>
      </c>
      <c r="F45" s="22" t="s">
        <v>1626</v>
      </c>
      <c r="G45" s="1" t="s">
        <v>1638</v>
      </c>
      <c r="H45" s="1" t="s">
        <v>294</v>
      </c>
      <c r="I45" s="21"/>
      <c r="J45" s="21"/>
      <c r="K45" s="1">
        <v>5</v>
      </c>
      <c r="L45" s="1" t="s">
        <v>1593</v>
      </c>
      <c r="M45" s="1">
        <v>2023</v>
      </c>
      <c r="N45" s="1" t="s">
        <v>1187</v>
      </c>
      <c r="O45" s="1" t="s">
        <v>1583</v>
      </c>
      <c r="P45" s="1"/>
      <c r="Q45" s="1" t="s">
        <v>2110</v>
      </c>
      <c r="R45" s="1" t="s">
        <v>2111</v>
      </c>
      <c r="S45" s="10" t="s">
        <v>2209</v>
      </c>
      <c r="T45" s="10" t="s">
        <v>2210</v>
      </c>
      <c r="U45" s="1" t="s">
        <v>1594</v>
      </c>
      <c r="X45" s="5" t="s">
        <v>2283</v>
      </c>
      <c r="Z45" s="1">
        <v>2</v>
      </c>
      <c r="AA45" s="1" t="s">
        <v>2310</v>
      </c>
      <c r="AB45" s="1" t="s">
        <v>2311</v>
      </c>
      <c r="AC45" s="1" t="s">
        <v>2304</v>
      </c>
      <c r="AD45"/>
      <c r="AE45"/>
      <c r="AF45"/>
      <c r="AG45"/>
    </row>
    <row r="46" spans="1:33" x14ac:dyDescent="0.25">
      <c r="A46" s="1">
        <f t="shared" si="0"/>
        <v>45</v>
      </c>
      <c r="B46" s="7" t="s">
        <v>688</v>
      </c>
      <c r="C46" s="1" t="s">
        <v>262</v>
      </c>
      <c r="D46" s="1" t="s">
        <v>304</v>
      </c>
      <c r="E46" s="1" t="s">
        <v>34</v>
      </c>
      <c r="F46" s="22" t="s">
        <v>1626</v>
      </c>
      <c r="G46" s="1" t="s">
        <v>305</v>
      </c>
      <c r="H46" s="1" t="s">
        <v>308</v>
      </c>
      <c r="I46" s="21"/>
      <c r="J46" s="21"/>
      <c r="K46" s="1">
        <v>3</v>
      </c>
      <c r="L46" s="1"/>
      <c r="M46" s="1">
        <v>2023</v>
      </c>
      <c r="N46" s="1" t="s">
        <v>1187</v>
      </c>
      <c r="O46" s="1" t="s">
        <v>1583</v>
      </c>
      <c r="P46" s="1"/>
      <c r="Q46" s="1" t="s">
        <v>2112</v>
      </c>
      <c r="R46" s="1" t="s">
        <v>2113</v>
      </c>
      <c r="S46" s="10" t="s">
        <v>2211</v>
      </c>
      <c r="T46" s="10" t="s">
        <v>2212</v>
      </c>
      <c r="U46" s="1" t="s">
        <v>1592</v>
      </c>
      <c r="X46" s="5" t="s">
        <v>2284</v>
      </c>
      <c r="Z46" s="1">
        <v>1</v>
      </c>
      <c r="AA46" s="1" t="s">
        <v>2312</v>
      </c>
      <c r="AB46" s="1" t="s">
        <v>2313</v>
      </c>
      <c r="AC46" s="1" t="s">
        <v>2304</v>
      </c>
      <c r="AD46"/>
      <c r="AE46"/>
      <c r="AF46"/>
      <c r="AG46"/>
    </row>
    <row r="47" spans="1:33" x14ac:dyDescent="0.25">
      <c r="A47" s="1">
        <f t="shared" si="0"/>
        <v>46</v>
      </c>
      <c r="B47" s="7" t="s">
        <v>689</v>
      </c>
      <c r="C47" s="1" t="s">
        <v>262</v>
      </c>
      <c r="D47" s="1" t="s">
        <v>1591</v>
      </c>
      <c r="E47" s="1" t="s">
        <v>39</v>
      </c>
      <c r="F47" s="22" t="s">
        <v>1626</v>
      </c>
      <c r="G47" s="1" t="s">
        <v>305</v>
      </c>
      <c r="H47" s="1" t="s">
        <v>312</v>
      </c>
      <c r="I47" s="21"/>
      <c r="J47" s="21"/>
      <c r="K47" s="1">
        <v>5</v>
      </c>
      <c r="L47" s="1" t="s">
        <v>1262</v>
      </c>
      <c r="M47" s="1">
        <v>2023</v>
      </c>
      <c r="N47" s="1" t="s">
        <v>1187</v>
      </c>
      <c r="O47" s="1" t="s">
        <v>1583</v>
      </c>
      <c r="P47" s="1"/>
      <c r="Q47" s="1" t="s">
        <v>2114</v>
      </c>
      <c r="R47" s="1" t="s">
        <v>2115</v>
      </c>
      <c r="S47" s="10" t="s">
        <v>2213</v>
      </c>
      <c r="T47" s="10" t="s">
        <v>2214</v>
      </c>
      <c r="X47" s="5" t="s">
        <v>2285</v>
      </c>
      <c r="Z47" s="1">
        <v>2</v>
      </c>
      <c r="AA47" s="1" t="s">
        <v>2312</v>
      </c>
      <c r="AB47" s="1" t="s">
        <v>2313</v>
      </c>
      <c r="AC47" s="1" t="s">
        <v>2304</v>
      </c>
      <c r="AD47"/>
      <c r="AE47"/>
      <c r="AF47"/>
      <c r="AG47"/>
    </row>
    <row r="48" spans="1:33" x14ac:dyDescent="0.25">
      <c r="A48" s="1">
        <f t="shared" si="0"/>
        <v>47</v>
      </c>
      <c r="B48" s="7" t="s">
        <v>690</v>
      </c>
      <c r="C48" s="1" t="s">
        <v>262</v>
      </c>
      <c r="D48" s="1" t="s">
        <v>834</v>
      </c>
      <c r="E48" s="1" t="s">
        <v>34</v>
      </c>
      <c r="F48" s="22" t="s">
        <v>1626</v>
      </c>
      <c r="G48" s="1" t="s">
        <v>305</v>
      </c>
      <c r="H48" s="1" t="s">
        <v>318</v>
      </c>
      <c r="I48" s="21"/>
      <c r="J48" s="21"/>
      <c r="K48" s="1">
        <v>3</v>
      </c>
      <c r="L48" s="1" t="s">
        <v>1262</v>
      </c>
      <c r="M48" s="1">
        <v>2023</v>
      </c>
      <c r="N48" s="1" t="s">
        <v>1187</v>
      </c>
      <c r="O48" s="1" t="s">
        <v>1583</v>
      </c>
      <c r="P48" s="1"/>
      <c r="Q48" s="1" t="s">
        <v>2116</v>
      </c>
      <c r="R48" s="1" t="s">
        <v>2117</v>
      </c>
      <c r="S48" s="10" t="s">
        <v>2215</v>
      </c>
      <c r="T48" s="10" t="s">
        <v>2216</v>
      </c>
      <c r="X48" s="5" t="s">
        <v>2286</v>
      </c>
      <c r="Z48" s="1">
        <v>1</v>
      </c>
      <c r="AA48" s="1" t="s">
        <v>2312</v>
      </c>
      <c r="AB48" s="1" t="s">
        <v>2313</v>
      </c>
      <c r="AC48" s="1" t="s">
        <v>2304</v>
      </c>
      <c r="AD48"/>
      <c r="AE48"/>
      <c r="AF48"/>
      <c r="AG48"/>
    </row>
    <row r="49" spans="1:33" x14ac:dyDescent="0.25">
      <c r="A49" s="1">
        <f t="shared" si="0"/>
        <v>48</v>
      </c>
      <c r="B49" s="7" t="s">
        <v>691</v>
      </c>
      <c r="C49" s="1" t="s">
        <v>262</v>
      </c>
      <c r="D49" s="1" t="s">
        <v>1590</v>
      </c>
      <c r="E49" s="1" t="s">
        <v>324</v>
      </c>
      <c r="F49" s="22" t="s">
        <v>1626</v>
      </c>
      <c r="G49" s="1" t="s">
        <v>305</v>
      </c>
      <c r="H49" s="1" t="s">
        <v>323</v>
      </c>
      <c r="I49" s="21"/>
      <c r="J49" s="21"/>
      <c r="K49" s="1">
        <v>3</v>
      </c>
      <c r="L49" s="1" t="s">
        <v>1262</v>
      </c>
      <c r="M49" s="1">
        <v>2023</v>
      </c>
      <c r="N49" s="1" t="s">
        <v>1187</v>
      </c>
      <c r="O49" s="1" t="s">
        <v>1583</v>
      </c>
      <c r="P49" s="1"/>
      <c r="Q49" s="1" t="s">
        <v>2118</v>
      </c>
      <c r="R49" s="1" t="s">
        <v>2119</v>
      </c>
      <c r="S49" s="10" t="s">
        <v>2217</v>
      </c>
      <c r="T49" s="10" t="s">
        <v>2218</v>
      </c>
      <c r="X49" s="5" t="s">
        <v>2287</v>
      </c>
      <c r="Z49" s="1">
        <v>2</v>
      </c>
      <c r="AA49" s="1" t="s">
        <v>2312</v>
      </c>
      <c r="AB49" s="1" t="s">
        <v>2313</v>
      </c>
      <c r="AC49" s="1" t="s">
        <v>2304</v>
      </c>
      <c r="AD49"/>
      <c r="AE49"/>
      <c r="AF49"/>
      <c r="AG49"/>
    </row>
    <row r="50" spans="1:33" x14ac:dyDescent="0.25">
      <c r="A50" s="1">
        <f t="shared" si="0"/>
        <v>49</v>
      </c>
      <c r="B50" s="7" t="s">
        <v>692</v>
      </c>
      <c r="C50" s="1" t="s">
        <v>262</v>
      </c>
      <c r="D50" s="1" t="s">
        <v>333</v>
      </c>
      <c r="E50" s="1" t="s">
        <v>39</v>
      </c>
      <c r="F50" s="22" t="s">
        <v>1626</v>
      </c>
      <c r="G50" s="1" t="s">
        <v>305</v>
      </c>
      <c r="H50" s="1" t="s">
        <v>332</v>
      </c>
      <c r="I50" s="21"/>
      <c r="J50" s="21"/>
      <c r="K50" s="1">
        <v>4</v>
      </c>
      <c r="L50" s="1" t="s">
        <v>1262</v>
      </c>
      <c r="M50" s="1">
        <v>2023</v>
      </c>
      <c r="N50" s="1" t="s">
        <v>1187</v>
      </c>
      <c r="O50" s="1" t="s">
        <v>1583</v>
      </c>
      <c r="P50" s="1"/>
      <c r="Q50" s="1" t="s">
        <v>2120</v>
      </c>
      <c r="R50" s="1" t="s">
        <v>2121</v>
      </c>
      <c r="S50" s="10" t="s">
        <v>2219</v>
      </c>
      <c r="T50" s="10" t="s">
        <v>2220</v>
      </c>
      <c r="X50" s="5" t="s">
        <v>2288</v>
      </c>
      <c r="Z50" s="1">
        <v>2</v>
      </c>
      <c r="AA50" s="1" t="s">
        <v>2312</v>
      </c>
      <c r="AB50" s="1" t="s">
        <v>2313</v>
      </c>
      <c r="AC50" s="1" t="s">
        <v>2304</v>
      </c>
      <c r="AD50"/>
      <c r="AE50"/>
      <c r="AF50"/>
      <c r="AG50"/>
    </row>
    <row r="51" spans="1:33" x14ac:dyDescent="0.25">
      <c r="B51" s="27" t="s">
        <v>1618</v>
      </c>
      <c r="C51" s="1" t="s">
        <v>262</v>
      </c>
      <c r="D51" s="1" t="s">
        <v>340</v>
      </c>
      <c r="E51" s="1" t="s">
        <v>39</v>
      </c>
      <c r="F51" s="22" t="s">
        <v>1626</v>
      </c>
      <c r="G51" s="1" t="s">
        <v>1767</v>
      </c>
      <c r="H51" s="1" t="s">
        <v>339</v>
      </c>
      <c r="I51" s="21"/>
      <c r="J51" s="21"/>
      <c r="K51" s="1"/>
      <c r="L51" s="1"/>
      <c r="P51" s="1"/>
      <c r="Q51" s="1" t="s">
        <v>2122</v>
      </c>
      <c r="R51" s="1" t="s">
        <v>2123</v>
      </c>
      <c r="S51" s="10" t="s">
        <v>2221</v>
      </c>
      <c r="T51" s="10" t="s">
        <v>2222</v>
      </c>
      <c r="X51" s="5" t="s">
        <v>2289</v>
      </c>
      <c r="Z51" s="1">
        <v>1</v>
      </c>
      <c r="AA51" s="1" t="s">
        <v>2312</v>
      </c>
      <c r="AB51" s="1" t="s">
        <v>2313</v>
      </c>
      <c r="AC51" s="1" t="s">
        <v>2304</v>
      </c>
      <c r="AD51"/>
      <c r="AE51"/>
      <c r="AF51"/>
      <c r="AG51"/>
    </row>
    <row r="52" spans="1:33" x14ac:dyDescent="0.25">
      <c r="A52" s="1">
        <f t="shared" si="0"/>
        <v>51</v>
      </c>
      <c r="B52" s="7" t="s">
        <v>693</v>
      </c>
      <c r="C52" s="1" t="s">
        <v>262</v>
      </c>
      <c r="D52" s="1" t="s">
        <v>819</v>
      </c>
      <c r="E52" s="1" t="s">
        <v>34</v>
      </c>
      <c r="F52" s="22" t="s">
        <v>1626</v>
      </c>
      <c r="G52" s="1" t="s">
        <v>478</v>
      </c>
      <c r="H52" s="1" t="s">
        <v>862</v>
      </c>
      <c r="I52" s="21"/>
      <c r="J52" s="21"/>
      <c r="K52" s="1">
        <v>3</v>
      </c>
      <c r="L52" s="1" t="s">
        <v>1262</v>
      </c>
      <c r="M52" s="1">
        <v>2023</v>
      </c>
      <c r="N52" s="1" t="s">
        <v>1187</v>
      </c>
      <c r="O52" s="1" t="s">
        <v>1583</v>
      </c>
      <c r="P52" s="1"/>
      <c r="Q52" s="1" t="s">
        <v>2124</v>
      </c>
      <c r="R52" s="1" t="s">
        <v>2125</v>
      </c>
      <c r="S52" s="10" t="s">
        <v>2223</v>
      </c>
      <c r="T52" s="10" t="s">
        <v>2224</v>
      </c>
      <c r="U52" s="1" t="s">
        <v>1588</v>
      </c>
      <c r="X52" s="5" t="s">
        <v>2290</v>
      </c>
      <c r="Z52" s="1">
        <v>2</v>
      </c>
      <c r="AA52" s="1" t="s">
        <v>2312</v>
      </c>
      <c r="AB52" s="1" t="s">
        <v>2313</v>
      </c>
      <c r="AC52" s="1" t="s">
        <v>2304</v>
      </c>
      <c r="AD52"/>
      <c r="AE52"/>
      <c r="AF52"/>
      <c r="AG52"/>
    </row>
    <row r="53" spans="1:33" x14ac:dyDescent="0.25">
      <c r="A53" s="1">
        <f t="shared" si="0"/>
        <v>52</v>
      </c>
      <c r="B53" s="7" t="s">
        <v>694</v>
      </c>
      <c r="C53" s="1" t="s">
        <v>262</v>
      </c>
      <c r="D53" s="1" t="s">
        <v>1808</v>
      </c>
      <c r="E53" s="1" t="s">
        <v>39</v>
      </c>
      <c r="F53" s="22" t="s">
        <v>1626</v>
      </c>
      <c r="G53" s="1" t="s">
        <v>346</v>
      </c>
      <c r="H53" s="1" t="s">
        <v>862</v>
      </c>
      <c r="I53" s="21"/>
      <c r="J53" s="21"/>
      <c r="K53" s="1">
        <v>3</v>
      </c>
      <c r="L53" s="1" t="s">
        <v>1262</v>
      </c>
      <c r="M53" s="1">
        <v>2023</v>
      </c>
      <c r="N53" s="1" t="s">
        <v>1187</v>
      </c>
      <c r="O53" s="1" t="s">
        <v>1583</v>
      </c>
      <c r="P53" s="1"/>
      <c r="Q53" s="1" t="s">
        <v>2126</v>
      </c>
      <c r="R53" s="1" t="s">
        <v>2127</v>
      </c>
      <c r="S53" s="10" t="s">
        <v>2225</v>
      </c>
      <c r="T53" s="10" t="s">
        <v>2226</v>
      </c>
      <c r="U53" s="1" t="s">
        <v>1588</v>
      </c>
      <c r="X53" s="5" t="s">
        <v>2291</v>
      </c>
      <c r="Z53" s="1">
        <v>1</v>
      </c>
      <c r="AA53" s="1" t="s">
        <v>2312</v>
      </c>
      <c r="AB53" s="1" t="s">
        <v>2313</v>
      </c>
      <c r="AC53" s="1" t="s">
        <v>2304</v>
      </c>
      <c r="AD53"/>
      <c r="AE53"/>
      <c r="AF53"/>
      <c r="AG53"/>
    </row>
    <row r="54" spans="1:33" x14ac:dyDescent="0.25">
      <c r="A54" s="1">
        <f t="shared" si="0"/>
        <v>53</v>
      </c>
      <c r="B54" s="7" t="s">
        <v>695</v>
      </c>
      <c r="C54" s="1" t="s">
        <v>262</v>
      </c>
      <c r="D54" s="1" t="s">
        <v>355</v>
      </c>
      <c r="E54" s="1" t="s">
        <v>1276</v>
      </c>
      <c r="F54" s="22" t="s">
        <v>1626</v>
      </c>
      <c r="G54" s="1" t="s">
        <v>351</v>
      </c>
      <c r="H54" s="1" t="s">
        <v>354</v>
      </c>
      <c r="I54" s="21"/>
      <c r="J54" s="21"/>
      <c r="K54" s="1">
        <v>3</v>
      </c>
      <c r="L54" s="1" t="s">
        <v>1262</v>
      </c>
      <c r="M54" s="1">
        <v>2023</v>
      </c>
      <c r="N54" s="1" t="s">
        <v>1187</v>
      </c>
      <c r="O54" s="1" t="s">
        <v>1583</v>
      </c>
      <c r="P54" s="1"/>
      <c r="Q54" s="1" t="s">
        <v>2128</v>
      </c>
      <c r="R54" s="1" t="s">
        <v>2129</v>
      </c>
      <c r="S54" s="10" t="s">
        <v>2227</v>
      </c>
      <c r="T54" s="10" t="s">
        <v>2228</v>
      </c>
      <c r="X54" s="5" t="s">
        <v>2292</v>
      </c>
      <c r="Z54" s="1">
        <v>2</v>
      </c>
      <c r="AA54" s="1" t="s">
        <v>2312</v>
      </c>
      <c r="AB54" s="1" t="s">
        <v>2314</v>
      </c>
      <c r="AC54" s="1" t="s">
        <v>2304</v>
      </c>
      <c r="AD54"/>
      <c r="AE54"/>
      <c r="AF54"/>
      <c r="AG54"/>
    </row>
    <row r="55" spans="1:33" x14ac:dyDescent="0.25">
      <c r="A55" s="1">
        <f t="shared" si="0"/>
        <v>54</v>
      </c>
      <c r="B55" s="7" t="s">
        <v>696</v>
      </c>
      <c r="C55" s="1" t="s">
        <v>262</v>
      </c>
      <c r="D55" s="1" t="s">
        <v>823</v>
      </c>
      <c r="E55" s="1" t="s">
        <v>39</v>
      </c>
      <c r="F55" s="22" t="s">
        <v>1626</v>
      </c>
      <c r="G55" s="1" t="s">
        <v>351</v>
      </c>
      <c r="H55" s="1" t="s">
        <v>362</v>
      </c>
      <c r="I55" s="21"/>
      <c r="J55" s="21"/>
      <c r="K55" s="1">
        <v>3</v>
      </c>
      <c r="L55" s="1"/>
      <c r="M55" s="1">
        <v>2023</v>
      </c>
      <c r="N55" s="1" t="s">
        <v>1187</v>
      </c>
      <c r="O55" s="1" t="s">
        <v>1583</v>
      </c>
      <c r="P55" s="1"/>
      <c r="Q55" s="1" t="s">
        <v>2130</v>
      </c>
      <c r="R55" s="1" t="s">
        <v>2131</v>
      </c>
      <c r="S55" s="10" t="s">
        <v>2229</v>
      </c>
      <c r="T55" s="10" t="s">
        <v>2230</v>
      </c>
      <c r="X55" s="5" t="s">
        <v>2293</v>
      </c>
      <c r="Z55" s="1">
        <v>1</v>
      </c>
      <c r="AA55" s="1" t="s">
        <v>2312</v>
      </c>
      <c r="AB55" s="1" t="s">
        <v>2314</v>
      </c>
      <c r="AC55" s="1" t="s">
        <v>2304</v>
      </c>
      <c r="AD55"/>
      <c r="AE55"/>
      <c r="AF55"/>
      <c r="AG55"/>
    </row>
    <row r="56" spans="1:33" x14ac:dyDescent="0.25">
      <c r="A56" s="1">
        <f t="shared" si="0"/>
        <v>55</v>
      </c>
      <c r="B56" s="7" t="s">
        <v>697</v>
      </c>
      <c r="C56" s="1" t="s">
        <v>262</v>
      </c>
      <c r="D56" s="1" t="s">
        <v>835</v>
      </c>
      <c r="E56" s="1" t="s">
        <v>34</v>
      </c>
      <c r="F56" s="22" t="s">
        <v>1626</v>
      </c>
      <c r="G56" s="1" t="s">
        <v>351</v>
      </c>
      <c r="H56" s="1" t="s">
        <v>367</v>
      </c>
      <c r="I56" s="21"/>
      <c r="J56" s="21"/>
      <c r="K56" s="1">
        <v>4</v>
      </c>
      <c r="L56" s="1" t="s">
        <v>1564</v>
      </c>
      <c r="M56" s="1">
        <v>2023</v>
      </c>
      <c r="N56" s="1" t="s">
        <v>1187</v>
      </c>
      <c r="O56" s="1" t="s">
        <v>1583</v>
      </c>
      <c r="P56" s="1"/>
      <c r="Q56" s="1" t="s">
        <v>2132</v>
      </c>
      <c r="R56" s="1" t="s">
        <v>2133</v>
      </c>
      <c r="S56" s="10" t="s">
        <v>2231</v>
      </c>
      <c r="T56" s="10" t="s">
        <v>2232</v>
      </c>
      <c r="U56" s="1" t="s">
        <v>1589</v>
      </c>
      <c r="X56" s="5" t="s">
        <v>2294</v>
      </c>
      <c r="Z56" s="1">
        <v>2</v>
      </c>
      <c r="AA56" s="1" t="s">
        <v>2312</v>
      </c>
      <c r="AB56" s="1" t="s">
        <v>2314</v>
      </c>
      <c r="AC56" s="1" t="s">
        <v>2304</v>
      </c>
      <c r="AD56"/>
      <c r="AE56"/>
      <c r="AF56"/>
      <c r="AG56"/>
    </row>
    <row r="57" spans="1:33" x14ac:dyDescent="0.25">
      <c r="A57" s="1">
        <f t="shared" si="0"/>
        <v>56</v>
      </c>
      <c r="B57" s="7" t="s">
        <v>698</v>
      </c>
      <c r="C57" s="1" t="s">
        <v>262</v>
      </c>
      <c r="D57" s="1" t="s">
        <v>1586</v>
      </c>
      <c r="E57" s="1" t="s">
        <v>1587</v>
      </c>
      <c r="F57" s="22" t="s">
        <v>1626</v>
      </c>
      <c r="G57" s="1" t="s">
        <v>351</v>
      </c>
      <c r="H57" s="1" t="s">
        <v>374</v>
      </c>
      <c r="I57" s="21"/>
      <c r="J57" s="21"/>
      <c r="K57" s="1">
        <v>4</v>
      </c>
      <c r="L57" s="1" t="s">
        <v>1262</v>
      </c>
      <c r="M57" s="1">
        <v>2023</v>
      </c>
      <c r="N57" s="1" t="s">
        <v>1187</v>
      </c>
      <c r="O57" s="1" t="s">
        <v>1583</v>
      </c>
      <c r="P57" s="1"/>
      <c r="Q57" s="1" t="s">
        <v>2134</v>
      </c>
      <c r="R57" s="1" t="s">
        <v>2135</v>
      </c>
      <c r="S57" s="10" t="s">
        <v>1947</v>
      </c>
      <c r="T57" s="10" t="s">
        <v>2233</v>
      </c>
      <c r="X57" s="5" t="s">
        <v>2295</v>
      </c>
      <c r="Z57" s="1">
        <v>1</v>
      </c>
      <c r="AA57" s="1" t="s">
        <v>2312</v>
      </c>
      <c r="AB57" s="1" t="s">
        <v>2314</v>
      </c>
      <c r="AC57" s="1" t="s">
        <v>2304</v>
      </c>
      <c r="AD57"/>
      <c r="AE57"/>
      <c r="AF57"/>
      <c r="AG57"/>
    </row>
    <row r="58" spans="1:33" x14ac:dyDescent="0.25">
      <c r="A58" s="1">
        <f t="shared" si="0"/>
        <v>57</v>
      </c>
      <c r="B58" s="7" t="s">
        <v>699</v>
      </c>
      <c r="C58" s="1" t="s">
        <v>262</v>
      </c>
      <c r="D58" s="1" t="s">
        <v>816</v>
      </c>
      <c r="E58" s="1" t="s">
        <v>39</v>
      </c>
      <c r="F58" s="22" t="s">
        <v>1626</v>
      </c>
      <c r="G58" s="1" t="s">
        <v>351</v>
      </c>
      <c r="H58" s="1" t="s">
        <v>384</v>
      </c>
      <c r="I58" s="21"/>
      <c r="J58" s="21"/>
      <c r="K58" s="1">
        <v>4</v>
      </c>
      <c r="L58" s="1" t="s">
        <v>1262</v>
      </c>
      <c r="M58" s="1">
        <v>2023</v>
      </c>
      <c r="N58" s="1" t="s">
        <v>1187</v>
      </c>
      <c r="O58" s="1" t="s">
        <v>1583</v>
      </c>
      <c r="P58" s="1"/>
      <c r="Q58" s="1" t="s">
        <v>2136</v>
      </c>
      <c r="R58" s="1" t="s">
        <v>2137</v>
      </c>
      <c r="S58" s="10" t="s">
        <v>2234</v>
      </c>
      <c r="T58" s="10" t="s">
        <v>2235</v>
      </c>
      <c r="X58" s="5" t="s">
        <v>2296</v>
      </c>
      <c r="Z58" s="1">
        <v>1</v>
      </c>
      <c r="AA58" s="1" t="s">
        <v>2312</v>
      </c>
      <c r="AB58" s="1" t="s">
        <v>2314</v>
      </c>
      <c r="AC58" s="1" t="s">
        <v>2304</v>
      </c>
      <c r="AD58"/>
      <c r="AE58"/>
      <c r="AF58"/>
      <c r="AG58"/>
    </row>
    <row r="59" spans="1:33" x14ac:dyDescent="0.25">
      <c r="A59" s="1">
        <f t="shared" si="0"/>
        <v>58</v>
      </c>
      <c r="B59" s="7" t="s">
        <v>700</v>
      </c>
      <c r="C59" s="1" t="s">
        <v>262</v>
      </c>
      <c r="D59" s="1" t="s">
        <v>1584</v>
      </c>
      <c r="E59" s="1" t="s">
        <v>34</v>
      </c>
      <c r="F59" s="22" t="s">
        <v>1626</v>
      </c>
      <c r="G59" s="1" t="s">
        <v>479</v>
      </c>
      <c r="H59" s="1" t="s">
        <v>863</v>
      </c>
      <c r="I59" s="21"/>
      <c r="J59" s="21"/>
      <c r="K59" s="1">
        <v>4</v>
      </c>
      <c r="L59" s="1" t="s">
        <v>1262</v>
      </c>
      <c r="M59" s="1">
        <v>2023</v>
      </c>
      <c r="N59" s="1" t="s">
        <v>1187</v>
      </c>
      <c r="O59" s="1" t="s">
        <v>1583</v>
      </c>
      <c r="P59" s="1"/>
      <c r="Q59" s="1" t="s">
        <v>2138</v>
      </c>
      <c r="R59" s="1" t="s">
        <v>2139</v>
      </c>
      <c r="S59" s="10" t="s">
        <v>2236</v>
      </c>
      <c r="T59" s="10" t="s">
        <v>2237</v>
      </c>
      <c r="X59" s="5" t="s">
        <v>2297</v>
      </c>
      <c r="Z59" s="1">
        <v>2</v>
      </c>
      <c r="AA59" s="1" t="s">
        <v>2315</v>
      </c>
      <c r="AB59" s="1" t="s">
        <v>1230</v>
      </c>
      <c r="AC59" s="1" t="s">
        <v>2304</v>
      </c>
      <c r="AD59"/>
      <c r="AE59"/>
      <c r="AF59"/>
      <c r="AG59"/>
    </row>
    <row r="60" spans="1:33" x14ac:dyDescent="0.25">
      <c r="A60" s="1">
        <f t="shared" si="0"/>
        <v>59</v>
      </c>
      <c r="B60" s="7" t="s">
        <v>701</v>
      </c>
      <c r="C60" s="1" t="s">
        <v>262</v>
      </c>
      <c r="D60" s="1" t="s">
        <v>1585</v>
      </c>
      <c r="E60" s="1" t="s">
        <v>39</v>
      </c>
      <c r="F60" s="22" t="s">
        <v>1626</v>
      </c>
      <c r="G60" s="1" t="s">
        <v>403</v>
      </c>
      <c r="H60" s="1" t="s">
        <v>863</v>
      </c>
      <c r="I60" s="21"/>
      <c r="J60" s="21"/>
      <c r="K60" s="1">
        <v>4</v>
      </c>
      <c r="L60" s="1" t="s">
        <v>1262</v>
      </c>
      <c r="M60" s="1">
        <v>2023</v>
      </c>
      <c r="N60" s="1" t="s">
        <v>1187</v>
      </c>
      <c r="O60" s="1" t="s">
        <v>1583</v>
      </c>
      <c r="P60" s="1"/>
      <c r="Q60" s="1" t="s">
        <v>2140</v>
      </c>
      <c r="R60" s="1" t="s">
        <v>2141</v>
      </c>
      <c r="S60" s="10" t="s">
        <v>2238</v>
      </c>
      <c r="T60" s="10" t="s">
        <v>2239</v>
      </c>
      <c r="X60" s="5" t="s">
        <v>2298</v>
      </c>
      <c r="Z60" s="1">
        <v>1</v>
      </c>
      <c r="AA60" s="1" t="s">
        <v>2315</v>
      </c>
      <c r="AB60" s="1" t="s">
        <v>1230</v>
      </c>
      <c r="AC60" s="1" t="s">
        <v>2304</v>
      </c>
      <c r="AD60"/>
      <c r="AE60"/>
      <c r="AF60"/>
      <c r="AG60"/>
    </row>
    <row r="61" spans="1:33" x14ac:dyDescent="0.25">
      <c r="B61" s="7"/>
      <c r="F61" s="22"/>
      <c r="H61" s="1"/>
      <c r="I61" s="21"/>
      <c r="J61" s="21"/>
      <c r="K61" s="1"/>
      <c r="L61" s="1"/>
      <c r="P61" s="1"/>
      <c r="Q61" s="1"/>
      <c r="R61" s="1"/>
      <c r="S61" s="10"/>
      <c r="T61" s="10"/>
      <c r="X61" s="5" t="str">
        <f>Tabela2345613197[[#This Row],[droga]]&amp;" km "&amp;Tabela2345613197[[#This Row],[pikietaż]]&amp;Tabela2345613197[[#This Row],[strona]]&amp;" "&amp;Tabela2345613197[[#This Row],[lokalizacja]]</f>
        <v xml:space="preserve"> km  </v>
      </c>
      <c r="AC61" s="1"/>
      <c r="AD61"/>
      <c r="AE61"/>
      <c r="AF61"/>
      <c r="AG61"/>
    </row>
    <row r="62" spans="1:33" x14ac:dyDescent="0.25">
      <c r="A62" s="1">
        <f t="shared" ref="A62:A66" si="1">ROW()-1</f>
        <v>61</v>
      </c>
      <c r="B62" s="7" t="s">
        <v>1611</v>
      </c>
      <c r="C62" s="1" t="s">
        <v>262</v>
      </c>
      <c r="D62" s="1" t="s">
        <v>836</v>
      </c>
      <c r="E62" s="1" t="s">
        <v>34</v>
      </c>
      <c r="F62" s="22"/>
      <c r="G62" s="1" t="s">
        <v>1230</v>
      </c>
      <c r="H62" s="1" t="s">
        <v>393</v>
      </c>
      <c r="I62" s="21"/>
      <c r="J62" s="21"/>
      <c r="K62" s="1">
        <v>4</v>
      </c>
      <c r="L62" s="1" t="s">
        <v>1262</v>
      </c>
      <c r="M62" s="1">
        <v>2023</v>
      </c>
      <c r="N62" s="1" t="s">
        <v>1187</v>
      </c>
      <c r="O62" s="1" t="s">
        <v>1583</v>
      </c>
      <c r="P62" s="1"/>
      <c r="Q62" s="1"/>
      <c r="R62" s="1"/>
      <c r="S62" s="10" t="s">
        <v>931</v>
      </c>
      <c r="T62" s="10" t="s">
        <v>915</v>
      </c>
      <c r="U62" s="1" t="s">
        <v>1561</v>
      </c>
      <c r="X62" s="5" t="str">
        <f>Tabela2345613197[[#This Row],[droga]]&amp;" km "&amp;Tabela2345613197[[#This Row],[pikietaż]]&amp;Tabela2345613197[[#This Row],[strona]]&amp;" "&amp;Tabela2345613197[[#This Row],[lokalizacja]]</f>
        <v>A2 km 408+010P Bolimów</v>
      </c>
      <c r="AC62" s="1"/>
      <c r="AD62"/>
      <c r="AE62"/>
      <c r="AF62"/>
      <c r="AG62"/>
    </row>
    <row r="63" spans="1:33" x14ac:dyDescent="0.25">
      <c r="A63" s="1">
        <f t="shared" si="0"/>
        <v>62</v>
      </c>
      <c r="B63" s="7" t="s">
        <v>1612</v>
      </c>
      <c r="C63" s="1" t="s">
        <v>262</v>
      </c>
      <c r="D63" s="1" t="s">
        <v>394</v>
      </c>
      <c r="E63" s="1" t="s">
        <v>39</v>
      </c>
      <c r="F63" s="22"/>
      <c r="G63" s="1" t="s">
        <v>1230</v>
      </c>
      <c r="H63" s="1" t="s">
        <v>393</v>
      </c>
      <c r="I63" s="21"/>
      <c r="J63" s="21"/>
      <c r="K63" s="1">
        <v>4</v>
      </c>
      <c r="L63" s="1" t="s">
        <v>1262</v>
      </c>
      <c r="M63" s="1">
        <v>2023</v>
      </c>
      <c r="N63" s="1" t="s">
        <v>1187</v>
      </c>
      <c r="O63" s="1" t="s">
        <v>1583</v>
      </c>
      <c r="P63" s="1"/>
      <c r="Q63" s="1"/>
      <c r="R63" s="1"/>
      <c r="S63" s="10" t="s">
        <v>931</v>
      </c>
      <c r="T63" s="10" t="s">
        <v>915</v>
      </c>
      <c r="U63" s="1" t="s">
        <v>1277</v>
      </c>
      <c r="X63" s="5" t="str">
        <f>Tabela2345613197[[#This Row],[droga]]&amp;" km "&amp;Tabela2345613197[[#This Row],[pikietaż]]&amp;Tabela2345613197[[#This Row],[strona]]&amp;" "&amp;Tabela2345613197[[#This Row],[lokalizacja]]</f>
        <v>A2 km 408+030L Bolimów</v>
      </c>
      <c r="AC63" s="1"/>
      <c r="AD63"/>
      <c r="AE63"/>
      <c r="AF63"/>
      <c r="AG63"/>
    </row>
    <row r="64" spans="1:33" x14ac:dyDescent="0.25">
      <c r="A64" s="1">
        <f t="shared" si="1"/>
        <v>63</v>
      </c>
      <c r="B64" s="7" t="s">
        <v>1278</v>
      </c>
      <c r="C64" s="1" t="s">
        <v>32</v>
      </c>
      <c r="D64" s="1" t="s">
        <v>178</v>
      </c>
      <c r="E64" s="1" t="s">
        <v>39</v>
      </c>
      <c r="F64" s="22"/>
      <c r="G64" s="1" t="s">
        <v>1191</v>
      </c>
      <c r="H64" s="1" t="s">
        <v>177</v>
      </c>
      <c r="I64" s="21"/>
      <c r="J64" s="21"/>
      <c r="K64" s="1"/>
      <c r="L64" s="1"/>
      <c r="P64" s="1"/>
      <c r="Q64" s="1"/>
      <c r="R64" s="1"/>
      <c r="S64" s="10"/>
      <c r="T64" s="10"/>
      <c r="U64" s="1" t="s">
        <v>1560</v>
      </c>
      <c r="X64" s="5" t="str">
        <f>Tabela2345613197[[#This Row],[droga]]&amp;" km "&amp;Tabela2345613197[[#This Row],[pikietaż]]&amp;Tabela2345613197[[#This Row],[strona]]&amp;" "&amp;Tabela2345613197[[#This Row],[lokalizacja]]</f>
        <v>A1 km 320+705L Wola Rakowa</v>
      </c>
      <c r="AC64" s="1"/>
      <c r="AD64"/>
      <c r="AE64"/>
      <c r="AF64"/>
      <c r="AG64"/>
    </row>
    <row r="65" spans="1:33" x14ac:dyDescent="0.25">
      <c r="A65" s="1">
        <f t="shared" si="1"/>
        <v>64</v>
      </c>
      <c r="B65" s="7" t="s">
        <v>1559</v>
      </c>
      <c r="F65" s="22"/>
      <c r="H65" s="1"/>
      <c r="I65" s="21"/>
      <c r="J65" s="21"/>
      <c r="K65" s="1"/>
      <c r="L65" s="1"/>
      <c r="P65" s="1"/>
      <c r="Q65" s="1"/>
      <c r="R65" s="1"/>
      <c r="S65" s="10"/>
      <c r="T65" s="10"/>
      <c r="U65" s="1" t="s">
        <v>1560</v>
      </c>
      <c r="X65" s="5" t="str">
        <f>Tabela2345613197[[#This Row],[droga]]&amp;" km "&amp;Tabela2345613197[[#This Row],[pikietaż]]&amp;Tabela2345613197[[#This Row],[strona]]&amp;" "&amp;Tabela2345613197[[#This Row],[lokalizacja]]</f>
        <v xml:space="preserve"> km  </v>
      </c>
      <c r="AC65" s="1"/>
      <c r="AD65"/>
      <c r="AE65"/>
      <c r="AF65"/>
      <c r="AG65"/>
    </row>
    <row r="66" spans="1:33" x14ac:dyDescent="0.25">
      <c r="A66" s="1">
        <f t="shared" si="1"/>
        <v>65</v>
      </c>
      <c r="B66" s="7" t="s">
        <v>1559</v>
      </c>
      <c r="F66" s="22"/>
      <c r="H66" s="1"/>
      <c r="I66" s="21"/>
      <c r="J66" s="21"/>
      <c r="K66" s="1"/>
      <c r="L66" s="1"/>
      <c r="P66" s="1"/>
      <c r="Q66" s="1"/>
      <c r="R66" s="1"/>
      <c r="S66" s="10"/>
      <c r="T66" s="10"/>
      <c r="X66" s="5" t="str">
        <f>Tabela2345613197[[#This Row],[droga]]&amp;" km "&amp;Tabela2345613197[[#This Row],[pikietaż]]&amp;Tabela2345613197[[#This Row],[strona]]&amp;" "&amp;Tabela2345613197[[#This Row],[lokalizacja]]</f>
        <v xml:space="preserve"> km  </v>
      </c>
      <c r="AC66" s="1"/>
      <c r="AD66"/>
      <c r="AE66"/>
      <c r="AF66"/>
      <c r="AG66"/>
    </row>
    <row r="67" spans="1:33" x14ac:dyDescent="0.25">
      <c r="B67" s="7"/>
      <c r="F67" s="22"/>
      <c r="H67" s="1"/>
      <c r="I67" s="21"/>
      <c r="J67" s="21"/>
      <c r="K67" s="1"/>
      <c r="L67" s="1"/>
      <c r="P67" s="1"/>
      <c r="Q67" s="1"/>
      <c r="R67" s="1"/>
      <c r="S67" s="10"/>
      <c r="T67" s="10"/>
      <c r="X67" s="5" t="str">
        <f>Tabela2345613197[[#This Row],[droga]]&amp;" km "&amp;Tabela2345613197[[#This Row],[pikietaż]]&amp;Tabela2345613197[[#This Row],[strona]]&amp;" "&amp;Tabela2345613197[[#This Row],[lokalizacja]]</f>
        <v xml:space="preserve"> km  </v>
      </c>
      <c r="AC67" s="1"/>
      <c r="AD67"/>
      <c r="AE67"/>
      <c r="AF67"/>
      <c r="AG67"/>
    </row>
    <row r="68" spans="1:33" x14ac:dyDescent="0.25">
      <c r="B68" s="7"/>
      <c r="F68" s="22"/>
      <c r="H68" s="1"/>
      <c r="I68" s="1"/>
      <c r="K68" s="1"/>
      <c r="L68" s="1"/>
      <c r="P68" s="1"/>
      <c r="Q68" s="1"/>
      <c r="R68" s="1"/>
      <c r="X68" s="5" t="str">
        <f>Tabela2345613197[[#This Row],[droga]]&amp;" km "&amp;Tabela2345613197[[#This Row],[pikietaż]]&amp;Tabela2345613197[[#This Row],[strona]]&amp;" "&amp;Tabela2345613197[[#This Row],[lokalizacja]]</f>
        <v xml:space="preserve"> km  </v>
      </c>
      <c r="AC68" s="1"/>
      <c r="AD68"/>
      <c r="AE68"/>
      <c r="AF68"/>
      <c r="AG68"/>
    </row>
    <row r="69" spans="1:33" x14ac:dyDescent="0.25">
      <c r="B69" s="1">
        <f>SUBTOTAL(103,Tabela2345613197[ID_MR])</f>
        <v>64</v>
      </c>
      <c r="H69" s="1"/>
      <c r="I69" s="1"/>
      <c r="K69" s="1"/>
      <c r="L69" s="1">
        <f>SUBTOTAL(103,Tabela2345613197[instalacja])</f>
        <v>48</v>
      </c>
      <c r="P69" s="1"/>
      <c r="Q69" s="1"/>
      <c r="R69" s="1"/>
      <c r="Z69" s="1">
        <f>SUBTOTAL(103,Tabela2345613197[rejestrator])</f>
        <v>59</v>
      </c>
      <c r="AC69" s="1"/>
      <c r="AD69"/>
      <c r="AE69"/>
      <c r="AF69"/>
      <c r="AG6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A1E44F4B554F43A283B149907A417B" ma:contentTypeVersion="13" ma:contentTypeDescription="Utwórz nowy dokument." ma:contentTypeScope="" ma:versionID="3d4967673ea0f2aa07d8df51a5e547d2">
  <xsd:schema xmlns:xsd="http://www.w3.org/2001/XMLSchema" xmlns:xs="http://www.w3.org/2001/XMLSchema" xmlns:p="http://schemas.microsoft.com/office/2006/metadata/properties" xmlns:ns2="8a4e1566-4d81-469d-8755-83239faa0465" xmlns:ns3="1f31b49c-979a-4824-ae53-22fe0b8a797e" targetNamespace="http://schemas.microsoft.com/office/2006/metadata/properties" ma:root="true" ma:fieldsID="6c6a026b09de4d5371fa89c840108ada" ns2:_="" ns3:_="">
    <xsd:import namespace="8a4e1566-4d81-469d-8755-83239faa0465"/>
    <xsd:import namespace="1f31b49c-979a-4824-ae53-22fe0b8a79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e1566-4d81-469d-8755-83239faa0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1b49c-979a-4824-ae53-22fe0b8a797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F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d 5 e x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0 K c n Q D f G z 0 Y V w b f a g X 7 A A A A A D / / w M A U E s D B B Q A A g A I A A A A I Q B b E V j L Y g I A A M M N A A A T A A A A R m 9 y b X V s Y X M v U 2 V j d G l v b j E u b e y V w W 7 a M B j H 7 0 i 8 w 6 f 0 A l I W x S m E t h M H B F 3 X r a s 6 Q O r W M k 1 e Y p j b x E a 2 K S O o U l d 1 T 7 D 7 j n u B n p B 2 o 3 m R P s n M 6 E o r a m l M 2 g 4 V u Z D 8 v u S L / 5 / z E 5 I E i n I G j e k v e p r N Z D P y I x Y k h B X L c z 2 E X M + H V 3 X Y 4 c c 4 o g k O j g h s 1 W o v a e V J o y s o U 7 C / 1 V g r W F C G i K h s B v S R j s T 4 M k z P u Y Z V e e L U e N C L C V O 5 Z z Q i T p U z p S 9 k z t r c a O 2 J h C g s O h Q S v Q j c w Y q 0 J u 2 3 K 1 D f 2 4 f 0 8 / h r L R 2 1 6 p u V n e 2 D S v V F R T / B j 8 i x 4 n 3 M K G n N l o W h J 5 K r L 2 F C 0 o t W j U N / I N N z f Q 8 G V H S Q 6 0 z C t B Z I 5 A T y x M r b h z U S 0 Z g q I s q W b d l Q 5 V E v Z r K M f B s 2 W c B D y j p l 5 B V d G 1 7 3 u C I N N Y h I e X b q 7 H J G 3 u X t 6 W R W r F 3 c S c / H l / 1 j C h y 6 P O w P 0 h 8 y 4 W w Q 6 6 u E 8 p i S y S y b + I N + V m e N d a P n B I d E y N z t X G 0 4 v C l V o q g R 4 A g L W V a i d / d F B 7 o T 0 3 v K Q Q 2 6 s 5 Z N g Z l s c x F P g z Q H X S J z f 7 Y s e z i 0 3 u g R 6 H 4 E F P m k T m 0 Y W m / n S J u S K H y P N N 9 m y i 8 4 k 3 f c K X j z h U Y v / r V 9 4 4 v r s + 9 6 B 6 9 G 1 2 f f N g y N C w Z e N H D f w E s G v m b g 6 6 a g r q m A T A X P N B u 0 a q z c j 3 2 a z 2 Y o e 3 i v / 1 p i 6 B A e a D U F D c B 7 f E b f i / e P 9 F 7 E u p n O W q x p Y f 6 L m X L P w F c N v G D g R Q P 3 D b x k 4 G s G v m 7 g D z h y U z A l R q b I y J Q Z m U I j U 2 r k / 2 e n I O f l l 1 7 d e u U X X R c t x V q K t a B Y U g n S x l B 6 V C r 9 D r X 8 Y 1 r 6 s 4 g / P w E A A P / / A w B Q S w E C L Q A U A A Y A C A A A A C E A K t 2 q Q N I A A A A 3 A Q A A E w A A A A A A A A A A A A A A A A A A A A A A W 0 N v b n R l b n R f V H l w Z X N d L n h t b F B L A Q I t A B Q A A g A I A A A A I Q C l 3 l 7 E q g A A A P Y A A A A S A A A A A A A A A A A A A A A A A A s D A A B D b 2 5 m a W c v U G F j a 2 F n Z S 5 4 b W x Q S w E C L Q A U A A I A C A A A A C E A W x F Y y 2 I C A A D D D Q A A E w A A A A A A A A A A A A A A A A D l A w A A R m 9 y b X V s Y X M v U 2 V j d G l v b j E u b V B L B Q Y A A A A A A w A D A M I A A A B 4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V I A A A A A A A B X U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E x M D I 2 J T I w T V I l M j B M b 2 t h b G l 6 Y W N q Z S U y M E d E R E t p Q S 1 T c H J p b n Q l M j B X R 1 M 4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y N 1 Q x O D o 1 N z o y N y 4 2 O T k w M j I 2 W i I v P j x F b n R y e S B U e X B l P S J G a W x s Q 2 9 s d W 1 u V H l w Z X M i I F Z h b H V l P S J z Q m d Z R E F 3 W U d C Z 1 l H Q m d Z R 0 J n T U R C Z z 0 9 I i 8 + P E V u d H J 5 I F R 5 c G U 9 I k Z p b G x D b 2 x 1 b W 5 O Y W 1 l c y I g V m F s d W U 9 I n N b J n F 1 b 3 Q 7 W C Z x d W 9 0 O y w m c X V v d D t Z J n F 1 b 3 Q 7 L C Z x d W 9 0 O 2 Z p Z W x k X z E m c X V v d D s s J n F 1 b 3 Q 7 Z m l l b G R f M i Z x d W 9 0 O y w m c X V v d D t T d W 1 h I H V y e s O E 4 o C m Z H p l x L n i g J 4 6 J n F 1 b 3 Q 7 L C Z x d W 9 0 O 2 Z p Z W x k X z Q m c X V v d D s s J n F 1 b 3 Q 7 Z m l l b G R f N S Z x d W 9 0 O y w m c X V v d D t m a W V s Z F 8 2 J n F 1 b 3 Q 7 L C Z x d W 9 0 O 2 Z p Z W x k X z c m c X V v d D s s J n F 1 b 3 Q 7 Z m l l b G R f O C Z x d W 9 0 O y w m c X V v d D t m a W V s Z F 8 5 J n F 1 b 3 Q 7 L C Z x d W 9 0 O 2 Z p Z W x k X z E w J n F 1 b 3 Q 7 L C Z x d W 9 0 O 2 Z p Z W x k X z E x J n F 1 b 3 Q 7 L C Z x d W 9 0 O 2 Z p Z W x k X z E y J n F 1 b 3 Q 7 L C Z x d W 9 0 O 2 Z p Z W x k X z E z J n F 1 b 3 Q 7 L C Z x d W 9 0 O 2 Z p Z W x k X z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I 2 I E 1 S I E x v a 2 F s a X p h Y 2 p l I E d E R E t p Q S 1 T c H J p b n Q g V 0 d T O D Q v W m 1 p Z W 5 p b 2 5 v I H R 5 c C 5 7 W C w w f S Z x d W 9 0 O y w m c X V v d D t T Z W N 0 a W 9 u M S 8 y M D I x M T A y N i B N U i B M b 2 t h b G l 6 Y W N q Z S B H R E R L a U E t U 3 B y a W 5 0 I F d H U z g 0 L 1 p t a W V u a W 9 u b y B 0 e X A u e 1 k s M X 0 m c X V v d D s s J n F 1 b 3 Q 7 U 2 V j d G l v b j E v M j A y M T E w M j Y g T V I g T G 9 r Y W x p e m F j a m U g R 0 R E S 2 l B L V N w c m l u d C B X R 1 M 4 N C 9 a b W l l b m l v b m 8 g d H l w L n t m a W V s Z F 8 x L D J 9 J n F 1 b 3 Q 7 L C Z x d W 9 0 O 1 N l Y 3 R p b 2 4 x L z I w M j E x M D I 2 I E 1 S I E x v a 2 F s a X p h Y 2 p l I E d E R E t p Q S 1 T c H J p b n Q g V 0 d T O D Q v W m 1 p Z W 5 p b 2 5 v I H R 5 c C 5 7 Z m l l b G R f M i w z f S Z x d W 9 0 O y w m c X V v d D t T Z W N 0 a W 9 u M S 8 y M D I x M T A y N i B N U i B M b 2 t h b G l 6 Y W N q Z S B H R E R L a U E t U 3 B y a W 5 0 I F d H U z g 0 L 1 p t a W V u a W 9 u b y B 0 e X A u e 1 N 1 b W E g d X J 6 w 4 T i g K Z k e m X E u e K A n j o s N H 0 m c X V v d D s s J n F 1 b 3 Q 7 U 2 V j d G l v b j E v M j A y M T E w M j Y g T V I g T G 9 r Y W x p e m F j a m U g R 0 R E S 2 l B L V N w c m l u d C B X R 1 M 4 N C 9 a b W l l b m l v b m 8 g d H l w L n t m a W V s Z F 8 0 L D V 9 J n F 1 b 3 Q 7 L C Z x d W 9 0 O 1 N l Y 3 R p b 2 4 x L z I w M j E x M D I 2 I E 1 S I E x v a 2 F s a X p h Y 2 p l I E d E R E t p Q S 1 T c H J p b n Q g V 0 d T O D Q v W m 1 p Z W 5 p b 2 5 v I H R 5 c C 5 7 Z m l l b G R f N S w 2 f S Z x d W 9 0 O y w m c X V v d D t T Z W N 0 a W 9 u M S 8 y M D I x M T A y N i B N U i B M b 2 t h b G l 6 Y W N q Z S B H R E R L a U E t U 3 B y a W 5 0 I F d H U z g 0 L 1 p t a W V u a W 9 u b y B 0 e X A u e 2 Z p Z W x k X z Y s N 3 0 m c X V v d D s s J n F 1 b 3 Q 7 U 2 V j d G l v b j E v M j A y M T E w M j Y g T V I g T G 9 r Y W x p e m F j a m U g R 0 R E S 2 l B L V N w c m l u d C B X R 1 M 4 N C 9 a b W l l b m l v b m 8 g d H l w L n t m a W V s Z F 8 3 L D h 9 J n F 1 b 3 Q 7 L C Z x d W 9 0 O 1 N l Y 3 R p b 2 4 x L z I w M j E x M D I 2 I E 1 S I E x v a 2 F s a X p h Y 2 p l I E d E R E t p Q S 1 T c H J p b n Q g V 0 d T O D Q v W m 1 p Z W 5 p b 2 5 v I H R 5 c C 5 7 Z m l l b G R f O C w 5 f S Z x d W 9 0 O y w m c X V v d D t T Z W N 0 a W 9 u M S 8 y M D I x M T A y N i B N U i B M b 2 t h b G l 6 Y W N q Z S B H R E R L a U E t U 3 B y a W 5 0 I F d H U z g 0 L 1 p t a W V u a W 9 u b y B 0 e X A u e 2 Z p Z W x k X z k s M T B 9 J n F 1 b 3 Q 7 L C Z x d W 9 0 O 1 N l Y 3 R p b 2 4 x L z I w M j E x M D I 2 I E 1 S I E x v a 2 F s a X p h Y 2 p l I E d E R E t p Q S 1 T c H J p b n Q g V 0 d T O D Q v W m 1 p Z W 5 p b 2 5 v I H R 5 c C 5 7 Z m l l b G R f M T A s M T F 9 J n F 1 b 3 Q 7 L C Z x d W 9 0 O 1 N l Y 3 R p b 2 4 x L z I w M j E x M D I 2 I E 1 S I E x v a 2 F s a X p h Y 2 p l I E d E R E t p Q S 1 T c H J p b n Q g V 0 d T O D Q v W m 1 p Z W 5 p b 2 5 v I H R 5 c C 5 7 Z m l l b G R f M T E s M T J 9 J n F 1 b 3 Q 7 L C Z x d W 9 0 O 1 N l Y 3 R p b 2 4 x L z I w M j E x M D I 2 I E 1 S I E x v a 2 F s a X p h Y 2 p l I E d E R E t p Q S 1 T c H J p b n Q g V 0 d T O D Q v W m 1 p Z W 5 p b 2 5 v I H R 5 c C 5 7 Z m l l b G R f M T I s M T N 9 J n F 1 b 3 Q 7 L C Z x d W 9 0 O 1 N l Y 3 R p b 2 4 x L z I w M j E x M D I 2 I E 1 S I E x v a 2 F s a X p h Y 2 p l I E d E R E t p Q S 1 T c H J p b n Q g V 0 d T O D Q v W m 1 p Z W 5 p b 2 5 v I H R 5 c C 5 7 Z m l l b G R f M T M s M T R 9 J n F 1 b 3 Q 7 L C Z x d W 9 0 O 1 N l Y 3 R p b 2 4 x L z I w M j E x M D I 2 I E 1 S I E x v a 2 F s a X p h Y 2 p l I E d E R E t p Q S 1 T c H J p b n Q g V 0 d T O D Q v W m 1 p Z W 5 p b 2 5 v I H R 5 c C 5 7 Z m l l b G R f M T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M D I x M T A y N i B N U i B M b 2 t h b G l 6 Y W N q Z S B H R E R L a U E t U 3 B y a W 5 0 I F d H U z g 0 L 1 p t a W V u a W 9 u b y B 0 e X A u e 1 g s M H 0 m c X V v d D s s J n F 1 b 3 Q 7 U 2 V j d G l v b j E v M j A y M T E w M j Y g T V I g T G 9 r Y W x p e m F j a m U g R 0 R E S 2 l B L V N w c m l u d C B X R 1 M 4 N C 9 a b W l l b m l v b m 8 g d H l w L n t Z L D F 9 J n F 1 b 3 Q 7 L C Z x d W 9 0 O 1 N l Y 3 R p b 2 4 x L z I w M j E x M D I 2 I E 1 S I E x v a 2 F s a X p h Y 2 p l I E d E R E t p Q S 1 T c H J p b n Q g V 0 d T O D Q v W m 1 p Z W 5 p b 2 5 v I H R 5 c C 5 7 Z m l l b G R f M S w y f S Z x d W 9 0 O y w m c X V v d D t T Z W N 0 a W 9 u M S 8 y M D I x M T A y N i B N U i B M b 2 t h b G l 6 Y W N q Z S B H R E R L a U E t U 3 B y a W 5 0 I F d H U z g 0 L 1 p t a W V u a W 9 u b y B 0 e X A u e 2 Z p Z W x k X z I s M 3 0 m c X V v d D s s J n F 1 b 3 Q 7 U 2 V j d G l v b j E v M j A y M T E w M j Y g T V I g T G 9 r Y W x p e m F j a m U g R 0 R E S 2 l B L V N w c m l u d C B X R 1 M 4 N C 9 a b W l l b m l v b m 8 g d H l w L n t T d W 1 h I H V y e s O E 4 o C m Z H p l x L n i g J 4 6 L D R 9 J n F 1 b 3 Q 7 L C Z x d W 9 0 O 1 N l Y 3 R p b 2 4 x L z I w M j E x M D I 2 I E 1 S I E x v a 2 F s a X p h Y 2 p l I E d E R E t p Q S 1 T c H J p b n Q g V 0 d T O D Q v W m 1 p Z W 5 p b 2 5 v I H R 5 c C 5 7 Z m l l b G R f N C w 1 f S Z x d W 9 0 O y w m c X V v d D t T Z W N 0 a W 9 u M S 8 y M D I x M T A y N i B N U i B M b 2 t h b G l 6 Y W N q Z S B H R E R L a U E t U 3 B y a W 5 0 I F d H U z g 0 L 1 p t a W V u a W 9 u b y B 0 e X A u e 2 Z p Z W x k X z U s N n 0 m c X V v d D s s J n F 1 b 3 Q 7 U 2 V j d G l v b j E v M j A y M T E w M j Y g T V I g T G 9 r Y W x p e m F j a m U g R 0 R E S 2 l B L V N w c m l u d C B X R 1 M 4 N C 9 a b W l l b m l v b m 8 g d H l w L n t m a W V s Z F 8 2 L D d 9 J n F 1 b 3 Q 7 L C Z x d W 9 0 O 1 N l Y 3 R p b 2 4 x L z I w M j E x M D I 2 I E 1 S I E x v a 2 F s a X p h Y 2 p l I E d E R E t p Q S 1 T c H J p b n Q g V 0 d T O D Q v W m 1 p Z W 5 p b 2 5 v I H R 5 c C 5 7 Z m l l b G R f N y w 4 f S Z x d W 9 0 O y w m c X V v d D t T Z W N 0 a W 9 u M S 8 y M D I x M T A y N i B N U i B M b 2 t h b G l 6 Y W N q Z S B H R E R L a U E t U 3 B y a W 5 0 I F d H U z g 0 L 1 p t a W V u a W 9 u b y B 0 e X A u e 2 Z p Z W x k X z g s O X 0 m c X V v d D s s J n F 1 b 3 Q 7 U 2 V j d G l v b j E v M j A y M T E w M j Y g T V I g T G 9 r Y W x p e m F j a m U g R 0 R E S 2 l B L V N w c m l u d C B X R 1 M 4 N C 9 a b W l l b m l v b m 8 g d H l w L n t m a W V s Z F 8 5 L D E w f S Z x d W 9 0 O y w m c X V v d D t T Z W N 0 a W 9 u M S 8 y M D I x M T A y N i B N U i B M b 2 t h b G l 6 Y W N q Z S B H R E R L a U E t U 3 B y a W 5 0 I F d H U z g 0 L 1 p t a W V u a W 9 u b y B 0 e X A u e 2 Z p Z W x k X z E w L D E x f S Z x d W 9 0 O y w m c X V v d D t T Z W N 0 a W 9 u M S 8 y M D I x M T A y N i B N U i B M b 2 t h b G l 6 Y W N q Z S B H R E R L a U E t U 3 B y a W 5 0 I F d H U z g 0 L 1 p t a W V u a W 9 u b y B 0 e X A u e 2 Z p Z W x k X z E x L D E y f S Z x d W 9 0 O y w m c X V v d D t T Z W N 0 a W 9 u M S 8 y M D I x M T A y N i B N U i B M b 2 t h b G l 6 Y W N q Z S B H R E R L a U E t U 3 B y a W 5 0 I F d H U z g 0 L 1 p t a W V u a W 9 u b y B 0 e X A u e 2 Z p Z W x k X z E y L D E z f S Z x d W 9 0 O y w m c X V v d D t T Z W N 0 a W 9 u M S 8 y M D I x M T A y N i B N U i B M b 2 t h b G l 6 Y W N q Z S B H R E R L a U E t U 3 B y a W 5 0 I F d H U z g 0 L 1 p t a W V u a W 9 u b y B 0 e X A u e 2 Z p Z W x k X z E z L D E 0 f S Z x d W 9 0 O y w m c X V v d D t T Z W N 0 a W 9 u M S 8 y M D I x M T A y N i B N U i B M b 2 t h b G l 6 Y W N q Z S B H R E R L a U E t U 3 B y a W 5 0 I F d H U z g 0 L 1 p t a W V u a W 9 u b y B 0 e X A u e 2 Z p Z W x k X z E 0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F d H U z g 0 J T I w Z 2 V v Y 2 V u d H J p Y y U y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d U M T k 6 M T k 6 N D Q u M j g 2 N T k 3 N V o i L z 4 8 R W 5 0 c n k g V H l w Z T 0 i R m l s b E N v b H V t b l R 5 c G V z I i B W Y W x 1 Z T 0 i c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I 2 I E 1 S I E x v a 2 F s a X p h Y 2 p l I E d E R E t p Q S 1 T c H J p b n Q g V 0 d T O D Q g Z 2 V v Y 2 V u d H J p Y y A y L 1 p t a W V u a W 9 u b y B 0 e X A u e 0 N v b H V t b j E s M H 0 m c X V v d D s s J n F 1 b 3 Q 7 U 2 V j d G l v b j E v M j A y M T E w M j Y g T V I g T G 9 r Y W x p e m F j a m U g R 0 R E S 2 l B L V N w c m l u d C B X R 1 M 4 N C B n Z W 9 j Z W 5 0 c m l j I D I v W m 1 p Z W 5 p b 2 5 v I H R 5 c C 5 7 Q 2 9 s d W 1 u M i w x f S Z x d W 9 0 O y w m c X V v d D t T Z W N 0 a W 9 u M S 8 y M D I x M T A y N i B N U i B M b 2 t h b G l 6 Y W N q Z S B H R E R L a U E t U 3 B y a W 5 0 I F d H U z g 0 I G d l b 2 N l b n R y a W M g M i 9 a b W l l b m l v b m 8 g d H l w L n t D b 2 x 1 b W 4 z L D J 9 J n F 1 b 3 Q 7 L C Z x d W 9 0 O 1 N l Y 3 R p b 2 4 x L z I w M j E x M D I 2 I E 1 S I E x v a 2 F s a X p h Y 2 p l I E d E R E t p Q S 1 T c H J p b n Q g V 0 d T O D Q g Z 2 V v Y 2 V u d H J p Y y A y L 1 p t a W V u a W 9 u b y B 0 e X A u e 0 N v b H V t b j Q s M 3 0 m c X V v d D s s J n F 1 b 3 Q 7 U 2 V j d G l v b j E v M j A y M T E w M j Y g T V I g T G 9 r Y W x p e m F j a m U g R 0 R E S 2 l B L V N w c m l u d C B X R 1 M 4 N C B n Z W 9 j Z W 5 0 c m l j I D I v W m 1 p Z W 5 p b 2 5 v I H R 5 c C 5 7 Q 2 9 s d W 1 u N S w 0 f S Z x d W 9 0 O y w m c X V v d D t T Z W N 0 a W 9 u M S 8 y M D I x M T A y N i B N U i B M b 2 t h b G l 6 Y W N q Z S B H R E R L a U E t U 3 B y a W 5 0 I F d H U z g 0 I G d l b 2 N l b n R y a W M g M i 9 a b W l l b m l v b m 8 g d H l w L n t D b 2 x 1 b W 4 2 L D V 9 J n F 1 b 3 Q 7 L C Z x d W 9 0 O 1 N l Y 3 R p b 2 4 x L z I w M j E x M D I 2 I E 1 S I E x v a 2 F s a X p h Y 2 p l I E d E R E t p Q S 1 T c H J p b n Q g V 0 d T O D Q g Z 2 V v Y 2 V u d H J p Y y A y L 1 p t a W V u a W 9 u b y B 0 e X A u e 0 N v b H V t b j c s N n 0 m c X V v d D s s J n F 1 b 3 Q 7 U 2 V j d G l v b j E v M j A y M T E w M j Y g T V I g T G 9 r Y W x p e m F j a m U g R 0 R E S 2 l B L V N w c m l u d C B X R 1 M 4 N C B n Z W 9 j Z W 5 0 c m l j I D I v W m 1 p Z W 5 p b 2 5 v I H R 5 c C 5 7 Q 2 9 s d W 1 u O C w 3 f S Z x d W 9 0 O y w m c X V v d D t T Z W N 0 a W 9 u M S 8 y M D I x M T A y N i B N U i B M b 2 t h b G l 6 Y W N q Z S B H R E R L a U E t U 3 B y a W 5 0 I F d H U z g 0 I G d l b 2 N l b n R y a W M g M i 9 a b W l l b m l v b m 8 g d H l w L n t D b 2 x 1 b W 4 5 L D h 9 J n F 1 b 3 Q 7 L C Z x d W 9 0 O 1 N l Y 3 R p b 2 4 x L z I w M j E x M D I 2 I E 1 S I E x v a 2 F s a X p h Y 2 p l I E d E R E t p Q S 1 T c H J p b n Q g V 0 d T O D Q g Z 2 V v Y 2 V u d H J p Y y A y L 1 p t a W V u a W 9 u b y B 0 e X A u e 0 N v b H V t b j E w L D l 9 J n F 1 b 3 Q 7 L C Z x d W 9 0 O 1 N l Y 3 R p b 2 4 x L z I w M j E x M D I 2 I E 1 S I E x v a 2 F s a X p h Y 2 p l I E d E R E t p Q S 1 T c H J p b n Q g V 0 d T O D Q g Z 2 V v Y 2 V u d H J p Y y A y L 1 p t a W V u a W 9 u b y B 0 e X A u e 0 N v b H V t b j E x L D E w f S Z x d W 9 0 O y w m c X V v d D t T Z W N 0 a W 9 u M S 8 y M D I x M T A y N i B N U i B M b 2 t h b G l 6 Y W N q Z S B H R E R L a U E t U 3 B y a W 5 0 I F d H U z g 0 I G d l b 2 N l b n R y a W M g M i 9 a b W l l b m l v b m 8 g d H l w L n t D b 2 x 1 b W 4 x M i w x M X 0 m c X V v d D s s J n F 1 b 3 Q 7 U 2 V j d G l v b j E v M j A y M T E w M j Y g T V I g T G 9 r Y W x p e m F j a m U g R 0 R E S 2 l B L V N w c m l u d C B X R 1 M 4 N C B n Z W 9 j Z W 5 0 c m l j I D I v W m 1 p Z W 5 p b 2 5 v I H R 5 c C 5 7 Q 2 9 s d W 1 u M T M s M T J 9 J n F 1 b 3 Q 7 L C Z x d W 9 0 O 1 N l Y 3 R p b 2 4 x L z I w M j E x M D I 2 I E 1 S I E x v a 2 F s a X p h Y 2 p l I E d E R E t p Q S 1 T c H J p b n Q g V 0 d T O D Q g Z 2 V v Y 2 V u d H J p Y y A y L 1 p t a W V u a W 9 u b y B 0 e X A u e 0 N v b H V t b j E 0 L D E z f S Z x d W 9 0 O y w m c X V v d D t T Z W N 0 a W 9 u M S 8 y M D I x M T A y N i B N U i B M b 2 t h b G l 6 Y W N q Z S B H R E R L a U E t U 3 B y a W 5 0 I F d H U z g 0 I G d l b 2 N l b n R y a W M g M i 9 a b W l l b m l v b m 8 g d H l w L n t D b 2 x 1 b W 4 x N S w x N H 0 m c X V v d D s s J n F 1 b 3 Q 7 U 2 V j d G l v b j E v M j A y M T E w M j Y g T V I g T G 9 r Y W x p e m F j a m U g R 0 R E S 2 l B L V N w c m l u d C B X R 1 M 4 N C B n Z W 9 j Z W 5 0 c m l j I D I v W m 1 p Z W 5 p b 2 5 v I H R 5 c C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M D I x M T A y N i B N U i B M b 2 t h b G l 6 Y W N q Z S B H R E R L a U E t U 3 B y a W 5 0 I F d H U z g 0 I G d l b 2 N l b n R y a W M g M i 9 a b W l l b m l v b m 8 g d H l w L n t D b 2 x 1 b W 4 x L D B 9 J n F 1 b 3 Q 7 L C Z x d W 9 0 O 1 N l Y 3 R p b 2 4 x L z I w M j E x M D I 2 I E 1 S I E x v a 2 F s a X p h Y 2 p l I E d E R E t p Q S 1 T c H J p b n Q g V 0 d T O D Q g Z 2 V v Y 2 V u d H J p Y y A y L 1 p t a W V u a W 9 u b y B 0 e X A u e 0 N v b H V t b j I s M X 0 m c X V v d D s s J n F 1 b 3 Q 7 U 2 V j d G l v b j E v M j A y M T E w M j Y g T V I g T G 9 r Y W x p e m F j a m U g R 0 R E S 2 l B L V N w c m l u d C B X R 1 M 4 N C B n Z W 9 j Z W 5 0 c m l j I D I v W m 1 p Z W 5 p b 2 5 v I H R 5 c C 5 7 Q 2 9 s d W 1 u M y w y f S Z x d W 9 0 O y w m c X V v d D t T Z W N 0 a W 9 u M S 8 y M D I x M T A y N i B N U i B M b 2 t h b G l 6 Y W N q Z S B H R E R L a U E t U 3 B y a W 5 0 I F d H U z g 0 I G d l b 2 N l b n R y a W M g M i 9 a b W l l b m l v b m 8 g d H l w L n t D b 2 x 1 b W 4 0 L D N 9 J n F 1 b 3 Q 7 L C Z x d W 9 0 O 1 N l Y 3 R p b 2 4 x L z I w M j E x M D I 2 I E 1 S I E x v a 2 F s a X p h Y 2 p l I E d E R E t p Q S 1 T c H J p b n Q g V 0 d T O D Q g Z 2 V v Y 2 V u d H J p Y y A y L 1 p t a W V u a W 9 u b y B 0 e X A u e 0 N v b H V t b j U s N H 0 m c X V v d D s s J n F 1 b 3 Q 7 U 2 V j d G l v b j E v M j A y M T E w M j Y g T V I g T G 9 r Y W x p e m F j a m U g R 0 R E S 2 l B L V N w c m l u d C B X R 1 M 4 N C B n Z W 9 j Z W 5 0 c m l j I D I v W m 1 p Z W 5 p b 2 5 v I H R 5 c C 5 7 Q 2 9 s d W 1 u N i w 1 f S Z x d W 9 0 O y w m c X V v d D t T Z W N 0 a W 9 u M S 8 y M D I x M T A y N i B N U i B M b 2 t h b G l 6 Y W N q Z S B H R E R L a U E t U 3 B y a W 5 0 I F d H U z g 0 I G d l b 2 N l b n R y a W M g M i 9 a b W l l b m l v b m 8 g d H l w L n t D b 2 x 1 b W 4 3 L D Z 9 J n F 1 b 3 Q 7 L C Z x d W 9 0 O 1 N l Y 3 R p b 2 4 x L z I w M j E x M D I 2 I E 1 S I E x v a 2 F s a X p h Y 2 p l I E d E R E t p Q S 1 T c H J p b n Q g V 0 d T O D Q g Z 2 V v Y 2 V u d H J p Y y A y L 1 p t a W V u a W 9 u b y B 0 e X A u e 0 N v b H V t b j g s N 3 0 m c X V v d D s s J n F 1 b 3 Q 7 U 2 V j d G l v b j E v M j A y M T E w M j Y g T V I g T G 9 r Y W x p e m F j a m U g R 0 R E S 2 l B L V N w c m l u d C B X R 1 M 4 N C B n Z W 9 j Z W 5 0 c m l j I D I v W m 1 p Z W 5 p b 2 5 v I H R 5 c C 5 7 Q 2 9 s d W 1 u O S w 4 f S Z x d W 9 0 O y w m c X V v d D t T Z W N 0 a W 9 u M S 8 y M D I x M T A y N i B N U i B M b 2 t h b G l 6 Y W N q Z S B H R E R L a U E t U 3 B y a W 5 0 I F d H U z g 0 I G d l b 2 N l b n R y a W M g M i 9 a b W l l b m l v b m 8 g d H l w L n t D b 2 x 1 b W 4 x M C w 5 f S Z x d W 9 0 O y w m c X V v d D t T Z W N 0 a W 9 u M S 8 y M D I x M T A y N i B N U i B M b 2 t h b G l 6 Y W N q Z S B H R E R L a U E t U 3 B y a W 5 0 I F d H U z g 0 I G d l b 2 N l b n R y a W M g M i 9 a b W l l b m l v b m 8 g d H l w L n t D b 2 x 1 b W 4 x M S w x M H 0 m c X V v d D s s J n F 1 b 3 Q 7 U 2 V j d G l v b j E v M j A y M T E w M j Y g T V I g T G 9 r Y W x p e m F j a m U g R 0 R E S 2 l B L V N w c m l u d C B X R 1 M 4 N C B n Z W 9 j Z W 5 0 c m l j I D I v W m 1 p Z W 5 p b 2 5 v I H R 5 c C 5 7 Q 2 9 s d W 1 u M T I s M T F 9 J n F 1 b 3 Q 7 L C Z x d W 9 0 O 1 N l Y 3 R p b 2 4 x L z I w M j E x M D I 2 I E 1 S I E x v a 2 F s a X p h Y 2 p l I E d E R E t p Q S 1 T c H J p b n Q g V 0 d T O D Q g Z 2 V v Y 2 V u d H J p Y y A y L 1 p t a W V u a W 9 u b y B 0 e X A u e 0 N v b H V t b j E z L D E y f S Z x d W 9 0 O y w m c X V v d D t T Z W N 0 a W 9 u M S 8 y M D I x M T A y N i B N U i B M b 2 t h b G l 6 Y W N q Z S B H R E R L a U E t U 3 B y a W 5 0 I F d H U z g 0 I G d l b 2 N l b n R y a W M g M i 9 a b W l l b m l v b m 8 g d H l w L n t D b 2 x 1 b W 4 x N C w x M 3 0 m c X V v d D s s J n F 1 b 3 Q 7 U 2 V j d G l v b j E v M j A y M T E w M j Y g T V I g T G 9 r Y W x p e m F j a m U g R 0 R E S 2 l B L V N w c m l u d C B X R 1 M 4 N C B n Z W 9 j Z W 5 0 c m l j I D I v W m 1 p Z W 5 p b 2 5 v I H R 5 c C 5 7 Q 2 9 s d W 1 u M T U s M T R 9 J n F 1 b 3 Q 7 L C Z x d W 9 0 O 1 N l Y 3 R p b 2 4 x L z I w M j E x M D I 2 I E 1 S I E x v a 2 F s a X p h Y 2 p l I E d E R E t p Q S 1 T c H J p b n Q g V 0 d T O D Q g Z 2 V v Y 2 V u d H J p Y y A y L 1 p t a W V u a W 9 u b y B 0 e X A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F d H U z g 0 J T I w Z 2 V v Y 2 V u d H J p Y y U y M D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d U M T k 6 M j E 6 M j c u M j A 5 M D Q 1 N V o i L z 4 8 R W 5 0 c n k g V H l w Z T 0 i R m l s b E N v b H V t b l R 5 c G V z I i B W Y W x 1 Z T 0 i c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I 2 I E 1 S I E x v a 2 F s a X p h Y 2 p l I E d E R E t p Q S 1 T c H J p b n Q g V 0 d T O D Q g Z 2 V v Y 2 V u d H J p Y y A y L 1 p t a W V u a W 9 u b y B 0 e X A u e 0 N v b H V t b j E s M H 0 m c X V v d D s s J n F 1 b 3 Q 7 U 2 V j d G l v b j E v M j A y M T E w M j Y g T V I g T G 9 r Y W x p e m F j a m U g R 0 R E S 2 l B L V N w c m l u d C B X R 1 M 4 N C B n Z W 9 j Z W 5 0 c m l j I D I v W m 1 p Z W 5 p b 2 5 v I H R 5 c C 5 7 Q 2 9 s d W 1 u M i w x f S Z x d W 9 0 O y w m c X V v d D t T Z W N 0 a W 9 u M S 8 y M D I x M T A y N i B N U i B M b 2 t h b G l 6 Y W N q Z S B H R E R L a U E t U 3 B y a W 5 0 I F d H U z g 0 I G d l b 2 N l b n R y a W M g M i 9 a b W l l b m l v b m 8 g d H l w L n t D b 2 x 1 b W 4 z L D J 9 J n F 1 b 3 Q 7 L C Z x d W 9 0 O 1 N l Y 3 R p b 2 4 x L z I w M j E x M D I 2 I E 1 S I E x v a 2 F s a X p h Y 2 p l I E d E R E t p Q S 1 T c H J p b n Q g V 0 d T O D Q g Z 2 V v Y 2 V u d H J p Y y A y L 1 p t a W V u a W 9 u b y B 0 e X A u e 0 N v b H V t b j Q s M 3 0 m c X V v d D s s J n F 1 b 3 Q 7 U 2 V j d G l v b j E v M j A y M T E w M j Y g T V I g T G 9 r Y W x p e m F j a m U g R 0 R E S 2 l B L V N w c m l u d C B X R 1 M 4 N C B n Z W 9 j Z W 5 0 c m l j I D I v W m 1 p Z W 5 p b 2 5 v I H R 5 c C 5 7 Q 2 9 s d W 1 u N S w 0 f S Z x d W 9 0 O y w m c X V v d D t T Z W N 0 a W 9 u M S 8 y M D I x M T A y N i B N U i B M b 2 t h b G l 6 Y W N q Z S B H R E R L a U E t U 3 B y a W 5 0 I F d H U z g 0 I G d l b 2 N l b n R y a W M g M i 9 a b W l l b m l v b m 8 g d H l w L n t D b 2 x 1 b W 4 2 L D V 9 J n F 1 b 3 Q 7 L C Z x d W 9 0 O 1 N l Y 3 R p b 2 4 x L z I w M j E x M D I 2 I E 1 S I E x v a 2 F s a X p h Y 2 p l I E d E R E t p Q S 1 T c H J p b n Q g V 0 d T O D Q g Z 2 V v Y 2 V u d H J p Y y A y L 1 p t a W V u a W 9 u b y B 0 e X A u e 0 N v b H V t b j c s N n 0 m c X V v d D s s J n F 1 b 3 Q 7 U 2 V j d G l v b j E v M j A y M T E w M j Y g T V I g T G 9 r Y W x p e m F j a m U g R 0 R E S 2 l B L V N w c m l u d C B X R 1 M 4 N C B n Z W 9 j Z W 5 0 c m l j I D I v W m 1 p Z W 5 p b 2 5 v I H R 5 c C 5 7 Q 2 9 s d W 1 u O C w 3 f S Z x d W 9 0 O y w m c X V v d D t T Z W N 0 a W 9 u M S 8 y M D I x M T A y N i B N U i B M b 2 t h b G l 6 Y W N q Z S B H R E R L a U E t U 3 B y a W 5 0 I F d H U z g 0 I G d l b 2 N l b n R y a W M g M i 9 a b W l l b m l v b m 8 g d H l w L n t D b 2 x 1 b W 4 5 L D h 9 J n F 1 b 3 Q 7 L C Z x d W 9 0 O 1 N l Y 3 R p b 2 4 x L z I w M j E x M D I 2 I E 1 S I E x v a 2 F s a X p h Y 2 p l I E d E R E t p Q S 1 T c H J p b n Q g V 0 d T O D Q g Z 2 V v Y 2 V u d H J p Y y A y L 1 p t a W V u a W 9 u b y B 0 e X A u e 0 N v b H V t b j E w L D l 9 J n F 1 b 3 Q 7 L C Z x d W 9 0 O 1 N l Y 3 R p b 2 4 x L z I w M j E x M D I 2 I E 1 S I E x v a 2 F s a X p h Y 2 p l I E d E R E t p Q S 1 T c H J p b n Q g V 0 d T O D Q g Z 2 V v Y 2 V u d H J p Y y A y L 1 p t a W V u a W 9 u b y B 0 e X A u e 0 N v b H V t b j E x L D E w f S Z x d W 9 0 O y w m c X V v d D t T Z W N 0 a W 9 u M S 8 y M D I x M T A y N i B N U i B M b 2 t h b G l 6 Y W N q Z S B H R E R L a U E t U 3 B y a W 5 0 I F d H U z g 0 I G d l b 2 N l b n R y a W M g M i 9 a b W l l b m l v b m 8 g d H l w L n t D b 2 x 1 b W 4 x M i w x M X 0 m c X V v d D s s J n F 1 b 3 Q 7 U 2 V j d G l v b j E v M j A y M T E w M j Y g T V I g T G 9 r Y W x p e m F j a m U g R 0 R E S 2 l B L V N w c m l u d C B X R 1 M 4 N C B n Z W 9 j Z W 5 0 c m l j I D I v W m 1 p Z W 5 p b 2 5 v I H R 5 c C 5 7 Q 2 9 s d W 1 u M T M s M T J 9 J n F 1 b 3 Q 7 L C Z x d W 9 0 O 1 N l Y 3 R p b 2 4 x L z I w M j E x M D I 2 I E 1 S I E x v a 2 F s a X p h Y 2 p l I E d E R E t p Q S 1 T c H J p b n Q g V 0 d T O D Q g Z 2 V v Y 2 V u d H J p Y y A y L 1 p t a W V u a W 9 u b y B 0 e X A u e 0 N v b H V t b j E 0 L D E z f S Z x d W 9 0 O y w m c X V v d D t T Z W N 0 a W 9 u M S 8 y M D I x M T A y N i B N U i B M b 2 t h b G l 6 Y W N q Z S B H R E R L a U E t U 3 B y a W 5 0 I F d H U z g 0 I G d l b 2 N l b n R y a W M g M i 9 a b W l l b m l v b m 8 g d H l w L n t D b 2 x 1 b W 4 x N S w x N H 0 m c X V v d D s s J n F 1 b 3 Q 7 U 2 V j d G l v b j E v M j A y M T E w M j Y g T V I g T G 9 r Y W x p e m F j a m U g R 0 R E S 2 l B L V N w c m l u d C B X R 1 M 4 N C B n Z W 9 j Z W 5 0 c m l j I D I v W m 1 p Z W 5 p b 2 5 v I H R 5 c C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M D I x M T A y N i B N U i B M b 2 t h b G l 6 Y W N q Z S B H R E R L a U E t U 3 B y a W 5 0 I F d H U z g 0 I G d l b 2 N l b n R y a W M g M i 9 a b W l l b m l v b m 8 g d H l w L n t D b 2 x 1 b W 4 x L D B 9 J n F 1 b 3 Q 7 L C Z x d W 9 0 O 1 N l Y 3 R p b 2 4 x L z I w M j E x M D I 2 I E 1 S I E x v a 2 F s a X p h Y 2 p l I E d E R E t p Q S 1 T c H J p b n Q g V 0 d T O D Q g Z 2 V v Y 2 V u d H J p Y y A y L 1 p t a W V u a W 9 u b y B 0 e X A u e 0 N v b H V t b j I s M X 0 m c X V v d D s s J n F 1 b 3 Q 7 U 2 V j d G l v b j E v M j A y M T E w M j Y g T V I g T G 9 r Y W x p e m F j a m U g R 0 R E S 2 l B L V N w c m l u d C B X R 1 M 4 N C B n Z W 9 j Z W 5 0 c m l j I D I v W m 1 p Z W 5 p b 2 5 v I H R 5 c C 5 7 Q 2 9 s d W 1 u M y w y f S Z x d W 9 0 O y w m c X V v d D t T Z W N 0 a W 9 u M S 8 y M D I x M T A y N i B N U i B M b 2 t h b G l 6 Y W N q Z S B H R E R L a U E t U 3 B y a W 5 0 I F d H U z g 0 I G d l b 2 N l b n R y a W M g M i 9 a b W l l b m l v b m 8 g d H l w L n t D b 2 x 1 b W 4 0 L D N 9 J n F 1 b 3 Q 7 L C Z x d W 9 0 O 1 N l Y 3 R p b 2 4 x L z I w M j E x M D I 2 I E 1 S I E x v a 2 F s a X p h Y 2 p l I E d E R E t p Q S 1 T c H J p b n Q g V 0 d T O D Q g Z 2 V v Y 2 V u d H J p Y y A y L 1 p t a W V u a W 9 u b y B 0 e X A u e 0 N v b H V t b j U s N H 0 m c X V v d D s s J n F 1 b 3 Q 7 U 2 V j d G l v b j E v M j A y M T E w M j Y g T V I g T G 9 r Y W x p e m F j a m U g R 0 R E S 2 l B L V N w c m l u d C B X R 1 M 4 N C B n Z W 9 j Z W 5 0 c m l j I D I v W m 1 p Z W 5 p b 2 5 v I H R 5 c C 5 7 Q 2 9 s d W 1 u N i w 1 f S Z x d W 9 0 O y w m c X V v d D t T Z W N 0 a W 9 u M S 8 y M D I x M T A y N i B N U i B M b 2 t h b G l 6 Y W N q Z S B H R E R L a U E t U 3 B y a W 5 0 I F d H U z g 0 I G d l b 2 N l b n R y a W M g M i 9 a b W l l b m l v b m 8 g d H l w L n t D b 2 x 1 b W 4 3 L D Z 9 J n F 1 b 3 Q 7 L C Z x d W 9 0 O 1 N l Y 3 R p b 2 4 x L z I w M j E x M D I 2 I E 1 S I E x v a 2 F s a X p h Y 2 p l I E d E R E t p Q S 1 T c H J p b n Q g V 0 d T O D Q g Z 2 V v Y 2 V u d H J p Y y A y L 1 p t a W V u a W 9 u b y B 0 e X A u e 0 N v b H V t b j g s N 3 0 m c X V v d D s s J n F 1 b 3 Q 7 U 2 V j d G l v b j E v M j A y M T E w M j Y g T V I g T G 9 r Y W x p e m F j a m U g R 0 R E S 2 l B L V N w c m l u d C B X R 1 M 4 N C B n Z W 9 j Z W 5 0 c m l j I D I v W m 1 p Z W 5 p b 2 5 v I H R 5 c C 5 7 Q 2 9 s d W 1 u O S w 4 f S Z x d W 9 0 O y w m c X V v d D t T Z W N 0 a W 9 u M S 8 y M D I x M T A y N i B N U i B M b 2 t h b G l 6 Y W N q Z S B H R E R L a U E t U 3 B y a W 5 0 I F d H U z g 0 I G d l b 2 N l b n R y a W M g M i 9 a b W l l b m l v b m 8 g d H l w L n t D b 2 x 1 b W 4 x M C w 5 f S Z x d W 9 0 O y w m c X V v d D t T Z W N 0 a W 9 u M S 8 y M D I x M T A y N i B N U i B M b 2 t h b G l 6 Y W N q Z S B H R E R L a U E t U 3 B y a W 5 0 I F d H U z g 0 I G d l b 2 N l b n R y a W M g M i 9 a b W l l b m l v b m 8 g d H l w L n t D b 2 x 1 b W 4 x M S w x M H 0 m c X V v d D s s J n F 1 b 3 Q 7 U 2 V j d G l v b j E v M j A y M T E w M j Y g T V I g T G 9 r Y W x p e m F j a m U g R 0 R E S 2 l B L V N w c m l u d C B X R 1 M 4 N C B n Z W 9 j Z W 5 0 c m l j I D I v W m 1 p Z W 5 p b 2 5 v I H R 5 c C 5 7 Q 2 9 s d W 1 u M T I s M T F 9 J n F 1 b 3 Q 7 L C Z x d W 9 0 O 1 N l Y 3 R p b 2 4 x L z I w M j E x M D I 2 I E 1 S I E x v a 2 F s a X p h Y 2 p l I E d E R E t p Q S 1 T c H J p b n Q g V 0 d T O D Q g Z 2 V v Y 2 V u d H J p Y y A y L 1 p t a W V u a W 9 u b y B 0 e X A u e 0 N v b H V t b j E z L D E y f S Z x d W 9 0 O y w m c X V v d D t T Z W N 0 a W 9 u M S 8 y M D I x M T A y N i B N U i B M b 2 t h b G l 6 Y W N q Z S B H R E R L a U E t U 3 B y a W 5 0 I F d H U z g 0 I G d l b 2 N l b n R y a W M g M i 9 a b W l l b m l v b m 8 g d H l w L n t D b 2 x 1 b W 4 x N C w x M 3 0 m c X V v d D s s J n F 1 b 3 Q 7 U 2 V j d G l v b j E v M j A y M T E w M j Y g T V I g T G 9 r Y W x p e m F j a m U g R 0 R E S 2 l B L V N w c m l u d C B X R 1 M 4 N C B n Z W 9 j Z W 5 0 c m l j I D I v W m 1 p Z W 5 p b 2 5 v I H R 5 c C 5 7 Q 2 9 s d W 1 u M T U s M T R 9 J n F 1 b 3 Q 7 L C Z x d W 9 0 O 1 N l Y 3 R p b 2 4 x L z I w M j E x M D I 2 I E 1 S I E x v a 2 F s a X p h Y 2 p l I E d E R E t p Q S 1 T c H J p b n Q g V 0 d T O D Q g Z 2 V v Y 2 V u d H J p Y y A y L 1 p t a W V u a W 9 u b y B 0 e X A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H N 0 c m V m Y S U y M D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d U M T k 6 N T Q 6 M j E u N z g x M T M 2 M F o i L z 4 8 R W 5 0 c n k g V H l w Z T 0 i R m l s b E N v b H V t b l R 5 c G V z I i B W Y W x 1 Z T 0 i c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I 2 I E 1 S I E x v a 2 F s a X p h Y 2 p l I E d E R E t p Q S 1 T c H J p b n Q g c 3 R y Z W Z h I D c v W m 1 p Z W 5 p b 2 5 v I H R 5 c C 5 7 Q 2 9 s d W 1 u M S w w f S Z x d W 9 0 O y w m c X V v d D t T Z W N 0 a W 9 u M S 8 y M D I x M T A y N i B N U i B M b 2 t h b G l 6 Y W N q Z S B H R E R L a U E t U 3 B y a W 5 0 I H N 0 c m V m Y S A 3 L 1 p t a W V u a W 9 u b y B 0 e X A u e 0 N v b H V t b j I s M X 0 m c X V v d D s s J n F 1 b 3 Q 7 U 2 V j d G l v b j E v M j A y M T E w M j Y g T V I g T G 9 r Y W x p e m F j a m U g R 0 R E S 2 l B L V N w c m l u d C B z d H J l Z m E g N y 9 a b W l l b m l v b m 8 g d H l w L n t D b 2 x 1 b W 4 z L D J 9 J n F 1 b 3 Q 7 L C Z x d W 9 0 O 1 N l Y 3 R p b 2 4 x L z I w M j E x M D I 2 I E 1 S I E x v a 2 F s a X p h Y 2 p l I E d E R E t p Q S 1 T c H J p b n Q g c 3 R y Z W Z h I D c v W m 1 p Z W 5 p b 2 5 v I H R 5 c C 5 7 Q 2 9 s d W 1 u N C w z f S Z x d W 9 0 O y w m c X V v d D t T Z W N 0 a W 9 u M S 8 y M D I x M T A y N i B N U i B M b 2 t h b G l 6 Y W N q Z S B H R E R L a U E t U 3 B y a W 5 0 I H N 0 c m V m Y S A 3 L 1 p t a W V u a W 9 u b y B 0 e X A u e 0 N v b H V t b j U s N H 0 m c X V v d D s s J n F 1 b 3 Q 7 U 2 V j d G l v b j E v M j A y M T E w M j Y g T V I g T G 9 r Y W x p e m F j a m U g R 0 R E S 2 l B L V N w c m l u d C B z d H J l Z m E g N y 9 a b W l l b m l v b m 8 g d H l w L n t D b 2 x 1 b W 4 2 L D V 9 J n F 1 b 3 Q 7 L C Z x d W 9 0 O 1 N l Y 3 R p b 2 4 x L z I w M j E x M D I 2 I E 1 S I E x v a 2 F s a X p h Y 2 p l I E d E R E t p Q S 1 T c H J p b n Q g c 3 R y Z W Z h I D c v W m 1 p Z W 5 p b 2 5 v I H R 5 c C 5 7 Q 2 9 s d W 1 u N y w 2 f S Z x d W 9 0 O y w m c X V v d D t T Z W N 0 a W 9 u M S 8 y M D I x M T A y N i B N U i B M b 2 t h b G l 6 Y W N q Z S B H R E R L a U E t U 3 B y a W 5 0 I H N 0 c m V m Y S A 3 L 1 p t a W V u a W 9 u b y B 0 e X A u e 0 N v b H V t b j g s N 3 0 m c X V v d D s s J n F 1 b 3 Q 7 U 2 V j d G l v b j E v M j A y M T E w M j Y g T V I g T G 9 r Y W x p e m F j a m U g R 0 R E S 2 l B L V N w c m l u d C B z d H J l Z m E g N y 9 a b W l l b m l v b m 8 g d H l w L n t D b 2 x 1 b W 4 5 L D h 9 J n F 1 b 3 Q 7 L C Z x d W 9 0 O 1 N l Y 3 R p b 2 4 x L z I w M j E x M D I 2 I E 1 S I E x v a 2 F s a X p h Y 2 p l I E d E R E t p Q S 1 T c H J p b n Q g c 3 R y Z W Z h I D c v W m 1 p Z W 5 p b 2 5 v I H R 5 c C 5 7 Q 2 9 s d W 1 u M T A s O X 0 m c X V v d D s s J n F 1 b 3 Q 7 U 2 V j d G l v b j E v M j A y M T E w M j Y g T V I g T G 9 r Y W x p e m F j a m U g R 0 R E S 2 l B L V N w c m l u d C B z d H J l Z m E g N y 9 a b W l l b m l v b m 8 g d H l w L n t D b 2 x 1 b W 4 x M S w x M H 0 m c X V v d D s s J n F 1 b 3 Q 7 U 2 V j d G l v b j E v M j A y M T E w M j Y g T V I g T G 9 r Y W x p e m F j a m U g R 0 R E S 2 l B L V N w c m l u d C B z d H J l Z m E g N y 9 a b W l l b m l v b m 8 g d H l w L n t D b 2 x 1 b W 4 x M i w x M X 0 m c X V v d D s s J n F 1 b 3 Q 7 U 2 V j d G l v b j E v M j A y M T E w M j Y g T V I g T G 9 r Y W x p e m F j a m U g R 0 R E S 2 l B L V N w c m l u d C B z d H J l Z m E g N y 9 a b W l l b m l v b m 8 g d H l w L n t D b 2 x 1 b W 4 x M y w x M n 0 m c X V v d D s s J n F 1 b 3 Q 7 U 2 V j d G l v b j E v M j A y M T E w M j Y g T V I g T G 9 r Y W x p e m F j a m U g R 0 R E S 2 l B L V N w c m l u d C B z d H J l Z m E g N y 9 a b W l l b m l v b m 8 g d H l w L n t D b 2 x 1 b W 4 x N C w x M 3 0 m c X V v d D s s J n F 1 b 3 Q 7 U 2 V j d G l v b j E v M j A y M T E w M j Y g T V I g T G 9 r Y W x p e m F j a m U g R 0 R E S 2 l B L V N w c m l u d C B z d H J l Z m E g N y 9 a b W l l b m l v b m 8 g d H l w L n t D b 2 x 1 b W 4 x N S w x N H 0 m c X V v d D s s J n F 1 b 3 Q 7 U 2 V j d G l v b j E v M j A y M T E w M j Y g T V I g T G 9 r Y W x p e m F j a m U g R 0 R E S 2 l B L V N w c m l u d C B z d H J l Z m E g N y 9 a b W l l b m l v b m 8 g d H l w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w M j E x M D I 2 I E 1 S I E x v a 2 F s a X p h Y 2 p l I E d E R E t p Q S 1 T c H J p b n Q g c 3 R y Z W Z h I D c v W m 1 p Z W 5 p b 2 5 v I H R 5 c C 5 7 Q 2 9 s d W 1 u M S w w f S Z x d W 9 0 O y w m c X V v d D t T Z W N 0 a W 9 u M S 8 y M D I x M T A y N i B N U i B M b 2 t h b G l 6 Y W N q Z S B H R E R L a U E t U 3 B y a W 5 0 I H N 0 c m V m Y S A 3 L 1 p t a W V u a W 9 u b y B 0 e X A u e 0 N v b H V t b j I s M X 0 m c X V v d D s s J n F 1 b 3 Q 7 U 2 V j d G l v b j E v M j A y M T E w M j Y g T V I g T G 9 r Y W x p e m F j a m U g R 0 R E S 2 l B L V N w c m l u d C B z d H J l Z m E g N y 9 a b W l l b m l v b m 8 g d H l w L n t D b 2 x 1 b W 4 z L D J 9 J n F 1 b 3 Q 7 L C Z x d W 9 0 O 1 N l Y 3 R p b 2 4 x L z I w M j E x M D I 2 I E 1 S I E x v a 2 F s a X p h Y 2 p l I E d E R E t p Q S 1 T c H J p b n Q g c 3 R y Z W Z h I D c v W m 1 p Z W 5 p b 2 5 v I H R 5 c C 5 7 Q 2 9 s d W 1 u N C w z f S Z x d W 9 0 O y w m c X V v d D t T Z W N 0 a W 9 u M S 8 y M D I x M T A y N i B N U i B M b 2 t h b G l 6 Y W N q Z S B H R E R L a U E t U 3 B y a W 5 0 I H N 0 c m V m Y S A 3 L 1 p t a W V u a W 9 u b y B 0 e X A u e 0 N v b H V t b j U s N H 0 m c X V v d D s s J n F 1 b 3 Q 7 U 2 V j d G l v b j E v M j A y M T E w M j Y g T V I g T G 9 r Y W x p e m F j a m U g R 0 R E S 2 l B L V N w c m l u d C B z d H J l Z m E g N y 9 a b W l l b m l v b m 8 g d H l w L n t D b 2 x 1 b W 4 2 L D V 9 J n F 1 b 3 Q 7 L C Z x d W 9 0 O 1 N l Y 3 R p b 2 4 x L z I w M j E x M D I 2 I E 1 S I E x v a 2 F s a X p h Y 2 p l I E d E R E t p Q S 1 T c H J p b n Q g c 3 R y Z W Z h I D c v W m 1 p Z W 5 p b 2 5 v I H R 5 c C 5 7 Q 2 9 s d W 1 u N y w 2 f S Z x d W 9 0 O y w m c X V v d D t T Z W N 0 a W 9 u M S 8 y M D I x M T A y N i B N U i B M b 2 t h b G l 6 Y W N q Z S B H R E R L a U E t U 3 B y a W 5 0 I H N 0 c m V m Y S A 3 L 1 p t a W V u a W 9 u b y B 0 e X A u e 0 N v b H V t b j g s N 3 0 m c X V v d D s s J n F 1 b 3 Q 7 U 2 V j d G l v b j E v M j A y M T E w M j Y g T V I g T G 9 r Y W x p e m F j a m U g R 0 R E S 2 l B L V N w c m l u d C B z d H J l Z m E g N y 9 a b W l l b m l v b m 8 g d H l w L n t D b 2 x 1 b W 4 5 L D h 9 J n F 1 b 3 Q 7 L C Z x d W 9 0 O 1 N l Y 3 R p b 2 4 x L z I w M j E x M D I 2 I E 1 S I E x v a 2 F s a X p h Y 2 p l I E d E R E t p Q S 1 T c H J p b n Q g c 3 R y Z W Z h I D c v W m 1 p Z W 5 p b 2 5 v I H R 5 c C 5 7 Q 2 9 s d W 1 u M T A s O X 0 m c X V v d D s s J n F 1 b 3 Q 7 U 2 V j d G l v b j E v M j A y M T E w M j Y g T V I g T G 9 r Y W x p e m F j a m U g R 0 R E S 2 l B L V N w c m l u d C B z d H J l Z m E g N y 9 a b W l l b m l v b m 8 g d H l w L n t D b 2 x 1 b W 4 x M S w x M H 0 m c X V v d D s s J n F 1 b 3 Q 7 U 2 V j d G l v b j E v M j A y M T E w M j Y g T V I g T G 9 r Y W x p e m F j a m U g R 0 R E S 2 l B L V N w c m l u d C B z d H J l Z m E g N y 9 a b W l l b m l v b m 8 g d H l w L n t D b 2 x 1 b W 4 x M i w x M X 0 m c X V v d D s s J n F 1 b 3 Q 7 U 2 V j d G l v b j E v M j A y M T E w M j Y g T V I g T G 9 r Y W x p e m F j a m U g R 0 R E S 2 l B L V N w c m l u d C B z d H J l Z m E g N y 9 a b W l l b m l v b m 8 g d H l w L n t D b 2 x 1 b W 4 x M y w x M n 0 m c X V v d D s s J n F 1 b 3 Q 7 U 2 V j d G l v b j E v M j A y M T E w M j Y g T V I g T G 9 r Y W x p e m F j a m U g R 0 R E S 2 l B L V N w c m l u d C B z d H J l Z m E g N y 9 a b W l l b m l v b m 8 g d H l w L n t D b 2 x 1 b W 4 x N C w x M 3 0 m c X V v d D s s J n F 1 b 3 Q 7 U 2 V j d G l v b j E v M j A y M T E w M j Y g T V I g T G 9 r Y W x p e m F j a m U g R 0 R E S 2 l B L V N w c m l u d C B z d H J l Z m E g N y 9 a b W l l b m l v b m 8 g d H l w L n t D b 2 x 1 b W 4 x N S w x N H 0 m c X V v d D s s J n F 1 b 3 Q 7 U 2 V j d G l v b j E v M j A y M T E w M j Y g T V I g T G 9 r Y W x p e m F j a m U g R 0 R E S 2 l B L V N w c m l u d C B z d H J l Z m E g N y 9 a b W l l b m l v b m 8 g d H l w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w M j E x M D I 2 J T I w T V I l M j B M b 2 t h b G l 6 Y W N q Z S U y M E d E R E t p Q S 1 T c H J p b n Q l M j B X R 1 M 4 N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x M D I 2 J T I w T V I l M j B M b 2 t h b G l 6 Y W N q Z S U y M E d E R E t p Q S 1 T c H J p b n Q l M j B X R 1 M 4 N C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F d H U z g 0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F d H U z g 0 J T I w Z 2 V v Y 2 V u d H J p Y y U y M D I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M T A y N i U y M E 1 S J T I w T G 9 r Y W x p e m F j a m U l M j B H R E R L a U E t U 3 B y a W 5 0 J T I w V 0 d T O D Q l M j B n Z W 9 j Z W 5 0 c m l j J T I w M i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x M D I 2 J T I w T V I l M j B M b 2 t h b G l 6 Y W N q Z S U y M E d E R E t p Q S 1 T c H J p b n Q l M j B X R 1 M 4 N C U y M G d l b 2 N l b n R y a W M l M j A y J T I w K D I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T E w M j Y l M j B N U i U y M E x v a 2 F s a X p h Y 2 p l J T I w R 0 R E S 2 l B L V N w c m l u d C U y M F d H U z g 0 J T I w Z 2 V v Y 2 V u d H J p Y y U y M D I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M T A y N i U y M E 1 S J T I w T G 9 r Y W x p e m F j a m U l M j B H R E R L a U E t U 3 B y a W 5 0 J T I w c 3 R y Z W Z h J T I w N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x M D I 2 J T I w T V I l M j B M b 2 t h b G l 6 Y W N q Z S U y M E d E R E t p Q S 1 T c H J p b n Q l M j B z d H J l Z m E l M j A 3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I v / Y j q g i B R E v i F L c R L j 1 F o A A A A A A g A A A A A A A 2 Y A A M A A A A A Q A A A A Y 7 5 7 s w 0 + e 4 L B l c 2 a H / Q R p Q A A A A A E g A A A o A A A A B A A A A B F 4 y L e b r U l L I u G V A J 3 y B X L U A A A A A a n T R / 4 P V p s M n A L t j t x h x c q L 6 5 u V l 0 v u L R L R K k I A V 7 c P p R + 5 o W 5 x c 5 V 7 Z r R 5 m d Q 1 1 7 h K 6 W S 8 n Q f 5 + y V 5 T L + 1 o y X q T N r E 3 U + m 7 K Y a d C e i J Y W F A A A A F J b U h 0 E c d x s 8 0 h U E D U B h G P b N 9 h U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9BD37-E70F-4C19-9EF5-DED26FE05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4e1566-4d81-469d-8755-83239faa0465"/>
    <ds:schemaRef ds:uri="1f31b49c-979a-4824-ae53-22fe0b8a79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4DCE4C-21EC-4E65-896D-16D64A98EC0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650BA18-A0EE-4EE7-8B95-D62676277611}">
  <ds:schemaRefs>
    <ds:schemaRef ds:uri="http://schemas.microsoft.com/office/2006/documentManagement/types"/>
    <ds:schemaRef ds:uri="8a4e1566-4d81-469d-8755-83239faa0465"/>
    <ds:schemaRef ds:uri="http://purl.org/dc/terms/"/>
    <ds:schemaRef ds:uri="http://schemas.openxmlformats.org/package/2006/metadata/core-properties"/>
    <ds:schemaRef ds:uri="1f31b49c-979a-4824-ae53-22fe0b8a797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60AA112-359C-4A5F-A4B7-E6D90F65C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Nazwane zakresy</vt:lpstr>
      </vt:variant>
      <vt:variant>
        <vt:i4>3</vt:i4>
      </vt:variant>
    </vt:vector>
  </HeadingPairs>
  <TitlesOfParts>
    <vt:vector size="20" baseType="lpstr">
      <vt:lpstr>WK</vt:lpstr>
      <vt:lpstr>101A </vt:lpstr>
      <vt:lpstr>101B</vt:lpstr>
      <vt:lpstr>101C</vt:lpstr>
      <vt:lpstr>101G</vt:lpstr>
      <vt:lpstr>103B</vt:lpstr>
      <vt:lpstr>104C</vt:lpstr>
      <vt:lpstr>105B</vt:lpstr>
      <vt:lpstr>106A</vt:lpstr>
      <vt:lpstr>106B</vt:lpstr>
      <vt:lpstr>106C</vt:lpstr>
      <vt:lpstr>111A</vt:lpstr>
      <vt:lpstr>111B</vt:lpstr>
      <vt:lpstr>112A</vt:lpstr>
      <vt:lpstr>114A</vt:lpstr>
      <vt:lpstr>114B</vt:lpstr>
      <vt:lpstr>104B</vt:lpstr>
      <vt:lpstr>'101A '!Obszar_wydruku</vt:lpstr>
      <vt:lpstr>'WK'!Obszar_wydruku</vt:lpstr>
      <vt:lpstr>'101A '!Tytuły_wydruku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Biliński</dc:creator>
  <cp:keywords/>
  <dc:description/>
  <cp:lastModifiedBy>Marcin Giska</cp:lastModifiedBy>
  <cp:revision/>
  <cp:lastPrinted>2023-10-11T06:17:49Z</cp:lastPrinted>
  <dcterms:created xsi:type="dcterms:W3CDTF">2021-09-27T11:56:54Z</dcterms:created>
  <dcterms:modified xsi:type="dcterms:W3CDTF">2025-02-06T14:31:16Z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0x010100F1A1E44F4B554F43A283B149907A417B</vt:lpwstr>
  </property>
</Properties>
</file>