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\OneDrive\Opgaver på Universitet\Speciale\30-60-90 triangle\"/>
    </mc:Choice>
  </mc:AlternateContent>
  <xr:revisionPtr revIDLastSave="0" documentId="13_ncr:1_{CD2E17AE-FFD5-4374-87D3-2AAD6473247E}" xr6:coauthVersionLast="47" xr6:coauthVersionMax="47" xr10:uidLastSave="{00000000-0000-0000-0000-000000000000}"/>
  <bookViews>
    <workbookView xWindow="-108" yWindow="-108" windowWidth="23256" windowHeight="12456" activeTab="3" xr2:uid="{F0AE79BC-C5B0-4A08-AD66-96AC3B27AABB}"/>
  </bookViews>
  <sheets>
    <sheet name="003" sheetId="1" r:id="rId1"/>
    <sheet name="004" sheetId="2" r:id="rId2"/>
    <sheet name="006" sheetId="3" r:id="rId3"/>
    <sheet name="Støj" sheetId="4" r:id="rId4"/>
    <sheet name="1 vs 2 konstant inferens" sheetId="8" r:id="rId5"/>
    <sheet name="45A45A90A" sheetId="5" r:id="rId6"/>
    <sheet name="60A60A60A" sheetId="6" r:id="rId7"/>
    <sheet name="120A30A30A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4" l="1"/>
  <c r="F12" i="4"/>
  <c r="B12" i="4"/>
  <c r="J12" i="4"/>
  <c r="K12" i="4"/>
  <c r="L12" i="4"/>
  <c r="M12" i="4"/>
  <c r="N12" i="4"/>
  <c r="I12" i="4"/>
  <c r="J30" i="5"/>
  <c r="K30" i="5"/>
  <c r="L30" i="5"/>
  <c r="M30" i="5"/>
  <c r="N30" i="5"/>
  <c r="I30" i="5"/>
  <c r="J30" i="6"/>
  <c r="K30" i="6"/>
  <c r="L30" i="6"/>
  <c r="M30" i="6"/>
  <c r="N30" i="6"/>
  <c r="I30" i="6"/>
  <c r="J30" i="7"/>
  <c r="K30" i="7"/>
  <c r="L30" i="7"/>
  <c r="M30" i="7"/>
  <c r="N30" i="7"/>
  <c r="I30" i="7"/>
  <c r="R17" i="8"/>
  <c r="Z15" i="8"/>
  <c r="X15" i="8"/>
  <c r="S15" i="8"/>
  <c r="Q15" i="8"/>
  <c r="O15" i="8"/>
  <c r="P12" i="8"/>
  <c r="Q12" i="8"/>
  <c r="R12" i="8"/>
  <c r="S12" i="8"/>
  <c r="T12" i="8"/>
  <c r="X12" i="8"/>
  <c r="Y12" i="8"/>
  <c r="Z12" i="8"/>
  <c r="AA12" i="8"/>
  <c r="O12" i="8"/>
  <c r="D12" i="8"/>
  <c r="F12" i="8"/>
  <c r="B12" i="8"/>
  <c r="U42" i="4"/>
  <c r="S42" i="4"/>
  <c r="M42" i="4"/>
  <c r="K42" i="4"/>
  <c r="V40" i="4"/>
  <c r="U40" i="4"/>
  <c r="T40" i="4"/>
  <c r="S40" i="4"/>
  <c r="R40" i="4"/>
  <c r="Q40" i="4"/>
  <c r="N40" i="4"/>
  <c r="M40" i="4"/>
  <c r="L40" i="4"/>
  <c r="K40" i="4"/>
  <c r="J40" i="4"/>
  <c r="I40" i="4"/>
  <c r="F40" i="4"/>
  <c r="E40" i="4"/>
  <c r="D40" i="4"/>
  <c r="C40" i="4"/>
  <c r="B40" i="4"/>
  <c r="F26" i="4"/>
  <c r="V26" i="4"/>
  <c r="U26" i="4"/>
  <c r="T26" i="4"/>
  <c r="S26" i="4"/>
  <c r="R26" i="4"/>
  <c r="Q26" i="4"/>
  <c r="N26" i="4"/>
  <c r="M26" i="4"/>
  <c r="L26" i="4"/>
  <c r="K26" i="4"/>
  <c r="J26" i="4"/>
  <c r="I26" i="4"/>
  <c r="E26" i="4"/>
  <c r="D26" i="4"/>
  <c r="C26" i="4"/>
  <c r="B26" i="4"/>
  <c r="AK25" i="7"/>
  <c r="AJ25" i="7"/>
  <c r="AI25" i="7"/>
  <c r="AH25" i="7"/>
  <c r="AG25" i="7"/>
  <c r="AF25" i="7"/>
  <c r="V25" i="7"/>
  <c r="U25" i="7"/>
  <c r="T25" i="7"/>
  <c r="S25" i="7"/>
  <c r="R25" i="7"/>
  <c r="Q25" i="7"/>
  <c r="AI25" i="6"/>
  <c r="AH25" i="6"/>
  <c r="AG25" i="6"/>
  <c r="AF25" i="6"/>
  <c r="AE25" i="6"/>
  <c r="AD25" i="6"/>
  <c r="U25" i="6"/>
  <c r="T25" i="6"/>
  <c r="S25" i="6"/>
  <c r="R25" i="6"/>
  <c r="Q25" i="6"/>
  <c r="P25" i="6"/>
  <c r="AH25" i="5"/>
  <c r="AG25" i="5"/>
  <c r="AF25" i="5"/>
  <c r="AE25" i="5"/>
  <c r="AD25" i="5"/>
  <c r="AC25" i="5"/>
  <c r="T25" i="5"/>
  <c r="S25" i="5"/>
  <c r="R25" i="5"/>
  <c r="Q25" i="5"/>
  <c r="P25" i="5"/>
  <c r="O25" i="5"/>
  <c r="G25" i="7"/>
  <c r="F25" i="7"/>
  <c r="E25" i="7"/>
  <c r="D25" i="7"/>
  <c r="C25" i="7"/>
  <c r="B25" i="7"/>
  <c r="G25" i="6"/>
  <c r="F25" i="6"/>
  <c r="E25" i="6"/>
  <c r="D25" i="6"/>
  <c r="C25" i="6"/>
  <c r="B25" i="6"/>
  <c r="G25" i="5"/>
  <c r="F25" i="5"/>
  <c r="E25" i="5"/>
  <c r="D25" i="5"/>
  <c r="C25" i="5"/>
  <c r="B25" i="5"/>
  <c r="C29" i="2"/>
  <c r="D29" i="2"/>
  <c r="E29" i="2"/>
  <c r="F29" i="2"/>
  <c r="G29" i="2"/>
  <c r="B29" i="2"/>
  <c r="C29" i="3"/>
  <c r="D29" i="3"/>
  <c r="E29" i="3"/>
  <c r="F29" i="3"/>
  <c r="G29" i="3"/>
  <c r="B29" i="3"/>
  <c r="C28" i="1"/>
  <c r="D28" i="1"/>
  <c r="E28" i="1"/>
  <c r="F28" i="1"/>
  <c r="G28" i="1"/>
  <c r="B28" i="1"/>
  <c r="P6" i="4" l="1"/>
  <c r="P11" i="4"/>
  <c r="T6" i="4"/>
  <c r="T11" i="4"/>
  <c r="R6" i="4"/>
  <c r="R11" i="4"/>
</calcChain>
</file>

<file path=xl/sharedStrings.xml><?xml version="1.0" encoding="utf-8"?>
<sst xmlns="http://schemas.openxmlformats.org/spreadsheetml/2006/main" count="442" uniqueCount="136">
  <si>
    <t>udsnit</t>
  </si>
  <si>
    <t>K1</t>
  </si>
  <si>
    <t>alpha</t>
  </si>
  <si>
    <t>K3</t>
  </si>
  <si>
    <t>x</t>
  </si>
  <si>
    <t>80-100</t>
  </si>
  <si>
    <t>y</t>
  </si>
  <si>
    <t>sd</t>
  </si>
  <si>
    <t>computaion time</t>
  </si>
  <si>
    <t>21x21</t>
  </si>
  <si>
    <t>s</t>
  </si>
  <si>
    <t>31x31</t>
  </si>
  <si>
    <t>24-44</t>
  </si>
  <si>
    <t>120-140</t>
  </si>
  <si>
    <t>01-21:00</t>
  </si>
  <si>
    <t>1.00-21.00</t>
  </si>
  <si>
    <t>1.00-21.01</t>
  </si>
  <si>
    <t>1.00-21.02</t>
  </si>
  <si>
    <t>1.00-21.03</t>
  </si>
  <si>
    <t>150-180</t>
  </si>
  <si>
    <t>190-210</t>
  </si>
  <si>
    <t>01-21:01</t>
  </si>
  <si>
    <t>01-21:02</t>
  </si>
  <si>
    <t>01-21:03</t>
  </si>
  <si>
    <t>15-35:00</t>
  </si>
  <si>
    <t>110-130</t>
  </si>
  <si>
    <t>71:-91</t>
  </si>
  <si>
    <t>10-30:00</t>
  </si>
  <si>
    <t>65-85</t>
  </si>
  <si>
    <t>35-55</t>
  </si>
  <si>
    <t>70-90</t>
  </si>
  <si>
    <t>77-97</t>
  </si>
  <si>
    <t>12,00-32,00</t>
  </si>
  <si>
    <t>Triangle_Large_003_C1_with_vector.csv</t>
  </si>
  <si>
    <t>Triangle_Large_004_C1_vector_table_50grid_50window_gaussian.csv</t>
  </si>
  <si>
    <t>Triangle_Large_006_C1_vector_table_50grid_50window_gaussian.csv</t>
  </si>
  <si>
    <t>1,00-21,00</t>
  </si>
  <si>
    <t>10,00-30,00</t>
  </si>
  <si>
    <t>54-74</t>
  </si>
  <si>
    <t>143-163</t>
  </si>
  <si>
    <t>208-228</t>
  </si>
  <si>
    <t>28-48</t>
  </si>
  <si>
    <t>105-125</t>
  </si>
  <si>
    <t>18-38</t>
  </si>
  <si>
    <t>40-60</t>
  </si>
  <si>
    <t>150-170</t>
  </si>
  <si>
    <t>210-230</t>
  </si>
  <si>
    <t>112-132</t>
  </si>
  <si>
    <t>mean</t>
  </si>
  <si>
    <t>55-75</t>
  </si>
  <si>
    <t>K</t>
  </si>
  <si>
    <t>støj</t>
  </si>
  <si>
    <t>SD noise</t>
  </si>
  <si>
    <t>85-105</t>
  </si>
  <si>
    <t>15-35</t>
  </si>
  <si>
    <t>det giver næsten samme værdier at bruge Michaels version, som hvis man ligger småværdier til på diagonalen</t>
  </si>
  <si>
    <t>25-45</t>
  </si>
  <si>
    <t>72-92</t>
  </si>
  <si>
    <t>82-102</t>
  </si>
  <si>
    <t>41-61</t>
  </si>
  <si>
    <t>88-108</t>
  </si>
  <si>
    <t>126-146</t>
  </si>
  <si>
    <t>36-56</t>
  </si>
  <si>
    <t>26-46</t>
  </si>
  <si>
    <t>16-36</t>
  </si>
  <si>
    <t>39-59</t>
  </si>
  <si>
    <t>101-121</t>
  </si>
  <si>
    <t>97-117</t>
  </si>
  <si>
    <t>68-88</t>
  </si>
  <si>
    <t>176-196</t>
  </si>
  <si>
    <t>34-54</t>
  </si>
  <si>
    <t>Monte Carlo</t>
  </si>
  <si>
    <t>Inferens</t>
  </si>
  <si>
    <t>122-142</t>
  </si>
  <si>
    <t>90-110</t>
  </si>
  <si>
    <t>Triangle_Large_003_C1_vector_table_50grid_50window_gaussian.csv</t>
  </si>
  <si>
    <t>Triangle_Large_008_C1_vector_table_50grid_50window_gaussian.csv</t>
  </si>
  <si>
    <t>20-40</t>
  </si>
  <si>
    <t>132-152</t>
  </si>
  <si>
    <t>Triangle_Large_005-Table-Vector-Field-Window_50_Grid_50_Gaussian.csv</t>
  </si>
  <si>
    <t>Triangle_Large_006-Table-Vector-Field-Window_50_Grid_50_Gaussian.csv</t>
  </si>
  <si>
    <t>Triangle_Large_015-Table-Vector-Field-Window_50_Grid_50_Gaussian.csv</t>
  </si>
  <si>
    <t>106-126</t>
  </si>
  <si>
    <t>can only find the wall in y-direction</t>
  </si>
  <si>
    <t>91-111</t>
  </si>
  <si>
    <t>50-70</t>
  </si>
  <si>
    <t>75-95</t>
  </si>
  <si>
    <t>92-112</t>
  </si>
  <si>
    <t>100-120</t>
  </si>
  <si>
    <t>21-41</t>
  </si>
  <si>
    <t>8,00-28,00</t>
  </si>
  <si>
    <t>48-68</t>
  </si>
  <si>
    <t>Large_Triangle002_C1_vector_table_50grid_50window_gaussian.csv</t>
  </si>
  <si>
    <t>Large_Triangle003_C1_vector_table_50grid_50window_gaussian.csv</t>
  </si>
  <si>
    <t>Large_Triangle008_C1_vector_table_50grid_50window_gaussian.csv</t>
  </si>
  <si>
    <t>170-190</t>
  </si>
  <si>
    <t>145-165</t>
  </si>
  <si>
    <t>15,00-35,00</t>
  </si>
  <si>
    <t>146-166</t>
  </si>
  <si>
    <t>17,00-37,00</t>
  </si>
  <si>
    <t>38-58</t>
  </si>
  <si>
    <t>13-33</t>
  </si>
  <si>
    <t>52-72</t>
  </si>
  <si>
    <t>73-93</t>
  </si>
  <si>
    <t>102-122</t>
  </si>
  <si>
    <t>23-43</t>
  </si>
  <si>
    <t>22-42</t>
  </si>
  <si>
    <t>30-50</t>
  </si>
  <si>
    <t>78-98</t>
  </si>
  <si>
    <t>49-69</t>
  </si>
  <si>
    <t>57-77</t>
  </si>
  <si>
    <t>83-103</t>
  </si>
  <si>
    <t>93-113</t>
  </si>
  <si>
    <t>45-65</t>
  </si>
  <si>
    <t>152-172</t>
  </si>
  <si>
    <t>60-80</t>
  </si>
  <si>
    <t>46-66</t>
  </si>
  <si>
    <t>86-106</t>
  </si>
  <si>
    <t>43-63</t>
  </si>
  <si>
    <t>59-79</t>
  </si>
  <si>
    <t>rand</t>
  </si>
  <si>
    <t>n=21</t>
  </si>
  <si>
    <t>n=50</t>
  </si>
  <si>
    <t>væg</t>
  </si>
  <si>
    <t>uden væg</t>
  </si>
  <si>
    <t xml:space="preserve">vs </t>
  </si>
  <si>
    <t>afvigelse</t>
  </si>
  <si>
    <t>1 konstant</t>
  </si>
  <si>
    <t>2 konstant</t>
  </si>
  <si>
    <t>middel</t>
  </si>
  <si>
    <t>alfa</t>
  </si>
  <si>
    <t>k1</t>
  </si>
  <si>
    <t>k3</t>
  </si>
  <si>
    <t>max deviation</t>
  </si>
  <si>
    <t>min deviation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</si>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</sst>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9C43-B724-4A67-AEB5-5DC7E8D2344B}">
  <dimension ref="A3:N28"/>
  <sheetViews>
    <sheetView topLeftCell="A5" workbookViewId="0">
      <selection activeCell="F17" sqref="F17"/>
    </sheetView>
  </sheetViews>
  <sheetFormatPr defaultRowHeight="14.4" x14ac:dyDescent="0.3"/>
  <cols>
    <col min="1" max="1" width="10.88671875" customWidth="1"/>
    <col min="14" max="14" width="34.33203125" customWidth="1"/>
  </cols>
  <sheetData>
    <row r="3" spans="1:14" x14ac:dyDescent="0.3">
      <c r="K3" t="s">
        <v>8</v>
      </c>
      <c r="N3" t="s">
        <v>33</v>
      </c>
    </row>
    <row r="4" spans="1:14" x14ac:dyDescent="0.3">
      <c r="J4" t="s">
        <v>9</v>
      </c>
      <c r="K4">
        <v>500</v>
      </c>
      <c r="L4" t="s">
        <v>10</v>
      </c>
    </row>
    <row r="5" spans="1:14" x14ac:dyDescent="0.3">
      <c r="J5" t="s">
        <v>11</v>
      </c>
      <c r="K5">
        <v>1555</v>
      </c>
      <c r="L5" s="2" t="s">
        <v>10</v>
      </c>
    </row>
    <row r="6" spans="1:14" x14ac:dyDescent="0.3">
      <c r="G6" s="2"/>
    </row>
    <row r="9" spans="1:14" x14ac:dyDescent="0.3">
      <c r="A9" t="s">
        <v>0</v>
      </c>
      <c r="B9" t="s">
        <v>2</v>
      </c>
      <c r="C9" t="s">
        <v>7</v>
      </c>
      <c r="D9" t="s">
        <v>1</v>
      </c>
      <c r="E9" t="s">
        <v>7</v>
      </c>
      <c r="F9" t="s">
        <v>3</v>
      </c>
      <c r="G9" t="s">
        <v>7</v>
      </c>
      <c r="J9" t="s">
        <v>4</v>
      </c>
      <c r="K9" t="s">
        <v>6</v>
      </c>
    </row>
    <row r="10" spans="1:14" x14ac:dyDescent="0.3">
      <c r="A10">
        <v>1</v>
      </c>
      <c r="B10">
        <v>0.74</v>
      </c>
      <c r="C10">
        <v>0.19500000000000001</v>
      </c>
      <c r="D10">
        <v>53.996000000000002</v>
      </c>
      <c r="E10">
        <v>10.363</v>
      </c>
      <c r="F10">
        <v>450</v>
      </c>
      <c r="G10">
        <v>32.636000000000003</v>
      </c>
      <c r="J10" t="s">
        <v>5</v>
      </c>
      <c r="K10" s="1" t="s">
        <v>15</v>
      </c>
    </row>
    <row r="11" spans="1:14" x14ac:dyDescent="0.3">
      <c r="A11">
        <v>2</v>
      </c>
      <c r="B11">
        <v>0.18099999999999999</v>
      </c>
      <c r="C11">
        <v>0.29199999999999998</v>
      </c>
      <c r="D11">
        <v>170</v>
      </c>
      <c r="E11">
        <v>19.89</v>
      </c>
      <c r="F11">
        <v>170</v>
      </c>
      <c r="G11">
        <v>19.634</v>
      </c>
      <c r="J11" t="s">
        <v>13</v>
      </c>
      <c r="K11" s="1" t="s">
        <v>16</v>
      </c>
    </row>
    <row r="12" spans="1:14" x14ac:dyDescent="0.3">
      <c r="A12">
        <v>3</v>
      </c>
      <c r="B12">
        <v>3.6999999999999998E-2</v>
      </c>
      <c r="C12">
        <v>8.4000000000000005E-2</v>
      </c>
      <c r="D12">
        <v>32.578000000000003</v>
      </c>
      <c r="E12">
        <v>4.0529999999999999</v>
      </c>
      <c r="F12">
        <v>170</v>
      </c>
      <c r="G12">
        <v>10.137</v>
      </c>
      <c r="J12" t="s">
        <v>19</v>
      </c>
      <c r="K12" s="1" t="s">
        <v>17</v>
      </c>
    </row>
    <row r="13" spans="1:14" x14ac:dyDescent="0.3">
      <c r="A13">
        <v>4</v>
      </c>
      <c r="B13">
        <v>0.252</v>
      </c>
      <c r="C13">
        <v>0.30399999999999999</v>
      </c>
      <c r="D13">
        <v>150</v>
      </c>
      <c r="E13">
        <v>16.128</v>
      </c>
      <c r="F13">
        <v>91.156000000000006</v>
      </c>
      <c r="G13">
        <v>12.653</v>
      </c>
      <c r="J13" t="s">
        <v>20</v>
      </c>
      <c r="K13" s="1" t="s">
        <v>18</v>
      </c>
    </row>
    <row r="16" spans="1:14" x14ac:dyDescent="0.3">
      <c r="A16">
        <v>5</v>
      </c>
      <c r="B16">
        <v>5.1999999999999998E-2</v>
      </c>
      <c r="C16">
        <v>0.10100000000000001</v>
      </c>
      <c r="D16">
        <v>84.561000000000007</v>
      </c>
      <c r="E16">
        <v>15.37</v>
      </c>
      <c r="F16">
        <v>830</v>
      </c>
      <c r="G16">
        <v>54.313000000000002</v>
      </c>
      <c r="J16" s="2" t="s">
        <v>14</v>
      </c>
      <c r="K16" s="2" t="s">
        <v>24</v>
      </c>
    </row>
    <row r="17" spans="1:14" x14ac:dyDescent="0.3">
      <c r="A17">
        <v>6</v>
      </c>
      <c r="B17">
        <v>8.0000000000000002E-3</v>
      </c>
      <c r="C17">
        <v>1.7000000000000001E-2</v>
      </c>
      <c r="D17">
        <v>110</v>
      </c>
      <c r="E17">
        <v>18.905000000000001</v>
      </c>
      <c r="F17">
        <v>910</v>
      </c>
      <c r="G17">
        <v>59.802</v>
      </c>
      <c r="J17" s="2" t="s">
        <v>21</v>
      </c>
      <c r="K17" t="s">
        <v>25</v>
      </c>
    </row>
    <row r="18" spans="1:14" x14ac:dyDescent="0.3">
      <c r="A18">
        <v>7</v>
      </c>
      <c r="B18">
        <v>3.4000000000000002E-2</v>
      </c>
      <c r="C18">
        <v>3.7999999999999999E-2</v>
      </c>
      <c r="D18">
        <v>120</v>
      </c>
      <c r="E18">
        <v>24.12</v>
      </c>
      <c r="F18">
        <v>1300</v>
      </c>
      <c r="G18">
        <v>84.296000000000006</v>
      </c>
      <c r="J18" s="2" t="s">
        <v>22</v>
      </c>
      <c r="K18" t="s">
        <v>5</v>
      </c>
    </row>
    <row r="19" spans="1:14" x14ac:dyDescent="0.3">
      <c r="A19">
        <v>8</v>
      </c>
      <c r="B19">
        <v>3.6999999999999998E-2</v>
      </c>
      <c r="C19">
        <v>3.1E-2</v>
      </c>
      <c r="D19">
        <v>200</v>
      </c>
      <c r="E19">
        <v>31.303000000000001</v>
      </c>
      <c r="F19">
        <v>970</v>
      </c>
      <c r="G19">
        <v>64.150000000000006</v>
      </c>
      <c r="J19" s="2" t="s">
        <v>23</v>
      </c>
      <c r="K19" t="s">
        <v>26</v>
      </c>
    </row>
    <row r="22" spans="1:14" x14ac:dyDescent="0.3">
      <c r="A22">
        <v>9</v>
      </c>
      <c r="D22">
        <v>78.120999999999995</v>
      </c>
      <c r="E22">
        <v>13.897</v>
      </c>
      <c r="F22">
        <v>460</v>
      </c>
      <c r="G22">
        <v>42.09</v>
      </c>
      <c r="J22" s="2" t="s">
        <v>27</v>
      </c>
      <c r="K22" s="2" t="s">
        <v>27</v>
      </c>
      <c r="N22" t="s">
        <v>55</v>
      </c>
    </row>
    <row r="23" spans="1:14" x14ac:dyDescent="0.3">
      <c r="A23">
        <v>10</v>
      </c>
      <c r="D23">
        <v>140</v>
      </c>
      <c r="E23">
        <v>23.085000000000001</v>
      </c>
      <c r="F23">
        <v>510</v>
      </c>
      <c r="G23">
        <v>47.273000000000003</v>
      </c>
      <c r="J23" t="s">
        <v>28</v>
      </c>
      <c r="K23" s="3" t="s">
        <v>29</v>
      </c>
    </row>
    <row r="24" spans="1:14" x14ac:dyDescent="0.3">
      <c r="A24">
        <v>11</v>
      </c>
      <c r="D24">
        <v>120</v>
      </c>
      <c r="E24">
        <v>20.251000000000001</v>
      </c>
      <c r="F24">
        <v>550</v>
      </c>
      <c r="G24">
        <v>50.856999999999999</v>
      </c>
      <c r="J24" s="3" t="s">
        <v>12</v>
      </c>
      <c r="K24" t="s">
        <v>30</v>
      </c>
    </row>
    <row r="25" spans="1:14" x14ac:dyDescent="0.3">
      <c r="A25">
        <v>12</v>
      </c>
      <c r="D25">
        <v>150</v>
      </c>
      <c r="E25">
        <v>22.535</v>
      </c>
      <c r="F25">
        <v>390</v>
      </c>
      <c r="G25">
        <v>39.892000000000003</v>
      </c>
      <c r="J25" t="s">
        <v>31</v>
      </c>
      <c r="K25" s="1" t="s">
        <v>32</v>
      </c>
    </row>
    <row r="28" spans="1:14" x14ac:dyDescent="0.3">
      <c r="A28" t="s">
        <v>48</v>
      </c>
      <c r="B28">
        <f>GEOMEAN(B10:B25)</f>
        <v>7.1106747893876082E-2</v>
      </c>
      <c r="C28">
        <f t="shared" ref="C28:G28" si="0">GEOMEAN(C10:C25)</f>
        <v>8.5814512519427219E-2</v>
      </c>
      <c r="D28">
        <f t="shared" si="0"/>
        <v>105.81909589442307</v>
      </c>
      <c r="E28">
        <f t="shared" si="0"/>
        <v>16.583919545693568</v>
      </c>
      <c r="F28">
        <f t="shared" si="0"/>
        <v>442.79950255772428</v>
      </c>
      <c r="G28">
        <f t="shared" si="0"/>
        <v>36.625905399668866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0DFF-E53F-489E-8948-E13615577C4E}">
  <dimension ref="A3:N29"/>
  <sheetViews>
    <sheetView topLeftCell="A15" workbookViewId="0">
      <selection activeCell="D7" sqref="D7"/>
    </sheetView>
  </sheetViews>
  <sheetFormatPr defaultRowHeight="14.4" x14ac:dyDescent="0.3"/>
  <cols>
    <col min="1" max="1" width="10.88671875" customWidth="1"/>
    <col min="10" max="10" width="10.44140625" customWidth="1"/>
    <col min="14" max="14" width="56.109375" customWidth="1"/>
  </cols>
  <sheetData>
    <row r="3" spans="1:14" x14ac:dyDescent="0.3">
      <c r="K3" t="s">
        <v>8</v>
      </c>
      <c r="N3" t="s">
        <v>34</v>
      </c>
    </row>
    <row r="4" spans="1:14" x14ac:dyDescent="0.3">
      <c r="J4" t="s">
        <v>9</v>
      </c>
      <c r="K4">
        <v>500</v>
      </c>
      <c r="L4" t="s">
        <v>10</v>
      </c>
    </row>
    <row r="5" spans="1:14" x14ac:dyDescent="0.3">
      <c r="J5" t="s">
        <v>11</v>
      </c>
      <c r="K5">
        <v>1555</v>
      </c>
      <c r="L5" s="2" t="s">
        <v>10</v>
      </c>
    </row>
    <row r="6" spans="1:14" x14ac:dyDescent="0.3">
      <c r="G6" s="2"/>
    </row>
    <row r="9" spans="1:14" x14ac:dyDescent="0.3">
      <c r="A9" t="s">
        <v>0</v>
      </c>
      <c r="B9" t="s">
        <v>2</v>
      </c>
      <c r="C9" t="s">
        <v>7</v>
      </c>
      <c r="D9" t="s">
        <v>1</v>
      </c>
      <c r="E9" t="s">
        <v>7</v>
      </c>
      <c r="F9" t="s">
        <v>3</v>
      </c>
      <c r="G9" t="s">
        <v>7</v>
      </c>
      <c r="J9" t="s">
        <v>4</v>
      </c>
      <c r="K9" t="s">
        <v>6</v>
      </c>
    </row>
    <row r="10" spans="1:14" x14ac:dyDescent="0.3">
      <c r="A10">
        <v>1</v>
      </c>
      <c r="B10">
        <v>0.47499999999999998</v>
      </c>
      <c r="C10">
        <v>0.57499999999999996</v>
      </c>
      <c r="D10">
        <v>95.406000000000006</v>
      </c>
      <c r="E10">
        <v>13.372999999999999</v>
      </c>
      <c r="F10">
        <v>210</v>
      </c>
      <c r="G10">
        <v>20.077000000000002</v>
      </c>
      <c r="J10" s="1" t="s">
        <v>37</v>
      </c>
      <c r="K10" s="1" t="s">
        <v>36</v>
      </c>
    </row>
    <row r="11" spans="1:14" x14ac:dyDescent="0.3">
      <c r="A11">
        <v>2</v>
      </c>
      <c r="B11">
        <v>3.2040000000000002</v>
      </c>
      <c r="C11">
        <v>2.8090000000000002</v>
      </c>
      <c r="D11">
        <v>43.475000000000001</v>
      </c>
      <c r="E11">
        <v>9.5340000000000007</v>
      </c>
      <c r="F11">
        <v>840</v>
      </c>
      <c r="G11">
        <v>51.412999999999997</v>
      </c>
      <c r="J11" t="s">
        <v>38</v>
      </c>
      <c r="K11" s="1" t="s">
        <v>36</v>
      </c>
    </row>
    <row r="12" spans="1:14" x14ac:dyDescent="0.3">
      <c r="A12">
        <v>3</v>
      </c>
      <c r="B12">
        <v>2.6549999999999998</v>
      </c>
      <c r="C12">
        <v>2.2280000000000002</v>
      </c>
      <c r="D12">
        <v>31.841000000000001</v>
      </c>
      <c r="E12">
        <v>7.7859999999999996</v>
      </c>
      <c r="F12">
        <v>770</v>
      </c>
      <c r="G12">
        <v>45.661000000000001</v>
      </c>
      <c r="J12" t="s">
        <v>39</v>
      </c>
      <c r="K12" s="1" t="s">
        <v>36</v>
      </c>
    </row>
    <row r="13" spans="1:14" x14ac:dyDescent="0.3">
      <c r="A13">
        <v>4</v>
      </c>
      <c r="B13">
        <v>4.4999999999999997E-3</v>
      </c>
      <c r="C13">
        <v>0.12</v>
      </c>
      <c r="D13">
        <v>99.850999999999999</v>
      </c>
      <c r="E13">
        <v>19.312999999999999</v>
      </c>
      <c r="F13">
        <v>1800</v>
      </c>
      <c r="G13">
        <v>110</v>
      </c>
      <c r="J13" t="s">
        <v>40</v>
      </c>
      <c r="K13" s="1" t="s">
        <v>36</v>
      </c>
    </row>
    <row r="16" spans="1:14" x14ac:dyDescent="0.3">
      <c r="A16">
        <v>5</v>
      </c>
      <c r="B16">
        <v>7.4000000000000003E-3</v>
      </c>
      <c r="C16">
        <v>1.9E-2</v>
      </c>
      <c r="D16">
        <v>220</v>
      </c>
      <c r="E16">
        <v>21.052</v>
      </c>
      <c r="F16">
        <v>64.790000000000006</v>
      </c>
      <c r="G16">
        <v>11.025</v>
      </c>
      <c r="J16" s="2" t="s">
        <v>36</v>
      </c>
      <c r="K16" s="2" t="s">
        <v>42</v>
      </c>
    </row>
    <row r="17" spans="1:11" x14ac:dyDescent="0.3">
      <c r="A17">
        <v>6</v>
      </c>
      <c r="B17">
        <v>7.1000000000000004E-3</v>
      </c>
      <c r="C17">
        <v>1.7000000000000001E-2</v>
      </c>
      <c r="D17">
        <v>450</v>
      </c>
      <c r="E17">
        <v>46.597000000000001</v>
      </c>
      <c r="F17">
        <v>150</v>
      </c>
      <c r="G17">
        <v>25.34</v>
      </c>
      <c r="J17" s="2" t="s">
        <v>36</v>
      </c>
      <c r="K17" t="s">
        <v>56</v>
      </c>
    </row>
    <row r="18" spans="1:11" x14ac:dyDescent="0.3">
      <c r="A18">
        <v>7</v>
      </c>
      <c r="B18">
        <v>7.4000000000000003E-3</v>
      </c>
      <c r="C18">
        <v>1.9E-2</v>
      </c>
      <c r="D18">
        <v>220</v>
      </c>
      <c r="E18">
        <v>21.052</v>
      </c>
      <c r="F18">
        <v>64.790000000000006</v>
      </c>
      <c r="G18">
        <v>11.025</v>
      </c>
      <c r="J18" s="2" t="s">
        <v>36</v>
      </c>
    </row>
    <row r="19" spans="1:11" x14ac:dyDescent="0.3">
      <c r="A19">
        <v>8</v>
      </c>
      <c r="B19">
        <v>7.1000000000000004E-3</v>
      </c>
      <c r="C19">
        <v>1.7000000000000001E-2</v>
      </c>
      <c r="D19">
        <v>450</v>
      </c>
      <c r="E19">
        <v>46.597000000000001</v>
      </c>
      <c r="F19">
        <v>150</v>
      </c>
      <c r="G19">
        <v>25.34</v>
      </c>
      <c r="J19" s="2" t="s">
        <v>36</v>
      </c>
    </row>
    <row r="22" spans="1:11" x14ac:dyDescent="0.3">
      <c r="A22">
        <v>9</v>
      </c>
      <c r="D22">
        <v>290</v>
      </c>
      <c r="E22">
        <v>36.356000000000002</v>
      </c>
      <c r="F22">
        <v>330</v>
      </c>
      <c r="G22">
        <v>40.170999999999999</v>
      </c>
      <c r="J22" s="2" t="s">
        <v>57</v>
      </c>
      <c r="K22" s="2" t="s">
        <v>43</v>
      </c>
    </row>
    <row r="23" spans="1:11" x14ac:dyDescent="0.3">
      <c r="A23">
        <v>10</v>
      </c>
      <c r="D23">
        <v>61.335999999999999</v>
      </c>
      <c r="E23">
        <v>11.125999999999999</v>
      </c>
      <c r="F23">
        <v>300</v>
      </c>
      <c r="G23">
        <v>28.585999999999999</v>
      </c>
      <c r="J23" s="2" t="s">
        <v>41</v>
      </c>
      <c r="K23" s="3" t="s">
        <v>58</v>
      </c>
    </row>
    <row r="24" spans="1:11" x14ac:dyDescent="0.3">
      <c r="A24">
        <v>11</v>
      </c>
      <c r="D24">
        <v>200</v>
      </c>
      <c r="E24">
        <v>28.393000000000001</v>
      </c>
      <c r="F24">
        <v>440</v>
      </c>
      <c r="G24">
        <v>44.911999999999999</v>
      </c>
      <c r="J24" s="3" t="s">
        <v>59</v>
      </c>
      <c r="K24" t="s">
        <v>60</v>
      </c>
    </row>
    <row r="25" spans="1:11" x14ac:dyDescent="0.3">
      <c r="A25">
        <v>12</v>
      </c>
      <c r="D25">
        <v>190</v>
      </c>
      <c r="E25">
        <v>21.03</v>
      </c>
      <c r="F25">
        <v>110</v>
      </c>
      <c r="G25">
        <v>15.664999999999999</v>
      </c>
      <c r="J25" t="s">
        <v>61</v>
      </c>
      <c r="K25" s="1" t="s">
        <v>62</v>
      </c>
    </row>
    <row r="29" spans="1:11" x14ac:dyDescent="0.3">
      <c r="A29" t="s">
        <v>48</v>
      </c>
      <c r="B29">
        <f>GEOMEAN(B10:B25)</f>
        <v>5.1591768078522469E-2</v>
      </c>
      <c r="C29">
        <f t="shared" ref="C29:G29" si="0">GEOMEAN(C10:C25)</f>
        <v>0.12070218519292208</v>
      </c>
      <c r="D29">
        <f t="shared" si="0"/>
        <v>145.1365579505306</v>
      </c>
      <c r="E29">
        <f t="shared" si="0"/>
        <v>20.140861337307513</v>
      </c>
      <c r="F29">
        <f t="shared" si="0"/>
        <v>263.22576939267782</v>
      </c>
      <c r="G29">
        <f t="shared" si="0"/>
        <v>28.809557829361616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5032-9280-4B47-AD1B-DBED10C6FC0E}">
  <dimension ref="A3:N29"/>
  <sheetViews>
    <sheetView topLeftCell="A10" workbookViewId="0">
      <selection activeCell="B37" sqref="B37"/>
    </sheetView>
  </sheetViews>
  <sheetFormatPr defaultRowHeight="14.4" x14ac:dyDescent="0.3"/>
  <cols>
    <col min="1" max="1" width="10.88671875" customWidth="1"/>
    <col min="14" max="14" width="55.77734375" customWidth="1"/>
  </cols>
  <sheetData>
    <row r="3" spans="1:14" x14ac:dyDescent="0.3">
      <c r="K3" t="s">
        <v>8</v>
      </c>
      <c r="N3" t="s">
        <v>35</v>
      </c>
    </row>
    <row r="4" spans="1:14" x14ac:dyDescent="0.3">
      <c r="J4" t="s">
        <v>9</v>
      </c>
      <c r="K4">
        <v>500</v>
      </c>
      <c r="L4" t="s">
        <v>10</v>
      </c>
    </row>
    <row r="5" spans="1:14" x14ac:dyDescent="0.3">
      <c r="J5" t="s">
        <v>11</v>
      </c>
      <c r="K5">
        <v>1555</v>
      </c>
      <c r="L5" s="2" t="s">
        <v>10</v>
      </c>
    </row>
    <row r="6" spans="1:14" x14ac:dyDescent="0.3">
      <c r="G6" s="2"/>
    </row>
    <row r="9" spans="1:14" x14ac:dyDescent="0.3">
      <c r="A9" t="s">
        <v>0</v>
      </c>
      <c r="B9" t="s">
        <v>2</v>
      </c>
      <c r="C9" t="s">
        <v>7</v>
      </c>
      <c r="D9" t="s">
        <v>1</v>
      </c>
      <c r="E9" t="s">
        <v>7</v>
      </c>
      <c r="F9" t="s">
        <v>3</v>
      </c>
      <c r="G9" t="s">
        <v>7</v>
      </c>
      <c r="J9" t="s">
        <v>4</v>
      </c>
      <c r="K9" t="s">
        <v>6</v>
      </c>
    </row>
    <row r="10" spans="1:14" x14ac:dyDescent="0.3">
      <c r="A10">
        <v>1</v>
      </c>
      <c r="B10">
        <v>8.2000000000000003E-2</v>
      </c>
      <c r="C10">
        <v>0.18</v>
      </c>
      <c r="D10">
        <v>80.667000000000002</v>
      </c>
      <c r="E10">
        <v>12.084</v>
      </c>
      <c r="F10">
        <v>210</v>
      </c>
      <c r="G10">
        <v>19.870999999999999</v>
      </c>
      <c r="J10" t="s">
        <v>43</v>
      </c>
      <c r="K10" s="1" t="s">
        <v>36</v>
      </c>
    </row>
    <row r="11" spans="1:14" x14ac:dyDescent="0.3">
      <c r="A11">
        <v>2</v>
      </c>
      <c r="B11">
        <v>2.7E-2</v>
      </c>
      <c r="C11">
        <v>7.0999999999999994E-2</v>
      </c>
      <c r="D11">
        <v>85.649000000000001</v>
      </c>
      <c r="E11">
        <v>12.667999999999999</v>
      </c>
      <c r="F11">
        <v>280</v>
      </c>
      <c r="G11">
        <v>23.893999999999998</v>
      </c>
      <c r="J11" t="s">
        <v>44</v>
      </c>
      <c r="K11" s="1" t="s">
        <v>36</v>
      </c>
    </row>
    <row r="12" spans="1:14" x14ac:dyDescent="0.3">
      <c r="A12">
        <v>3</v>
      </c>
      <c r="B12">
        <v>1.7999999999999999E-2</v>
      </c>
      <c r="C12">
        <v>5.7000000000000002E-2</v>
      </c>
      <c r="D12">
        <v>230</v>
      </c>
      <c r="E12">
        <v>29.24</v>
      </c>
      <c r="F12">
        <v>510</v>
      </c>
      <c r="G12">
        <v>43.965000000000003</v>
      </c>
      <c r="J12" t="s">
        <v>45</v>
      </c>
      <c r="K12" s="1" t="s">
        <v>36</v>
      </c>
    </row>
    <row r="13" spans="1:14" x14ac:dyDescent="0.3">
      <c r="A13">
        <v>4</v>
      </c>
      <c r="B13">
        <v>0.52500000000000002</v>
      </c>
      <c r="C13">
        <v>0.40500000000000003</v>
      </c>
      <c r="D13">
        <v>59.542000000000002</v>
      </c>
      <c r="E13">
        <v>12.994999999999999</v>
      </c>
      <c r="F13">
        <v>120</v>
      </c>
      <c r="G13">
        <v>74.575999999999993</v>
      </c>
      <c r="J13" t="s">
        <v>46</v>
      </c>
      <c r="K13" s="1" t="s">
        <v>36</v>
      </c>
    </row>
    <row r="16" spans="1:14" x14ac:dyDescent="0.3">
      <c r="A16">
        <v>5</v>
      </c>
      <c r="B16">
        <v>1.5E-3</v>
      </c>
      <c r="C16">
        <v>4.3E-3</v>
      </c>
      <c r="D16">
        <v>180</v>
      </c>
      <c r="E16">
        <v>21.123000000000001</v>
      </c>
      <c r="F16">
        <v>240</v>
      </c>
      <c r="G16">
        <v>23.334</v>
      </c>
      <c r="J16" s="2" t="s">
        <v>36</v>
      </c>
      <c r="K16" s="2" t="s">
        <v>47</v>
      </c>
    </row>
    <row r="17" spans="1:11" x14ac:dyDescent="0.3">
      <c r="A17">
        <v>6</v>
      </c>
      <c r="B17">
        <v>1.5E-3</v>
      </c>
      <c r="C17">
        <v>4.3E-3</v>
      </c>
      <c r="D17">
        <v>180</v>
      </c>
      <c r="E17">
        <v>21.123000000000001</v>
      </c>
      <c r="F17">
        <v>240</v>
      </c>
      <c r="G17">
        <v>23.334</v>
      </c>
      <c r="J17" s="2" t="s">
        <v>36</v>
      </c>
    </row>
    <row r="18" spans="1:11" x14ac:dyDescent="0.3">
      <c r="A18">
        <v>7</v>
      </c>
      <c r="B18">
        <v>1.5E-3</v>
      </c>
      <c r="C18">
        <v>4.3E-3</v>
      </c>
      <c r="D18">
        <v>180</v>
      </c>
      <c r="E18">
        <v>21.123000000000001</v>
      </c>
      <c r="F18">
        <v>240</v>
      </c>
      <c r="G18">
        <v>23.334</v>
      </c>
      <c r="J18" s="2" t="s">
        <v>36</v>
      </c>
    </row>
    <row r="19" spans="1:11" x14ac:dyDescent="0.3">
      <c r="A19">
        <v>8</v>
      </c>
      <c r="B19">
        <v>1.5E-3</v>
      </c>
      <c r="C19">
        <v>4.3E-3</v>
      </c>
      <c r="D19">
        <v>180</v>
      </c>
      <c r="E19">
        <v>21.123000000000001</v>
      </c>
      <c r="F19">
        <v>240</v>
      </c>
      <c r="G19">
        <v>23.334</v>
      </c>
      <c r="J19" s="2" t="s">
        <v>36</v>
      </c>
    </row>
    <row r="22" spans="1:11" x14ac:dyDescent="0.3">
      <c r="A22">
        <v>9</v>
      </c>
      <c r="D22">
        <v>130</v>
      </c>
      <c r="E22">
        <v>16.21</v>
      </c>
      <c r="F22">
        <v>140</v>
      </c>
      <c r="G22">
        <v>16.657</v>
      </c>
      <c r="J22" s="2" t="s">
        <v>63</v>
      </c>
      <c r="K22" s="2" t="s">
        <v>64</v>
      </c>
    </row>
    <row r="23" spans="1:11" x14ac:dyDescent="0.3">
      <c r="A23">
        <v>10</v>
      </c>
      <c r="D23">
        <v>140</v>
      </c>
      <c r="E23">
        <v>18.16</v>
      </c>
      <c r="F23">
        <v>130</v>
      </c>
      <c r="G23">
        <v>17.459</v>
      </c>
      <c r="J23" s="2" t="s">
        <v>65</v>
      </c>
      <c r="K23" s="3" t="s">
        <v>66</v>
      </c>
    </row>
    <row r="24" spans="1:11" x14ac:dyDescent="0.3">
      <c r="A24">
        <v>11</v>
      </c>
      <c r="D24">
        <v>75.674000000000007</v>
      </c>
      <c r="E24">
        <v>14.137</v>
      </c>
      <c r="F24">
        <v>460</v>
      </c>
      <c r="G24">
        <v>43.438000000000002</v>
      </c>
      <c r="J24" s="3" t="s">
        <v>67</v>
      </c>
      <c r="K24" t="s">
        <v>68</v>
      </c>
    </row>
    <row r="25" spans="1:11" x14ac:dyDescent="0.3">
      <c r="A25">
        <v>12</v>
      </c>
      <c r="D25">
        <v>150</v>
      </c>
      <c r="E25">
        <v>24.152000000000001</v>
      </c>
      <c r="F25">
        <v>500</v>
      </c>
      <c r="G25">
        <v>48.564999999999998</v>
      </c>
      <c r="J25" t="s">
        <v>69</v>
      </c>
      <c r="K25" s="1" t="s">
        <v>70</v>
      </c>
    </row>
    <row r="29" spans="1:11" x14ac:dyDescent="0.3">
      <c r="A29" t="s">
        <v>48</v>
      </c>
      <c r="B29">
        <f>GEOMEAN(B10:B25)</f>
        <v>1.0072141251036551E-2</v>
      </c>
      <c r="C29">
        <f t="shared" ref="C29:G29" si="0">GEOMEAN(C10:C25)</f>
        <v>2.373924045149935E-2</v>
      </c>
      <c r="D29">
        <f t="shared" si="0"/>
        <v>128.63151989946664</v>
      </c>
      <c r="E29">
        <f t="shared" si="0"/>
        <v>18.00909972804407</v>
      </c>
      <c r="F29">
        <f t="shared" si="0"/>
        <v>246.35671905888822</v>
      </c>
      <c r="G29">
        <f t="shared" si="0"/>
        <v>28.466347089258026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E9E6-98A4-4E18-82A6-E533173D4D6E}">
  <dimension ref="A3:V42"/>
  <sheetViews>
    <sheetView tabSelected="1" workbookViewId="0">
      <selection activeCell="G11" sqref="G11"/>
    </sheetView>
  </sheetViews>
  <sheetFormatPr defaultRowHeight="14.4" x14ac:dyDescent="0.3"/>
  <sheetData>
    <row r="3" spans="1:20" x14ac:dyDescent="0.3">
      <c r="G3" t="s">
        <v>51</v>
      </c>
    </row>
    <row r="4" spans="1:20" x14ac:dyDescent="0.3">
      <c r="A4" t="s">
        <v>71</v>
      </c>
      <c r="H4" t="s">
        <v>72</v>
      </c>
      <c r="P4" t="s">
        <v>133</v>
      </c>
    </row>
    <row r="5" spans="1:20" x14ac:dyDescent="0.3">
      <c r="B5" t="s">
        <v>50</v>
      </c>
      <c r="D5" t="s">
        <v>2</v>
      </c>
      <c r="F5" t="s">
        <v>52</v>
      </c>
      <c r="I5" t="s">
        <v>50</v>
      </c>
      <c r="J5" t="s">
        <v>7</v>
      </c>
      <c r="K5" t="s">
        <v>2</v>
      </c>
      <c r="L5" t="s">
        <v>7</v>
      </c>
      <c r="M5" t="s">
        <v>52</v>
      </c>
      <c r="N5" t="s">
        <v>7</v>
      </c>
      <c r="P5" t="s">
        <v>50</v>
      </c>
      <c r="R5" t="s">
        <v>2</v>
      </c>
      <c r="T5" t="s">
        <v>135</v>
      </c>
    </row>
    <row r="6" spans="1:20" x14ac:dyDescent="0.3">
      <c r="A6">
        <v>1</v>
      </c>
      <c r="B6">
        <v>6</v>
      </c>
      <c r="D6">
        <v>1</v>
      </c>
      <c r="F6">
        <v>0.3</v>
      </c>
      <c r="H6">
        <v>1</v>
      </c>
      <c r="I6">
        <v>2.1960000000000002</v>
      </c>
      <c r="J6">
        <v>7.157</v>
      </c>
      <c r="K6">
        <v>3.6819999999999999</v>
      </c>
      <c r="L6">
        <v>1.1279999999999999</v>
      </c>
      <c r="M6">
        <v>0.185</v>
      </c>
      <c r="N6">
        <v>0.10100000000000001</v>
      </c>
      <c r="P6">
        <f>(B12-(I12+J12))/B12*100</f>
        <v>-26.490577255995728</v>
      </c>
      <c r="R6">
        <f t="shared" ref="Q6:T6" si="0">(D12-(K12+L12))/D12*100</f>
        <v>-180.4183924169796</v>
      </c>
      <c r="T6">
        <f t="shared" si="0"/>
        <v>-6.742202085639085</v>
      </c>
    </row>
    <row r="7" spans="1:20" x14ac:dyDescent="0.3">
      <c r="A7">
        <v>2</v>
      </c>
      <c r="B7">
        <v>45</v>
      </c>
      <c r="D7">
        <v>0.7</v>
      </c>
      <c r="F7">
        <v>0.6</v>
      </c>
      <c r="H7">
        <v>2</v>
      </c>
      <c r="I7">
        <v>1.9690000000000001</v>
      </c>
      <c r="J7">
        <v>45.432000000000002</v>
      </c>
      <c r="K7">
        <v>6.95</v>
      </c>
      <c r="L7">
        <v>1.155</v>
      </c>
      <c r="M7">
        <v>0.41</v>
      </c>
      <c r="N7">
        <v>8.7999999999999995E-2</v>
      </c>
      <c r="P7" s="1"/>
      <c r="R7" s="1"/>
    </row>
    <row r="8" spans="1:20" x14ac:dyDescent="0.3">
      <c r="A8">
        <v>3</v>
      </c>
      <c r="B8">
        <v>230</v>
      </c>
      <c r="D8">
        <v>1.2999999999999999E-2</v>
      </c>
      <c r="F8">
        <v>1</v>
      </c>
      <c r="H8">
        <v>3</v>
      </c>
      <c r="I8">
        <v>2.448</v>
      </c>
      <c r="J8">
        <v>240</v>
      </c>
      <c r="K8">
        <v>5.7000000000000002E-2</v>
      </c>
      <c r="L8">
        <v>0.1</v>
      </c>
      <c r="M8">
        <v>0.91800000000000004</v>
      </c>
      <c r="N8">
        <v>6.0999999999999999E-2</v>
      </c>
      <c r="P8" s="1"/>
      <c r="R8" s="1"/>
    </row>
    <row r="9" spans="1:20" x14ac:dyDescent="0.3">
      <c r="A9">
        <v>4</v>
      </c>
      <c r="B9">
        <v>508</v>
      </c>
      <c r="D9">
        <v>8.3000000000000004E-2</v>
      </c>
      <c r="F9">
        <v>0.1</v>
      </c>
      <c r="H9">
        <v>4</v>
      </c>
      <c r="I9">
        <v>42.024000000000001</v>
      </c>
      <c r="J9">
        <v>530</v>
      </c>
      <c r="K9">
        <v>1.0669999999999999</v>
      </c>
      <c r="L9">
        <v>0.113</v>
      </c>
      <c r="M9">
        <v>0.188</v>
      </c>
      <c r="N9">
        <v>1.4E-2</v>
      </c>
      <c r="O9" s="1"/>
      <c r="P9" s="1" t="s">
        <v>134</v>
      </c>
      <c r="Q9" s="1"/>
      <c r="R9" s="1"/>
    </row>
    <row r="10" spans="1:20" x14ac:dyDescent="0.3">
      <c r="A10">
        <v>5</v>
      </c>
      <c r="B10">
        <v>23</v>
      </c>
      <c r="D10">
        <v>2.5</v>
      </c>
      <c r="F10">
        <v>0.55000000000000004</v>
      </c>
      <c r="H10">
        <v>5</v>
      </c>
      <c r="I10">
        <v>110</v>
      </c>
      <c r="J10">
        <v>30.7</v>
      </c>
      <c r="K10">
        <v>8.9999999999999998E-4</v>
      </c>
      <c r="L10">
        <v>2.8719999999999999</v>
      </c>
      <c r="M10">
        <v>0.53500000000000003</v>
      </c>
      <c r="N10">
        <v>5.7000000000000002E-2</v>
      </c>
      <c r="O10" s="1"/>
      <c r="P10" s="1" t="s">
        <v>50</v>
      </c>
      <c r="Q10" s="1"/>
      <c r="R10" s="1" t="s">
        <v>2</v>
      </c>
      <c r="T10" t="s">
        <v>135</v>
      </c>
    </row>
    <row r="11" spans="1:20" x14ac:dyDescent="0.3">
      <c r="P11">
        <f>(B12-(I12-J12))/B12*100</f>
        <v>197.19451339622037</v>
      </c>
      <c r="R11">
        <f t="shared" ref="Q11:T11" si="1">(D12-(K12-L12))/D12*100</f>
        <v>192.01523722865852</v>
      </c>
      <c r="T11">
        <f t="shared" si="1"/>
        <v>20.119301026643686</v>
      </c>
    </row>
    <row r="12" spans="1:20" x14ac:dyDescent="0.3">
      <c r="A12" t="s">
        <v>48</v>
      </c>
      <c r="B12">
        <f>GEOMEAN(B6:B10)</f>
        <v>59.174776963087112</v>
      </c>
      <c r="D12">
        <f t="shared" ref="C12:F12" si="2">GEOMEAN(D6:D10)</f>
        <v>0.28524096607183314</v>
      </c>
      <c r="F12">
        <f t="shared" si="2"/>
        <v>0.39730775211109282</v>
      </c>
      <c r="I12">
        <f>GEOMEAN(I6:I10)</f>
        <v>8.6679402239928223</v>
      </c>
      <c r="J12">
        <f t="shared" ref="J12:N12" si="3">GEOMEAN(J6:J10)</f>
        <v>66.182576746564052</v>
      </c>
      <c r="K12">
        <f t="shared" si="3"/>
        <v>0.26870148998449106</v>
      </c>
      <c r="L12">
        <f t="shared" si="3"/>
        <v>0.53116664158880567</v>
      </c>
      <c r="M12">
        <f t="shared" si="3"/>
        <v>0.37073362656100173</v>
      </c>
      <c r="N12">
        <f t="shared" si="3"/>
        <v>5.3361417099330961E-2</v>
      </c>
    </row>
    <row r="17" spans="1:22" x14ac:dyDescent="0.3">
      <c r="G17" t="s">
        <v>120</v>
      </c>
    </row>
    <row r="18" spans="1:22" x14ac:dyDescent="0.3">
      <c r="A18" t="s">
        <v>71</v>
      </c>
      <c r="H18" t="s">
        <v>72</v>
      </c>
      <c r="I18" t="s">
        <v>121</v>
      </c>
      <c r="P18" t="s">
        <v>72</v>
      </c>
      <c r="Q18" t="s">
        <v>122</v>
      </c>
    </row>
    <row r="20" spans="1:22" x14ac:dyDescent="0.3">
      <c r="B20" t="s">
        <v>2</v>
      </c>
      <c r="D20" t="s">
        <v>1</v>
      </c>
      <c r="F20" t="s">
        <v>3</v>
      </c>
      <c r="I20" t="s">
        <v>2</v>
      </c>
      <c r="J20" t="s">
        <v>7</v>
      </c>
      <c r="K20" t="s">
        <v>1</v>
      </c>
      <c r="L20" t="s">
        <v>7</v>
      </c>
      <c r="M20" t="s">
        <v>3</v>
      </c>
      <c r="N20" t="s">
        <v>7</v>
      </c>
      <c r="Q20" t="s">
        <v>2</v>
      </c>
      <c r="R20" t="s">
        <v>7</v>
      </c>
      <c r="S20" t="s">
        <v>1</v>
      </c>
      <c r="T20" t="s">
        <v>7</v>
      </c>
      <c r="U20" t="s">
        <v>3</v>
      </c>
      <c r="V20" t="s">
        <v>7</v>
      </c>
    </row>
    <row r="21" spans="1:22" x14ac:dyDescent="0.3">
      <c r="A21">
        <v>1</v>
      </c>
      <c r="B21">
        <v>0.3</v>
      </c>
      <c r="D21">
        <v>300</v>
      </c>
      <c r="F21">
        <v>150</v>
      </c>
      <c r="H21">
        <v>1</v>
      </c>
      <c r="I21">
        <v>0.45100000000000001</v>
      </c>
      <c r="J21">
        <v>0.372</v>
      </c>
      <c r="K21">
        <v>300</v>
      </c>
      <c r="L21">
        <v>32.002000000000002</v>
      </c>
      <c r="M21">
        <v>180</v>
      </c>
      <c r="N21">
        <v>24.734000000000002</v>
      </c>
      <c r="P21">
        <v>1</v>
      </c>
      <c r="Q21">
        <v>1.2E-2</v>
      </c>
      <c r="R21">
        <v>2.7E-2</v>
      </c>
      <c r="S21">
        <v>110</v>
      </c>
      <c r="T21">
        <v>10.494999999999999</v>
      </c>
      <c r="U21">
        <v>33.859000000000002</v>
      </c>
      <c r="V21">
        <v>5.452</v>
      </c>
    </row>
    <row r="22" spans="1:22" x14ac:dyDescent="0.3">
      <c r="A22">
        <v>2</v>
      </c>
      <c r="B22">
        <v>3</v>
      </c>
      <c r="D22">
        <v>200</v>
      </c>
      <c r="F22">
        <v>250</v>
      </c>
      <c r="H22">
        <v>2</v>
      </c>
      <c r="I22">
        <v>2.5979999999999999</v>
      </c>
      <c r="J22">
        <v>1.4890000000000001</v>
      </c>
      <c r="K22">
        <v>160</v>
      </c>
      <c r="L22">
        <v>21.555</v>
      </c>
      <c r="M22">
        <v>200</v>
      </c>
      <c r="N22">
        <v>24.966999999999999</v>
      </c>
      <c r="P22">
        <v>2</v>
      </c>
      <c r="Q22">
        <v>6.2869999999999999</v>
      </c>
      <c r="R22">
        <v>2.5329999999999999</v>
      </c>
      <c r="S22">
        <v>84.429000000000002</v>
      </c>
      <c r="T22">
        <v>11.332000000000001</v>
      </c>
      <c r="U22">
        <v>98.197999999999993</v>
      </c>
      <c r="V22">
        <v>12.834</v>
      </c>
    </row>
    <row r="23" spans="1:22" x14ac:dyDescent="0.3">
      <c r="A23">
        <v>3</v>
      </c>
      <c r="B23">
        <v>0.6</v>
      </c>
      <c r="D23">
        <v>100</v>
      </c>
      <c r="F23">
        <v>140</v>
      </c>
      <c r="H23">
        <v>3</v>
      </c>
      <c r="I23">
        <v>1.4850000000000001</v>
      </c>
      <c r="J23">
        <v>1.0780000000000001</v>
      </c>
      <c r="K23">
        <v>83.415000000000006</v>
      </c>
      <c r="L23">
        <v>12.61</v>
      </c>
      <c r="M23">
        <v>140</v>
      </c>
      <c r="N23">
        <v>16.888999999999999</v>
      </c>
      <c r="P23">
        <v>3</v>
      </c>
      <c r="Q23">
        <v>0.97099999999999997</v>
      </c>
      <c r="R23">
        <v>0.68600000000000005</v>
      </c>
      <c r="S23">
        <v>55.265000000000001</v>
      </c>
      <c r="T23">
        <v>6.9720000000000004</v>
      </c>
      <c r="U23">
        <v>52.284999999999997</v>
      </c>
      <c r="V23">
        <v>6.91</v>
      </c>
    </row>
    <row r="24" spans="1:22" x14ac:dyDescent="0.3">
      <c r="A24">
        <v>4</v>
      </c>
      <c r="B24">
        <v>1.6</v>
      </c>
      <c r="D24">
        <v>80</v>
      </c>
      <c r="F24">
        <v>35</v>
      </c>
      <c r="H24">
        <v>4</v>
      </c>
      <c r="I24">
        <v>1.782</v>
      </c>
      <c r="J24">
        <v>0.98</v>
      </c>
      <c r="K24">
        <v>71.637</v>
      </c>
      <c r="L24">
        <v>8.9250000000000007</v>
      </c>
      <c r="M24">
        <v>64.183000000000007</v>
      </c>
      <c r="N24">
        <v>8.8789999999999996</v>
      </c>
      <c r="P24">
        <v>4</v>
      </c>
      <c r="Q24">
        <v>0.38700000000000001</v>
      </c>
      <c r="R24">
        <v>0.35299999999999998</v>
      </c>
      <c r="S24">
        <v>61.283999999999999</v>
      </c>
      <c r="T24">
        <v>6.9480000000000004</v>
      </c>
      <c r="U24">
        <v>33.686999999999998</v>
      </c>
      <c r="V24">
        <v>5.0389999999999997</v>
      </c>
    </row>
    <row r="26" spans="1:22" x14ac:dyDescent="0.3">
      <c r="A26" t="s">
        <v>48</v>
      </c>
      <c r="B26">
        <f>GEOMEAN(B21:B24)</f>
        <v>0.964114102733582</v>
      </c>
      <c r="C26" t="e">
        <f t="shared" ref="C26:F26" si="4">GEOMEAN(C21:C24)</f>
        <v>#NUM!</v>
      </c>
      <c r="D26">
        <f t="shared" si="4"/>
        <v>148.01656089845704</v>
      </c>
      <c r="E26" t="e">
        <f t="shared" si="4"/>
        <v>#NUM!</v>
      </c>
      <c r="F26">
        <f t="shared" si="4"/>
        <v>116.42783907522274</v>
      </c>
      <c r="I26">
        <f>GEOMEAN(I21:I24)</f>
        <v>1.3269741432163336</v>
      </c>
      <c r="J26">
        <f t="shared" ref="J26:N26" si="5">GEOMEAN(J21:J24)</f>
        <v>0.87462244562347469</v>
      </c>
      <c r="K26">
        <f t="shared" si="5"/>
        <v>130.13846966668038</v>
      </c>
      <c r="L26">
        <f t="shared" si="5"/>
        <v>16.692143701091304</v>
      </c>
      <c r="M26">
        <f t="shared" si="5"/>
        <v>134.11045541416775</v>
      </c>
      <c r="N26">
        <f t="shared" si="5"/>
        <v>17.444445825426396</v>
      </c>
      <c r="Q26">
        <f>GEOMEAN(Q21:Q24)</f>
        <v>0.41033515413273824</v>
      </c>
      <c r="R26">
        <f t="shared" ref="R26:V26" si="6">GEOMEAN(R21:R24)</f>
        <v>0.35873557247453924</v>
      </c>
      <c r="S26">
        <f t="shared" si="6"/>
        <v>74.889408810259496</v>
      </c>
      <c r="T26">
        <f t="shared" si="6"/>
        <v>8.7121741736891405</v>
      </c>
      <c r="U26">
        <f t="shared" si="6"/>
        <v>49.193084525286565</v>
      </c>
      <c r="V26">
        <f t="shared" si="6"/>
        <v>7.0256267277857374</v>
      </c>
    </row>
    <row r="30" spans="1:22" x14ac:dyDescent="0.3">
      <c r="G30" t="s">
        <v>123</v>
      </c>
      <c r="H30" t="s">
        <v>125</v>
      </c>
      <c r="I30" t="s">
        <v>124</v>
      </c>
    </row>
    <row r="32" spans="1:22" x14ac:dyDescent="0.3">
      <c r="A32" t="s">
        <v>71</v>
      </c>
      <c r="I32" t="s">
        <v>123</v>
      </c>
      <c r="Q32" t="s">
        <v>124</v>
      </c>
    </row>
    <row r="34" spans="1:22" x14ac:dyDescent="0.3">
      <c r="B34" t="s">
        <v>2</v>
      </c>
      <c r="D34" t="s">
        <v>1</v>
      </c>
      <c r="F34" t="s">
        <v>3</v>
      </c>
      <c r="I34" t="s">
        <v>2</v>
      </c>
      <c r="J34" t="s">
        <v>7</v>
      </c>
      <c r="K34" t="s">
        <v>1</v>
      </c>
      <c r="L34" t="s">
        <v>7</v>
      </c>
      <c r="M34" t="s">
        <v>3</v>
      </c>
      <c r="N34" t="s">
        <v>7</v>
      </c>
      <c r="S34" t="s">
        <v>1</v>
      </c>
      <c r="T34" t="s">
        <v>7</v>
      </c>
      <c r="U34" t="s">
        <v>3</v>
      </c>
      <c r="V34" t="s">
        <v>7</v>
      </c>
    </row>
    <row r="35" spans="1:22" x14ac:dyDescent="0.3">
      <c r="A35">
        <v>1</v>
      </c>
      <c r="B35">
        <v>3</v>
      </c>
      <c r="D35">
        <v>180</v>
      </c>
      <c r="F35">
        <v>135</v>
      </c>
      <c r="I35">
        <v>1.5269999999999999</v>
      </c>
      <c r="J35">
        <v>1.0429999999999999</v>
      </c>
      <c r="K35">
        <v>170</v>
      </c>
      <c r="L35">
        <v>22.097000000000001</v>
      </c>
      <c r="M35">
        <v>190</v>
      </c>
      <c r="N35">
        <v>25.193000000000001</v>
      </c>
      <c r="S35">
        <v>170</v>
      </c>
      <c r="T35">
        <v>22.550999999999998</v>
      </c>
      <c r="U35">
        <v>200</v>
      </c>
      <c r="V35">
        <v>23.312999999999999</v>
      </c>
    </row>
    <row r="36" spans="1:22" x14ac:dyDescent="0.3">
      <c r="A36">
        <v>2</v>
      </c>
      <c r="B36">
        <v>0.03</v>
      </c>
      <c r="D36">
        <v>220</v>
      </c>
      <c r="F36">
        <v>270</v>
      </c>
      <c r="I36">
        <v>0.42299999999999999</v>
      </c>
      <c r="J36">
        <v>0.40400000000000003</v>
      </c>
      <c r="K36">
        <v>220</v>
      </c>
      <c r="L36">
        <v>28.448</v>
      </c>
      <c r="M36">
        <v>210</v>
      </c>
      <c r="N36">
        <v>27.707999999999998</v>
      </c>
      <c r="S36">
        <v>230</v>
      </c>
      <c r="T36">
        <v>27.396999999999998</v>
      </c>
      <c r="U36">
        <v>210</v>
      </c>
      <c r="V36">
        <v>26.797000000000001</v>
      </c>
    </row>
    <row r="37" spans="1:22" x14ac:dyDescent="0.3">
      <c r="A37">
        <v>3</v>
      </c>
      <c r="B37">
        <v>0.1</v>
      </c>
      <c r="D37">
        <v>60</v>
      </c>
      <c r="F37">
        <v>45</v>
      </c>
      <c r="I37">
        <v>4.5999999999999999E-2</v>
      </c>
      <c r="J37">
        <v>9.2999999999999999E-2</v>
      </c>
      <c r="K37">
        <v>59.444000000000003</v>
      </c>
      <c r="L37">
        <v>7.0030000000000001</v>
      </c>
      <c r="M37">
        <v>51.07</v>
      </c>
      <c r="N37">
        <v>6.5339999999999998</v>
      </c>
      <c r="S37">
        <v>59.817</v>
      </c>
      <c r="T37">
        <v>7.351</v>
      </c>
      <c r="U37">
        <v>51.18</v>
      </c>
      <c r="V37">
        <v>6.8620000000000001</v>
      </c>
    </row>
    <row r="38" spans="1:22" x14ac:dyDescent="0.3">
      <c r="A38">
        <v>4</v>
      </c>
      <c r="B38">
        <v>0.7</v>
      </c>
      <c r="D38">
        <v>41</v>
      </c>
      <c r="F38">
        <v>89</v>
      </c>
      <c r="I38">
        <v>0.88700000000000001</v>
      </c>
      <c r="J38">
        <v>0.69399999999999995</v>
      </c>
      <c r="K38">
        <v>44.216000000000001</v>
      </c>
      <c r="L38">
        <v>6.0030000000000001</v>
      </c>
      <c r="M38">
        <v>64.927999999999997</v>
      </c>
      <c r="N38">
        <v>7.7130000000000001</v>
      </c>
      <c r="S38">
        <v>44.563000000000002</v>
      </c>
      <c r="T38">
        <v>5.9560000000000004</v>
      </c>
      <c r="U38">
        <v>66.274000000000001</v>
      </c>
      <c r="V38">
        <v>7.6340000000000003</v>
      </c>
    </row>
    <row r="40" spans="1:22" x14ac:dyDescent="0.3">
      <c r="A40" t="s">
        <v>48</v>
      </c>
      <c r="B40">
        <f>GEOMEAN(B35:B38)</f>
        <v>0.28173132472612572</v>
      </c>
      <c r="C40" t="e">
        <f t="shared" ref="C40:F40" si="7">GEOMEAN(C35:C38)</f>
        <v>#NUM!</v>
      </c>
      <c r="D40">
        <f t="shared" si="7"/>
        <v>99.347644195469115</v>
      </c>
      <c r="E40" t="e">
        <f t="shared" si="7"/>
        <v>#NUM!</v>
      </c>
      <c r="F40">
        <f t="shared" si="7"/>
        <v>109.9195680988731</v>
      </c>
      <c r="I40">
        <f>GEOMEAN(I35:I38)</f>
        <v>0.40291664960979506</v>
      </c>
      <c r="J40">
        <f t="shared" ref="J40:N40" si="8">GEOMEAN(J35:J38)</f>
        <v>0.40609442102159543</v>
      </c>
      <c r="K40">
        <f t="shared" si="8"/>
        <v>99.572582212908713</v>
      </c>
      <c r="L40">
        <f t="shared" si="8"/>
        <v>12.749976407931214</v>
      </c>
      <c r="M40">
        <f t="shared" si="8"/>
        <v>107.24886251114876</v>
      </c>
      <c r="N40">
        <f t="shared" si="8"/>
        <v>13.695310460894243</v>
      </c>
      <c r="Q40" t="e">
        <f>GEOMEAN(Q35:Q38)</f>
        <v>#NUM!</v>
      </c>
      <c r="R40" t="e">
        <f t="shared" ref="R40:V40" si="9">GEOMEAN(R35:R38)</f>
        <v>#NUM!</v>
      </c>
      <c r="S40">
        <f t="shared" si="9"/>
        <v>101.04014281017102</v>
      </c>
      <c r="T40">
        <f t="shared" si="9"/>
        <v>12.824560232513535</v>
      </c>
      <c r="U40">
        <f t="shared" si="9"/>
        <v>109.25043851699178</v>
      </c>
      <c r="V40">
        <f t="shared" si="9"/>
        <v>13.44998507190587</v>
      </c>
    </row>
    <row r="42" spans="1:22" x14ac:dyDescent="0.3">
      <c r="A42" t="s">
        <v>126</v>
      </c>
      <c r="K42">
        <f>(D40-K40)/D40*100</f>
        <v>-0.22641504915509281</v>
      </c>
      <c r="M42">
        <f t="shared" ref="M42" si="10">(F40-M40)/F40*100</f>
        <v>2.4296907583570846</v>
      </c>
      <c r="S42">
        <f>(D40-S40)/D40*100</f>
        <v>-1.7036122279576837</v>
      </c>
      <c r="U42">
        <f t="shared" ref="U42" si="11">(F40-U40)/F40*100</f>
        <v>0.60874473349407354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29D8-C894-4719-AB15-E35D9B75B6AC}">
  <dimension ref="A2:AA17"/>
  <sheetViews>
    <sheetView workbookViewId="0">
      <selection activeCell="V25" sqref="V25"/>
    </sheetView>
  </sheetViews>
  <sheetFormatPr defaultRowHeight="14.4" x14ac:dyDescent="0.3"/>
  <sheetData>
    <row r="2" spans="1:27" x14ac:dyDescent="0.3">
      <c r="A2" t="s">
        <v>71</v>
      </c>
      <c r="N2" t="s">
        <v>128</v>
      </c>
      <c r="W2" t="s">
        <v>127</v>
      </c>
    </row>
    <row r="3" spans="1:27" x14ac:dyDescent="0.3">
      <c r="A3" t="s">
        <v>0</v>
      </c>
      <c r="B3" t="s">
        <v>2</v>
      </c>
      <c r="D3" t="s">
        <v>1</v>
      </c>
      <c r="F3" t="s">
        <v>3</v>
      </c>
      <c r="N3" t="s">
        <v>0</v>
      </c>
      <c r="O3" t="s">
        <v>2</v>
      </c>
      <c r="P3" t="s">
        <v>7</v>
      </c>
      <c r="Q3" t="s">
        <v>1</v>
      </c>
      <c r="R3" t="s">
        <v>7</v>
      </c>
      <c r="S3" t="s">
        <v>3</v>
      </c>
      <c r="T3" t="s">
        <v>7</v>
      </c>
      <c r="W3" t="s">
        <v>0</v>
      </c>
      <c r="X3" t="s">
        <v>2</v>
      </c>
      <c r="Y3" t="s">
        <v>7</v>
      </c>
      <c r="Z3" t="s">
        <v>50</v>
      </c>
      <c r="AA3" t="s">
        <v>7</v>
      </c>
    </row>
    <row r="4" spans="1:27" x14ac:dyDescent="0.3">
      <c r="A4">
        <v>1</v>
      </c>
      <c r="B4">
        <v>0.7</v>
      </c>
      <c r="D4">
        <v>50</v>
      </c>
      <c r="F4">
        <v>50</v>
      </c>
      <c r="N4">
        <v>1</v>
      </c>
      <c r="O4">
        <v>1.337</v>
      </c>
      <c r="P4">
        <v>0.72</v>
      </c>
      <c r="Q4">
        <v>44.701999999999998</v>
      </c>
      <c r="R4">
        <v>5.8680000000000003</v>
      </c>
      <c r="S4">
        <v>60.664000000000001</v>
      </c>
      <c r="T4">
        <v>7.2190000000000003</v>
      </c>
      <c r="W4">
        <v>1</v>
      </c>
      <c r="X4">
        <v>1.228</v>
      </c>
      <c r="Y4">
        <v>0.77700000000000002</v>
      </c>
      <c r="Z4">
        <v>51.951000000000001</v>
      </c>
      <c r="AA4">
        <v>3.4220000000000002</v>
      </c>
    </row>
    <row r="6" spans="1:27" x14ac:dyDescent="0.3">
      <c r="A6">
        <v>2</v>
      </c>
      <c r="B6">
        <v>7.0000000000000007E-2</v>
      </c>
      <c r="D6">
        <v>120</v>
      </c>
      <c r="F6">
        <v>120</v>
      </c>
      <c r="N6">
        <v>2</v>
      </c>
      <c r="O6">
        <v>3.9E-2</v>
      </c>
      <c r="P6">
        <v>8.1000000000000003E-2</v>
      </c>
      <c r="Q6">
        <v>140</v>
      </c>
      <c r="R6">
        <v>16.536000000000001</v>
      </c>
      <c r="S6">
        <v>110</v>
      </c>
      <c r="T6">
        <v>14.497</v>
      </c>
      <c r="W6">
        <v>2</v>
      </c>
      <c r="X6">
        <v>4.3999999999999997E-2</v>
      </c>
      <c r="Y6">
        <v>8.4000000000000005E-2</v>
      </c>
      <c r="Z6">
        <v>120</v>
      </c>
      <c r="AA6">
        <v>7.9050000000000002</v>
      </c>
    </row>
    <row r="8" spans="1:27" x14ac:dyDescent="0.3">
      <c r="A8">
        <v>3</v>
      </c>
      <c r="B8">
        <v>3.5000000000000003E-2</v>
      </c>
      <c r="D8">
        <v>9</v>
      </c>
      <c r="F8">
        <v>9</v>
      </c>
      <c r="N8">
        <v>3</v>
      </c>
      <c r="O8">
        <v>0.18</v>
      </c>
      <c r="P8">
        <v>9.1999999999999998E-2</v>
      </c>
      <c r="Q8">
        <v>9.1690000000000005</v>
      </c>
      <c r="R8">
        <v>1.151</v>
      </c>
      <c r="S8">
        <v>8.9939999999999998</v>
      </c>
      <c r="T8">
        <v>1.1500999999999999</v>
      </c>
      <c r="W8">
        <v>3</v>
      </c>
      <c r="X8">
        <v>0.18</v>
      </c>
      <c r="Y8">
        <v>8.8999999999999996E-2</v>
      </c>
      <c r="Z8">
        <v>9.0920000000000005</v>
      </c>
      <c r="AA8">
        <v>0.625</v>
      </c>
    </row>
    <row r="10" spans="1:27" x14ac:dyDescent="0.3">
      <c r="A10">
        <v>4</v>
      </c>
      <c r="B10">
        <v>0.27</v>
      </c>
      <c r="D10">
        <v>21</v>
      </c>
      <c r="F10">
        <v>21</v>
      </c>
      <c r="N10">
        <v>4</v>
      </c>
      <c r="O10">
        <v>0.71299999999999997</v>
      </c>
      <c r="P10">
        <v>0.13200000000000001</v>
      </c>
      <c r="Q10">
        <v>22.754000000000001</v>
      </c>
      <c r="R10">
        <v>2.7410000000000001</v>
      </c>
      <c r="S10">
        <v>24.26</v>
      </c>
      <c r="T10">
        <v>2.8010000000000002</v>
      </c>
      <c r="W10">
        <v>4</v>
      </c>
      <c r="X10">
        <v>0.69799999999999995</v>
      </c>
      <c r="Y10">
        <v>0.126</v>
      </c>
      <c r="Z10">
        <v>23.382999999999999</v>
      </c>
      <c r="AA10">
        <v>1.6120000000000001</v>
      </c>
    </row>
    <row r="12" spans="1:27" x14ac:dyDescent="0.3">
      <c r="A12" t="s">
        <v>48</v>
      </c>
      <c r="B12">
        <f>GEOMEAN(B4:B10)</f>
        <v>0.14669218318818203</v>
      </c>
      <c r="D12">
        <f t="shared" ref="C12:F12" si="0">GEOMEAN(D4:D10)</f>
        <v>32.632719178118315</v>
      </c>
      <c r="F12">
        <f t="shared" si="0"/>
        <v>32.632719178118315</v>
      </c>
      <c r="O12">
        <f>GEOMEAN(O4:O10)</f>
        <v>0.28601546238281922</v>
      </c>
      <c r="P12">
        <f t="shared" ref="P12:AA12" si="1">GEOMEAN(P4:P10)</f>
        <v>0.16313412522344847</v>
      </c>
      <c r="Q12">
        <f t="shared" si="1"/>
        <v>33.803267259030555</v>
      </c>
      <c r="R12">
        <f t="shared" si="1"/>
        <v>4.182887959720385</v>
      </c>
      <c r="S12">
        <f t="shared" si="1"/>
        <v>34.736963472869512</v>
      </c>
      <c r="T12">
        <f t="shared" si="1"/>
        <v>4.2850014502811868</v>
      </c>
      <c r="X12">
        <f t="shared" si="1"/>
        <v>0.28704153429003632</v>
      </c>
      <c r="Y12">
        <f t="shared" si="1"/>
        <v>0.16448080171149562</v>
      </c>
      <c r="Z12">
        <f t="shared" si="1"/>
        <v>33.929987809268461</v>
      </c>
      <c r="AA12">
        <f t="shared" si="1"/>
        <v>2.2848449472091286</v>
      </c>
    </row>
    <row r="15" spans="1:27" x14ac:dyDescent="0.3">
      <c r="N15" t="s">
        <v>126</v>
      </c>
      <c r="O15">
        <f>(B12-O12)/B12*100</f>
        <v>-94.976621225896039</v>
      </c>
      <c r="Q15">
        <f t="shared" ref="P15:T15" si="2">(D12-Q12)/D12*100</f>
        <v>-3.5870381334851951</v>
      </c>
      <c r="S15">
        <f t="shared" si="2"/>
        <v>-6.448265261824047</v>
      </c>
      <c r="W15" t="s">
        <v>126</v>
      </c>
      <c r="X15">
        <f>(B12-X12)/B12*100</f>
        <v>-95.676094016413316</v>
      </c>
      <c r="Z15">
        <f t="shared" ref="Y15:AA15" si="3">(D12-Z12)/D12*100</f>
        <v>-3.9753617345502192</v>
      </c>
    </row>
    <row r="17" spans="17:18" x14ac:dyDescent="0.3">
      <c r="Q17" t="s">
        <v>129</v>
      </c>
      <c r="R17">
        <f>SUM(Q15:S15)/2</f>
        <v>-5.017651697654621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8A89-9FB6-429C-B829-CCD6C81D483B}">
  <dimension ref="A3:AL30"/>
  <sheetViews>
    <sheetView topLeftCell="A9" workbookViewId="0">
      <selection activeCell="L27" sqref="L27"/>
    </sheetView>
  </sheetViews>
  <sheetFormatPr defaultRowHeight="14.4" x14ac:dyDescent="0.3"/>
  <cols>
    <col min="10" max="10" width="10.21875" customWidth="1"/>
    <col min="37" max="37" width="10.5546875" customWidth="1"/>
  </cols>
  <sheetData>
    <row r="3" spans="1:38" x14ac:dyDescent="0.3">
      <c r="A3" t="s">
        <v>75</v>
      </c>
      <c r="O3" t="s">
        <v>35</v>
      </c>
      <c r="AB3" t="s">
        <v>76</v>
      </c>
    </row>
    <row r="5" spans="1:38" x14ac:dyDescent="0.3">
      <c r="A5" t="s">
        <v>0</v>
      </c>
      <c r="B5" t="s">
        <v>2</v>
      </c>
      <c r="C5" t="s">
        <v>7</v>
      </c>
      <c r="D5" t="s">
        <v>1</v>
      </c>
      <c r="E5" t="s">
        <v>7</v>
      </c>
      <c r="F5" t="s">
        <v>3</v>
      </c>
      <c r="G5" t="s">
        <v>7</v>
      </c>
      <c r="J5" t="s">
        <v>4</v>
      </c>
      <c r="K5" t="s">
        <v>6</v>
      </c>
      <c r="N5" t="s">
        <v>0</v>
      </c>
      <c r="O5" t="s">
        <v>2</v>
      </c>
      <c r="P5" t="s">
        <v>7</v>
      </c>
      <c r="Q5" t="s">
        <v>1</v>
      </c>
      <c r="R5" t="s">
        <v>7</v>
      </c>
      <c r="S5" t="s">
        <v>3</v>
      </c>
      <c r="T5" t="s">
        <v>7</v>
      </c>
      <c r="W5" t="s">
        <v>4</v>
      </c>
      <c r="X5" t="s">
        <v>6</v>
      </c>
      <c r="AB5" t="s">
        <v>0</v>
      </c>
      <c r="AC5" t="s">
        <v>2</v>
      </c>
      <c r="AD5" t="s">
        <v>7</v>
      </c>
      <c r="AE5" t="s">
        <v>1</v>
      </c>
      <c r="AF5" t="s">
        <v>7</v>
      </c>
      <c r="AG5" t="s">
        <v>3</v>
      </c>
      <c r="AH5" t="s">
        <v>7</v>
      </c>
      <c r="AK5" t="s">
        <v>4</v>
      </c>
      <c r="AL5" t="s">
        <v>6</v>
      </c>
    </row>
    <row r="6" spans="1:38" x14ac:dyDescent="0.3">
      <c r="A6">
        <v>1</v>
      </c>
      <c r="B6">
        <v>8.6999999999999994E-2</v>
      </c>
      <c r="C6">
        <v>0.222</v>
      </c>
      <c r="D6">
        <v>30.602</v>
      </c>
      <c r="E6">
        <v>6.44</v>
      </c>
      <c r="F6">
        <v>340</v>
      </c>
      <c r="G6">
        <v>27.763999999999999</v>
      </c>
      <c r="J6" s="1" t="s">
        <v>36</v>
      </c>
      <c r="K6" s="1" t="s">
        <v>5</v>
      </c>
      <c r="N6">
        <v>1</v>
      </c>
      <c r="O6">
        <v>20.175000000000001</v>
      </c>
      <c r="P6">
        <v>5.5659999999999998</v>
      </c>
      <c r="Q6">
        <v>37.905000000000001</v>
      </c>
      <c r="R6">
        <v>7.032</v>
      </c>
      <c r="S6">
        <v>200</v>
      </c>
      <c r="T6">
        <v>18.591999999999999</v>
      </c>
      <c r="W6" s="1" t="s">
        <v>77</v>
      </c>
      <c r="X6" s="1" t="s">
        <v>78</v>
      </c>
      <c r="AB6">
        <v>1</v>
      </c>
      <c r="AC6">
        <v>0.06</v>
      </c>
      <c r="AD6">
        <v>0.14099999999999999</v>
      </c>
      <c r="AE6">
        <v>34.325000000000003</v>
      </c>
      <c r="AF6">
        <v>6.0490000000000004</v>
      </c>
      <c r="AG6">
        <v>190</v>
      </c>
      <c r="AH6">
        <v>16.648</v>
      </c>
      <c r="AK6" s="1" t="s">
        <v>36</v>
      </c>
      <c r="AL6" s="1" t="s">
        <v>47</v>
      </c>
    </row>
    <row r="7" spans="1:38" x14ac:dyDescent="0.3">
      <c r="A7">
        <v>2</v>
      </c>
      <c r="B7">
        <v>6.024</v>
      </c>
      <c r="C7">
        <v>3.3260000000000001</v>
      </c>
      <c r="D7">
        <v>34.533000000000001</v>
      </c>
      <c r="E7">
        <v>7.7450000000000001</v>
      </c>
      <c r="F7">
        <v>760</v>
      </c>
      <c r="G7">
        <v>56.567</v>
      </c>
      <c r="J7" s="1" t="s">
        <v>37</v>
      </c>
      <c r="K7" s="1" t="s">
        <v>73</v>
      </c>
      <c r="N7">
        <v>2</v>
      </c>
      <c r="O7">
        <v>1.3879999999999999</v>
      </c>
      <c r="P7">
        <v>1.8280000000000001</v>
      </c>
      <c r="Q7">
        <v>6.8650000000000002</v>
      </c>
      <c r="R7">
        <v>1.64</v>
      </c>
      <c r="S7">
        <v>200</v>
      </c>
      <c r="T7">
        <v>14.741</v>
      </c>
      <c r="W7" s="1" t="s">
        <v>13</v>
      </c>
      <c r="X7" s="1" t="s">
        <v>78</v>
      </c>
      <c r="AB7">
        <v>2</v>
      </c>
      <c r="AC7">
        <v>21.654</v>
      </c>
      <c r="AD7">
        <v>6.0659999999999998</v>
      </c>
      <c r="AE7">
        <v>52.81</v>
      </c>
      <c r="AF7">
        <v>12.967000000000001</v>
      </c>
      <c r="AG7">
        <v>1500</v>
      </c>
      <c r="AH7">
        <v>110</v>
      </c>
      <c r="AK7" s="1" t="s">
        <v>37</v>
      </c>
      <c r="AL7" s="1" t="s">
        <v>73</v>
      </c>
    </row>
    <row r="8" spans="1:38" x14ac:dyDescent="0.3">
      <c r="A8">
        <v>3</v>
      </c>
      <c r="B8">
        <v>6.375</v>
      </c>
      <c r="C8">
        <v>3.4790000000000001</v>
      </c>
      <c r="D8">
        <v>25.808</v>
      </c>
      <c r="E8">
        <v>5.5289999999999999</v>
      </c>
      <c r="F8">
        <v>330</v>
      </c>
      <c r="G8">
        <v>27.027000000000001</v>
      </c>
      <c r="J8" t="s">
        <v>74</v>
      </c>
      <c r="K8" s="1" t="s">
        <v>73</v>
      </c>
      <c r="N8">
        <v>3</v>
      </c>
      <c r="X8" s="1"/>
      <c r="AB8">
        <v>3</v>
      </c>
      <c r="AC8">
        <v>120</v>
      </c>
      <c r="AD8">
        <v>12.042999999999999</v>
      </c>
      <c r="AE8">
        <v>99.742000000000004</v>
      </c>
      <c r="AF8">
        <v>17.331</v>
      </c>
      <c r="AG8">
        <v>550</v>
      </c>
      <c r="AH8">
        <v>50.09</v>
      </c>
      <c r="AK8" t="s">
        <v>25</v>
      </c>
      <c r="AL8" s="1" t="s">
        <v>73</v>
      </c>
    </row>
    <row r="9" spans="1:38" x14ac:dyDescent="0.3">
      <c r="K9" s="1"/>
      <c r="X9" s="1"/>
      <c r="AL9" s="1"/>
    </row>
    <row r="11" spans="1:38" x14ac:dyDescent="0.3">
      <c r="A11">
        <v>4</v>
      </c>
      <c r="D11">
        <v>250</v>
      </c>
      <c r="E11">
        <v>35.982999999999997</v>
      </c>
      <c r="F11">
        <v>450</v>
      </c>
      <c r="G11">
        <v>51.552999999999997</v>
      </c>
      <c r="J11" t="s">
        <v>88</v>
      </c>
      <c r="K11" t="s">
        <v>88</v>
      </c>
      <c r="N11">
        <v>4</v>
      </c>
      <c r="Q11">
        <v>510</v>
      </c>
      <c r="R11">
        <v>49.811999999999998</v>
      </c>
      <c r="S11">
        <v>170</v>
      </c>
      <c r="T11">
        <v>26.526</v>
      </c>
      <c r="W11" t="s">
        <v>101</v>
      </c>
      <c r="X11" t="s">
        <v>102</v>
      </c>
      <c r="AB11">
        <v>4</v>
      </c>
      <c r="AE11">
        <v>46.173000000000002</v>
      </c>
      <c r="AF11">
        <v>9.8450000000000006</v>
      </c>
      <c r="AG11">
        <v>760</v>
      </c>
      <c r="AH11">
        <v>60.579000000000001</v>
      </c>
      <c r="AK11" t="s">
        <v>104</v>
      </c>
      <c r="AL11" s="1" t="s">
        <v>42</v>
      </c>
    </row>
    <row r="12" spans="1:38" x14ac:dyDescent="0.3">
      <c r="A12">
        <v>5</v>
      </c>
      <c r="D12">
        <v>150</v>
      </c>
      <c r="E12">
        <v>24.15</v>
      </c>
      <c r="F12">
        <v>490</v>
      </c>
      <c r="G12">
        <v>47.896000000000001</v>
      </c>
      <c r="J12" s="2" t="s">
        <v>30</v>
      </c>
      <c r="K12" s="2" t="s">
        <v>74</v>
      </c>
      <c r="N12">
        <v>5</v>
      </c>
      <c r="Q12">
        <v>270</v>
      </c>
      <c r="R12">
        <v>37.204999999999998</v>
      </c>
      <c r="S12">
        <v>370</v>
      </c>
      <c r="T12">
        <v>43.68</v>
      </c>
      <c r="W12" s="2" t="s">
        <v>68</v>
      </c>
      <c r="X12" s="2" t="s">
        <v>103</v>
      </c>
      <c r="AB12">
        <v>5</v>
      </c>
      <c r="AE12">
        <v>36.692</v>
      </c>
      <c r="AF12">
        <v>7.4329999999999998</v>
      </c>
      <c r="AG12">
        <v>460</v>
      </c>
      <c r="AH12">
        <v>36.22</v>
      </c>
      <c r="AK12" s="2" t="s">
        <v>105</v>
      </c>
      <c r="AL12" s="2" t="s">
        <v>86</v>
      </c>
    </row>
    <row r="13" spans="1:38" x14ac:dyDescent="0.3">
      <c r="A13">
        <v>6</v>
      </c>
      <c r="D13">
        <v>47.383000000000003</v>
      </c>
      <c r="E13">
        <v>8.6270000000000007</v>
      </c>
      <c r="F13">
        <v>300</v>
      </c>
      <c r="G13">
        <v>25.905999999999999</v>
      </c>
      <c r="J13" s="2" t="s">
        <v>56</v>
      </c>
      <c r="K13" t="s">
        <v>100</v>
      </c>
      <c r="N13">
        <v>6</v>
      </c>
      <c r="Q13">
        <v>510</v>
      </c>
      <c r="R13">
        <v>43.515999999999998</v>
      </c>
      <c r="S13">
        <v>93.867000000000004</v>
      </c>
      <c r="T13">
        <v>16.238</v>
      </c>
      <c r="W13" s="2" t="s">
        <v>104</v>
      </c>
      <c r="X13" t="s">
        <v>42</v>
      </c>
      <c r="AB13">
        <v>6</v>
      </c>
      <c r="AE13">
        <v>810</v>
      </c>
      <c r="AF13">
        <v>69.760000000000005</v>
      </c>
      <c r="AG13">
        <v>120</v>
      </c>
      <c r="AH13">
        <v>21.733000000000001</v>
      </c>
      <c r="AK13" s="2" t="s">
        <v>77</v>
      </c>
      <c r="AL13" s="1" t="s">
        <v>106</v>
      </c>
    </row>
    <row r="14" spans="1:38" x14ac:dyDescent="0.3">
      <c r="J14" s="2"/>
      <c r="W14" s="2"/>
      <c r="AK14" s="2"/>
    </row>
    <row r="15" spans="1:38" x14ac:dyDescent="0.3">
      <c r="J15" s="2"/>
      <c r="W15" s="2"/>
      <c r="AK15" s="2"/>
    </row>
    <row r="18" spans="1:38" x14ac:dyDescent="0.3">
      <c r="J18" s="2"/>
      <c r="K18" s="2"/>
      <c r="W18" s="2"/>
      <c r="X18" s="2"/>
      <c r="AK18" s="2"/>
      <c r="AL18" s="2"/>
    </row>
    <row r="19" spans="1:38" x14ac:dyDescent="0.3">
      <c r="J19" s="2"/>
      <c r="K19" s="3"/>
      <c r="W19" s="2"/>
      <c r="X19" s="3"/>
      <c r="AK19" s="2"/>
      <c r="AL19" s="3"/>
    </row>
    <row r="20" spans="1:38" x14ac:dyDescent="0.3">
      <c r="J20" s="3"/>
      <c r="W20" s="3"/>
      <c r="AK20" s="3"/>
    </row>
    <row r="21" spans="1:38" x14ac:dyDescent="0.3">
      <c r="K21" s="1"/>
      <c r="X21" s="1"/>
      <c r="AL21" s="1"/>
    </row>
    <row r="25" spans="1:38" x14ac:dyDescent="0.3">
      <c r="A25" t="s">
        <v>48</v>
      </c>
      <c r="B25">
        <f>GEOMEAN(B6:B21)</f>
        <v>1.4949550513512051</v>
      </c>
      <c r="C25">
        <f t="shared" ref="C25:G25" si="0">GEOMEAN(C6:C21)</f>
        <v>1.3695457651944642</v>
      </c>
      <c r="D25">
        <f t="shared" si="0"/>
        <v>60.380779482167355</v>
      </c>
      <c r="E25">
        <f t="shared" si="0"/>
        <v>11.286813879647317</v>
      </c>
      <c r="F25">
        <f t="shared" si="0"/>
        <v>421.9128146402777</v>
      </c>
      <c r="G25">
        <f t="shared" si="0"/>
        <v>37.350758779652132</v>
      </c>
      <c r="N25" t="s">
        <v>48</v>
      </c>
      <c r="O25">
        <f>GEOMEAN(O6:O21)</f>
        <v>5.2917766392772094</v>
      </c>
      <c r="P25">
        <f t="shared" ref="P25:T25" si="1">GEOMEAN(P6:P21)</f>
        <v>3.1897724056741099</v>
      </c>
      <c r="Q25">
        <f t="shared" si="1"/>
        <v>112.81535952913816</v>
      </c>
      <c r="R25">
        <f t="shared" si="1"/>
        <v>15.620732427813216</v>
      </c>
      <c r="S25">
        <f t="shared" si="1"/>
        <v>188.21087551799488</v>
      </c>
      <c r="T25">
        <f t="shared" si="1"/>
        <v>22.002295735698905</v>
      </c>
      <c r="AB25" t="s">
        <v>48</v>
      </c>
      <c r="AC25">
        <f>GEOMEAN(AC6:AC21)</f>
        <v>5.3821633712893808</v>
      </c>
      <c r="AD25">
        <f t="shared" ref="AD25:AH25" si="2">GEOMEAN(AD6:AD21)</f>
        <v>2.175798810509487</v>
      </c>
      <c r="AE25">
        <f t="shared" si="2"/>
        <v>79.269882367513432</v>
      </c>
      <c r="AF25">
        <f t="shared" si="2"/>
        <v>13.810906140806628</v>
      </c>
      <c r="AG25">
        <f t="shared" si="2"/>
        <v>432.83931718116787</v>
      </c>
      <c r="AH25">
        <f t="shared" si="2"/>
        <v>40.440452060279966</v>
      </c>
    </row>
    <row r="29" spans="1:38" x14ac:dyDescent="0.3">
      <c r="I29" t="s">
        <v>130</v>
      </c>
      <c r="J29" t="s">
        <v>7</v>
      </c>
      <c r="K29" t="s">
        <v>131</v>
      </c>
      <c r="L29" t="s">
        <v>7</v>
      </c>
      <c r="M29" t="s">
        <v>132</v>
      </c>
      <c r="N29" t="s">
        <v>7</v>
      </c>
    </row>
    <row r="30" spans="1:38" x14ac:dyDescent="0.3">
      <c r="H30" t="s">
        <v>48</v>
      </c>
      <c r="I30">
        <f>(B25+AC25+O25)/3</f>
        <v>4.0562983539725979</v>
      </c>
      <c r="J30">
        <f t="shared" ref="J30:N30" si="3">(C25+AD25+P25)/3</f>
        <v>2.2450389937926869</v>
      </c>
      <c r="K30">
        <f t="shared" si="3"/>
        <v>84.155340459606307</v>
      </c>
      <c r="L30">
        <f t="shared" si="3"/>
        <v>13.572817482755719</v>
      </c>
      <c r="M30">
        <f t="shared" si="3"/>
        <v>347.65433577981349</v>
      </c>
      <c r="N30">
        <f t="shared" si="3"/>
        <v>33.264502191877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61D6-FA72-4C1E-9498-D5898D193D63}">
  <dimension ref="A1:AM30"/>
  <sheetViews>
    <sheetView topLeftCell="A11" workbookViewId="0">
      <selection activeCell="J34" sqref="J34"/>
    </sheetView>
  </sheetViews>
  <sheetFormatPr defaultRowHeight="14.4" x14ac:dyDescent="0.3"/>
  <sheetData>
    <row r="1" spans="1:39" x14ac:dyDescent="0.3">
      <c r="H1" t="s">
        <v>83</v>
      </c>
    </row>
    <row r="3" spans="1:39" x14ac:dyDescent="0.3">
      <c r="A3" t="s">
        <v>79</v>
      </c>
      <c r="O3" t="s">
        <v>80</v>
      </c>
      <c r="AC3" t="s">
        <v>81</v>
      </c>
    </row>
    <row r="5" spans="1:39" x14ac:dyDescent="0.3">
      <c r="A5" t="s">
        <v>0</v>
      </c>
      <c r="B5" t="s">
        <v>2</v>
      </c>
      <c r="C5" t="s">
        <v>7</v>
      </c>
      <c r="D5" t="s">
        <v>1</v>
      </c>
      <c r="E5" t="s">
        <v>7</v>
      </c>
      <c r="F5" t="s">
        <v>3</v>
      </c>
      <c r="G5" t="s">
        <v>7</v>
      </c>
      <c r="J5" t="s">
        <v>4</v>
      </c>
      <c r="K5" t="s">
        <v>6</v>
      </c>
      <c r="O5" t="s">
        <v>0</v>
      </c>
      <c r="P5" t="s">
        <v>2</v>
      </c>
      <c r="Q5" t="s">
        <v>7</v>
      </c>
      <c r="R5" t="s">
        <v>1</v>
      </c>
      <c r="S5" t="s">
        <v>7</v>
      </c>
      <c r="T5" t="s">
        <v>3</v>
      </c>
      <c r="U5" t="s">
        <v>7</v>
      </c>
      <c r="X5" t="s">
        <v>4</v>
      </c>
      <c r="Y5" t="s">
        <v>6</v>
      </c>
      <c r="AC5" t="s">
        <v>0</v>
      </c>
      <c r="AD5" t="s">
        <v>2</v>
      </c>
      <c r="AE5" t="s">
        <v>7</v>
      </c>
      <c r="AF5" t="s">
        <v>1</v>
      </c>
      <c r="AG5" t="s">
        <v>7</v>
      </c>
      <c r="AH5" t="s">
        <v>3</v>
      </c>
      <c r="AI5" t="s">
        <v>7</v>
      </c>
      <c r="AL5" t="s">
        <v>4</v>
      </c>
      <c r="AM5" t="s">
        <v>6</v>
      </c>
    </row>
    <row r="6" spans="1:39" x14ac:dyDescent="0.3">
      <c r="A6">
        <v>1</v>
      </c>
      <c r="B6">
        <v>0.54200000000000004</v>
      </c>
      <c r="C6">
        <v>0.98499999999999999</v>
      </c>
      <c r="D6">
        <v>38.540999999999997</v>
      </c>
      <c r="E6">
        <v>8.7390000000000008</v>
      </c>
      <c r="F6">
        <v>890</v>
      </c>
      <c r="G6">
        <v>70.137</v>
      </c>
      <c r="J6" t="s">
        <v>25</v>
      </c>
      <c r="K6" s="1" t="s">
        <v>82</v>
      </c>
      <c r="O6">
        <v>1</v>
      </c>
      <c r="P6">
        <v>0.158</v>
      </c>
      <c r="Q6">
        <v>0.36899999999999999</v>
      </c>
      <c r="R6">
        <v>43.837000000000003</v>
      </c>
      <c r="S6">
        <v>9.5280000000000005</v>
      </c>
      <c r="T6">
        <v>640</v>
      </c>
      <c r="U6">
        <v>50.042999999999999</v>
      </c>
      <c r="X6" t="s">
        <v>54</v>
      </c>
      <c r="Y6" s="1" t="s">
        <v>84</v>
      </c>
      <c r="AC6">
        <v>1</v>
      </c>
      <c r="AD6">
        <v>6.3739999999999997</v>
      </c>
      <c r="AE6">
        <v>2.3809999999999998</v>
      </c>
      <c r="AF6">
        <v>120</v>
      </c>
      <c r="AG6">
        <v>14.901999999999999</v>
      </c>
      <c r="AH6">
        <v>130</v>
      </c>
      <c r="AI6">
        <v>16.082999999999998</v>
      </c>
      <c r="AL6" t="s">
        <v>87</v>
      </c>
      <c r="AM6" s="1" t="s">
        <v>88</v>
      </c>
    </row>
    <row r="7" spans="1:39" x14ac:dyDescent="0.3">
      <c r="A7">
        <v>2</v>
      </c>
      <c r="B7">
        <v>3.5000000000000003E-2</v>
      </c>
      <c r="C7">
        <v>8.5999999999999993E-2</v>
      </c>
      <c r="D7">
        <v>78.216999999999999</v>
      </c>
      <c r="E7">
        <v>13.404</v>
      </c>
      <c r="F7">
        <v>320</v>
      </c>
      <c r="G7">
        <v>30.279</v>
      </c>
      <c r="J7" t="s">
        <v>30</v>
      </c>
      <c r="K7" s="1" t="s">
        <v>82</v>
      </c>
      <c r="O7">
        <v>2</v>
      </c>
      <c r="P7">
        <v>2.3999999999999998E-3</v>
      </c>
      <c r="Q7">
        <v>6.4000000000000003E-3</v>
      </c>
      <c r="R7">
        <v>130</v>
      </c>
      <c r="S7">
        <v>20.902000000000001</v>
      </c>
      <c r="T7">
        <v>380</v>
      </c>
      <c r="U7">
        <v>38.89</v>
      </c>
      <c r="X7" t="s">
        <v>85</v>
      </c>
      <c r="Y7" s="1" t="s">
        <v>84</v>
      </c>
      <c r="AC7">
        <v>2</v>
      </c>
      <c r="AD7">
        <v>8.6E-3</v>
      </c>
      <c r="AE7">
        <v>2.3E-2</v>
      </c>
      <c r="AF7">
        <v>140</v>
      </c>
      <c r="AG7">
        <v>25.132999999999999</v>
      </c>
      <c r="AH7">
        <v>720</v>
      </c>
      <c r="AI7">
        <v>63.881999999999998</v>
      </c>
      <c r="AL7" t="s">
        <v>89</v>
      </c>
      <c r="AM7" s="1" t="s">
        <v>88</v>
      </c>
    </row>
    <row r="8" spans="1:39" x14ac:dyDescent="0.3">
      <c r="A8">
        <v>3</v>
      </c>
      <c r="B8">
        <v>0.33800000000000002</v>
      </c>
      <c r="C8">
        <v>0.58299999999999996</v>
      </c>
      <c r="D8">
        <v>97.04</v>
      </c>
      <c r="E8">
        <v>18.338000000000001</v>
      </c>
      <c r="F8">
        <v>1000</v>
      </c>
      <c r="G8">
        <v>80.165999999999997</v>
      </c>
      <c r="J8" t="s">
        <v>56</v>
      </c>
      <c r="K8" s="1" t="s">
        <v>82</v>
      </c>
      <c r="O8">
        <v>3</v>
      </c>
      <c r="P8">
        <v>0.14899999999999999</v>
      </c>
      <c r="Q8">
        <v>0.28100000000000003</v>
      </c>
      <c r="R8">
        <v>250</v>
      </c>
      <c r="S8">
        <v>40.337000000000003</v>
      </c>
      <c r="T8">
        <v>810</v>
      </c>
      <c r="U8">
        <v>77.557000000000002</v>
      </c>
      <c r="X8" t="s">
        <v>86</v>
      </c>
      <c r="Y8" s="1" t="s">
        <v>84</v>
      </c>
      <c r="AC8">
        <v>3</v>
      </c>
      <c r="AD8">
        <v>3.7999999999999999E-2</v>
      </c>
      <c r="AE8">
        <v>9.5000000000000001E-2</v>
      </c>
      <c r="AF8">
        <v>66.17</v>
      </c>
      <c r="AG8">
        <v>10.847</v>
      </c>
      <c r="AH8">
        <v>280</v>
      </c>
      <c r="AI8">
        <v>26.478999999999999</v>
      </c>
      <c r="AL8" s="1" t="s">
        <v>90</v>
      </c>
      <c r="AM8" s="1" t="s">
        <v>88</v>
      </c>
    </row>
    <row r="9" spans="1:39" x14ac:dyDescent="0.3">
      <c r="A9">
        <v>4</v>
      </c>
      <c r="K9" s="1"/>
      <c r="O9">
        <v>4</v>
      </c>
      <c r="Y9" s="1"/>
      <c r="AC9">
        <v>4</v>
      </c>
      <c r="AM9" s="1"/>
    </row>
    <row r="12" spans="1:39" x14ac:dyDescent="0.3">
      <c r="A12">
        <v>5</v>
      </c>
      <c r="D12">
        <v>350</v>
      </c>
      <c r="E12">
        <v>41.887999999999998</v>
      </c>
      <c r="F12">
        <v>310</v>
      </c>
      <c r="G12">
        <v>37.857999999999997</v>
      </c>
      <c r="J12" s="2" t="s">
        <v>107</v>
      </c>
      <c r="K12" s="2" t="s">
        <v>67</v>
      </c>
      <c r="O12">
        <v>5</v>
      </c>
      <c r="R12">
        <v>140</v>
      </c>
      <c r="S12">
        <v>15.571999999999999</v>
      </c>
      <c r="T12">
        <v>67.768000000000001</v>
      </c>
      <c r="U12">
        <v>10.061999999999999</v>
      </c>
      <c r="X12" s="2" t="s">
        <v>109</v>
      </c>
      <c r="Y12" s="2" t="s">
        <v>110</v>
      </c>
      <c r="AC12">
        <v>5</v>
      </c>
      <c r="AF12">
        <v>310</v>
      </c>
      <c r="AG12">
        <v>28.454999999999998</v>
      </c>
      <c r="AH12">
        <v>74.584999999999994</v>
      </c>
      <c r="AI12">
        <v>11.997999999999999</v>
      </c>
      <c r="AL12" s="2" t="s">
        <v>102</v>
      </c>
      <c r="AM12" s="2" t="s">
        <v>107</v>
      </c>
    </row>
    <row r="13" spans="1:39" x14ac:dyDescent="0.3">
      <c r="A13">
        <v>6</v>
      </c>
      <c r="D13">
        <v>49.48</v>
      </c>
      <c r="E13">
        <v>11.782999999999999</v>
      </c>
      <c r="F13">
        <v>1200</v>
      </c>
      <c r="G13">
        <v>96.15</v>
      </c>
      <c r="J13" s="2" t="s">
        <v>28</v>
      </c>
      <c r="K13" t="s">
        <v>86</v>
      </c>
      <c r="O13">
        <v>6</v>
      </c>
      <c r="R13">
        <v>200</v>
      </c>
      <c r="S13">
        <v>34.600999999999999</v>
      </c>
      <c r="T13">
        <v>830</v>
      </c>
      <c r="U13">
        <v>79.811000000000007</v>
      </c>
      <c r="X13" s="2" t="s">
        <v>86</v>
      </c>
      <c r="Y13" t="s">
        <v>53</v>
      </c>
      <c r="AC13">
        <v>6</v>
      </c>
      <c r="AF13">
        <v>400</v>
      </c>
      <c r="AG13">
        <v>42.691000000000003</v>
      </c>
      <c r="AH13">
        <v>200</v>
      </c>
      <c r="AI13">
        <v>29.105</v>
      </c>
      <c r="AL13" s="2" t="s">
        <v>111</v>
      </c>
      <c r="AM13" t="s">
        <v>49</v>
      </c>
    </row>
    <row r="14" spans="1:39" x14ac:dyDescent="0.3">
      <c r="A14">
        <v>7</v>
      </c>
      <c r="D14">
        <v>210</v>
      </c>
      <c r="E14">
        <v>33.386000000000003</v>
      </c>
      <c r="F14">
        <v>620</v>
      </c>
      <c r="G14">
        <v>61.7</v>
      </c>
      <c r="J14" s="2" t="s">
        <v>30</v>
      </c>
      <c r="K14" t="s">
        <v>108</v>
      </c>
      <c r="O14">
        <v>7</v>
      </c>
      <c r="R14">
        <v>160</v>
      </c>
      <c r="S14">
        <v>16.448</v>
      </c>
      <c r="T14">
        <v>77.070999999999998</v>
      </c>
      <c r="U14">
        <v>11</v>
      </c>
      <c r="X14" s="2" t="s">
        <v>91</v>
      </c>
      <c r="Y14" t="s">
        <v>85</v>
      </c>
      <c r="AC14">
        <v>7</v>
      </c>
      <c r="AF14">
        <v>120</v>
      </c>
      <c r="AG14">
        <v>22.138999999999999</v>
      </c>
      <c r="AH14">
        <v>680</v>
      </c>
      <c r="AI14">
        <v>61.6</v>
      </c>
      <c r="AL14" s="2" t="s">
        <v>86</v>
      </c>
      <c r="AM14" t="s">
        <v>28</v>
      </c>
    </row>
    <row r="15" spans="1:39" x14ac:dyDescent="0.3">
      <c r="A15">
        <v>8</v>
      </c>
      <c r="D15">
        <v>370</v>
      </c>
      <c r="E15">
        <v>39.537999999999997</v>
      </c>
      <c r="F15">
        <v>160</v>
      </c>
      <c r="G15">
        <v>25.103000000000002</v>
      </c>
      <c r="J15" s="2" t="s">
        <v>109</v>
      </c>
      <c r="K15" t="s">
        <v>110</v>
      </c>
      <c r="O15">
        <v>8</v>
      </c>
      <c r="R15">
        <v>330</v>
      </c>
      <c r="S15">
        <v>39.203000000000003</v>
      </c>
      <c r="T15">
        <v>290</v>
      </c>
      <c r="U15">
        <v>37.170999999999999</v>
      </c>
      <c r="X15" s="2" t="s">
        <v>102</v>
      </c>
      <c r="Y15" t="s">
        <v>107</v>
      </c>
      <c r="AC15">
        <v>8</v>
      </c>
      <c r="AF15">
        <v>280</v>
      </c>
      <c r="AG15">
        <v>46.71</v>
      </c>
      <c r="AH15">
        <v>1300</v>
      </c>
      <c r="AI15">
        <v>120</v>
      </c>
      <c r="AL15" s="2" t="s">
        <v>64</v>
      </c>
      <c r="AM15" t="s">
        <v>112</v>
      </c>
    </row>
    <row r="18" spans="1:39" x14ac:dyDescent="0.3">
      <c r="A18">
        <v>9</v>
      </c>
      <c r="J18" s="2"/>
      <c r="K18" s="2"/>
      <c r="O18">
        <v>9</v>
      </c>
      <c r="X18" s="2"/>
      <c r="Y18" s="2"/>
      <c r="AC18">
        <v>9</v>
      </c>
      <c r="AL18" s="2"/>
      <c r="AM18" s="2"/>
    </row>
    <row r="19" spans="1:39" x14ac:dyDescent="0.3">
      <c r="A19">
        <v>10</v>
      </c>
      <c r="J19" s="2"/>
      <c r="K19" s="3"/>
      <c r="O19">
        <v>10</v>
      </c>
      <c r="X19" s="2"/>
      <c r="Y19" s="3"/>
      <c r="AC19">
        <v>10</v>
      </c>
      <c r="AL19" s="2"/>
      <c r="AM19" s="3"/>
    </row>
    <row r="20" spans="1:39" x14ac:dyDescent="0.3">
      <c r="A20">
        <v>11</v>
      </c>
      <c r="J20" s="3"/>
      <c r="O20">
        <v>11</v>
      </c>
      <c r="X20" s="3"/>
      <c r="AC20">
        <v>11</v>
      </c>
      <c r="AL20" s="3"/>
    </row>
    <row r="21" spans="1:39" x14ac:dyDescent="0.3">
      <c r="A21">
        <v>12</v>
      </c>
      <c r="K21" s="1"/>
      <c r="O21">
        <v>12</v>
      </c>
      <c r="Y21" s="1"/>
      <c r="AC21">
        <v>12</v>
      </c>
      <c r="AM21" s="1"/>
    </row>
    <row r="25" spans="1:39" x14ac:dyDescent="0.3">
      <c r="A25" t="s">
        <v>48</v>
      </c>
      <c r="B25">
        <f>GEOMEAN(B6:B21)</f>
        <v>0.18577816849900064</v>
      </c>
      <c r="C25">
        <f t="shared" ref="C25:G25" si="0">GEOMEAN(C6:C21)</f>
        <v>0.36688876443341473</v>
      </c>
      <c r="D25">
        <f t="shared" si="0"/>
        <v>121.62234763792742</v>
      </c>
      <c r="E25">
        <f t="shared" si="0"/>
        <v>20.25664563869416</v>
      </c>
      <c r="F25">
        <f t="shared" si="0"/>
        <v>521.63972431403602</v>
      </c>
      <c r="G25">
        <f t="shared" si="0"/>
        <v>51.492310802336753</v>
      </c>
      <c r="O25" t="s">
        <v>48</v>
      </c>
      <c r="P25">
        <f>GEOMEAN(P6:P21)</f>
        <v>3.8372332500694342E-2</v>
      </c>
      <c r="Q25">
        <f t="shared" ref="Q25:U25" si="1">GEOMEAN(Q6:Q21)</f>
        <v>8.7224312161521392E-2</v>
      </c>
      <c r="R25">
        <f t="shared" si="1"/>
        <v>154.55168144170008</v>
      </c>
      <c r="S25">
        <f t="shared" si="1"/>
        <v>22.355999454328856</v>
      </c>
      <c r="T25">
        <f t="shared" si="1"/>
        <v>305.37560095759784</v>
      </c>
      <c r="U25">
        <f t="shared" si="1"/>
        <v>33.719260353966604</v>
      </c>
      <c r="AC25" t="s">
        <v>48</v>
      </c>
      <c r="AD25">
        <f>GEOMEAN(AD6:AD21)</f>
        <v>0.12771190086845832</v>
      </c>
      <c r="AE25">
        <f t="shared" ref="AE25:AI25" si="2">GEOMEAN(AE6:AE21)</f>
        <v>0.17327541416265457</v>
      </c>
      <c r="AF25">
        <f t="shared" si="2"/>
        <v>172.96635186798298</v>
      </c>
      <c r="AG25">
        <f t="shared" si="2"/>
        <v>24.36897883931282</v>
      </c>
      <c r="AH25">
        <f t="shared" si="2"/>
        <v>320.26513459352049</v>
      </c>
      <c r="AI25">
        <f t="shared" si="2"/>
        <v>35.440344752869798</v>
      </c>
    </row>
    <row r="29" spans="1:39" x14ac:dyDescent="0.3">
      <c r="I29" t="s">
        <v>130</v>
      </c>
      <c r="J29" t="s">
        <v>7</v>
      </c>
      <c r="K29" t="s">
        <v>131</v>
      </c>
      <c r="L29" t="s">
        <v>7</v>
      </c>
      <c r="M29" t="s">
        <v>132</v>
      </c>
      <c r="N29" t="s">
        <v>7</v>
      </c>
    </row>
    <row r="30" spans="1:39" x14ac:dyDescent="0.3">
      <c r="H30" t="s">
        <v>48</v>
      </c>
      <c r="I30">
        <f>(B25+P25+AD25)/3</f>
        <v>0.11728746728938444</v>
      </c>
      <c r="J30">
        <f t="shared" ref="J30:N30" si="3">(C25+Q25+AE25)/3</f>
        <v>0.20912949691919688</v>
      </c>
      <c r="K30">
        <f t="shared" si="3"/>
        <v>149.71346031587018</v>
      </c>
      <c r="L30">
        <f t="shared" si="3"/>
        <v>22.32720797744528</v>
      </c>
      <c r="M30">
        <f t="shared" si="3"/>
        <v>382.42681995505149</v>
      </c>
      <c r="N30">
        <f t="shared" si="3"/>
        <v>40.217305303057721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341F-3966-4B4C-BF78-D117C22D5F2E}">
  <dimension ref="A3:AO30"/>
  <sheetViews>
    <sheetView topLeftCell="A8" workbookViewId="0">
      <selection activeCell="I33" sqref="I33"/>
    </sheetView>
  </sheetViews>
  <sheetFormatPr defaultRowHeight="14.4" x14ac:dyDescent="0.3"/>
  <sheetData>
    <row r="3" spans="1:41" x14ac:dyDescent="0.3">
      <c r="A3" t="s">
        <v>92</v>
      </c>
      <c r="P3" t="s">
        <v>93</v>
      </c>
      <c r="AE3" t="s">
        <v>94</v>
      </c>
    </row>
    <row r="5" spans="1:41" x14ac:dyDescent="0.3">
      <c r="A5" t="s">
        <v>0</v>
      </c>
      <c r="B5" t="s">
        <v>2</v>
      </c>
      <c r="C5" t="s">
        <v>7</v>
      </c>
      <c r="D5" t="s">
        <v>1</v>
      </c>
      <c r="E5" t="s">
        <v>7</v>
      </c>
      <c r="F5" t="s">
        <v>3</v>
      </c>
      <c r="G5" t="s">
        <v>7</v>
      </c>
      <c r="J5" t="s">
        <v>4</v>
      </c>
      <c r="K5" t="s">
        <v>6</v>
      </c>
      <c r="P5" t="s">
        <v>0</v>
      </c>
      <c r="Q5" t="s">
        <v>2</v>
      </c>
      <c r="R5" t="s">
        <v>7</v>
      </c>
      <c r="S5" t="s">
        <v>1</v>
      </c>
      <c r="T5" t="s">
        <v>7</v>
      </c>
      <c r="U5" t="s">
        <v>3</v>
      </c>
      <c r="V5" t="s">
        <v>7</v>
      </c>
      <c r="Y5" t="s">
        <v>4</v>
      </c>
      <c r="Z5" t="s">
        <v>6</v>
      </c>
      <c r="AE5" t="s">
        <v>0</v>
      </c>
      <c r="AF5" t="s">
        <v>2</v>
      </c>
      <c r="AG5" t="s">
        <v>7</v>
      </c>
      <c r="AH5" t="s">
        <v>1</v>
      </c>
      <c r="AI5" t="s">
        <v>7</v>
      </c>
      <c r="AJ5" t="s">
        <v>3</v>
      </c>
      <c r="AK5" t="s">
        <v>7</v>
      </c>
      <c r="AN5" t="s">
        <v>4</v>
      </c>
      <c r="AO5" t="s">
        <v>6</v>
      </c>
    </row>
    <row r="6" spans="1:41" x14ac:dyDescent="0.3">
      <c r="A6">
        <v>1</v>
      </c>
      <c r="B6">
        <v>1.1000000000000001E-3</v>
      </c>
      <c r="C6">
        <v>2.8E-3</v>
      </c>
      <c r="D6">
        <v>180</v>
      </c>
      <c r="E6">
        <v>25.614999999999998</v>
      </c>
      <c r="F6">
        <v>380</v>
      </c>
      <c r="G6">
        <v>41.241999999999997</v>
      </c>
      <c r="J6" t="s">
        <v>91</v>
      </c>
      <c r="K6" s="1" t="s">
        <v>32</v>
      </c>
      <c r="P6">
        <v>1</v>
      </c>
      <c r="Q6">
        <v>3.2000000000000001E-2</v>
      </c>
      <c r="R6">
        <v>8.8999999999999996E-2</v>
      </c>
      <c r="S6">
        <v>57.43</v>
      </c>
      <c r="T6">
        <v>11.618</v>
      </c>
      <c r="U6">
        <v>640</v>
      </c>
      <c r="V6">
        <v>52.335000000000001</v>
      </c>
      <c r="Y6" t="s">
        <v>95</v>
      </c>
      <c r="Z6" s="1" t="s">
        <v>97</v>
      </c>
      <c r="AE6">
        <v>1</v>
      </c>
      <c r="AF6">
        <v>2.8E-3</v>
      </c>
      <c r="AG6">
        <v>7.4999999999999997E-3</v>
      </c>
      <c r="AH6">
        <v>100</v>
      </c>
      <c r="AI6">
        <v>13.228</v>
      </c>
      <c r="AJ6">
        <v>120</v>
      </c>
      <c r="AK6">
        <v>14.432</v>
      </c>
      <c r="AN6" t="s">
        <v>31</v>
      </c>
      <c r="AO6" s="1" t="s">
        <v>99</v>
      </c>
    </row>
    <row r="7" spans="1:41" x14ac:dyDescent="0.3">
      <c r="A7">
        <v>2</v>
      </c>
      <c r="B7">
        <v>6.3E-3</v>
      </c>
      <c r="C7">
        <v>1.4E-2</v>
      </c>
      <c r="D7">
        <v>680</v>
      </c>
      <c r="E7">
        <v>59.848999999999997</v>
      </c>
      <c r="F7">
        <v>89.784999999999997</v>
      </c>
      <c r="G7">
        <v>18.013000000000002</v>
      </c>
      <c r="J7" t="s">
        <v>57</v>
      </c>
      <c r="K7" s="1" t="s">
        <v>32</v>
      </c>
      <c r="P7">
        <v>2</v>
      </c>
      <c r="Q7">
        <v>3.3000000000000002E-2</v>
      </c>
      <c r="R7">
        <v>8.6999999999999994E-2</v>
      </c>
      <c r="S7">
        <v>44.04</v>
      </c>
      <c r="T7">
        <v>8.4730000000000008</v>
      </c>
      <c r="U7">
        <v>320</v>
      </c>
      <c r="V7">
        <v>28.722999999999999</v>
      </c>
      <c r="Y7" t="s">
        <v>96</v>
      </c>
      <c r="Z7" s="1" t="s">
        <v>97</v>
      </c>
      <c r="AE7">
        <v>2</v>
      </c>
      <c r="AF7">
        <v>9.2400000000000002E-4</v>
      </c>
      <c r="AG7">
        <v>2.3999999999999998E-3</v>
      </c>
      <c r="AH7">
        <v>91.254000000000005</v>
      </c>
      <c r="AI7">
        <v>11.442</v>
      </c>
      <c r="AJ7">
        <v>98.814999999999998</v>
      </c>
      <c r="AK7">
        <v>12.17</v>
      </c>
      <c r="AN7" t="s">
        <v>98</v>
      </c>
      <c r="AO7" s="1" t="s">
        <v>99</v>
      </c>
    </row>
    <row r="8" spans="1:41" x14ac:dyDescent="0.3">
      <c r="A8">
        <v>3</v>
      </c>
      <c r="B8">
        <v>3.4000000000000002E-2</v>
      </c>
      <c r="C8">
        <v>9.5000000000000001E-2</v>
      </c>
      <c r="D8">
        <v>71.697999999999993</v>
      </c>
      <c r="E8">
        <v>15.896000000000001</v>
      </c>
      <c r="F8">
        <v>1000</v>
      </c>
      <c r="G8">
        <v>84.736999999999995</v>
      </c>
      <c r="J8" t="s">
        <v>88</v>
      </c>
      <c r="K8" s="1" t="s">
        <v>32</v>
      </c>
      <c r="P8">
        <v>3</v>
      </c>
      <c r="Q8">
        <v>0.01</v>
      </c>
      <c r="R8">
        <v>2.5000000000000001E-2</v>
      </c>
      <c r="S8">
        <v>210</v>
      </c>
      <c r="T8">
        <v>22.324999999999999</v>
      </c>
      <c r="U8">
        <v>78.713999999999999</v>
      </c>
      <c r="V8">
        <v>12.692</v>
      </c>
      <c r="Y8" t="s">
        <v>86</v>
      </c>
      <c r="Z8" s="1" t="s">
        <v>97</v>
      </c>
      <c r="AE8">
        <v>3</v>
      </c>
      <c r="AO8" s="1"/>
    </row>
    <row r="9" spans="1:41" x14ac:dyDescent="0.3">
      <c r="A9">
        <v>4</v>
      </c>
      <c r="B9">
        <v>0.21199999999999999</v>
      </c>
      <c r="C9">
        <v>0.41399999999999998</v>
      </c>
      <c r="D9">
        <v>77.218000000000004</v>
      </c>
      <c r="E9">
        <v>15.314</v>
      </c>
      <c r="F9">
        <v>780</v>
      </c>
      <c r="G9">
        <v>61.624000000000002</v>
      </c>
      <c r="J9" t="s">
        <v>45</v>
      </c>
      <c r="K9" s="1" t="s">
        <v>32</v>
      </c>
      <c r="P9">
        <v>4</v>
      </c>
      <c r="Z9" s="1"/>
      <c r="AE9">
        <v>4</v>
      </c>
      <c r="AO9" s="1"/>
    </row>
    <row r="12" spans="1:41" x14ac:dyDescent="0.3">
      <c r="A12">
        <v>5</v>
      </c>
      <c r="D12">
        <v>550</v>
      </c>
      <c r="E12">
        <v>53.762</v>
      </c>
      <c r="F12">
        <v>170</v>
      </c>
      <c r="G12">
        <v>27.861000000000001</v>
      </c>
      <c r="J12" s="2" t="s">
        <v>113</v>
      </c>
      <c r="K12" s="2" t="s">
        <v>77</v>
      </c>
      <c r="P12">
        <v>5</v>
      </c>
      <c r="S12">
        <v>730</v>
      </c>
      <c r="T12">
        <v>72.185000000000002</v>
      </c>
      <c r="U12">
        <v>220</v>
      </c>
      <c r="V12">
        <v>34.698999999999998</v>
      </c>
      <c r="Y12" s="2" t="s">
        <v>85</v>
      </c>
      <c r="Z12" s="2" t="s">
        <v>105</v>
      </c>
      <c r="AE12">
        <v>5</v>
      </c>
      <c r="AH12">
        <v>300</v>
      </c>
      <c r="AI12">
        <v>35.491999999999997</v>
      </c>
      <c r="AJ12">
        <v>250</v>
      </c>
      <c r="AK12">
        <v>31.722000000000001</v>
      </c>
      <c r="AN12" s="2" t="s">
        <v>89</v>
      </c>
      <c r="AO12" s="2" t="s">
        <v>117</v>
      </c>
    </row>
    <row r="13" spans="1:41" x14ac:dyDescent="0.3">
      <c r="A13">
        <v>6</v>
      </c>
      <c r="D13">
        <v>250</v>
      </c>
      <c r="E13">
        <v>39.106999999999999</v>
      </c>
      <c r="F13">
        <v>600</v>
      </c>
      <c r="G13">
        <v>63.308</v>
      </c>
      <c r="J13" s="2" t="s">
        <v>114</v>
      </c>
      <c r="K13" t="s">
        <v>77</v>
      </c>
      <c r="P13">
        <v>6</v>
      </c>
      <c r="S13">
        <v>67.984999999999999</v>
      </c>
      <c r="T13">
        <v>11.851000000000001</v>
      </c>
      <c r="U13">
        <v>290</v>
      </c>
      <c r="V13">
        <v>28.169</v>
      </c>
      <c r="Y13" s="2" t="s">
        <v>74</v>
      </c>
      <c r="Z13" t="s">
        <v>105</v>
      </c>
      <c r="AE13">
        <v>6</v>
      </c>
      <c r="AH13">
        <v>61.143999999999998</v>
      </c>
      <c r="AI13">
        <v>9.8209999999999997</v>
      </c>
      <c r="AJ13">
        <v>220</v>
      </c>
      <c r="AK13">
        <v>20.792000000000002</v>
      </c>
      <c r="AN13" s="2" t="s">
        <v>104</v>
      </c>
      <c r="AO13" t="s">
        <v>118</v>
      </c>
    </row>
    <row r="14" spans="1:41" x14ac:dyDescent="0.3">
      <c r="A14">
        <v>7</v>
      </c>
      <c r="D14">
        <v>80.463999999999999</v>
      </c>
      <c r="E14">
        <v>15.776</v>
      </c>
      <c r="F14">
        <v>790</v>
      </c>
      <c r="G14">
        <v>64.233000000000004</v>
      </c>
      <c r="J14" s="2" t="s">
        <v>74</v>
      </c>
      <c r="K14" t="s">
        <v>115</v>
      </c>
      <c r="P14">
        <v>7</v>
      </c>
      <c r="S14">
        <v>300</v>
      </c>
      <c r="T14">
        <v>29.974</v>
      </c>
      <c r="U14">
        <v>110</v>
      </c>
      <c r="V14">
        <v>16.66</v>
      </c>
      <c r="Y14" s="2" t="s">
        <v>108</v>
      </c>
      <c r="Z14" t="s">
        <v>116</v>
      </c>
      <c r="AE14">
        <v>7</v>
      </c>
      <c r="AH14">
        <v>72.563999999999993</v>
      </c>
      <c r="AI14">
        <v>9.6029999999999998</v>
      </c>
      <c r="AJ14">
        <v>97.966999999999999</v>
      </c>
      <c r="AK14">
        <v>11.176</v>
      </c>
      <c r="AN14" s="2" t="s">
        <v>13</v>
      </c>
      <c r="AO14" t="s">
        <v>63</v>
      </c>
    </row>
    <row r="15" spans="1:41" x14ac:dyDescent="0.3">
      <c r="A15">
        <v>8</v>
      </c>
      <c r="D15">
        <v>100</v>
      </c>
      <c r="E15">
        <v>21.876999999999999</v>
      </c>
      <c r="F15">
        <v>1200</v>
      </c>
      <c r="G15">
        <v>98.22</v>
      </c>
      <c r="J15" s="2" t="s">
        <v>86</v>
      </c>
      <c r="K15" t="s">
        <v>30</v>
      </c>
      <c r="P15">
        <v>8</v>
      </c>
      <c r="S15">
        <v>170</v>
      </c>
      <c r="T15">
        <v>26.376999999999999</v>
      </c>
      <c r="U15">
        <v>550</v>
      </c>
      <c r="V15">
        <v>54.026000000000003</v>
      </c>
      <c r="Y15" s="2" t="s">
        <v>89</v>
      </c>
      <c r="Z15" t="s">
        <v>117</v>
      </c>
      <c r="AE15">
        <v>8</v>
      </c>
      <c r="AH15">
        <v>4.4630000000000001</v>
      </c>
      <c r="AI15">
        <v>0.93200000000000005</v>
      </c>
      <c r="AJ15">
        <v>40.171999999999997</v>
      </c>
      <c r="AK15">
        <v>3.5489999999999999</v>
      </c>
      <c r="AN15" s="2" t="s">
        <v>103</v>
      </c>
      <c r="AO15" t="s">
        <v>119</v>
      </c>
    </row>
    <row r="18" spans="1:41" x14ac:dyDescent="0.3">
      <c r="A18">
        <v>9</v>
      </c>
      <c r="J18" s="2"/>
      <c r="K18" s="2"/>
      <c r="P18">
        <v>9</v>
      </c>
      <c r="Y18" s="2"/>
      <c r="Z18" s="2"/>
      <c r="AE18">
        <v>9</v>
      </c>
      <c r="AN18" s="2"/>
      <c r="AO18" s="2"/>
    </row>
    <row r="19" spans="1:41" x14ac:dyDescent="0.3">
      <c r="A19">
        <v>10</v>
      </c>
      <c r="J19" s="2"/>
      <c r="K19" s="3"/>
      <c r="P19">
        <v>10</v>
      </c>
      <c r="Y19" s="2"/>
      <c r="Z19" s="3"/>
      <c r="AE19">
        <v>10</v>
      </c>
      <c r="AN19" s="2"/>
      <c r="AO19" s="3"/>
    </row>
    <row r="20" spans="1:41" x14ac:dyDescent="0.3">
      <c r="A20">
        <v>11</v>
      </c>
      <c r="J20" s="3"/>
      <c r="P20">
        <v>11</v>
      </c>
      <c r="Y20" s="3"/>
      <c r="AE20">
        <v>11</v>
      </c>
      <c r="AN20" s="3"/>
    </row>
    <row r="21" spans="1:41" x14ac:dyDescent="0.3">
      <c r="A21">
        <v>12</v>
      </c>
      <c r="K21" s="1"/>
      <c r="P21">
        <v>12</v>
      </c>
      <c r="Z21" s="1"/>
      <c r="AE21">
        <v>12</v>
      </c>
      <c r="AO21" s="1"/>
    </row>
    <row r="25" spans="1:41" x14ac:dyDescent="0.3">
      <c r="A25" t="s">
        <v>48</v>
      </c>
      <c r="B25">
        <f>GEOMEAN(B6:B21)</f>
        <v>1.494985578231834E-2</v>
      </c>
      <c r="C25">
        <f t="shared" ref="C25:G25" si="0">GEOMEAN(C6:C21)</f>
        <v>3.5237290218232395E-2</v>
      </c>
      <c r="D25">
        <f t="shared" si="0"/>
        <v>171.53941139917734</v>
      </c>
      <c r="E25">
        <f t="shared" si="0"/>
        <v>26.858409570792851</v>
      </c>
      <c r="F25">
        <f t="shared" si="0"/>
        <v>474.5820543114616</v>
      </c>
      <c r="G25">
        <f t="shared" si="0"/>
        <v>50.628524512987603</v>
      </c>
      <c r="P25" t="s">
        <v>48</v>
      </c>
      <c r="Q25">
        <f>GEOMEAN(Q6:Q21)</f>
        <v>2.1939226209730475E-2</v>
      </c>
      <c r="R25">
        <f t="shared" ref="R25:V25" si="1">GEOMEAN(R6:R21)</f>
        <v>5.7847299477244117E-2</v>
      </c>
      <c r="S25">
        <f t="shared" si="1"/>
        <v>144.94923815165723</v>
      </c>
      <c r="T25">
        <f t="shared" si="1"/>
        <v>20.431703931764726</v>
      </c>
      <c r="U25">
        <f t="shared" si="1"/>
        <v>250.68991059087264</v>
      </c>
      <c r="V25">
        <f t="shared" si="1"/>
        <v>28.887011404578011</v>
      </c>
      <c r="AE25" t="s">
        <v>48</v>
      </c>
      <c r="AF25">
        <f>GEOMEAN(AF6:AF21)</f>
        <v>1.6084775410306481E-3</v>
      </c>
      <c r="AG25">
        <f t="shared" ref="AG25:AK25" si="2">GEOMEAN(AG6:AG21)</f>
        <v>4.2426406871192849E-3</v>
      </c>
      <c r="AH25">
        <f t="shared" si="2"/>
        <v>61.519460587263964</v>
      </c>
      <c r="AI25">
        <f t="shared" si="2"/>
        <v>8.8243798133801779</v>
      </c>
      <c r="AJ25">
        <f t="shared" si="2"/>
        <v>117.01144581381864</v>
      </c>
      <c r="AK25">
        <f t="shared" si="2"/>
        <v>12.893704705914715</v>
      </c>
    </row>
    <row r="29" spans="1:41" x14ac:dyDescent="0.3">
      <c r="I29" t="s">
        <v>130</v>
      </c>
      <c r="J29" t="s">
        <v>7</v>
      </c>
      <c r="K29" t="s">
        <v>131</v>
      </c>
      <c r="L29" t="s">
        <v>7</v>
      </c>
      <c r="M29" t="s">
        <v>132</v>
      </c>
      <c r="N29" t="s">
        <v>7</v>
      </c>
    </row>
    <row r="30" spans="1:41" x14ac:dyDescent="0.3">
      <c r="H30" t="s">
        <v>48</v>
      </c>
      <c r="I30">
        <f>(B25+AF25+Q25)/3</f>
        <v>1.283251984435982E-2</v>
      </c>
      <c r="J30">
        <f t="shared" ref="J30:N30" si="3">(C25+AG25+R25)/3</f>
        <v>3.2442410127531934E-2</v>
      </c>
      <c r="K30">
        <f t="shared" si="3"/>
        <v>126.0027033793662</v>
      </c>
      <c r="L30">
        <f t="shared" si="3"/>
        <v>18.704831105312582</v>
      </c>
      <c r="M30">
        <f t="shared" si="3"/>
        <v>280.76113690538426</v>
      </c>
      <c r="N30">
        <f t="shared" si="3"/>
        <v>30.803080207826778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003</vt:lpstr>
      <vt:lpstr>004</vt:lpstr>
      <vt:lpstr>006</vt:lpstr>
      <vt:lpstr>Støj</vt:lpstr>
      <vt:lpstr>1 vs 2 konstant inferens</vt:lpstr>
      <vt:lpstr>45A45A90A</vt:lpstr>
      <vt:lpstr>60A60A60A</vt:lpstr>
      <vt:lpstr>120A30A30A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Tønning Christensen</dc:creator>
  <cp:lastModifiedBy>Martin Tønning Christensen</cp:lastModifiedBy>
  <dcterms:created xsi:type="dcterms:W3CDTF">2025-05-17T14:41:11Z</dcterms:created>
  <dcterms:modified xsi:type="dcterms:W3CDTF">2025-05-29T17:38:29Z</dcterms:modified>
</cp:coreProperties>
</file>