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v50675\RP\racunalniski-praktikum\excel\"/>
    </mc:Choice>
  </mc:AlternateContent>
  <xr:revisionPtr revIDLastSave="0" documentId="13_ncr:1_{064CDC2D-248F-48A1-A67E-38B969AB8542}" xr6:coauthVersionLast="47" xr6:coauthVersionMax="47" xr10:uidLastSave="{00000000-0000-0000-0000-000000000000}"/>
  <bookViews>
    <workbookView xWindow="6345" yWindow="2760" windowWidth="21600" windowHeight="11295" xr2:uid="{00000000-000D-0000-FFFF-FFFF00000000}"/>
  </bookViews>
  <sheets>
    <sheet name="Rezultati" sheetId="1" r:id="rId1"/>
  </sheets>
  <calcPr calcId="191029"/>
  <pivotCaches>
    <pivotCache cacheId="15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3" i="1"/>
  <c r="J4" i="1"/>
  <c r="I5" i="1"/>
  <c r="I4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</calcChain>
</file>

<file path=xl/sharedStrings.xml><?xml version="1.0" encoding="utf-8"?>
<sst xmlns="http://schemas.openxmlformats.org/spreadsheetml/2006/main" count="104" uniqueCount="70">
  <si>
    <t>Priimek</t>
  </si>
  <si>
    <t>Ime</t>
  </si>
  <si>
    <t>Skupina</t>
  </si>
  <si>
    <t>Točke</t>
  </si>
  <si>
    <t>Opravil</t>
  </si>
  <si>
    <t>Test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</si>
  <si>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</si>
  <si>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</si>
  <si>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</si>
  <si>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</si>
  <si>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</si>
  <si>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</si>
  <si>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</si>
  <si>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</si>
  <si>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</si>
  <si>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</si>
  <si>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</si>
  <si>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</si>
  <si>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</si>
  <si>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</si>
  <si>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</si>
  <si>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</si>
  <si>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</si>
  <si>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</si>
  <si>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</si>
  <si>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</si>
  <si>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</si>
  <si>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</si>
  <si>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</si>
  <si>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</si>
  <si>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</si>
  <si>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</si>
  <si>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</si>
  <si>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</si>
  <si>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</si>
  <si>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</si>
  <si>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</si>
  <si>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</si>
  <si>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</si>
  <si>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</si>
  <si>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</si>
  <si>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</si>
  <si>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</si>
  <si>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</si>
  <si>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</si>
  <si>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</si>
  <si>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</si>
  <si>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</si>
  <si>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</si>
  <si>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</si>
  <si>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</si>
  <si>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</si>
  <si>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</si>
  <si>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</si>
  <si>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</si>
  <si>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</si>
  <si>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</si>
  <si>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</si>
  <si>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</si>
  <si>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</si>
  <si>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</si>
  <si>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</si>
  <si>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</si>
  <si>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</si>
  <si>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</si>
  <si>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</si>
  <si>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Row Labels</t>
  </si>
  <si>
    <t>Maksimum</t>
  </si>
  <si>
    <t>Povprečje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</si>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</sst>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numFmt numFmtId="2" formatCode="0.00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Velikost</a:t>
            </a:r>
            <a:r>
              <a:rPr lang="en-US" b="1" baseline="0"/>
              <a:t> Skupin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8055409740449115E-2"/>
          <c:y val="0.22467410323709536"/>
          <c:w val="0.80981510644502774"/>
          <c:h val="0.5747947652376785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EFC-47A4-A73D-F98241615839}"/>
              </c:ext>
            </c:extLst>
          </c:dPt>
          <c:dPt>
            <c:idx val="1"/>
            <c:bubble3D val="0"/>
            <c:explosion val="29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EFC-47A4-A73D-F982416158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EFC-47A4-A73D-F98241615839}"/>
              </c:ext>
            </c:extLst>
          </c:dPt>
          <c:dLbls>
            <c:dLbl>
              <c:idx val="0"/>
              <c:layout>
                <c:manualLayout>
                  <c:x val="6.5656167979002622E-3"/>
                  <c:y val="-9.1498979294254881E-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FC-47A4-A73D-F98241615839}"/>
                </c:ext>
              </c:extLst>
            </c:dLbl>
            <c:dLbl>
              <c:idx val="1"/>
              <c:layout>
                <c:manualLayout>
                  <c:x val="-4.2915354330708665E-2"/>
                  <c:y val="-6.3389472149314669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FC-47A4-A73D-F98241615839}"/>
                </c:ext>
              </c:extLst>
            </c:dLbl>
            <c:dLbl>
              <c:idx val="2"/>
              <c:layout>
                <c:manualLayout>
                  <c:x val="-1.3200787401574803E-2"/>
                  <c:y val="-1.609069699620880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FC-47A4-A73D-F982416158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'Rezultati'!$I$3:$I$5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C-47A4-A73D-F98241615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350329542140562"/>
          <c:y val="0.27372630504520268"/>
          <c:w val="8.7437664041994753E-2"/>
          <c:h val="0.48090332458442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Število</a:t>
            </a:r>
            <a:r>
              <a:rPr lang="en-US" b="1" baseline="0"/>
              <a:t> točk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</c:v>
                </c:pt>
                <c:pt idx="1">
                  <c:v>66.5</c:v>
                </c:pt>
                <c:pt idx="2">
                  <c:v>47.71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4-4A4A-8038-A7AD681BDB5E}"/>
            </c:ext>
          </c:extLst>
        </c:ser>
        <c:ser>
          <c:idx val="1"/>
          <c:order val="1"/>
          <c:tx>
            <c:v>2021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04-4A4A-8038-A7AD681BDB5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86863"/>
        <c:axId val="202287695"/>
      </c:barChart>
      <c:catAx>
        <c:axId val="202286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Skupina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02287695"/>
        <c:crossesAt val="0"/>
        <c:auto val="1"/>
        <c:lblAlgn val="ctr"/>
        <c:lblOffset val="100"/>
        <c:noMultiLvlLbl val="0"/>
      </c:catAx>
      <c:valAx>
        <c:axId val="20228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Povprečje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0228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3740157480321"/>
          <c:y val="0.39893445610965289"/>
          <c:w val="9.4795931758530169E-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10</xdr:row>
      <xdr:rowOff>166687</xdr:rowOff>
    </xdr:from>
    <xdr:to>
      <xdr:col>12</xdr:col>
      <xdr:colOff>361950</xdr:colOff>
      <xdr:row>25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5A00D3-DE41-43AF-8065-1E17CD0BC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25</xdr:row>
      <xdr:rowOff>147637</xdr:rowOff>
    </xdr:from>
    <xdr:to>
      <xdr:col>12</xdr:col>
      <xdr:colOff>581025</xdr:colOff>
      <xdr:row>40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276C99-3C8B-49D0-931A-1F2C9BECA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ljen, Martin" refreshedDate="45635.622670486111" createdVersion="7" refreshedVersion="7" minRefreshableVersion="3" recordCount="28" xr:uid="{006FAE73-0D58-4849-89A4-6FA2A4864D9B}">
  <cacheSource type="worksheet">
    <worksheetSource name="Rezultati[[Skupina]:[Točke]]"/>
  </cacheSource>
  <cacheFields count="2">
    <cacheField name="Skupina" numFmtId="0">
      <sharedItems count="3">
        <s v="B"/>
        <s v="A"/>
        <s v="C"/>
      </sharedItems>
    </cacheField>
    <cacheField name="Točke" numFmtId="0">
      <sharedItems containsSemiMixedTypes="0" containsString="0" containsNumber="1" containsInteger="1" minValue="26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38"/>
  </r>
  <r>
    <x v="0"/>
    <n v="39"/>
  </r>
  <r>
    <x v="0"/>
    <n v="36"/>
  </r>
  <r>
    <x v="1"/>
    <n v="93"/>
  </r>
  <r>
    <x v="1"/>
    <n v="77"/>
  </r>
  <r>
    <x v="0"/>
    <n v="100"/>
  </r>
  <r>
    <x v="1"/>
    <n v="94"/>
  </r>
  <r>
    <x v="2"/>
    <n v="26"/>
  </r>
  <r>
    <x v="0"/>
    <n v="44"/>
  </r>
  <r>
    <x v="2"/>
    <n v="34"/>
  </r>
  <r>
    <x v="0"/>
    <n v="86"/>
  </r>
  <r>
    <x v="0"/>
    <n v="90"/>
  </r>
  <r>
    <x v="0"/>
    <n v="67"/>
  </r>
  <r>
    <x v="1"/>
    <n v="42"/>
  </r>
  <r>
    <x v="2"/>
    <n v="44"/>
  </r>
  <r>
    <x v="0"/>
    <n v="64"/>
  </r>
  <r>
    <x v="2"/>
    <n v="30"/>
  </r>
  <r>
    <x v="1"/>
    <n v="57"/>
  </r>
  <r>
    <x v="1"/>
    <n v="43"/>
  </r>
  <r>
    <x v="1"/>
    <n v="38"/>
  </r>
  <r>
    <x v="0"/>
    <n v="85"/>
  </r>
  <r>
    <x v="2"/>
    <n v="76"/>
  </r>
  <r>
    <x v="1"/>
    <n v="34"/>
  </r>
  <r>
    <x v="0"/>
    <n v="79"/>
  </r>
  <r>
    <x v="0"/>
    <n v="70"/>
  </r>
  <r>
    <x v="2"/>
    <n v="66"/>
  </r>
  <r>
    <x v="2"/>
    <n v="58"/>
  </r>
  <r>
    <x v="1"/>
    <n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B6946E-4A75-440C-A260-79865C75211D}" name="PivotTable5" cacheId="1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H7:L10" firstHeaderRow="0" firstDataRow="1" firstDataCol="1"/>
  <pivotFields count="2">
    <pivotField axis="axisRow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eležba" fld="1" subtotal="count" baseField="0" baseItem="0"/>
    <dataField name="Povprečje" fld="1" subtotal="average" baseField="0" baseItem="0" numFmtId="2"/>
    <dataField name="Maksimum" fld="1" subtotal="max" baseField="0" baseItem="0"/>
    <dataField name="Minimum" fld="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B3:B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>
      <calculatedColumnFormula>IF(E3&gt;49,"da", "ne")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Test"/>
    <tableColumn id="2" xr3:uid="{EA7356A2-0D38-5D42-A1AC-E30DC5D5C796}" name="Udeležba" dataDxfId="9">
      <calculatedColumnFormula>COUNTIF(Rezultati[Skupina],D22)</calculatedColumnFormula>
    </tableColumn>
    <tableColumn id="3" xr3:uid="{49F9352C-9597-4E44-8122-AF1CE6CE856F}" name="2022" dataDxfId="8">
      <calculatedColumnFormula>ROUND(AVERAGEIF(Rezultati[Skupina],"A",Rezultati[Točke]),2)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0"/>
  <sheetViews>
    <sheetView tabSelected="1" workbookViewId="0">
      <selection activeCell="F31" sqref="F31"/>
    </sheetView>
  </sheetViews>
  <sheetFormatPr defaultColWidth="8.85546875" defaultRowHeight="15" x14ac:dyDescent="0.25"/>
  <cols>
    <col min="1" max="1" width="4.42578125" customWidth="1"/>
    <col min="2" max="2" width="13.140625" customWidth="1"/>
    <col min="3" max="3" width="12.7109375" customWidth="1"/>
    <col min="4" max="4" width="9.7109375" bestFit="1" customWidth="1"/>
    <col min="5" max="5" width="8.140625" bestFit="1" customWidth="1"/>
    <col min="6" max="6" width="9.140625" bestFit="1" customWidth="1"/>
    <col min="7" max="7" width="9.140625" customWidth="1"/>
    <col min="8" max="8" width="13.140625" bestFit="1" customWidth="1"/>
    <col min="9" max="9" width="9.42578125" bestFit="1" customWidth="1"/>
    <col min="10" max="10" width="9.85546875" bestFit="1" customWidth="1"/>
    <col min="11" max="11" width="10.85546875" bestFit="1" customWidth="1"/>
    <col min="12" max="12" width="9.7109375" bestFit="1" customWidth="1"/>
    <col min="13" max="16" width="16.28515625" bestFit="1" customWidth="1"/>
    <col min="17" max="17" width="21.140625" bestFit="1" customWidth="1"/>
    <col min="18" max="19" width="16.5703125" bestFit="1" customWidth="1"/>
  </cols>
  <sheetData>
    <row r="2" spans="2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65</v>
      </c>
      <c r="K2" t="s">
        <v>64</v>
      </c>
    </row>
    <row r="3" spans="2:12" x14ac:dyDescent="0.25">
      <c r="B3" t="s">
        <v>62</v>
      </c>
      <c r="C3" t="s">
        <v>63</v>
      </c>
      <c r="D3" t="s">
        <v>12</v>
      </c>
      <c r="E3">
        <v>38</v>
      </c>
      <c r="F3" t="str">
        <f>IF(E3&gt;49,"da", "ne")</f>
        <v>ne</v>
      </c>
      <c r="H3" t="s">
        <v>9</v>
      </c>
      <c r="I3">
        <f>COUNTIF(Rezultati[Skupina],"A")</f>
        <v>9</v>
      </c>
      <c r="J3" s="1">
        <f>ROUND(AVERAGEIF(Rezultati[Skupina],"A",Rezultati[Točke]),2)</f>
        <v>58.22</v>
      </c>
      <c r="K3">
        <v>66.84</v>
      </c>
    </row>
    <row r="4" spans="2:12" x14ac:dyDescent="0.25">
      <c r="B4" t="s">
        <v>34</v>
      </c>
      <c r="C4" t="s">
        <v>35</v>
      </c>
      <c r="D4" t="s">
        <v>12</v>
      </c>
      <c r="E4">
        <v>39</v>
      </c>
      <c r="F4" t="str">
        <f t="shared" ref="F4:F30" si="0">IF(E4&gt;49,"da", "ne")</f>
        <v>ne</v>
      </c>
      <c r="H4" t="s">
        <v>12</v>
      </c>
      <c r="I4">
        <f>COUNTIF(Rezultati[Skupina],"B")</f>
        <v>12</v>
      </c>
      <c r="J4" s="1">
        <f>ROUND(AVERAGEIF(Rezultati[Skupina],"B",Rezultati[Točke]),2)</f>
        <v>66.5</v>
      </c>
      <c r="K4">
        <v>52.35</v>
      </c>
    </row>
    <row r="5" spans="2:12" x14ac:dyDescent="0.25">
      <c r="B5" t="s">
        <v>7</v>
      </c>
      <c r="C5" t="s">
        <v>36</v>
      </c>
      <c r="D5" t="s">
        <v>12</v>
      </c>
      <c r="E5">
        <v>36</v>
      </c>
      <c r="F5" t="str">
        <f t="shared" si="0"/>
        <v>ne</v>
      </c>
      <c r="H5" t="s">
        <v>15</v>
      </c>
      <c r="I5">
        <f>COUNTIF(Rezultati[Skupina],"C")</f>
        <v>7</v>
      </c>
      <c r="J5" s="1">
        <f>ROUND(AVERAGEIF(Rezultati[Skupina],"C",Rezultati[Točke]),2)</f>
        <v>47.71</v>
      </c>
      <c r="K5">
        <v>49.66</v>
      </c>
    </row>
    <row r="6" spans="2:12" x14ac:dyDescent="0.25">
      <c r="B6" t="s">
        <v>7</v>
      </c>
      <c r="C6" t="s">
        <v>8</v>
      </c>
      <c r="D6" t="s">
        <v>9</v>
      </c>
      <c r="E6">
        <v>93</v>
      </c>
      <c r="F6" t="str">
        <f t="shared" si="0"/>
        <v>da</v>
      </c>
    </row>
    <row r="7" spans="2:12" x14ac:dyDescent="0.25">
      <c r="B7" t="s">
        <v>37</v>
      </c>
      <c r="C7" t="s">
        <v>38</v>
      </c>
      <c r="D7" t="s">
        <v>9</v>
      </c>
      <c r="E7">
        <v>77</v>
      </c>
      <c r="F7" t="str">
        <f t="shared" si="0"/>
        <v>da</v>
      </c>
      <c r="H7" s="2" t="s">
        <v>66</v>
      </c>
      <c r="I7" t="s">
        <v>6</v>
      </c>
      <c r="J7" t="s">
        <v>68</v>
      </c>
      <c r="K7" t="s">
        <v>67</v>
      </c>
      <c r="L7" t="s">
        <v>69</v>
      </c>
    </row>
    <row r="8" spans="2:12" x14ac:dyDescent="0.25">
      <c r="B8" t="s">
        <v>39</v>
      </c>
      <c r="C8" t="s">
        <v>40</v>
      </c>
      <c r="D8" t="s">
        <v>12</v>
      </c>
      <c r="E8">
        <v>100</v>
      </c>
      <c r="F8" t="str">
        <f t="shared" si="0"/>
        <v>da</v>
      </c>
      <c r="H8" s="3" t="s">
        <v>9</v>
      </c>
      <c r="I8" s="4">
        <v>9</v>
      </c>
      <c r="J8" s="1">
        <v>58.222222222222221</v>
      </c>
      <c r="K8" s="4">
        <v>94</v>
      </c>
      <c r="L8" s="4">
        <v>34</v>
      </c>
    </row>
    <row r="9" spans="2:12" x14ac:dyDescent="0.25">
      <c r="B9" t="s">
        <v>10</v>
      </c>
      <c r="C9" t="s">
        <v>11</v>
      </c>
      <c r="D9" t="s">
        <v>9</v>
      </c>
      <c r="E9">
        <v>94</v>
      </c>
      <c r="F9" t="str">
        <f t="shared" si="0"/>
        <v>da</v>
      </c>
      <c r="H9" s="3" t="s">
        <v>12</v>
      </c>
      <c r="I9" s="4">
        <v>12</v>
      </c>
      <c r="J9" s="1">
        <v>66.5</v>
      </c>
      <c r="K9" s="4">
        <v>100</v>
      </c>
      <c r="L9" s="4">
        <v>36</v>
      </c>
    </row>
    <row r="10" spans="2:12" x14ac:dyDescent="0.25">
      <c r="B10" t="s">
        <v>41</v>
      </c>
      <c r="C10" t="s">
        <v>42</v>
      </c>
      <c r="D10" t="s">
        <v>15</v>
      </c>
      <c r="E10">
        <v>26</v>
      </c>
      <c r="F10" t="str">
        <f t="shared" si="0"/>
        <v>ne</v>
      </c>
      <c r="H10" s="3" t="s">
        <v>15</v>
      </c>
      <c r="I10" s="4">
        <v>7</v>
      </c>
      <c r="J10" s="1">
        <v>47.714285714285715</v>
      </c>
      <c r="K10" s="4">
        <v>76</v>
      </c>
      <c r="L10" s="4">
        <v>26</v>
      </c>
    </row>
    <row r="11" spans="2:12" x14ac:dyDescent="0.25">
      <c r="B11" t="s">
        <v>13</v>
      </c>
      <c r="C11" t="s">
        <v>14</v>
      </c>
      <c r="D11" t="s">
        <v>12</v>
      </c>
      <c r="E11">
        <v>44</v>
      </c>
      <c r="F11" t="str">
        <f t="shared" si="0"/>
        <v>ne</v>
      </c>
    </row>
    <row r="12" spans="2:12" x14ac:dyDescent="0.25">
      <c r="B12" t="s">
        <v>16</v>
      </c>
      <c r="C12" t="s">
        <v>17</v>
      </c>
      <c r="D12" t="s">
        <v>15</v>
      </c>
      <c r="E12">
        <v>34</v>
      </c>
      <c r="F12" t="str">
        <f t="shared" si="0"/>
        <v>ne</v>
      </c>
    </row>
    <row r="13" spans="2:12" x14ac:dyDescent="0.25">
      <c r="B13" t="s">
        <v>43</v>
      </c>
      <c r="C13" t="s">
        <v>44</v>
      </c>
      <c r="D13" t="s">
        <v>12</v>
      </c>
      <c r="E13">
        <v>86</v>
      </c>
      <c r="F13" t="str">
        <f t="shared" si="0"/>
        <v>da</v>
      </c>
    </row>
    <row r="14" spans="2:12" x14ac:dyDescent="0.25">
      <c r="B14" t="s">
        <v>45</v>
      </c>
      <c r="C14" t="s">
        <v>46</v>
      </c>
      <c r="D14" t="s">
        <v>12</v>
      </c>
      <c r="E14">
        <v>90</v>
      </c>
      <c r="F14" t="str">
        <f t="shared" si="0"/>
        <v>da</v>
      </c>
    </row>
    <row r="15" spans="2:12" x14ac:dyDescent="0.25">
      <c r="B15" t="s">
        <v>18</v>
      </c>
      <c r="C15" t="s">
        <v>19</v>
      </c>
      <c r="D15" t="s">
        <v>12</v>
      </c>
      <c r="E15">
        <v>67</v>
      </c>
      <c r="F15" t="str">
        <f t="shared" si="0"/>
        <v>da</v>
      </c>
    </row>
    <row r="16" spans="2:12" x14ac:dyDescent="0.25">
      <c r="B16" t="s">
        <v>20</v>
      </c>
      <c r="C16" t="s">
        <v>21</v>
      </c>
      <c r="D16" t="s">
        <v>9</v>
      </c>
      <c r="E16">
        <v>42</v>
      </c>
      <c r="F16" t="str">
        <f t="shared" si="0"/>
        <v>ne</v>
      </c>
    </row>
    <row r="17" spans="2:6" x14ac:dyDescent="0.25">
      <c r="B17" t="s">
        <v>47</v>
      </c>
      <c r="C17" t="s">
        <v>48</v>
      </c>
      <c r="D17" t="s">
        <v>15</v>
      </c>
      <c r="E17">
        <v>44</v>
      </c>
      <c r="F17" t="str">
        <f t="shared" si="0"/>
        <v>ne</v>
      </c>
    </row>
    <row r="18" spans="2:6" x14ac:dyDescent="0.25">
      <c r="B18" t="s">
        <v>22</v>
      </c>
      <c r="C18" t="s">
        <v>23</v>
      </c>
      <c r="D18" t="s">
        <v>12</v>
      </c>
      <c r="E18">
        <v>64</v>
      </c>
      <c r="F18" t="str">
        <f t="shared" si="0"/>
        <v>da</v>
      </c>
    </row>
    <row r="19" spans="2:6" x14ac:dyDescent="0.25">
      <c r="B19" t="s">
        <v>24</v>
      </c>
      <c r="C19" t="s">
        <v>25</v>
      </c>
      <c r="D19" t="s">
        <v>15</v>
      </c>
      <c r="E19">
        <v>30</v>
      </c>
      <c r="F19" t="str">
        <f t="shared" si="0"/>
        <v>ne</v>
      </c>
    </row>
    <row r="20" spans="2:6" x14ac:dyDescent="0.25">
      <c r="B20" t="s">
        <v>49</v>
      </c>
      <c r="C20" t="s">
        <v>29</v>
      </c>
      <c r="D20" t="s">
        <v>9</v>
      </c>
      <c r="E20">
        <v>57</v>
      </c>
      <c r="F20" t="str">
        <f t="shared" si="0"/>
        <v>da</v>
      </c>
    </row>
    <row r="21" spans="2:6" x14ac:dyDescent="0.25">
      <c r="B21" t="s">
        <v>50</v>
      </c>
      <c r="C21" t="s">
        <v>51</v>
      </c>
      <c r="D21" t="s">
        <v>9</v>
      </c>
      <c r="E21">
        <v>43</v>
      </c>
      <c r="F21" t="str">
        <f t="shared" si="0"/>
        <v>ne</v>
      </c>
    </row>
    <row r="22" spans="2:6" x14ac:dyDescent="0.25">
      <c r="B22" t="s">
        <v>60</v>
      </c>
      <c r="C22" t="s">
        <v>61</v>
      </c>
      <c r="D22" t="s">
        <v>9</v>
      </c>
      <c r="E22">
        <v>38</v>
      </c>
      <c r="F22" t="str">
        <f t="shared" si="0"/>
        <v>ne</v>
      </c>
    </row>
    <row r="23" spans="2:6" x14ac:dyDescent="0.25">
      <c r="B23" t="s">
        <v>52</v>
      </c>
      <c r="C23" t="s">
        <v>53</v>
      </c>
      <c r="D23" t="s">
        <v>12</v>
      </c>
      <c r="E23">
        <v>85</v>
      </c>
      <c r="F23" t="str">
        <f t="shared" si="0"/>
        <v>da</v>
      </c>
    </row>
    <row r="24" spans="2:6" x14ac:dyDescent="0.25">
      <c r="B24" t="s">
        <v>54</v>
      </c>
      <c r="C24" t="s">
        <v>55</v>
      </c>
      <c r="D24" t="s">
        <v>15</v>
      </c>
      <c r="E24">
        <v>76</v>
      </c>
      <c r="F24" t="str">
        <f t="shared" si="0"/>
        <v>da</v>
      </c>
    </row>
    <row r="25" spans="2:6" x14ac:dyDescent="0.25">
      <c r="B25" t="s">
        <v>56</v>
      </c>
      <c r="C25" t="s">
        <v>57</v>
      </c>
      <c r="D25" t="s">
        <v>9</v>
      </c>
      <c r="E25">
        <v>34</v>
      </c>
      <c r="F25" t="str">
        <f t="shared" si="0"/>
        <v>ne</v>
      </c>
    </row>
    <row r="26" spans="2:6" x14ac:dyDescent="0.25">
      <c r="B26" t="s">
        <v>58</v>
      </c>
      <c r="C26" t="s">
        <v>59</v>
      </c>
      <c r="D26" t="s">
        <v>12</v>
      </c>
      <c r="E26">
        <v>79</v>
      </c>
      <c r="F26" t="str">
        <f t="shared" si="0"/>
        <v>da</v>
      </c>
    </row>
    <row r="27" spans="2:6" x14ac:dyDescent="0.25">
      <c r="B27" t="s">
        <v>26</v>
      </c>
      <c r="C27" t="s">
        <v>27</v>
      </c>
      <c r="D27" t="s">
        <v>12</v>
      </c>
      <c r="E27">
        <v>70</v>
      </c>
      <c r="F27" t="str">
        <f t="shared" si="0"/>
        <v>da</v>
      </c>
    </row>
    <row r="28" spans="2:6" x14ac:dyDescent="0.25">
      <c r="B28" t="s">
        <v>30</v>
      </c>
      <c r="C28" t="s">
        <v>31</v>
      </c>
      <c r="D28" t="s">
        <v>15</v>
      </c>
      <c r="E28">
        <v>66</v>
      </c>
      <c r="F28" t="str">
        <f t="shared" si="0"/>
        <v>da</v>
      </c>
    </row>
    <row r="29" spans="2:6" x14ac:dyDescent="0.25">
      <c r="B29" t="s">
        <v>28</v>
      </c>
      <c r="C29" t="s">
        <v>29</v>
      </c>
      <c r="D29" t="s">
        <v>15</v>
      </c>
      <c r="E29">
        <v>58</v>
      </c>
      <c r="F29" t="str">
        <f t="shared" si="0"/>
        <v>da</v>
      </c>
    </row>
    <row r="30" spans="2:6" x14ac:dyDescent="0.25">
      <c r="B30" t="s">
        <v>32</v>
      </c>
      <c r="C30" t="s">
        <v>33</v>
      </c>
      <c r="D30" t="s">
        <v>9</v>
      </c>
      <c r="E30">
        <v>46</v>
      </c>
      <c r="F30" t="str">
        <f t="shared" si="0"/>
        <v>ne</v>
      </c>
    </row>
  </sheetData>
  <conditionalFormatting sqref="B3:B30">
    <cfRule type="expression" dxfId="2" priority="3">
      <formula>E3&lt;50</formula>
    </cfRule>
  </conditionalFormatting>
  <conditionalFormatting sqref="C3:C30">
    <cfRule type="expression" dxfId="1" priority="2">
      <formula>E3&lt;50</formula>
    </cfRule>
  </conditionalFormatting>
  <conditionalFormatting sqref="E3:E30">
    <cfRule type="expression" dxfId="0" priority="1">
      <formula>E3&lt;50</formula>
    </cfRule>
  </conditionalFormatting>
  <pageMargins left="0.7" right="0.7" top="0.75" bottom="0.75" header="0.3" footer="0.3"/>
  <pageSetup paperSize="9" orientation="portrait" verticalDpi="0" r:id="rId2"/>
  <ignoredErrors>
    <ignoredError sqref="I3:I5 J4:J5" calculatedColumn="1"/>
  </ignoredErrors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Varljen, Martin</cp:lastModifiedBy>
  <dcterms:created xsi:type="dcterms:W3CDTF">2007-11-10T02:36:44Z</dcterms:created>
  <dcterms:modified xsi:type="dcterms:W3CDTF">2024-12-09T14:33:06Z</dcterms:modified>
</cp:coreProperties>
</file>