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digitaldesk-my.sharepoint.com/personal/a_aaf_atlantica_com/Documents/Desktop/Archivos/Purchasing/2-2024/2-ESG/4-ESG_Update_AccountingData/4-Q4_update/data/data_NoSAP/"/>
    </mc:Choice>
  </mc:AlternateContent>
  <xr:revisionPtr revIDLastSave="17" documentId="13_ncr:1_{92A2A9F6-721F-4360-A5D0-A564A04BB090}" xr6:coauthVersionLast="47" xr6:coauthVersionMax="47" xr10:uidLastSave="{6CC5675C-8AA0-41E8-A1AB-503D7BA8715B}"/>
  <bookViews>
    <workbookView xWindow="28680" yWindow="-120" windowWidth="29040" windowHeight="15720" activeTab="1" xr2:uid="{23D3CF94-078E-4CB7-8FCA-303711B140A8}"/>
  </bookViews>
  <sheets>
    <sheet name="Atlantica 2024" sheetId="8" r:id="rId1"/>
    <sheet name="Atlantica 2024_mod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23" i="8" l="1"/>
  <c r="AV17" i="8"/>
  <c r="AV25" i="8"/>
  <c r="AV33" i="8"/>
  <c r="AV29" i="8"/>
  <c r="AV22" i="8"/>
  <c r="AV26" i="8"/>
  <c r="AV30" i="8"/>
  <c r="AV24" i="8"/>
  <c r="AV18" i="8"/>
  <c r="AW33" i="8"/>
  <c r="AW17" i="8"/>
  <c r="BH33" i="8"/>
  <c r="BG33" i="8"/>
  <c r="BF33" i="8"/>
  <c r="BE33" i="8"/>
  <c r="BD33" i="8"/>
  <c r="BC33" i="8"/>
  <c r="BB33" i="8"/>
  <c r="BA33" i="8"/>
  <c r="AZ33" i="8"/>
  <c r="AY33" i="8"/>
  <c r="BH30" i="8"/>
  <c r="BG30" i="8"/>
  <c r="BF30" i="8"/>
  <c r="BE30" i="8"/>
  <c r="BD30" i="8"/>
  <c r="BC30" i="8"/>
  <c r="BB30" i="8"/>
  <c r="BA30" i="8"/>
  <c r="AZ30" i="8"/>
  <c r="AY30" i="8"/>
  <c r="AW30" i="8"/>
  <c r="U30" i="8"/>
  <c r="T30" i="8"/>
  <c r="S30" i="8"/>
  <c r="R30" i="8"/>
  <c r="Q30" i="8"/>
  <c r="P30" i="8"/>
  <c r="O30" i="8"/>
  <c r="N30" i="8"/>
  <c r="M30" i="8"/>
  <c r="L30" i="8"/>
  <c r="AZ29" i="8"/>
  <c r="BA29" i="8" s="1"/>
  <c r="BB29" i="8" s="1"/>
  <c r="BC29" i="8" s="1"/>
  <c r="BD29" i="8" s="1"/>
  <c r="BE29" i="8" s="1"/>
  <c r="BF29" i="8" s="1"/>
  <c r="BG29" i="8" s="1"/>
  <c r="BH29" i="8" s="1"/>
  <c r="AW29" i="8"/>
  <c r="M29" i="8"/>
  <c r="N29" i="8" s="1"/>
  <c r="O29" i="8" s="1"/>
  <c r="P29" i="8" s="1"/>
  <c r="Q29" i="8" s="1"/>
  <c r="R29" i="8" s="1"/>
  <c r="S29" i="8" s="1"/>
  <c r="T29" i="8" s="1"/>
  <c r="U29" i="8" s="1"/>
  <c r="AZ26" i="8"/>
  <c r="BA26" i="8" s="1"/>
  <c r="BB26" i="8" s="1"/>
  <c r="BC26" i="8" s="1"/>
  <c r="BD26" i="8" s="1"/>
  <c r="BE26" i="8" s="1"/>
  <c r="BF26" i="8" s="1"/>
  <c r="BG26" i="8" s="1"/>
  <c r="BH26" i="8" s="1"/>
  <c r="AW26" i="8"/>
  <c r="N26" i="8"/>
  <c r="O26" i="8" s="1"/>
  <c r="P26" i="8" s="1"/>
  <c r="Q26" i="8" s="1"/>
  <c r="R26" i="8" s="1"/>
  <c r="S26" i="8" s="1"/>
  <c r="T26" i="8" s="1"/>
  <c r="U26" i="8" s="1"/>
  <c r="M26" i="8"/>
  <c r="BH25" i="8"/>
  <c r="BG25" i="8"/>
  <c r="BF25" i="8"/>
  <c r="BE25" i="8"/>
  <c r="BD25" i="8"/>
  <c r="BC25" i="8"/>
  <c r="BB25" i="8"/>
  <c r="BA25" i="8"/>
  <c r="AZ25" i="8"/>
  <c r="AY25" i="8"/>
  <c r="AW25" i="8"/>
  <c r="U25" i="8"/>
  <c r="T25" i="8"/>
  <c r="S25" i="8"/>
  <c r="R25" i="8"/>
  <c r="Q25" i="8"/>
  <c r="P25" i="8"/>
  <c r="O25" i="8"/>
  <c r="N25" i="8"/>
  <c r="M25" i="8"/>
  <c r="L25" i="8"/>
  <c r="BH24" i="8"/>
  <c r="BG24" i="8"/>
  <c r="BF24" i="8"/>
  <c r="BE24" i="8"/>
  <c r="BD24" i="8"/>
  <c r="BC24" i="8"/>
  <c r="BB24" i="8"/>
  <c r="BA24" i="8"/>
  <c r="AZ24" i="8"/>
  <c r="AY24" i="8"/>
  <c r="AW24" i="8"/>
  <c r="U24" i="8"/>
  <c r="T24" i="8"/>
  <c r="S24" i="8"/>
  <c r="R24" i="8"/>
  <c r="Q24" i="8"/>
  <c r="P24" i="8"/>
  <c r="O24" i="8"/>
  <c r="N24" i="8"/>
  <c r="M24" i="8"/>
  <c r="L24" i="8"/>
  <c r="AW23" i="8"/>
  <c r="BH22" i="8"/>
  <c r="BG22" i="8"/>
  <c r="BF22" i="8"/>
  <c r="BE22" i="8"/>
  <c r="BD22" i="8"/>
  <c r="BC22" i="8"/>
  <c r="BB22" i="8"/>
  <c r="BA22" i="8"/>
  <c r="AZ22" i="8"/>
  <c r="AY22" i="8"/>
  <c r="AW22" i="8"/>
  <c r="U22" i="8"/>
  <c r="T22" i="8"/>
  <c r="S22" i="8"/>
  <c r="R22" i="8"/>
  <c r="Q22" i="8"/>
  <c r="P22" i="8"/>
  <c r="O22" i="8"/>
  <c r="N22" i="8"/>
  <c r="M22" i="8"/>
  <c r="L22" i="8"/>
  <c r="BH21" i="8"/>
  <c r="BG21" i="8"/>
  <c r="BF21" i="8"/>
  <c r="BE21" i="8"/>
  <c r="BD21" i="8"/>
  <c r="BC21" i="8"/>
  <c r="BB21" i="8"/>
  <c r="BA21" i="8"/>
  <c r="AZ21" i="8"/>
  <c r="AY21" i="8"/>
  <c r="AW21" i="8"/>
  <c r="AV21" i="8"/>
  <c r="U21" i="8"/>
  <c r="T21" i="8"/>
  <c r="S21" i="8"/>
  <c r="R21" i="8"/>
  <c r="Q21" i="8"/>
  <c r="P21" i="8"/>
  <c r="O21" i="8"/>
  <c r="N21" i="8"/>
  <c r="M21" i="8"/>
  <c r="L21" i="8"/>
  <c r="AZ18" i="8"/>
  <c r="BA18" i="8" s="1"/>
  <c r="BB18" i="8" s="1"/>
  <c r="BC18" i="8" s="1"/>
  <c r="BD18" i="8" s="1"/>
  <c r="BE18" i="8" s="1"/>
  <c r="BF18" i="8" s="1"/>
  <c r="BG18" i="8" s="1"/>
  <c r="BH18" i="8" s="1"/>
  <c r="AW18" i="8"/>
  <c r="M18" i="8"/>
  <c r="N18" i="8" s="1"/>
  <c r="O18" i="8" s="1"/>
  <c r="P18" i="8" s="1"/>
  <c r="Q18" i="8" s="1"/>
  <c r="R18" i="8" s="1"/>
  <c r="S18" i="8" s="1"/>
  <c r="T18" i="8" s="1"/>
  <c r="U18" i="8" s="1"/>
  <c r="BH17" i="8"/>
  <c r="BG17" i="8"/>
  <c r="BF17" i="8"/>
  <c r="BE17" i="8"/>
  <c r="BD17" i="8"/>
  <c r="BC17" i="8"/>
  <c r="BB17" i="8"/>
  <c r="BA17" i="8"/>
  <c r="AZ17" i="8"/>
  <c r="AY17" i="8"/>
  <c r="U17" i="8"/>
  <c r="T17" i="8"/>
  <c r="S17" i="8"/>
  <c r="R17" i="8"/>
  <c r="Q17" i="8"/>
  <c r="P17" i="8"/>
  <c r="O17" i="8"/>
  <c r="N17" i="8"/>
  <c r="M17" i="8"/>
  <c r="L17" i="8"/>
</calcChain>
</file>

<file path=xl/sharedStrings.xml><?xml version="1.0" encoding="utf-8"?>
<sst xmlns="http://schemas.openxmlformats.org/spreadsheetml/2006/main" count="126" uniqueCount="68">
  <si>
    <r>
      <t xml:space="preserve">Plan Estratégico </t>
    </r>
    <r>
      <rPr>
        <b/>
        <vertAlign val="superscript"/>
        <sz val="9"/>
        <color indexed="8"/>
        <rFont val="Gadugi"/>
        <family val="2"/>
      </rPr>
      <t>(*)</t>
    </r>
  </si>
  <si>
    <t>ISO-4217</t>
  </si>
  <si>
    <r>
      <t xml:space="preserve">2015 </t>
    </r>
    <r>
      <rPr>
        <b/>
        <vertAlign val="superscript"/>
        <sz val="8"/>
        <color indexed="8"/>
        <rFont val="Gadugi"/>
        <family val="2"/>
      </rPr>
      <t>(E)</t>
    </r>
  </si>
  <si>
    <r>
      <rPr>
        <vertAlign val="superscript"/>
        <sz val="8"/>
        <color indexed="8"/>
        <rFont val="Gadugi"/>
        <family val="2"/>
      </rPr>
      <t>(*)</t>
    </r>
    <r>
      <rPr>
        <sz val="8"/>
        <color indexed="8"/>
        <rFont val="Gadugi"/>
        <family val="2"/>
      </rPr>
      <t xml:space="preserve"> En azul (sombreado), tipos de cambio fijados en correo de Presupuestos.</t>
    </r>
  </si>
  <si>
    <t>Europa</t>
  </si>
  <si>
    <t>Euro</t>
  </si>
  <si>
    <t>EUR</t>
  </si>
  <si>
    <t>€</t>
  </si>
  <si>
    <t>GBP</t>
  </si>
  <si>
    <t>£</t>
  </si>
  <si>
    <t>Iberoamérica</t>
  </si>
  <si>
    <t>Real</t>
  </si>
  <si>
    <t>BRL</t>
  </si>
  <si>
    <t>R$</t>
  </si>
  <si>
    <t>Chile</t>
  </si>
  <si>
    <t>Peso</t>
  </si>
  <si>
    <t>CLP</t>
  </si>
  <si>
    <t>$</t>
  </si>
  <si>
    <t>MXN</t>
  </si>
  <si>
    <t>Nuevo Sol</t>
  </si>
  <si>
    <t>PEN</t>
  </si>
  <si>
    <t>S/.</t>
  </si>
  <si>
    <t>Uruguay</t>
  </si>
  <si>
    <t>UYU</t>
  </si>
  <si>
    <t>África</t>
  </si>
  <si>
    <t>Dinar</t>
  </si>
  <si>
    <t>DZD</t>
  </si>
  <si>
    <t>DA</t>
  </si>
  <si>
    <t>Rand</t>
  </si>
  <si>
    <t>ZAR</t>
  </si>
  <si>
    <t>R</t>
  </si>
  <si>
    <t>Exchange Rates against the USD</t>
  </si>
  <si>
    <t>Norteamérica</t>
  </si>
  <si>
    <t>CAD</t>
  </si>
  <si>
    <t>C$</t>
  </si>
  <si>
    <t>Colombia</t>
  </si>
  <si>
    <t>COP</t>
  </si>
  <si>
    <t>Exchange Rates 2024</t>
  </si>
  <si>
    <t>January</t>
  </si>
  <si>
    <t>February</t>
  </si>
  <si>
    <t>March</t>
  </si>
  <si>
    <t>April</t>
  </si>
  <si>
    <t>June</t>
  </si>
  <si>
    <t>July</t>
  </si>
  <si>
    <t>September</t>
  </si>
  <si>
    <t>November</t>
  </si>
  <si>
    <t>December</t>
  </si>
  <si>
    <t>May</t>
  </si>
  <si>
    <t>Country</t>
  </si>
  <si>
    <t>Symbol</t>
  </si>
  <si>
    <t>Currency</t>
  </si>
  <si>
    <t>Spain</t>
  </si>
  <si>
    <t>United Kingdom</t>
  </si>
  <si>
    <t>Brazil</t>
  </si>
  <si>
    <t>Mexico</t>
  </si>
  <si>
    <t>Peru</t>
  </si>
  <si>
    <t>Algeria</t>
  </si>
  <si>
    <t>South Africa</t>
  </si>
  <si>
    <t>Canada</t>
  </si>
  <si>
    <t>Dollar</t>
  </si>
  <si>
    <t>Pound Sterling</t>
  </si>
  <si>
    <t>Average</t>
  </si>
  <si>
    <t>Closing</t>
  </si>
  <si>
    <t>August</t>
  </si>
  <si>
    <t>October</t>
  </si>
  <si>
    <t>Currency Name</t>
  </si>
  <si>
    <t>AvgRate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</si>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</sst>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\ _€_-;\-* #,##0.00\ _€_-;_-* &quot;-&quot;??\ _€_-;_-@_-"/>
    <numFmt numFmtId="165" formatCode="#,##0.0000"/>
    <numFmt numFmtId="166" formatCode="#,##0.00000"/>
  </numFmts>
  <fonts count="39">
    <font>
      <sz val="10"/>
      <color theme="1"/>
      <name val="Frutiger-Light"/>
      <family val="2"/>
    </font>
    <font>
      <sz val="11"/>
      <color theme="1"/>
      <name val="Gadugi"/>
      <family val="2"/>
    </font>
    <font>
      <sz val="11"/>
      <color theme="1"/>
      <name val="Gadugi"/>
      <family val="2"/>
    </font>
    <font>
      <sz val="11"/>
      <color theme="1"/>
      <name val="Calibri"/>
      <family val="2"/>
      <scheme val="minor"/>
    </font>
    <font>
      <sz val="8"/>
      <name val="Gadugi"/>
      <family val="2"/>
    </font>
    <font>
      <b/>
      <sz val="9"/>
      <name val="Gadugi"/>
      <family val="2"/>
    </font>
    <font>
      <b/>
      <vertAlign val="superscript"/>
      <sz val="9"/>
      <color indexed="8"/>
      <name val="Gadugi"/>
      <family val="2"/>
    </font>
    <font>
      <b/>
      <sz val="8"/>
      <name val="Gadugi"/>
      <family val="2"/>
    </font>
    <font>
      <b/>
      <vertAlign val="superscript"/>
      <sz val="8"/>
      <color indexed="8"/>
      <name val="Gadugi"/>
      <family val="2"/>
    </font>
    <font>
      <vertAlign val="superscript"/>
      <sz val="8"/>
      <color indexed="8"/>
      <name val="Gadugi"/>
      <family val="2"/>
    </font>
    <font>
      <sz val="8"/>
      <color indexed="8"/>
      <name val="Gadugi"/>
      <family val="2"/>
    </font>
    <font>
      <sz val="10"/>
      <name val="Arial"/>
      <family val="2"/>
    </font>
    <font>
      <sz val="11"/>
      <color theme="1"/>
      <name val="Frutiger-Light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00610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sz val="18"/>
      <color theme="3"/>
      <name val="Cambria"/>
      <family val="2"/>
      <scheme val="major"/>
    </font>
    <font>
      <b/>
      <sz val="11"/>
      <color theme="1"/>
      <name val="Arial"/>
      <family val="2"/>
    </font>
    <font>
      <sz val="8"/>
      <color theme="1"/>
      <name val="Gadugi"/>
      <family val="2"/>
    </font>
    <font>
      <b/>
      <sz val="8"/>
      <color theme="1"/>
      <name val="Gadugi"/>
      <family val="2"/>
    </font>
    <font>
      <b/>
      <sz val="9"/>
      <color theme="1"/>
      <name val="Gadugi"/>
      <family val="2"/>
    </font>
    <font>
      <sz val="9"/>
      <color theme="1"/>
      <name val="Gadugi"/>
      <family val="2"/>
    </font>
    <font>
      <sz val="8"/>
      <color rgb="FF0000FF"/>
      <name val="Gadugi"/>
      <family val="2"/>
    </font>
    <font>
      <sz val="8"/>
      <color rgb="FFFF0000"/>
      <name val="Gadugi"/>
      <family val="2"/>
    </font>
    <font>
      <sz val="10"/>
      <name val="Arial"/>
      <family val="2"/>
    </font>
    <font>
      <sz val="10"/>
      <color theme="1"/>
      <name val="Frutiger-Light"/>
      <family val="2"/>
    </font>
    <font>
      <b/>
      <sz val="11"/>
      <color theme="1"/>
      <name val="Gadug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DDDDD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CC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27" applyNumberFormat="0" applyAlignment="0" applyProtection="0"/>
    <xf numFmtId="0" fontId="17" fillId="22" borderId="28" applyNumberFormat="0" applyAlignment="0" applyProtection="0"/>
    <xf numFmtId="0" fontId="18" fillId="0" borderId="29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27" applyNumberFormat="0" applyAlignment="0" applyProtection="0"/>
    <xf numFmtId="0" fontId="21" fillId="30" borderId="0" applyNumberFormat="0" applyBorder="0" applyAlignment="0" applyProtection="0"/>
    <xf numFmtId="164" fontId="12" fillId="0" borderId="0" applyFont="0" applyFill="0" applyBorder="0" applyAlignment="0" applyProtection="0"/>
    <xf numFmtId="0" fontId="22" fillId="31" borderId="0" applyNumberFormat="0" applyBorder="0" applyAlignment="0" applyProtection="0"/>
    <xf numFmtId="0" fontId="11" fillId="0" borderId="0"/>
    <xf numFmtId="0" fontId="13" fillId="32" borderId="31" applyNumberFormat="0" applyFont="0" applyAlignment="0" applyProtection="0"/>
    <xf numFmtId="0" fontId="23" fillId="21" borderId="32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30" applyNumberFormat="0" applyFill="0" applyAlignment="0" applyProtection="0"/>
    <xf numFmtId="0" fontId="27" fillId="0" borderId="33" applyNumberFormat="0" applyFill="0" applyAlignment="0" applyProtection="0"/>
    <xf numFmtId="0" fontId="19" fillId="0" borderId="34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35" applyNumberFormat="0" applyFill="0" applyAlignment="0" applyProtection="0"/>
    <xf numFmtId="164" fontId="12" fillId="0" borderId="0" applyFont="0" applyFill="0" applyBorder="0" applyAlignment="0" applyProtection="0"/>
    <xf numFmtId="0" fontId="3" fillId="0" borderId="0"/>
    <xf numFmtId="0" fontId="36" fillId="0" borderId="0"/>
    <xf numFmtId="9" fontId="12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87">
    <xf numFmtId="0" fontId="0" fillId="0" borderId="0" xfId="0"/>
    <xf numFmtId="0" fontId="30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31" fillId="0" borderId="0" xfId="0" applyFont="1" applyAlignment="1">
      <alignment horizontal="centerContinuous" vertical="center"/>
    </xf>
    <xf numFmtId="0" fontId="3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5" fillId="33" borderId="1" xfId="0" applyFont="1" applyFill="1" applyBorder="1" applyAlignment="1">
      <alignment horizontal="centerContinuous" vertical="center"/>
    </xf>
    <xf numFmtId="0" fontId="5" fillId="33" borderId="2" xfId="0" applyFont="1" applyFill="1" applyBorder="1" applyAlignment="1">
      <alignment horizontal="centerContinuous" vertical="center"/>
    </xf>
    <xf numFmtId="0" fontId="32" fillId="33" borderId="1" xfId="0" applyFont="1" applyFill="1" applyBorder="1" applyAlignment="1">
      <alignment horizontal="centerContinuous" vertical="center"/>
    </xf>
    <xf numFmtId="0" fontId="32" fillId="33" borderId="2" xfId="0" applyFont="1" applyFill="1" applyBorder="1" applyAlignment="1">
      <alignment horizontal="centerContinuous" vertical="center"/>
    </xf>
    <xf numFmtId="0" fontId="5" fillId="34" borderId="1" xfId="0" applyFont="1" applyFill="1" applyBorder="1" applyAlignment="1">
      <alignment horizontal="centerContinuous" vertical="center"/>
    </xf>
    <xf numFmtId="0" fontId="5" fillId="34" borderId="2" xfId="0" applyFont="1" applyFill="1" applyBorder="1" applyAlignment="1">
      <alignment horizontal="centerContinuous" vertical="center"/>
    </xf>
    <xf numFmtId="0" fontId="32" fillId="34" borderId="1" xfId="0" applyFont="1" applyFill="1" applyBorder="1" applyAlignment="1">
      <alignment horizontal="centerContinuous" vertical="center"/>
    </xf>
    <xf numFmtId="0" fontId="32" fillId="34" borderId="3" xfId="0" applyFont="1" applyFill="1" applyBorder="1" applyAlignment="1">
      <alignment horizontal="centerContinuous" vertical="center"/>
    </xf>
    <xf numFmtId="0" fontId="32" fillId="34" borderId="2" xfId="0" applyFont="1" applyFill="1" applyBorder="1" applyAlignment="1">
      <alignment horizontal="centerContinuous" vertical="center"/>
    </xf>
    <xf numFmtId="0" fontId="7" fillId="0" borderId="0" xfId="0" applyFont="1" applyAlignment="1">
      <alignment vertical="center"/>
    </xf>
    <xf numFmtId="0" fontId="31" fillId="35" borderId="1" xfId="0" applyFont="1" applyFill="1" applyBorder="1" applyAlignment="1">
      <alignment horizontal="centerContinuous" vertical="center"/>
    </xf>
    <xf numFmtId="0" fontId="31" fillId="35" borderId="3" xfId="0" applyFont="1" applyFill="1" applyBorder="1" applyAlignment="1">
      <alignment horizontal="centerContinuous" vertical="center"/>
    </xf>
    <xf numFmtId="0" fontId="31" fillId="35" borderId="3" xfId="0" applyFont="1" applyFill="1" applyBorder="1" applyAlignment="1">
      <alignment horizontal="center" vertical="center"/>
    </xf>
    <xf numFmtId="0" fontId="31" fillId="35" borderId="3" xfId="0" applyFont="1" applyFill="1" applyBorder="1" applyAlignment="1">
      <alignment horizontal="center" vertical="center" shrinkToFit="1"/>
    </xf>
    <xf numFmtId="0" fontId="31" fillId="35" borderId="2" xfId="0" applyFont="1" applyFill="1" applyBorder="1" applyAlignment="1">
      <alignment horizontal="center" vertical="center" shrinkToFit="1"/>
    </xf>
    <xf numFmtId="0" fontId="7" fillId="36" borderId="4" xfId="0" applyFont="1" applyFill="1" applyBorder="1" applyAlignment="1">
      <alignment horizontal="center" vertical="center"/>
    </xf>
    <xf numFmtId="0" fontId="7" fillId="37" borderId="4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30" fillId="0" borderId="1" xfId="0" applyFont="1" applyBorder="1" applyAlignment="1">
      <alignment vertical="center"/>
    </xf>
    <xf numFmtId="0" fontId="30" fillId="0" borderId="3" xfId="0" applyFont="1" applyBorder="1" applyAlignment="1">
      <alignment vertical="center"/>
    </xf>
    <xf numFmtId="0" fontId="30" fillId="0" borderId="2" xfId="0" applyFont="1" applyBorder="1" applyAlignment="1">
      <alignment horizontal="center" vertical="center"/>
    </xf>
    <xf numFmtId="165" fontId="4" fillId="37" borderId="4" xfId="0" applyNumberFormat="1" applyFont="1" applyFill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9" fontId="30" fillId="0" borderId="0" xfId="0" applyNumberFormat="1" applyFont="1" applyAlignment="1">
      <alignment vertical="center"/>
    </xf>
    <xf numFmtId="165" fontId="34" fillId="36" borderId="8" xfId="0" applyNumberFormat="1" applyFont="1" applyFill="1" applyBorder="1" applyAlignment="1">
      <alignment horizontal="center" vertical="center"/>
    </xf>
    <xf numFmtId="165" fontId="34" fillId="36" borderId="9" xfId="0" applyNumberFormat="1" applyFont="1" applyFill="1" applyBorder="1" applyAlignment="1">
      <alignment horizontal="center" vertical="center"/>
    </xf>
    <xf numFmtId="165" fontId="34" fillId="36" borderId="10" xfId="0" applyNumberFormat="1" applyFont="1" applyFill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165" fontId="4" fillId="37" borderId="8" xfId="0" applyNumberFormat="1" applyFont="1" applyFill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30" fillId="0" borderId="14" xfId="0" applyFont="1" applyBorder="1" applyAlignment="1">
      <alignment vertical="center"/>
    </xf>
    <xf numFmtId="0" fontId="30" fillId="0" borderId="15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165" fontId="30" fillId="0" borderId="18" xfId="0" applyNumberFormat="1" applyFont="1" applyBorder="1" applyAlignment="1">
      <alignment horizontal="center" vertical="center"/>
    </xf>
    <xf numFmtId="165" fontId="4" fillId="37" borderId="17" xfId="0" applyNumberFormat="1" applyFont="1" applyFill="1" applyBorder="1" applyAlignment="1">
      <alignment horizontal="center" vertical="center"/>
    </xf>
    <xf numFmtId="165" fontId="4" fillId="0" borderId="18" xfId="0" applyNumberFormat="1" applyFont="1" applyBorder="1" applyAlignment="1">
      <alignment horizontal="center" vertical="center"/>
    </xf>
    <xf numFmtId="165" fontId="34" fillId="36" borderId="11" xfId="0" applyNumberFormat="1" applyFont="1" applyFill="1" applyBorder="1" applyAlignment="1">
      <alignment horizontal="center" vertical="center"/>
    </xf>
    <xf numFmtId="165" fontId="34" fillId="36" borderId="12" xfId="0" applyNumberFormat="1" applyFont="1" applyFill="1" applyBorder="1" applyAlignment="1">
      <alignment horizontal="center" vertical="center"/>
    </xf>
    <xf numFmtId="165" fontId="34" fillId="36" borderId="13" xfId="0" applyNumberFormat="1" applyFont="1" applyFill="1" applyBorder="1" applyAlignment="1">
      <alignment horizontal="center" vertical="center"/>
    </xf>
    <xf numFmtId="0" fontId="30" fillId="0" borderId="19" xfId="0" applyFont="1" applyBorder="1" applyAlignment="1">
      <alignment vertical="center"/>
    </xf>
    <xf numFmtId="0" fontId="30" fillId="0" borderId="20" xfId="0" applyFont="1" applyBorder="1" applyAlignment="1">
      <alignment vertical="center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165" fontId="30" fillId="0" borderId="13" xfId="0" applyNumberFormat="1" applyFont="1" applyBorder="1" applyAlignment="1">
      <alignment horizontal="center" vertical="center"/>
    </xf>
    <xf numFmtId="165" fontId="4" fillId="37" borderId="11" xfId="0" applyNumberFormat="1" applyFont="1" applyFill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0" fontId="30" fillId="0" borderId="22" xfId="0" applyFont="1" applyBorder="1" applyAlignment="1">
      <alignment vertical="center"/>
    </xf>
    <xf numFmtId="0" fontId="30" fillId="0" borderId="23" xfId="0" applyFont="1" applyBorder="1" applyAlignment="1">
      <alignment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164" fontId="30" fillId="0" borderId="0" xfId="32" applyFont="1" applyAlignment="1">
      <alignment vertical="center"/>
    </xf>
    <xf numFmtId="165" fontId="30" fillId="36" borderId="4" xfId="0" applyNumberFormat="1" applyFont="1" applyFill="1" applyBorder="1" applyAlignment="1">
      <alignment horizontal="center" vertical="center"/>
    </xf>
    <xf numFmtId="166" fontId="30" fillId="0" borderId="0" xfId="0" applyNumberFormat="1" applyFont="1" applyAlignment="1">
      <alignment horizontal="center" vertical="center"/>
    </xf>
    <xf numFmtId="0" fontId="30" fillId="0" borderId="25" xfId="0" applyFont="1" applyBorder="1" applyAlignment="1">
      <alignment vertical="center"/>
    </xf>
    <xf numFmtId="0" fontId="38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10" fontId="30" fillId="0" borderId="0" xfId="48" applyNumberFormat="1" applyFont="1" applyAlignment="1">
      <alignment vertical="center"/>
    </xf>
    <xf numFmtId="0" fontId="30" fillId="0" borderId="20" xfId="34" applyFont="1" applyBorder="1" applyAlignment="1">
      <alignment vertical="center"/>
    </xf>
    <xf numFmtId="0" fontId="30" fillId="0" borderId="20" xfId="34" applyFont="1" applyBorder="1" applyAlignment="1">
      <alignment horizontal="center" vertical="center"/>
    </xf>
    <xf numFmtId="0" fontId="30" fillId="0" borderId="21" xfId="34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165" fontId="30" fillId="0" borderId="5" xfId="0" applyNumberFormat="1" applyFont="1" applyBorder="1" applyAlignment="1">
      <alignment horizontal="center" vertical="center"/>
    </xf>
    <xf numFmtId="165" fontId="30" fillId="0" borderId="4" xfId="0" applyNumberFormat="1" applyFont="1" applyBorder="1" applyAlignment="1">
      <alignment horizontal="center" vertical="center"/>
    </xf>
    <xf numFmtId="165" fontId="30" fillId="0" borderId="11" xfId="0" applyNumberFormat="1" applyFont="1" applyBorder="1" applyAlignment="1">
      <alignment horizontal="center" vertical="center"/>
    </xf>
    <xf numFmtId="165" fontId="30" fillId="0" borderId="12" xfId="0" applyNumberFormat="1" applyFont="1" applyBorder="1" applyAlignment="1">
      <alignment horizontal="center" vertical="center"/>
    </xf>
    <xf numFmtId="4" fontId="35" fillId="0" borderId="0" xfId="0" applyNumberFormat="1" applyFont="1" applyAlignment="1">
      <alignment horizontal="center" vertical="center"/>
    </xf>
    <xf numFmtId="165" fontId="30" fillId="0" borderId="17" xfId="0" applyNumberFormat="1" applyFont="1" applyBorder="1" applyAlignment="1">
      <alignment horizontal="center" vertical="center"/>
    </xf>
    <xf numFmtId="165" fontId="30" fillId="0" borderId="26" xfId="0" applyNumberFormat="1" applyFont="1" applyBorder="1" applyAlignment="1">
      <alignment horizontal="center" vertical="center"/>
    </xf>
    <xf numFmtId="165" fontId="30" fillId="0" borderId="0" xfId="0" applyNumberFormat="1" applyFont="1" applyAlignment="1">
      <alignment vertical="center"/>
    </xf>
    <xf numFmtId="165" fontId="30" fillId="0" borderId="0" xfId="0" applyNumberFormat="1" applyFont="1" applyAlignment="1">
      <alignment horizontal="center" vertical="center"/>
    </xf>
    <xf numFmtId="165" fontId="0" fillId="0" borderId="0" xfId="0" applyNumberFormat="1"/>
    <xf numFmtId="165" fontId="30" fillId="0" borderId="25" xfId="0" applyNumberFormat="1" applyFont="1" applyBorder="1" applyAlignment="1">
      <alignment vertical="center"/>
    </xf>
    <xf numFmtId="0" fontId="1" fillId="0" borderId="0" xfId="45" applyFont="1"/>
    <xf numFmtId="0" fontId="38" fillId="0" borderId="0" xfId="45" applyFont="1"/>
  </cellXfs>
  <cellStyles count="49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elda de comprobación 2" xfId="21" xr:uid="{00000000-0005-0000-0000-000014000000}"/>
    <cellStyle name="Celda vinculada 2" xfId="22" xr:uid="{00000000-0005-0000-0000-000015000000}"/>
    <cellStyle name="Comma" xfId="32" builtinId="3"/>
    <cellStyle name="Encabezado 4 2" xfId="23" xr:uid="{00000000-0005-0000-0000-000016000000}"/>
    <cellStyle name="Énfasis1 2" xfId="24" xr:uid="{00000000-0005-0000-0000-000017000000}"/>
    <cellStyle name="Énfasis2 2" xfId="25" xr:uid="{00000000-0005-0000-0000-000018000000}"/>
    <cellStyle name="Énfasis3 2" xfId="26" xr:uid="{00000000-0005-0000-0000-000019000000}"/>
    <cellStyle name="Énfasis4 2" xfId="27" xr:uid="{00000000-0005-0000-0000-00001A000000}"/>
    <cellStyle name="Énfasis5 2" xfId="28" xr:uid="{00000000-0005-0000-0000-00001B000000}"/>
    <cellStyle name="Énfasis6 2" xfId="29" xr:uid="{00000000-0005-0000-0000-00001C000000}"/>
    <cellStyle name="Entrada 2" xfId="30" xr:uid="{00000000-0005-0000-0000-00001D000000}"/>
    <cellStyle name="Incorrecto 2" xfId="31" xr:uid="{00000000-0005-0000-0000-00001E000000}"/>
    <cellStyle name="Millares 2" xfId="44" xr:uid="{00000000-0005-0000-0000-000020000000}"/>
    <cellStyle name="Neutral 2" xfId="33" xr:uid="{00000000-0005-0000-0000-000021000000}"/>
    <cellStyle name="Normal" xfId="0" builtinId="0"/>
    <cellStyle name="Normal 2" xfId="34" xr:uid="{00000000-0005-0000-0000-000023000000}"/>
    <cellStyle name="Normal 3" xfId="45" xr:uid="{00000000-0005-0000-0000-000024000000}"/>
    <cellStyle name="Normal 4" xfId="46" xr:uid="{00000000-0005-0000-0000-000025000000}"/>
    <cellStyle name="Notas 2" xfId="35" xr:uid="{00000000-0005-0000-0000-000026000000}"/>
    <cellStyle name="Porcentaje 2" xfId="47" xr:uid="{00000000-0005-0000-0000-000028000000}"/>
    <cellStyle name="Porcentaje 2 2" xfId="48" xr:uid="{FFD88865-10BB-4BBE-B427-25AE6AE35235}"/>
    <cellStyle name="Salida 2" xfId="36" xr:uid="{00000000-0005-0000-0000-000029000000}"/>
    <cellStyle name="Texto de advertencia 2" xfId="37" xr:uid="{00000000-0005-0000-0000-00002A000000}"/>
    <cellStyle name="Texto explicativo 2" xfId="38" xr:uid="{00000000-0005-0000-0000-00002B000000}"/>
    <cellStyle name="Título 1 2" xfId="39" xr:uid="{00000000-0005-0000-0000-00002C000000}"/>
    <cellStyle name="Título 2 2" xfId="40" xr:uid="{00000000-0005-0000-0000-00002D000000}"/>
    <cellStyle name="Título 3 2" xfId="41" xr:uid="{00000000-0005-0000-0000-00002E000000}"/>
    <cellStyle name="Título 4" xfId="42" xr:uid="{00000000-0005-0000-0000-00002F000000}"/>
    <cellStyle name="Total 2" xfId="43" xr:uid="{00000000-0005-0000-0000-00003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70037</xdr:colOff>
      <xdr:row>20</xdr:row>
      <xdr:rowOff>15689</xdr:rowOff>
    </xdr:from>
    <xdr:to>
      <xdr:col>1</xdr:col>
      <xdr:colOff>257362</xdr:colOff>
      <xdr:row>20</xdr:row>
      <xdr:rowOff>145864</xdr:rowOff>
    </xdr:to>
    <xdr:pic>
      <xdr:nvPicPr>
        <xdr:cNvPr id="2" name="7 Imagen" descr="Bandera de Brasil">
          <a:extLst>
            <a:ext uri="{FF2B5EF4-FFF2-40B4-BE49-F238E27FC236}">
              <a16:creationId xmlns:a16="http://schemas.microsoft.com/office/drawing/2014/main" id="{0AE8B137-E7D4-4454-BD3F-088C162EA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5787" y="3444689"/>
          <a:ext cx="190500" cy="1333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73244</xdr:colOff>
      <xdr:row>21</xdr:row>
      <xdr:rowOff>19050</xdr:rowOff>
    </xdr:from>
    <xdr:to>
      <xdr:col>1</xdr:col>
      <xdr:colOff>229914</xdr:colOff>
      <xdr:row>21</xdr:row>
      <xdr:rowOff>164712</xdr:rowOff>
    </xdr:to>
    <xdr:pic>
      <xdr:nvPicPr>
        <xdr:cNvPr id="3" name="8 Imagen" descr="Bandera de Chile">
          <a:extLst>
            <a:ext uri="{FF2B5EF4-FFF2-40B4-BE49-F238E27FC236}">
              <a16:creationId xmlns:a16="http://schemas.microsoft.com/office/drawing/2014/main" id="{60849510-8C09-4D66-99CB-37334B4C4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8994" y="3638550"/>
          <a:ext cx="156670" cy="148837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60763</xdr:colOff>
      <xdr:row>22</xdr:row>
      <xdr:rowOff>26276</xdr:rowOff>
    </xdr:from>
    <xdr:to>
      <xdr:col>1</xdr:col>
      <xdr:colOff>254438</xdr:colOff>
      <xdr:row>22</xdr:row>
      <xdr:rowOff>150101</xdr:rowOff>
    </xdr:to>
    <xdr:pic>
      <xdr:nvPicPr>
        <xdr:cNvPr id="4" name="11 Imagen" descr="Bandera de Ecuador">
          <a:extLst>
            <a:ext uri="{FF2B5EF4-FFF2-40B4-BE49-F238E27FC236}">
              <a16:creationId xmlns:a16="http://schemas.microsoft.com/office/drawing/2014/main" id="{49C3C065-8267-4E1D-806D-E002054F3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6513" y="3836276"/>
          <a:ext cx="190500" cy="123825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60763</xdr:colOff>
      <xdr:row>23</xdr:row>
      <xdr:rowOff>34488</xdr:rowOff>
    </xdr:from>
    <xdr:to>
      <xdr:col>1</xdr:col>
      <xdr:colOff>254438</xdr:colOff>
      <xdr:row>23</xdr:row>
      <xdr:rowOff>142438</xdr:rowOff>
    </xdr:to>
    <xdr:pic>
      <xdr:nvPicPr>
        <xdr:cNvPr id="5" name="12 Imagen" descr="Bandera de México">
          <a:extLst>
            <a:ext uri="{FF2B5EF4-FFF2-40B4-BE49-F238E27FC236}">
              <a16:creationId xmlns:a16="http://schemas.microsoft.com/office/drawing/2014/main" id="{59DCB210-9E61-4FEF-B175-7119A1086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46513" y="4034988"/>
          <a:ext cx="190500" cy="104775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67331</xdr:colOff>
      <xdr:row>24</xdr:row>
      <xdr:rowOff>12398</xdr:rowOff>
    </xdr:from>
    <xdr:to>
      <xdr:col>1</xdr:col>
      <xdr:colOff>239658</xdr:colOff>
      <xdr:row>24</xdr:row>
      <xdr:rowOff>173092</xdr:rowOff>
    </xdr:to>
    <xdr:pic>
      <xdr:nvPicPr>
        <xdr:cNvPr id="6" name="14 Imagen" descr="Bandera del Perú">
          <a:extLst>
            <a:ext uri="{FF2B5EF4-FFF2-40B4-BE49-F238E27FC236}">
              <a16:creationId xmlns:a16="http://schemas.microsoft.com/office/drawing/2014/main" id="{1C869079-18B0-4025-8897-712F275C0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53081" y="4203398"/>
          <a:ext cx="169152" cy="160694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58831</xdr:colOff>
      <xdr:row>25</xdr:row>
      <xdr:rowOff>28826</xdr:rowOff>
    </xdr:from>
    <xdr:to>
      <xdr:col>1</xdr:col>
      <xdr:colOff>249331</xdr:colOff>
      <xdr:row>25</xdr:row>
      <xdr:rowOff>152651</xdr:rowOff>
    </xdr:to>
    <xdr:pic>
      <xdr:nvPicPr>
        <xdr:cNvPr id="7" name="16 Imagen" descr="Bandera de Uruguay">
          <a:extLst>
            <a:ext uri="{FF2B5EF4-FFF2-40B4-BE49-F238E27FC236}">
              <a16:creationId xmlns:a16="http://schemas.microsoft.com/office/drawing/2014/main" id="{D24D91FC-3103-4F62-B655-AB3464907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44581" y="4410326"/>
          <a:ext cx="190500" cy="123825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67332</xdr:colOff>
      <xdr:row>28</xdr:row>
      <xdr:rowOff>24963</xdr:rowOff>
    </xdr:from>
    <xdr:to>
      <xdr:col>1</xdr:col>
      <xdr:colOff>229914</xdr:colOff>
      <xdr:row>28</xdr:row>
      <xdr:rowOff>182591</xdr:rowOff>
    </xdr:to>
    <xdr:pic>
      <xdr:nvPicPr>
        <xdr:cNvPr id="8" name="9 Imagen" descr="Bandera de Argelia">
          <a:extLst>
            <a:ext uri="{FF2B5EF4-FFF2-40B4-BE49-F238E27FC236}">
              <a16:creationId xmlns:a16="http://schemas.microsoft.com/office/drawing/2014/main" id="{5FD9BB41-C681-4A68-B601-A7EFD4856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53082" y="4939863"/>
          <a:ext cx="162582" cy="154453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47624</xdr:colOff>
      <xdr:row>29</xdr:row>
      <xdr:rowOff>11825</xdr:rowOff>
    </xdr:from>
    <xdr:to>
      <xdr:col>1</xdr:col>
      <xdr:colOff>229914</xdr:colOff>
      <xdr:row>29</xdr:row>
      <xdr:rowOff>181826</xdr:rowOff>
    </xdr:to>
    <xdr:pic>
      <xdr:nvPicPr>
        <xdr:cNvPr id="9" name="41 Imagen" descr="Bandera de Sudáfrica">
          <a:extLst>
            <a:ext uri="{FF2B5EF4-FFF2-40B4-BE49-F238E27FC236}">
              <a16:creationId xmlns:a16="http://schemas.microsoft.com/office/drawing/2014/main" id="{3A238ACD-8232-4587-BB35-7D8198246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33374" y="5117225"/>
          <a:ext cx="182290" cy="173176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14007</xdr:colOff>
      <xdr:row>17</xdr:row>
      <xdr:rowOff>44823</xdr:rowOff>
    </xdr:from>
    <xdr:ext cx="224120" cy="112060"/>
    <xdr:pic>
      <xdr:nvPicPr>
        <xdr:cNvPr id="10" name="13 Imagen" descr="Bandera del Reino Unido">
          <a:extLst>
            <a:ext uri="{FF2B5EF4-FFF2-40B4-BE49-F238E27FC236}">
              <a16:creationId xmlns:a16="http://schemas.microsoft.com/office/drawing/2014/main" id="{C67C4488-A9BC-432D-B063-C92FFA200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99757" y="2940423"/>
          <a:ext cx="224120" cy="11206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19050</xdr:colOff>
      <xdr:row>16</xdr:row>
      <xdr:rowOff>19050</xdr:rowOff>
    </xdr:from>
    <xdr:to>
      <xdr:col>1</xdr:col>
      <xdr:colOff>247650</xdr:colOff>
      <xdr:row>17</xdr:row>
      <xdr:rowOff>25400</xdr:rowOff>
    </xdr:to>
    <xdr:pic>
      <xdr:nvPicPr>
        <xdr:cNvPr id="11" name="49 Imagen" descr="Recorte de pantalla">
          <a:extLst>
            <a:ext uri="{FF2B5EF4-FFF2-40B4-BE49-F238E27FC236}">
              <a16:creationId xmlns:a16="http://schemas.microsoft.com/office/drawing/2014/main" id="{61B4D63B-1293-4C05-ABE4-C85BB25B9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724150"/>
          <a:ext cx="2286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44450</xdr:colOff>
      <xdr:row>3</xdr:row>
      <xdr:rowOff>30692</xdr:rowOff>
    </xdr:from>
    <xdr:to>
      <xdr:col>2</xdr:col>
      <xdr:colOff>977900</xdr:colOff>
      <xdr:row>6</xdr:row>
      <xdr:rowOff>59266</xdr:rowOff>
    </xdr:to>
    <xdr:pic>
      <xdr:nvPicPr>
        <xdr:cNvPr id="12" name="Imagen 11" descr="cid:image004.png@01D5076D.3A38FA60">
          <a:extLst>
            <a:ext uri="{FF2B5EF4-FFF2-40B4-BE49-F238E27FC236}">
              <a16:creationId xmlns:a16="http://schemas.microsoft.com/office/drawing/2014/main" id="{756757D6-B03C-4B59-B6E8-68A3FDA2D060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" y="475192"/>
          <a:ext cx="1511300" cy="4730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276226</xdr:colOff>
      <xdr:row>32</xdr:row>
      <xdr:rowOff>19050</xdr:rowOff>
    </xdr:from>
    <xdr:to>
      <xdr:col>1</xdr:col>
      <xdr:colOff>254001</xdr:colOff>
      <xdr:row>32</xdr:row>
      <xdr:rowOff>182563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46989AB-77C9-4E75-8CB3-EB2B499B1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76226" y="5619750"/>
          <a:ext cx="266700" cy="166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0C668-0E14-4FAF-8870-037DF5F8C8ED}">
  <dimension ref="B7:BI53"/>
  <sheetViews>
    <sheetView showGridLines="0" topLeftCell="A4" zoomScale="90" zoomScaleNormal="90" workbookViewId="0">
      <pane ySplit="11" topLeftCell="A15" activePane="bottomLeft" state="frozen"/>
      <selection activeCell="H22" sqref="H22"/>
      <selection pane="bottomLeft" activeCell="AV29" sqref="AV29"/>
    </sheetView>
  </sheetViews>
  <sheetFormatPr defaultColWidth="11.42578125" defaultRowHeight="12"/>
  <cols>
    <col min="1" max="2" width="4.28515625" style="4" customWidth="1"/>
    <col min="3" max="3" width="15.42578125" style="4" customWidth="1"/>
    <col min="4" max="4" width="12" style="4" bestFit="1" customWidth="1"/>
    <col min="5" max="5" width="6.85546875" style="4" customWidth="1"/>
    <col min="6" max="6" width="7.140625" style="4" customWidth="1"/>
    <col min="7" max="8" width="0.7109375" style="4" customWidth="1"/>
    <col min="9" max="9" width="8.7109375" style="4" bestFit="1" customWidth="1"/>
    <col min="10" max="10" width="7.140625" style="4" customWidth="1"/>
    <col min="11" max="11" width="3.5703125" style="4" customWidth="1"/>
    <col min="12" max="21" width="7.140625" style="4" hidden="1" customWidth="1"/>
    <col min="22" max="22" width="1.5703125" style="4" customWidth="1"/>
    <col min="23" max="23" width="8.7109375" style="5" bestFit="1" customWidth="1"/>
    <col min="24" max="24" width="7.140625" style="5" customWidth="1"/>
    <col min="25" max="25" width="8.7109375" style="4" bestFit="1" customWidth="1"/>
    <col min="26" max="26" width="7.140625" style="4" customWidth="1"/>
    <col min="27" max="27" width="8.7109375" style="4" bestFit="1" customWidth="1"/>
    <col min="28" max="28" width="7.140625" style="4" customWidth="1"/>
    <col min="29" max="29" width="8.7109375" style="4" bestFit="1" customWidth="1"/>
    <col min="30" max="30" width="7.140625" style="4" customWidth="1"/>
    <col min="31" max="31" width="8.7109375" style="4" bestFit="1" customWidth="1"/>
    <col min="32" max="32" width="7.140625" style="4" customWidth="1"/>
    <col min="33" max="33" width="8.7109375" style="4" bestFit="1" customWidth="1"/>
    <col min="34" max="34" width="7.140625" style="4" customWidth="1"/>
    <col min="35" max="35" width="8.7109375" style="4" bestFit="1" customWidth="1"/>
    <col min="36" max="36" width="9.140625" style="4" customWidth="1"/>
    <col min="37" max="37" width="8.7109375" style="4" bestFit="1" customWidth="1"/>
    <col min="38" max="38" width="7.140625" style="4" customWidth="1"/>
    <col min="39" max="39" width="8.7109375" style="4" bestFit="1" customWidth="1"/>
    <col min="40" max="40" width="7.140625" style="4" customWidth="1"/>
    <col min="41" max="41" width="8.7109375" style="4" bestFit="1" customWidth="1"/>
    <col min="42" max="42" width="7.140625" style="4" customWidth="1"/>
    <col min="43" max="43" width="8.7109375" style="4" bestFit="1" customWidth="1"/>
    <col min="44" max="44" width="7.140625" style="4" customWidth="1"/>
    <col min="45" max="45" width="8.7109375" style="4" bestFit="1" customWidth="1"/>
    <col min="46" max="46" width="7.140625" style="4" customWidth="1"/>
    <col min="47" max="47" width="0.7109375" style="4" customWidth="1"/>
    <col min="48" max="48" width="8.7109375" style="4" bestFit="1" customWidth="1"/>
    <col min="49" max="49" width="7.140625" style="4" customWidth="1"/>
    <col min="50" max="50" width="3.5703125" style="4" customWidth="1"/>
    <col min="51" max="60" width="7.140625" style="4" hidden="1" customWidth="1"/>
    <col min="61" max="61" width="0" style="4" hidden="1" customWidth="1"/>
    <col min="62" max="16384" width="11.42578125" style="4"/>
  </cols>
  <sheetData>
    <row r="7" spans="2:60" ht="27" customHeight="1">
      <c r="C7" s="63" t="s">
        <v>37</v>
      </c>
      <c r="D7" s="1"/>
      <c r="E7" s="1"/>
      <c r="F7" s="1"/>
      <c r="G7" s="1"/>
      <c r="H7" s="1"/>
      <c r="I7" s="1"/>
      <c r="J7" s="1"/>
      <c r="L7" s="1"/>
      <c r="M7" s="1"/>
      <c r="N7" s="1"/>
      <c r="O7" s="1"/>
      <c r="P7" s="1"/>
      <c r="Q7" s="1"/>
      <c r="R7" s="1"/>
      <c r="S7" s="1"/>
      <c r="T7" s="1"/>
      <c r="U7" s="1"/>
      <c r="W7" s="2"/>
      <c r="X7" s="2"/>
      <c r="Y7" s="1"/>
      <c r="Z7" s="1"/>
      <c r="AA7" s="1"/>
      <c r="AB7" s="1"/>
      <c r="AC7" s="1"/>
      <c r="AD7" s="1"/>
      <c r="AE7" s="3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2:60" ht="13.5" customHeight="1">
      <c r="C8" s="64" t="s">
        <v>31</v>
      </c>
      <c r="D8" s="1"/>
      <c r="E8" s="1"/>
      <c r="F8" s="1"/>
      <c r="G8" s="1"/>
      <c r="H8" s="1"/>
      <c r="I8" s="1"/>
      <c r="J8" s="1"/>
      <c r="L8" s="1"/>
      <c r="M8" s="1"/>
      <c r="N8" s="1"/>
      <c r="O8" s="1"/>
      <c r="P8" s="1"/>
      <c r="Q8" s="1"/>
      <c r="R8" s="1"/>
      <c r="S8" s="1"/>
      <c r="T8" s="1"/>
      <c r="U8" s="1"/>
      <c r="W8" s="2"/>
      <c r="X8" s="2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P8" s="1"/>
      <c r="AQ8" s="1"/>
      <c r="AR8" s="1"/>
      <c r="AS8" s="1"/>
      <c r="AT8" s="1"/>
      <c r="AU8" s="1"/>
      <c r="AV8" s="1"/>
      <c r="AW8" s="1"/>
      <c r="AY8" s="1"/>
      <c r="AZ8" s="1"/>
      <c r="BA8" s="1"/>
      <c r="BB8" s="1"/>
      <c r="BC8" s="1"/>
      <c r="BD8" s="1"/>
      <c r="BE8" s="1"/>
      <c r="BF8" s="1"/>
      <c r="BG8" s="1"/>
      <c r="BH8" s="1"/>
    </row>
    <row r="9" spans="2:60">
      <c r="AH9" s="65"/>
      <c r="AO9" s="1"/>
      <c r="AT9" s="1"/>
    </row>
    <row r="10" spans="2:60"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R10" s="5"/>
    </row>
    <row r="12" spans="2:60" s="6" customFormat="1" ht="16.5" customHeight="1">
      <c r="I12" s="11">
        <v>2023</v>
      </c>
      <c r="J12" s="12"/>
      <c r="L12" s="13" t="s">
        <v>0</v>
      </c>
      <c r="M12" s="14"/>
      <c r="N12" s="14"/>
      <c r="O12" s="14"/>
      <c r="P12" s="14"/>
      <c r="Q12" s="14"/>
      <c r="R12" s="14"/>
      <c r="S12" s="14"/>
      <c r="T12" s="14"/>
      <c r="U12" s="15"/>
      <c r="W12" s="7" t="s">
        <v>38</v>
      </c>
      <c r="X12" s="8"/>
      <c r="Y12" s="9" t="s">
        <v>39</v>
      </c>
      <c r="Z12" s="10"/>
      <c r="AA12" s="9" t="s">
        <v>40</v>
      </c>
      <c r="AB12" s="10"/>
      <c r="AC12" s="9" t="s">
        <v>41</v>
      </c>
      <c r="AD12" s="10"/>
      <c r="AE12" s="9" t="s">
        <v>47</v>
      </c>
      <c r="AF12" s="10"/>
      <c r="AG12" s="9" t="s">
        <v>42</v>
      </c>
      <c r="AH12" s="10"/>
      <c r="AI12" s="9" t="s">
        <v>43</v>
      </c>
      <c r="AJ12" s="10"/>
      <c r="AK12" s="9" t="s">
        <v>63</v>
      </c>
      <c r="AL12" s="10"/>
      <c r="AM12" s="9" t="s">
        <v>44</v>
      </c>
      <c r="AN12" s="10"/>
      <c r="AO12" s="9" t="s">
        <v>64</v>
      </c>
      <c r="AP12" s="10"/>
      <c r="AQ12" s="9" t="s">
        <v>45</v>
      </c>
      <c r="AR12" s="10"/>
      <c r="AS12" s="9" t="s">
        <v>46</v>
      </c>
      <c r="AT12" s="10"/>
      <c r="AV12" s="11">
        <v>2024</v>
      </c>
      <c r="AW12" s="12"/>
      <c r="AY12" s="13" t="s">
        <v>0</v>
      </c>
      <c r="AZ12" s="14"/>
      <c r="BA12" s="14"/>
      <c r="BB12" s="14"/>
      <c r="BC12" s="14"/>
      <c r="BD12" s="14"/>
      <c r="BE12" s="14"/>
      <c r="BF12" s="14"/>
      <c r="BG12" s="14"/>
      <c r="BH12" s="15"/>
    </row>
    <row r="13" spans="2:60" s="6" customFormat="1" ht="3.75" customHeight="1">
      <c r="I13" s="16"/>
      <c r="J13" s="16"/>
      <c r="W13" s="16"/>
      <c r="X13" s="16"/>
      <c r="AV13" s="16"/>
      <c r="AW13" s="16"/>
    </row>
    <row r="14" spans="2:60" s="6" customFormat="1" ht="16.5" customHeight="1">
      <c r="B14" s="17" t="s">
        <v>48</v>
      </c>
      <c r="C14" s="18"/>
      <c r="D14" s="19" t="s">
        <v>50</v>
      </c>
      <c r="E14" s="20" t="s">
        <v>1</v>
      </c>
      <c r="F14" s="21" t="s">
        <v>49</v>
      </c>
      <c r="I14" s="23" t="s">
        <v>61</v>
      </c>
      <c r="J14" s="69" t="s">
        <v>62</v>
      </c>
      <c r="L14" s="70" t="s">
        <v>2</v>
      </c>
      <c r="M14" s="71">
        <v>2016</v>
      </c>
      <c r="N14" s="72">
        <v>2017</v>
      </c>
      <c r="O14" s="72">
        <v>2018</v>
      </c>
      <c r="P14" s="72">
        <v>2019</v>
      </c>
      <c r="Q14" s="72">
        <v>2020</v>
      </c>
      <c r="R14" s="72">
        <v>2021</v>
      </c>
      <c r="S14" s="72">
        <v>2022</v>
      </c>
      <c r="T14" s="72">
        <v>2023</v>
      </c>
      <c r="U14" s="73">
        <v>2024</v>
      </c>
      <c r="W14" s="22" t="s">
        <v>61</v>
      </c>
      <c r="X14" s="69" t="s">
        <v>62</v>
      </c>
      <c r="Y14" s="22" t="s">
        <v>61</v>
      </c>
      <c r="Z14" s="69" t="s">
        <v>62</v>
      </c>
      <c r="AA14" s="22" t="s">
        <v>61</v>
      </c>
      <c r="AB14" s="69" t="s">
        <v>62</v>
      </c>
      <c r="AC14" s="22" t="s">
        <v>61</v>
      </c>
      <c r="AD14" s="69" t="s">
        <v>62</v>
      </c>
      <c r="AE14" s="22" t="s">
        <v>61</v>
      </c>
      <c r="AF14" s="69" t="s">
        <v>62</v>
      </c>
      <c r="AG14" s="22" t="s">
        <v>61</v>
      </c>
      <c r="AH14" s="69" t="s">
        <v>62</v>
      </c>
      <c r="AI14" s="22" t="s">
        <v>61</v>
      </c>
      <c r="AJ14" s="69" t="s">
        <v>62</v>
      </c>
      <c r="AK14" s="22" t="s">
        <v>61</v>
      </c>
      <c r="AL14" s="69" t="s">
        <v>62</v>
      </c>
      <c r="AM14" s="22" t="s">
        <v>61</v>
      </c>
      <c r="AN14" s="69" t="s">
        <v>62</v>
      </c>
      <c r="AO14" s="22" t="s">
        <v>61</v>
      </c>
      <c r="AP14" s="69" t="s">
        <v>62</v>
      </c>
      <c r="AQ14" s="22" t="s">
        <v>61</v>
      </c>
      <c r="AR14" s="69" t="s">
        <v>62</v>
      </c>
      <c r="AS14" s="22" t="s">
        <v>61</v>
      </c>
      <c r="AT14" s="69" t="s">
        <v>62</v>
      </c>
      <c r="AV14" s="23" t="s">
        <v>61</v>
      </c>
      <c r="AW14" s="69" t="s">
        <v>62</v>
      </c>
      <c r="AY14" s="70" t="s">
        <v>2</v>
      </c>
      <c r="AZ14" s="71">
        <v>2016</v>
      </c>
      <c r="BA14" s="72">
        <v>2017</v>
      </c>
      <c r="BB14" s="72">
        <v>2018</v>
      </c>
      <c r="BC14" s="72">
        <v>2019</v>
      </c>
      <c r="BD14" s="72">
        <v>2020</v>
      </c>
      <c r="BE14" s="72">
        <v>2021</v>
      </c>
      <c r="BF14" s="72">
        <v>2022</v>
      </c>
      <c r="BG14" s="72">
        <v>2023</v>
      </c>
      <c r="BH14" s="73">
        <v>2024</v>
      </c>
    </row>
    <row r="15" spans="2:60" ht="12.75">
      <c r="I15" s="5"/>
      <c r="J15" s="5"/>
      <c r="L15" s="4" t="s">
        <v>3</v>
      </c>
      <c r="AV15" s="5"/>
      <c r="AW15" s="5"/>
      <c r="AY15" s="4" t="s">
        <v>3</v>
      </c>
    </row>
    <row r="16" spans="2:60" ht="15" customHeight="1">
      <c r="B16" s="24" t="s">
        <v>4</v>
      </c>
      <c r="I16" s="5"/>
      <c r="J16" s="5"/>
      <c r="AV16" s="5"/>
      <c r="AW16" s="5"/>
    </row>
    <row r="17" spans="2:61" ht="15" customHeight="1">
      <c r="B17" s="25"/>
      <c r="C17" s="26" t="s">
        <v>51</v>
      </c>
      <c r="D17" s="26" t="s">
        <v>5</v>
      </c>
      <c r="E17" s="34" t="s">
        <v>6</v>
      </c>
      <c r="F17" s="27" t="s">
        <v>7</v>
      </c>
      <c r="I17" s="28">
        <v>1.0816249999999998</v>
      </c>
      <c r="J17" s="29">
        <v>1.1039000000000001</v>
      </c>
      <c r="K17" s="30"/>
      <c r="L17" s="31">
        <f>1/1.19</f>
        <v>0.84033613445378152</v>
      </c>
      <c r="M17" s="32">
        <f>1/1.22</f>
        <v>0.81967213114754101</v>
      </c>
      <c r="N17" s="32">
        <f t="shared" ref="N17:U17" si="0">1/1.22</f>
        <v>0.81967213114754101</v>
      </c>
      <c r="O17" s="32">
        <f t="shared" si="0"/>
        <v>0.81967213114754101</v>
      </c>
      <c r="P17" s="32">
        <f t="shared" si="0"/>
        <v>0.81967213114754101</v>
      </c>
      <c r="Q17" s="32">
        <f t="shared" si="0"/>
        <v>0.81967213114754101</v>
      </c>
      <c r="R17" s="32">
        <f t="shared" si="0"/>
        <v>0.81967213114754101</v>
      </c>
      <c r="S17" s="32">
        <f t="shared" si="0"/>
        <v>0.81967213114754101</v>
      </c>
      <c r="T17" s="32">
        <f t="shared" si="0"/>
        <v>0.81967213114754101</v>
      </c>
      <c r="U17" s="33">
        <f t="shared" si="0"/>
        <v>0.81967213114754101</v>
      </c>
      <c r="V17" s="30"/>
      <c r="W17" s="60">
        <v>1.0908</v>
      </c>
      <c r="X17" s="74">
        <v>1.0818000000000001</v>
      </c>
      <c r="Y17" s="60">
        <v>1.0791999999999999</v>
      </c>
      <c r="Z17" s="74">
        <v>1.0805</v>
      </c>
      <c r="AA17" s="60">
        <v>1.0871999999999999</v>
      </c>
      <c r="AB17" s="74">
        <v>1.079</v>
      </c>
      <c r="AC17" s="60">
        <v>1.0724</v>
      </c>
      <c r="AD17" s="75">
        <v>1.0666</v>
      </c>
      <c r="AE17" s="60">
        <v>1.0810999999999999</v>
      </c>
      <c r="AF17" s="75">
        <v>1.0848</v>
      </c>
      <c r="AG17" s="60">
        <v>1.0763</v>
      </c>
      <c r="AH17" s="75">
        <v>1.0712999999999999</v>
      </c>
      <c r="AI17" s="60">
        <v>1.0845</v>
      </c>
      <c r="AJ17" s="75">
        <v>1.0826</v>
      </c>
      <c r="AK17" s="60">
        <v>1.1024</v>
      </c>
      <c r="AL17" s="75">
        <v>1.1048</v>
      </c>
      <c r="AM17" s="60">
        <v>1.1105</v>
      </c>
      <c r="AN17" s="75">
        <v>1.1134999999999999</v>
      </c>
      <c r="AO17" s="60">
        <v>1.0896999999999999</v>
      </c>
      <c r="AP17" s="75">
        <v>1.0884</v>
      </c>
      <c r="AQ17" s="60">
        <v>1.0625</v>
      </c>
      <c r="AR17" s="75">
        <v>1.0577000000000001</v>
      </c>
      <c r="AS17" s="60">
        <v>1.0463</v>
      </c>
      <c r="AT17" s="75">
        <v>1.0354000000000001</v>
      </c>
      <c r="AV17" s="28">
        <f>AVERAGE(W17,Y17,AA17,AC17,AE17,AG17,AI17,AK17,AM17,AO17,AQ17,AS17)</f>
        <v>1.0819083333333335</v>
      </c>
      <c r="AW17" s="29">
        <f>AT17</f>
        <v>1.0354000000000001</v>
      </c>
      <c r="AX17" s="30"/>
      <c r="AY17" s="31">
        <f>1/1.19</f>
        <v>0.84033613445378152</v>
      </c>
      <c r="AZ17" s="32">
        <f>1/1.22</f>
        <v>0.81967213114754101</v>
      </c>
      <c r="BA17" s="32">
        <f t="shared" ref="BA17:BH17" si="1">1/1.22</f>
        <v>0.81967213114754101</v>
      </c>
      <c r="BB17" s="32">
        <f t="shared" si="1"/>
        <v>0.81967213114754101</v>
      </c>
      <c r="BC17" s="32">
        <f t="shared" si="1"/>
        <v>0.81967213114754101</v>
      </c>
      <c r="BD17" s="32">
        <f t="shared" si="1"/>
        <v>0.81967213114754101</v>
      </c>
      <c r="BE17" s="32">
        <f t="shared" si="1"/>
        <v>0.81967213114754101</v>
      </c>
      <c r="BF17" s="32">
        <f t="shared" si="1"/>
        <v>0.81967213114754101</v>
      </c>
      <c r="BG17" s="32">
        <f t="shared" si="1"/>
        <v>0.81967213114754101</v>
      </c>
      <c r="BH17" s="33">
        <f t="shared" si="1"/>
        <v>0.81967213114754101</v>
      </c>
      <c r="BI17" s="30"/>
    </row>
    <row r="18" spans="2:61" ht="15" customHeight="1">
      <c r="B18" s="25"/>
      <c r="C18" s="26" t="s">
        <v>52</v>
      </c>
      <c r="D18" s="26" t="s">
        <v>60</v>
      </c>
      <c r="E18" s="34" t="s">
        <v>8</v>
      </c>
      <c r="F18" s="27" t="s">
        <v>9</v>
      </c>
      <c r="I18" s="35">
        <v>1.2438</v>
      </c>
      <c r="J18" s="36">
        <v>1.2730999999999999</v>
      </c>
      <c r="K18" s="30"/>
      <c r="L18" s="76">
        <v>1.3747272218218907</v>
      </c>
      <c r="M18" s="77">
        <f t="shared" ref="M18:U18" si="2">L18</f>
        <v>1.3747272218218907</v>
      </c>
      <c r="N18" s="77">
        <f t="shared" si="2"/>
        <v>1.3747272218218907</v>
      </c>
      <c r="O18" s="77">
        <f t="shared" si="2"/>
        <v>1.3747272218218907</v>
      </c>
      <c r="P18" s="77">
        <f t="shared" si="2"/>
        <v>1.3747272218218907</v>
      </c>
      <c r="Q18" s="77">
        <f t="shared" si="2"/>
        <v>1.3747272218218907</v>
      </c>
      <c r="R18" s="77">
        <f t="shared" si="2"/>
        <v>1.3747272218218907</v>
      </c>
      <c r="S18" s="77">
        <f t="shared" si="2"/>
        <v>1.3747272218218907</v>
      </c>
      <c r="T18" s="77">
        <f t="shared" si="2"/>
        <v>1.3747272218218907</v>
      </c>
      <c r="U18" s="52">
        <f t="shared" si="2"/>
        <v>1.3747272218218907</v>
      </c>
      <c r="V18" s="30"/>
      <c r="W18" s="60">
        <v>1.2704</v>
      </c>
      <c r="X18" s="74">
        <v>1.2687999999999999</v>
      </c>
      <c r="Y18" s="60">
        <v>1.2628999999999999</v>
      </c>
      <c r="Z18" s="74">
        <v>1.2625</v>
      </c>
      <c r="AA18" s="60">
        <v>1.2714000000000001</v>
      </c>
      <c r="AB18" s="74">
        <v>1.2623</v>
      </c>
      <c r="AC18" s="60">
        <v>1.2518</v>
      </c>
      <c r="AD18" s="75">
        <v>1.2492000000000001</v>
      </c>
      <c r="AE18" s="60">
        <v>1.2639</v>
      </c>
      <c r="AF18" s="75">
        <v>1.2742</v>
      </c>
      <c r="AG18" s="60">
        <v>1.2715000000000001</v>
      </c>
      <c r="AH18" s="75">
        <v>1.2645</v>
      </c>
      <c r="AI18" s="60">
        <v>1.2862</v>
      </c>
      <c r="AJ18" s="75">
        <v>1.2856000000000001</v>
      </c>
      <c r="AK18" s="60">
        <v>1.2947</v>
      </c>
      <c r="AL18" s="75">
        <v>1.3127</v>
      </c>
      <c r="AM18" s="60">
        <v>1.3219000000000001</v>
      </c>
      <c r="AN18" s="75">
        <v>1.3374999999999999</v>
      </c>
      <c r="AO18" s="60">
        <v>1.3045</v>
      </c>
      <c r="AP18" s="75">
        <v>1.2899</v>
      </c>
      <c r="AQ18" s="60">
        <v>1.2746999999999999</v>
      </c>
      <c r="AR18" s="75">
        <v>1.2735000000000001</v>
      </c>
      <c r="AS18" s="60">
        <v>1.2634000000000001</v>
      </c>
      <c r="AT18" s="75">
        <v>1.2516</v>
      </c>
      <c r="AV18" s="35">
        <f>AVERAGE(W18,Y18,AA18,AC18,AE18,AG18,AI18,AK18,AM18,AO18,AQ18,AS18)</f>
        <v>1.2781083333333332</v>
      </c>
      <c r="AW18" s="36">
        <f>AT18</f>
        <v>1.2516</v>
      </c>
      <c r="AX18" s="30"/>
      <c r="AY18" s="76">
        <v>1.3747272218218907</v>
      </c>
      <c r="AZ18" s="77">
        <f t="shared" ref="AZ18:BH18" si="3">AY18</f>
        <v>1.3747272218218907</v>
      </c>
      <c r="BA18" s="77">
        <f t="shared" si="3"/>
        <v>1.3747272218218907</v>
      </c>
      <c r="BB18" s="77">
        <f t="shared" si="3"/>
        <v>1.3747272218218907</v>
      </c>
      <c r="BC18" s="77">
        <f t="shared" si="3"/>
        <v>1.3747272218218907</v>
      </c>
      <c r="BD18" s="77">
        <f t="shared" si="3"/>
        <v>1.3747272218218907</v>
      </c>
      <c r="BE18" s="77">
        <f t="shared" si="3"/>
        <v>1.3747272218218907</v>
      </c>
      <c r="BF18" s="77">
        <f t="shared" si="3"/>
        <v>1.3747272218218907</v>
      </c>
      <c r="BG18" s="77">
        <f t="shared" si="3"/>
        <v>1.3747272218218907</v>
      </c>
      <c r="BH18" s="52">
        <f t="shared" si="3"/>
        <v>1.3747272218218907</v>
      </c>
      <c r="BI18" s="30"/>
    </row>
    <row r="19" spans="2:61">
      <c r="I19" s="37"/>
      <c r="J19" s="37"/>
      <c r="K19" s="3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30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82"/>
      <c r="AR19" s="82"/>
      <c r="AS19" s="61"/>
      <c r="AT19" s="61"/>
      <c r="AV19" s="37"/>
      <c r="AW19" s="37"/>
      <c r="AX19" s="30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30"/>
    </row>
    <row r="20" spans="2:61" ht="15" customHeight="1">
      <c r="B20" s="24" t="s">
        <v>10</v>
      </c>
      <c r="I20" s="5"/>
      <c r="J20" s="5"/>
      <c r="K20" s="30"/>
      <c r="V20" s="30"/>
      <c r="W20" s="4"/>
      <c r="X20" s="4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 s="83"/>
      <c r="AR20" s="83"/>
      <c r="AS20"/>
      <c r="AT20"/>
      <c r="AV20" s="5"/>
      <c r="AW20" s="5"/>
      <c r="AX20" s="30"/>
      <c r="BI20" s="30"/>
    </row>
    <row r="21" spans="2:61" ht="15" customHeight="1">
      <c r="B21" s="38"/>
      <c r="C21" s="39" t="s">
        <v>53</v>
      </c>
      <c r="D21" s="39" t="s">
        <v>11</v>
      </c>
      <c r="E21" s="40" t="s">
        <v>12</v>
      </c>
      <c r="F21" s="41" t="s">
        <v>13</v>
      </c>
      <c r="I21" s="43">
        <v>0.200325</v>
      </c>
      <c r="J21" s="44">
        <v>0.20610000000000001</v>
      </c>
      <c r="K21" s="30"/>
      <c r="L21" s="45">
        <f>1/4.75</f>
        <v>0.21052631578947367</v>
      </c>
      <c r="M21" s="46">
        <f>1/4.99</f>
        <v>0.20040080160320639</v>
      </c>
      <c r="N21" s="46">
        <f t="shared" ref="N21:U21" si="4">1/4.99</f>
        <v>0.20040080160320639</v>
      </c>
      <c r="O21" s="46">
        <f t="shared" si="4"/>
        <v>0.20040080160320639</v>
      </c>
      <c r="P21" s="46">
        <f t="shared" si="4"/>
        <v>0.20040080160320639</v>
      </c>
      <c r="Q21" s="46">
        <f t="shared" si="4"/>
        <v>0.20040080160320639</v>
      </c>
      <c r="R21" s="46">
        <f t="shared" si="4"/>
        <v>0.20040080160320639</v>
      </c>
      <c r="S21" s="46">
        <f t="shared" si="4"/>
        <v>0.20040080160320639</v>
      </c>
      <c r="T21" s="46">
        <f t="shared" si="4"/>
        <v>0.20040080160320639</v>
      </c>
      <c r="U21" s="47">
        <f t="shared" si="4"/>
        <v>0.20040080160320639</v>
      </c>
      <c r="V21" s="30"/>
      <c r="W21" s="60">
        <v>0.2034</v>
      </c>
      <c r="X21" s="74">
        <v>0.20180000000000001</v>
      </c>
      <c r="Y21" s="60">
        <v>0.20150000000000001</v>
      </c>
      <c r="Z21" s="74">
        <v>0.20119999999999999</v>
      </c>
      <c r="AA21" s="60">
        <v>0.20080000000000001</v>
      </c>
      <c r="AB21" s="74">
        <v>0.19939999999999999</v>
      </c>
      <c r="AC21" s="60">
        <v>0.1951</v>
      </c>
      <c r="AD21" s="75">
        <v>0.1925</v>
      </c>
      <c r="AE21" s="60">
        <v>0.19470000000000001</v>
      </c>
      <c r="AF21" s="75">
        <v>0.19059999999999999</v>
      </c>
      <c r="AG21" s="60">
        <v>0.18529999999999999</v>
      </c>
      <c r="AH21" s="75">
        <v>0.17879999999999999</v>
      </c>
      <c r="AI21" s="60">
        <v>0.1804</v>
      </c>
      <c r="AJ21" s="75">
        <v>0.17699999999999999</v>
      </c>
      <c r="AK21" s="60">
        <v>0.18010000000000001</v>
      </c>
      <c r="AL21" s="75">
        <v>0.17829999999999999</v>
      </c>
      <c r="AM21" s="60">
        <v>0.18049999999999999</v>
      </c>
      <c r="AN21" s="75">
        <v>0.1835</v>
      </c>
      <c r="AO21" s="60">
        <v>0.1779</v>
      </c>
      <c r="AP21" s="75">
        <v>0.17280000000000001</v>
      </c>
      <c r="AQ21" s="60">
        <v>0.17230000000000001</v>
      </c>
      <c r="AR21" s="75">
        <v>0.16750000000000001</v>
      </c>
      <c r="AS21" s="60">
        <v>0.16370000000000001</v>
      </c>
      <c r="AT21" s="75">
        <v>0.16200000000000001</v>
      </c>
      <c r="AV21" s="43">
        <f t="shared" ref="AV21:AV26" si="5">AVERAGE(W21,Y21,AA21,AC21,AE21,AG21,AI21,AK21,AM21,AO21,AQ21,AS21)</f>
        <v>0.1863083333333333</v>
      </c>
      <c r="AW21" s="44">
        <f t="shared" ref="AW21:AW26" si="6">AT21</f>
        <v>0.16200000000000001</v>
      </c>
      <c r="AX21" s="30"/>
      <c r="AY21" s="45">
        <f>1/4.75</f>
        <v>0.21052631578947367</v>
      </c>
      <c r="AZ21" s="46">
        <f>1/4.99</f>
        <v>0.20040080160320639</v>
      </c>
      <c r="BA21" s="46">
        <f t="shared" ref="BA21:BH21" si="7">1/4.99</f>
        <v>0.20040080160320639</v>
      </c>
      <c r="BB21" s="46">
        <f t="shared" si="7"/>
        <v>0.20040080160320639</v>
      </c>
      <c r="BC21" s="46">
        <f t="shared" si="7"/>
        <v>0.20040080160320639</v>
      </c>
      <c r="BD21" s="46">
        <f t="shared" si="7"/>
        <v>0.20040080160320639</v>
      </c>
      <c r="BE21" s="46">
        <f t="shared" si="7"/>
        <v>0.20040080160320639</v>
      </c>
      <c r="BF21" s="46">
        <f t="shared" si="7"/>
        <v>0.20040080160320639</v>
      </c>
      <c r="BG21" s="46">
        <f t="shared" si="7"/>
        <v>0.20040080160320639</v>
      </c>
      <c r="BH21" s="47">
        <f t="shared" si="7"/>
        <v>0.20040080160320639</v>
      </c>
      <c r="BI21" s="30"/>
    </row>
    <row r="22" spans="2:61" ht="15" customHeight="1">
      <c r="B22" s="48"/>
      <c r="C22" s="49" t="s">
        <v>14</v>
      </c>
      <c r="D22" s="49" t="s">
        <v>15</v>
      </c>
      <c r="E22" s="50" t="s">
        <v>16</v>
      </c>
      <c r="F22" s="51" t="s">
        <v>17</v>
      </c>
      <c r="I22" s="53">
        <v>1.1929333333333333E-3</v>
      </c>
      <c r="J22" s="54">
        <v>1.1351E-3</v>
      </c>
      <c r="K22" s="30"/>
      <c r="L22" s="45">
        <f>1/832</f>
        <v>1.201923076923077E-3</v>
      </c>
      <c r="M22" s="46">
        <f t="shared" ref="M22:U22" si="8">1/873</f>
        <v>1.145475372279496E-3</v>
      </c>
      <c r="N22" s="46">
        <f t="shared" si="8"/>
        <v>1.145475372279496E-3</v>
      </c>
      <c r="O22" s="46">
        <f t="shared" si="8"/>
        <v>1.145475372279496E-3</v>
      </c>
      <c r="P22" s="46">
        <f t="shared" si="8"/>
        <v>1.145475372279496E-3</v>
      </c>
      <c r="Q22" s="46">
        <f t="shared" si="8"/>
        <v>1.145475372279496E-3</v>
      </c>
      <c r="R22" s="46">
        <f t="shared" si="8"/>
        <v>1.145475372279496E-3</v>
      </c>
      <c r="S22" s="46">
        <f t="shared" si="8"/>
        <v>1.145475372279496E-3</v>
      </c>
      <c r="T22" s="46">
        <f t="shared" si="8"/>
        <v>1.145475372279496E-3</v>
      </c>
      <c r="U22" s="47">
        <f t="shared" si="8"/>
        <v>1.145475372279496E-3</v>
      </c>
      <c r="V22" s="30"/>
      <c r="W22" s="60">
        <v>1.0969E-3</v>
      </c>
      <c r="X22" s="74">
        <v>1.0746E-3</v>
      </c>
      <c r="Y22" s="60">
        <v>1.0351E-3</v>
      </c>
      <c r="Z22" s="74">
        <v>1.0344E-3</v>
      </c>
      <c r="AA22" s="60">
        <v>1.0330999999999999E-3</v>
      </c>
      <c r="AB22" s="74">
        <v>1.0203E-3</v>
      </c>
      <c r="AC22" s="60">
        <v>1.0433E-3</v>
      </c>
      <c r="AD22" s="75">
        <v>1.0413E-3</v>
      </c>
      <c r="AE22" s="60">
        <v>1.0938E-3</v>
      </c>
      <c r="AF22" s="75">
        <v>1.0893999999999999E-3</v>
      </c>
      <c r="AG22" s="60">
        <v>1.0773E-3</v>
      </c>
      <c r="AH22" s="75">
        <v>1.0625999999999999E-3</v>
      </c>
      <c r="AI22" s="60">
        <v>1.0685E-3</v>
      </c>
      <c r="AJ22" s="75">
        <v>1.0613999999999999E-3</v>
      </c>
      <c r="AK22" s="60">
        <v>1.0774000000000001E-3</v>
      </c>
      <c r="AL22" s="75">
        <v>1.0981000000000001E-3</v>
      </c>
      <c r="AM22" s="60">
        <v>1.0793000000000001E-3</v>
      </c>
      <c r="AN22" s="75">
        <v>1.1127999999999999E-3</v>
      </c>
      <c r="AO22" s="60">
        <v>1.0658E-3</v>
      </c>
      <c r="AP22" s="75">
        <v>1.0401E-3</v>
      </c>
      <c r="AQ22" s="60">
        <v>1.0288000000000001E-3</v>
      </c>
      <c r="AR22" s="75">
        <v>1.0273000000000001E-3</v>
      </c>
      <c r="AS22" s="60">
        <v>1.0169999999999999E-3</v>
      </c>
      <c r="AT22" s="75">
        <v>1.0035000000000001E-3</v>
      </c>
      <c r="AV22" s="53">
        <f t="shared" si="5"/>
        <v>1.0596916666666667E-3</v>
      </c>
      <c r="AW22" s="54">
        <f t="shared" si="6"/>
        <v>1.0035000000000001E-3</v>
      </c>
      <c r="AX22" s="30"/>
      <c r="AY22" s="45">
        <f>1/832</f>
        <v>1.201923076923077E-3</v>
      </c>
      <c r="AZ22" s="46">
        <f t="shared" ref="AZ22:BH22" si="9">1/873</f>
        <v>1.145475372279496E-3</v>
      </c>
      <c r="BA22" s="46">
        <f t="shared" si="9"/>
        <v>1.145475372279496E-3</v>
      </c>
      <c r="BB22" s="46">
        <f t="shared" si="9"/>
        <v>1.145475372279496E-3</v>
      </c>
      <c r="BC22" s="46">
        <f t="shared" si="9"/>
        <v>1.145475372279496E-3</v>
      </c>
      <c r="BD22" s="46">
        <f t="shared" si="9"/>
        <v>1.145475372279496E-3</v>
      </c>
      <c r="BE22" s="46">
        <f t="shared" si="9"/>
        <v>1.145475372279496E-3</v>
      </c>
      <c r="BF22" s="46">
        <f t="shared" si="9"/>
        <v>1.145475372279496E-3</v>
      </c>
      <c r="BG22" s="46">
        <f t="shared" si="9"/>
        <v>1.145475372279496E-3</v>
      </c>
      <c r="BH22" s="47">
        <f t="shared" si="9"/>
        <v>1.145475372279496E-3</v>
      </c>
      <c r="BI22" s="30"/>
    </row>
    <row r="23" spans="2:61" ht="15" customHeight="1">
      <c r="B23" s="48"/>
      <c r="C23" s="66" t="s">
        <v>35</v>
      </c>
      <c r="D23" s="66" t="s">
        <v>15</v>
      </c>
      <c r="E23" s="67" t="s">
        <v>36</v>
      </c>
      <c r="F23" s="68" t="s">
        <v>17</v>
      </c>
      <c r="I23" s="53">
        <v>2.3252166666666669E-4</v>
      </c>
      <c r="J23" s="54">
        <v>2.5804000000000002E-4</v>
      </c>
      <c r="K23" s="30"/>
      <c r="L23" s="45"/>
      <c r="M23" s="46"/>
      <c r="N23" s="46"/>
      <c r="O23" s="46"/>
      <c r="P23" s="46"/>
      <c r="Q23" s="46"/>
      <c r="R23" s="46"/>
      <c r="S23" s="46"/>
      <c r="T23" s="46"/>
      <c r="U23" s="47"/>
      <c r="V23" s="30"/>
      <c r="W23" s="60">
        <v>2.5513000000000001E-4</v>
      </c>
      <c r="X23" s="74">
        <v>2.5535999999999999E-4</v>
      </c>
      <c r="Y23" s="60">
        <v>2.5442999999999999E-4</v>
      </c>
      <c r="Z23" s="74">
        <v>2.5471000000000001E-4</v>
      </c>
      <c r="AA23" s="60">
        <v>2.5634000000000003E-4</v>
      </c>
      <c r="AB23" s="74">
        <v>2.5911E-4</v>
      </c>
      <c r="AC23" s="60">
        <v>2.5870999999999999E-4</v>
      </c>
      <c r="AD23" s="75">
        <v>2.5499000000000002E-4</v>
      </c>
      <c r="AE23" s="60">
        <v>2.5868000000000001E-4</v>
      </c>
      <c r="AF23" s="75">
        <v>2.5851999999999998E-4</v>
      </c>
      <c r="AG23" s="60">
        <v>2.4626999999999999E-4</v>
      </c>
      <c r="AH23" s="75">
        <v>2.4104000000000001E-4</v>
      </c>
      <c r="AI23" s="60">
        <v>2.4788999999999996E-4</v>
      </c>
      <c r="AJ23" s="75">
        <v>2.4603E-4</v>
      </c>
      <c r="AK23" s="60">
        <v>2.4569000000000001E-4</v>
      </c>
      <c r="AL23" s="75">
        <v>2.3938E-4</v>
      </c>
      <c r="AM23" s="60">
        <v>2.3859E-4</v>
      </c>
      <c r="AN23" s="75">
        <v>2.3785000000000001E-4</v>
      </c>
      <c r="AO23" s="60">
        <v>2.3436999999999999E-4</v>
      </c>
      <c r="AP23" s="75">
        <v>2.2592000000000001E-4</v>
      </c>
      <c r="AQ23" s="60">
        <v>2.2667E-4</v>
      </c>
      <c r="AR23" s="75">
        <v>2.2558000000000002E-4</v>
      </c>
      <c r="AS23" s="60">
        <v>2.2798999999999999E-4</v>
      </c>
      <c r="AT23" s="75">
        <v>2.2698E-4</v>
      </c>
      <c r="AV23" s="53">
        <f t="shared" si="5"/>
        <v>2.4589666666666665E-4</v>
      </c>
      <c r="AW23" s="54">
        <f t="shared" si="6"/>
        <v>2.2698E-4</v>
      </c>
      <c r="AX23" s="30"/>
      <c r="AY23" s="45"/>
      <c r="AZ23" s="46"/>
      <c r="BA23" s="46"/>
      <c r="BB23" s="46"/>
      <c r="BC23" s="46"/>
      <c r="BD23" s="46"/>
      <c r="BE23" s="46"/>
      <c r="BF23" s="46"/>
      <c r="BG23" s="46"/>
      <c r="BH23" s="47"/>
      <c r="BI23" s="30"/>
    </row>
    <row r="24" spans="2:61" ht="15" customHeight="1">
      <c r="B24" s="48"/>
      <c r="C24" s="49" t="s">
        <v>54</v>
      </c>
      <c r="D24" s="49" t="s">
        <v>15</v>
      </c>
      <c r="E24" s="50" t="s">
        <v>18</v>
      </c>
      <c r="F24" s="51" t="s">
        <v>17</v>
      </c>
      <c r="I24" s="53">
        <v>5.6445833333333327E-2</v>
      </c>
      <c r="J24" s="54">
        <v>5.892E-2</v>
      </c>
      <c r="K24" s="30"/>
      <c r="L24" s="45">
        <f>1/20.56</f>
        <v>4.8638132295719845E-2</v>
      </c>
      <c r="M24" s="46">
        <f>1/22.62</f>
        <v>4.4208664898320066E-2</v>
      </c>
      <c r="N24" s="46">
        <f t="shared" ref="N24:U24" si="10">1/22.62</f>
        <v>4.4208664898320066E-2</v>
      </c>
      <c r="O24" s="46">
        <f t="shared" si="10"/>
        <v>4.4208664898320066E-2</v>
      </c>
      <c r="P24" s="46">
        <f t="shared" si="10"/>
        <v>4.4208664898320066E-2</v>
      </c>
      <c r="Q24" s="46">
        <f t="shared" si="10"/>
        <v>4.4208664898320066E-2</v>
      </c>
      <c r="R24" s="46">
        <f t="shared" si="10"/>
        <v>4.4208664898320066E-2</v>
      </c>
      <c r="S24" s="46">
        <f t="shared" si="10"/>
        <v>4.4208664898320066E-2</v>
      </c>
      <c r="T24" s="46">
        <f t="shared" si="10"/>
        <v>4.4208664898320066E-2</v>
      </c>
      <c r="U24" s="47">
        <f t="shared" si="10"/>
        <v>4.4208664898320066E-2</v>
      </c>
      <c r="V24" s="30"/>
      <c r="W24" s="60">
        <v>5.8560000000000001E-2</v>
      </c>
      <c r="X24" s="74">
        <v>5.8090000000000003E-2</v>
      </c>
      <c r="Y24" s="60">
        <v>5.8529999999999999E-2</v>
      </c>
      <c r="Z24" s="74">
        <v>5.8639999999999998E-2</v>
      </c>
      <c r="AA24" s="60">
        <v>5.9659999999999998E-2</v>
      </c>
      <c r="AB24" s="74">
        <v>6.0389999999999999E-2</v>
      </c>
      <c r="AC24" s="60">
        <v>5.9549999999999999E-2</v>
      </c>
      <c r="AD24" s="75">
        <v>5.8340000000000003E-2</v>
      </c>
      <c r="AE24" s="60">
        <v>5.9499999999999997E-2</v>
      </c>
      <c r="AF24" s="75">
        <v>5.8779999999999999E-2</v>
      </c>
      <c r="AG24" s="60">
        <v>5.4829999999999997E-2</v>
      </c>
      <c r="AH24" s="75">
        <v>5.459E-2</v>
      </c>
      <c r="AI24" s="60">
        <v>5.5219999999999998E-2</v>
      </c>
      <c r="AJ24" s="75">
        <v>5.3710000000000001E-2</v>
      </c>
      <c r="AK24" s="60">
        <v>5.2139999999999999E-2</v>
      </c>
      <c r="AL24" s="75">
        <v>5.0689999999999999E-2</v>
      </c>
      <c r="AM24" s="60">
        <v>5.1020000000000003E-2</v>
      </c>
      <c r="AN24" s="75">
        <v>5.0779999999999999E-2</v>
      </c>
      <c r="AO24" s="60">
        <v>5.0770000000000003E-2</v>
      </c>
      <c r="AP24" s="75">
        <v>4.9910000000000003E-2</v>
      </c>
      <c r="AQ24" s="60">
        <v>4.9230000000000003E-2</v>
      </c>
      <c r="AR24" s="75">
        <v>4.9079999999999999E-2</v>
      </c>
      <c r="AS24" s="60">
        <v>4.9340000000000002E-2</v>
      </c>
      <c r="AT24" s="75">
        <v>4.8009999999999997E-2</v>
      </c>
      <c r="AV24" s="53">
        <f t="shared" si="5"/>
        <v>5.4862500000000002E-2</v>
      </c>
      <c r="AW24" s="54">
        <f t="shared" si="6"/>
        <v>4.8009999999999997E-2</v>
      </c>
      <c r="AX24" s="30"/>
      <c r="AY24" s="45">
        <f>1/20.56</f>
        <v>4.8638132295719845E-2</v>
      </c>
      <c r="AZ24" s="46">
        <f>1/22.62</f>
        <v>4.4208664898320066E-2</v>
      </c>
      <c r="BA24" s="46">
        <f t="shared" ref="BA24:BH24" si="11">1/22.62</f>
        <v>4.4208664898320066E-2</v>
      </c>
      <c r="BB24" s="46">
        <f t="shared" si="11"/>
        <v>4.4208664898320066E-2</v>
      </c>
      <c r="BC24" s="46">
        <f t="shared" si="11"/>
        <v>4.4208664898320066E-2</v>
      </c>
      <c r="BD24" s="46">
        <f t="shared" si="11"/>
        <v>4.4208664898320066E-2</v>
      </c>
      <c r="BE24" s="46">
        <f t="shared" si="11"/>
        <v>4.4208664898320066E-2</v>
      </c>
      <c r="BF24" s="46">
        <f t="shared" si="11"/>
        <v>4.4208664898320066E-2</v>
      </c>
      <c r="BG24" s="46">
        <f t="shared" si="11"/>
        <v>4.4208664898320066E-2</v>
      </c>
      <c r="BH24" s="47">
        <f t="shared" si="11"/>
        <v>4.4208664898320066E-2</v>
      </c>
      <c r="BI24" s="30"/>
    </row>
    <row r="25" spans="2:61" ht="15" customHeight="1">
      <c r="B25" s="48"/>
      <c r="C25" s="49" t="s">
        <v>55</v>
      </c>
      <c r="D25" s="49" t="s">
        <v>19</v>
      </c>
      <c r="E25" s="50" t="s">
        <v>20</v>
      </c>
      <c r="F25" s="51" t="s">
        <v>21</v>
      </c>
      <c r="I25" s="53">
        <v>0.26724058333333334</v>
      </c>
      <c r="J25" s="54">
        <v>0.26988000000000001</v>
      </c>
      <c r="K25" s="30"/>
      <c r="L25" s="45">
        <f>1/3.95</f>
        <v>0.25316455696202528</v>
      </c>
      <c r="M25" s="46">
        <f>1/4.34</f>
        <v>0.2304147465437788</v>
      </c>
      <c r="N25" s="46">
        <f t="shared" ref="N25:U25" si="12">1/4.34</f>
        <v>0.2304147465437788</v>
      </c>
      <c r="O25" s="46">
        <f t="shared" si="12"/>
        <v>0.2304147465437788</v>
      </c>
      <c r="P25" s="46">
        <f t="shared" si="12"/>
        <v>0.2304147465437788</v>
      </c>
      <c r="Q25" s="46">
        <f t="shared" si="12"/>
        <v>0.2304147465437788</v>
      </c>
      <c r="R25" s="46">
        <f t="shared" si="12"/>
        <v>0.2304147465437788</v>
      </c>
      <c r="S25" s="46">
        <f t="shared" si="12"/>
        <v>0.2304147465437788</v>
      </c>
      <c r="T25" s="46">
        <f t="shared" si="12"/>
        <v>0.2304147465437788</v>
      </c>
      <c r="U25" s="47">
        <f t="shared" si="12"/>
        <v>0.2304147465437788</v>
      </c>
      <c r="V25" s="30"/>
      <c r="W25" s="60">
        <v>0.26738499999999998</v>
      </c>
      <c r="X25" s="74">
        <v>0.26256200000000002</v>
      </c>
      <c r="Y25" s="60">
        <v>0.261378</v>
      </c>
      <c r="Z25" s="74">
        <v>0.264542</v>
      </c>
      <c r="AA25" s="60">
        <v>0.26960400000000001</v>
      </c>
      <c r="AB25" s="74">
        <v>0.268675</v>
      </c>
      <c r="AC25" s="60">
        <v>0.26911200000000002</v>
      </c>
      <c r="AD25" s="75">
        <v>0.26553399999999999</v>
      </c>
      <c r="AE25" s="60">
        <v>0.26792300000000002</v>
      </c>
      <c r="AF25" s="75">
        <v>0.26848899999999998</v>
      </c>
      <c r="AG25" s="60">
        <v>0.26400800000000002</v>
      </c>
      <c r="AH25" s="75">
        <v>0.26035599999999998</v>
      </c>
      <c r="AI25" s="60">
        <v>0.26591799999999999</v>
      </c>
      <c r="AJ25" s="75">
        <v>0.26825500000000002</v>
      </c>
      <c r="AK25" s="60">
        <v>0.26733600000000002</v>
      </c>
      <c r="AL25" s="75">
        <v>0.26680900000000002</v>
      </c>
      <c r="AM25" s="60">
        <v>0.26547599999999999</v>
      </c>
      <c r="AN25" s="75">
        <v>0.26997700000000002</v>
      </c>
      <c r="AO25" s="60">
        <v>0.26638400000000001</v>
      </c>
      <c r="AP25" s="75">
        <v>0.264936</v>
      </c>
      <c r="AQ25" s="60">
        <v>0.26460099999999998</v>
      </c>
      <c r="AR25" s="75">
        <v>0.265957</v>
      </c>
      <c r="AS25" s="60">
        <v>0.26777899999999999</v>
      </c>
      <c r="AT25" s="75">
        <v>0.26617000000000002</v>
      </c>
      <c r="AV25" s="53">
        <f t="shared" si="5"/>
        <v>0.26640866666666668</v>
      </c>
      <c r="AW25" s="54">
        <f t="shared" si="6"/>
        <v>0.26617000000000002</v>
      </c>
      <c r="AX25" s="30"/>
      <c r="AY25" s="45">
        <f>1/3.95</f>
        <v>0.25316455696202528</v>
      </c>
      <c r="AZ25" s="46">
        <f>1/4.34</f>
        <v>0.2304147465437788</v>
      </c>
      <c r="BA25" s="46">
        <f t="shared" ref="BA25:BH25" si="13">1/4.34</f>
        <v>0.2304147465437788</v>
      </c>
      <c r="BB25" s="46">
        <f t="shared" si="13"/>
        <v>0.2304147465437788</v>
      </c>
      <c r="BC25" s="46">
        <f t="shared" si="13"/>
        <v>0.2304147465437788</v>
      </c>
      <c r="BD25" s="46">
        <f t="shared" si="13"/>
        <v>0.2304147465437788</v>
      </c>
      <c r="BE25" s="46">
        <f t="shared" si="13"/>
        <v>0.2304147465437788</v>
      </c>
      <c r="BF25" s="46">
        <f t="shared" si="13"/>
        <v>0.2304147465437788</v>
      </c>
      <c r="BG25" s="46">
        <f t="shared" si="13"/>
        <v>0.2304147465437788</v>
      </c>
      <c r="BH25" s="47">
        <f t="shared" si="13"/>
        <v>0.2304147465437788</v>
      </c>
      <c r="BI25" s="30"/>
    </row>
    <row r="26" spans="2:61" ht="15" customHeight="1">
      <c r="B26" s="55"/>
      <c r="C26" s="56" t="s">
        <v>22</v>
      </c>
      <c r="D26" s="56" t="s">
        <v>15</v>
      </c>
      <c r="E26" s="57" t="s">
        <v>23</v>
      </c>
      <c r="F26" s="58" t="s">
        <v>17</v>
      </c>
      <c r="G26" s="62"/>
      <c r="H26" s="62"/>
      <c r="I26" s="35">
        <v>2.5775000000000006E-2</v>
      </c>
      <c r="J26" s="36">
        <v>2.5700000000000001E-2</v>
      </c>
      <c r="K26" s="30"/>
      <c r="L26" s="76">
        <v>3.3926548884703617E-2</v>
      </c>
      <c r="M26" s="77">
        <f t="shared" ref="M26:U26" si="14">L26</f>
        <v>3.3926548884703617E-2</v>
      </c>
      <c r="N26" s="77">
        <f t="shared" si="14"/>
        <v>3.3926548884703617E-2</v>
      </c>
      <c r="O26" s="77">
        <f t="shared" si="14"/>
        <v>3.3926548884703617E-2</v>
      </c>
      <c r="P26" s="77">
        <f t="shared" si="14"/>
        <v>3.3926548884703617E-2</v>
      </c>
      <c r="Q26" s="77">
        <f t="shared" si="14"/>
        <v>3.3926548884703617E-2</v>
      </c>
      <c r="R26" s="77">
        <f t="shared" si="14"/>
        <v>3.3926548884703617E-2</v>
      </c>
      <c r="S26" s="77">
        <f t="shared" si="14"/>
        <v>3.3926548884703617E-2</v>
      </c>
      <c r="T26" s="77">
        <f t="shared" si="14"/>
        <v>3.3926548884703617E-2</v>
      </c>
      <c r="U26" s="52">
        <f t="shared" si="14"/>
        <v>3.3926548884703617E-2</v>
      </c>
      <c r="V26" s="30"/>
      <c r="W26" s="60">
        <v>2.5600000000000001E-2</v>
      </c>
      <c r="X26" s="74">
        <v>2.5600000000000001E-2</v>
      </c>
      <c r="Y26" s="60">
        <v>2.5600000000000001E-2</v>
      </c>
      <c r="Z26" s="74">
        <v>2.5600000000000001E-2</v>
      </c>
      <c r="AA26" s="60">
        <v>2.5999999999999999E-2</v>
      </c>
      <c r="AB26" s="74">
        <v>2.6700000000000002E-2</v>
      </c>
      <c r="AC26" s="60">
        <v>2.5999999999999999E-2</v>
      </c>
      <c r="AD26" s="75">
        <v>2.6100000000000002E-2</v>
      </c>
      <c r="AE26" s="60">
        <v>2.5999999999999999E-2</v>
      </c>
      <c r="AF26" s="75">
        <v>2.58E-2</v>
      </c>
      <c r="AG26" s="60">
        <v>2.5499999999999998E-2</v>
      </c>
      <c r="AH26" s="75">
        <v>2.52E-2</v>
      </c>
      <c r="AI26" s="60">
        <v>2.4899999999999999E-2</v>
      </c>
      <c r="AJ26" s="75">
        <v>2.4899999999999999E-2</v>
      </c>
      <c r="AK26" s="60">
        <v>2.4799999999999999E-2</v>
      </c>
      <c r="AL26" s="75">
        <v>2.4799999999999999E-2</v>
      </c>
      <c r="AM26" s="60">
        <v>2.4400000000000002E-2</v>
      </c>
      <c r="AN26" s="75">
        <v>2.4E-2</v>
      </c>
      <c r="AO26" s="60">
        <v>2.41E-2</v>
      </c>
      <c r="AP26" s="75">
        <v>2.41E-2</v>
      </c>
      <c r="AQ26" s="60">
        <v>2.3599999999999999E-2</v>
      </c>
      <c r="AR26" s="75">
        <v>2.3199999999999998E-2</v>
      </c>
      <c r="AS26" s="60">
        <v>2.2800000000000001E-2</v>
      </c>
      <c r="AT26" s="75">
        <v>2.29E-2</v>
      </c>
      <c r="AU26" s="62"/>
      <c r="AV26" s="35">
        <f t="shared" si="5"/>
        <v>2.4941666666666668E-2</v>
      </c>
      <c r="AW26" s="36">
        <f t="shared" si="6"/>
        <v>2.29E-2</v>
      </c>
      <c r="AX26" s="30"/>
      <c r="AY26" s="76">
        <v>3.3926548884703617E-2</v>
      </c>
      <c r="AZ26" s="77">
        <f t="shared" ref="AZ26:BH26" si="15">AY26</f>
        <v>3.3926548884703617E-2</v>
      </c>
      <c r="BA26" s="77">
        <f t="shared" si="15"/>
        <v>3.3926548884703617E-2</v>
      </c>
      <c r="BB26" s="77">
        <f t="shared" si="15"/>
        <v>3.3926548884703617E-2</v>
      </c>
      <c r="BC26" s="77">
        <f t="shared" si="15"/>
        <v>3.3926548884703617E-2</v>
      </c>
      <c r="BD26" s="77">
        <f t="shared" si="15"/>
        <v>3.3926548884703617E-2</v>
      </c>
      <c r="BE26" s="77">
        <f t="shared" si="15"/>
        <v>3.3926548884703617E-2</v>
      </c>
      <c r="BF26" s="77">
        <f t="shared" si="15"/>
        <v>3.3926548884703617E-2</v>
      </c>
      <c r="BG26" s="77">
        <f t="shared" si="15"/>
        <v>3.3926548884703617E-2</v>
      </c>
      <c r="BH26" s="52">
        <f t="shared" si="15"/>
        <v>3.3926548884703617E-2</v>
      </c>
      <c r="BI26" s="30"/>
    </row>
    <row r="27" spans="2:61"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82"/>
      <c r="AR27" s="82"/>
      <c r="AS27" s="61"/>
      <c r="AT27" s="61"/>
      <c r="AU27" s="78"/>
      <c r="AV27" s="78"/>
      <c r="AW27" s="78"/>
      <c r="AX27" s="30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30"/>
    </row>
    <row r="28" spans="2:61" ht="15" customHeight="1">
      <c r="B28" s="24" t="s">
        <v>24</v>
      </c>
      <c r="I28" s="5"/>
      <c r="J28" s="5"/>
      <c r="K28" s="30"/>
      <c r="V28" s="30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84"/>
      <c r="AR28" s="84"/>
      <c r="AS28" s="62"/>
      <c r="AT28" s="62"/>
      <c r="AV28" s="5"/>
      <c r="AW28" s="5"/>
      <c r="AX28" s="30"/>
      <c r="BI28" s="30"/>
    </row>
    <row r="29" spans="2:61" ht="15" customHeight="1">
      <c r="B29" s="38"/>
      <c r="C29" s="39" t="s">
        <v>56</v>
      </c>
      <c r="D29" s="39" t="s">
        <v>25</v>
      </c>
      <c r="E29" s="40" t="s">
        <v>26</v>
      </c>
      <c r="F29" s="41" t="s">
        <v>27</v>
      </c>
      <c r="I29" s="43">
        <v>7.3750000000000005E-3</v>
      </c>
      <c r="J29" s="44">
        <v>7.4999999999999997E-3</v>
      </c>
      <c r="K29" s="30"/>
      <c r="L29" s="79">
        <v>9.1629215059832805E-3</v>
      </c>
      <c r="M29" s="80">
        <f t="shared" ref="M29:U29" si="16">L29</f>
        <v>9.1629215059832805E-3</v>
      </c>
      <c r="N29" s="80">
        <f t="shared" si="16"/>
        <v>9.1629215059832805E-3</v>
      </c>
      <c r="O29" s="80">
        <f t="shared" si="16"/>
        <v>9.1629215059832805E-3</v>
      </c>
      <c r="P29" s="80">
        <f t="shared" si="16"/>
        <v>9.1629215059832805E-3</v>
      </c>
      <c r="Q29" s="80">
        <f t="shared" si="16"/>
        <v>9.1629215059832805E-3</v>
      </c>
      <c r="R29" s="80">
        <f t="shared" si="16"/>
        <v>9.1629215059832805E-3</v>
      </c>
      <c r="S29" s="80">
        <f t="shared" si="16"/>
        <v>9.1629215059832805E-3</v>
      </c>
      <c r="T29" s="80">
        <f t="shared" si="16"/>
        <v>9.1629215059832805E-3</v>
      </c>
      <c r="U29" s="42">
        <f t="shared" si="16"/>
        <v>9.1629215059832805E-3</v>
      </c>
      <c r="V29" s="30"/>
      <c r="W29" s="60">
        <v>7.4000000000000003E-3</v>
      </c>
      <c r="X29" s="74">
        <v>7.4000000000000003E-3</v>
      </c>
      <c r="Y29" s="60">
        <v>7.4000000000000003E-3</v>
      </c>
      <c r="Z29" s="74">
        <v>7.4000000000000003E-3</v>
      </c>
      <c r="AA29" s="60">
        <v>7.4000000000000003E-3</v>
      </c>
      <c r="AB29" s="74">
        <v>7.4000000000000003E-3</v>
      </c>
      <c r="AC29" s="60">
        <v>7.4000000000000003E-3</v>
      </c>
      <c r="AD29" s="75">
        <v>7.4000000000000003E-3</v>
      </c>
      <c r="AE29" s="60">
        <v>7.4000000000000003E-3</v>
      </c>
      <c r="AF29" s="75">
        <v>7.4000000000000003E-3</v>
      </c>
      <c r="AG29" s="60">
        <v>7.4000000000000003E-3</v>
      </c>
      <c r="AH29" s="75">
        <v>7.4000000000000003E-3</v>
      </c>
      <c r="AI29" s="60">
        <v>7.4000000000000003E-3</v>
      </c>
      <c r="AJ29" s="75">
        <v>7.4000000000000003E-3</v>
      </c>
      <c r="AK29" s="60">
        <v>7.4999999999999997E-3</v>
      </c>
      <c r="AL29" s="75">
        <v>7.4999999999999997E-3</v>
      </c>
      <c r="AM29" s="60">
        <v>7.6E-3</v>
      </c>
      <c r="AN29" s="75">
        <v>7.6E-3</v>
      </c>
      <c r="AO29" s="60">
        <v>7.4999999999999997E-3</v>
      </c>
      <c r="AP29" s="75">
        <v>7.4999999999999997E-3</v>
      </c>
      <c r="AQ29" s="60">
        <v>7.4999999999999997E-3</v>
      </c>
      <c r="AR29" s="75">
        <v>7.4999999999999997E-3</v>
      </c>
      <c r="AS29" s="60">
        <v>7.4999999999999997E-3</v>
      </c>
      <c r="AT29" s="75">
        <v>7.4000000000000003E-3</v>
      </c>
      <c r="AV29" s="43">
        <f>AVERAGE(W29,Y29,AA29,AC29,AE29,AG29,AI29,AK29,AM29,AO29,AQ29,AS29)</f>
        <v>7.4500000000000026E-3</v>
      </c>
      <c r="AW29" s="44">
        <f>AT29</f>
        <v>7.4000000000000003E-3</v>
      </c>
      <c r="AX29" s="30"/>
      <c r="AY29" s="79">
        <v>9.1629215059832805E-3</v>
      </c>
      <c r="AZ29" s="80">
        <f t="shared" ref="AZ29:BH29" si="17">AY29</f>
        <v>9.1629215059832805E-3</v>
      </c>
      <c r="BA29" s="80">
        <f t="shared" si="17"/>
        <v>9.1629215059832805E-3</v>
      </c>
      <c r="BB29" s="80">
        <f t="shared" si="17"/>
        <v>9.1629215059832805E-3</v>
      </c>
      <c r="BC29" s="80">
        <f t="shared" si="17"/>
        <v>9.1629215059832805E-3</v>
      </c>
      <c r="BD29" s="80">
        <f t="shared" si="17"/>
        <v>9.1629215059832805E-3</v>
      </c>
      <c r="BE29" s="80">
        <f t="shared" si="17"/>
        <v>9.1629215059832805E-3</v>
      </c>
      <c r="BF29" s="80">
        <f t="shared" si="17"/>
        <v>9.1629215059832805E-3</v>
      </c>
      <c r="BG29" s="80">
        <f t="shared" si="17"/>
        <v>9.1629215059832805E-3</v>
      </c>
      <c r="BH29" s="42">
        <f t="shared" si="17"/>
        <v>9.1629215059832805E-3</v>
      </c>
      <c r="BI29" s="30"/>
    </row>
    <row r="30" spans="2:61" ht="15" customHeight="1">
      <c r="B30" s="55"/>
      <c r="C30" s="56" t="s">
        <v>57</v>
      </c>
      <c r="D30" s="56" t="s">
        <v>28</v>
      </c>
      <c r="E30" s="57" t="s">
        <v>29</v>
      </c>
      <c r="F30" s="58" t="s">
        <v>30</v>
      </c>
      <c r="G30" s="62"/>
      <c r="H30" s="62"/>
      <c r="I30" s="35">
        <v>5.4262000000000005E-2</v>
      </c>
      <c r="J30" s="36">
        <v>5.4462000000000003E-2</v>
      </c>
      <c r="K30" s="30"/>
      <c r="L30" s="76">
        <f>1/17.39</f>
        <v>5.7504312823461759E-2</v>
      </c>
      <c r="M30" s="77">
        <f>1/19.13</f>
        <v>5.2273915316257191E-2</v>
      </c>
      <c r="N30" s="77">
        <f t="shared" ref="N30:U30" si="18">1/19.13</f>
        <v>5.2273915316257191E-2</v>
      </c>
      <c r="O30" s="77">
        <f t="shared" si="18"/>
        <v>5.2273915316257191E-2</v>
      </c>
      <c r="P30" s="77">
        <f t="shared" si="18"/>
        <v>5.2273915316257191E-2</v>
      </c>
      <c r="Q30" s="77">
        <f t="shared" si="18"/>
        <v>5.2273915316257191E-2</v>
      </c>
      <c r="R30" s="77">
        <f t="shared" si="18"/>
        <v>5.2273915316257191E-2</v>
      </c>
      <c r="S30" s="77">
        <f t="shared" si="18"/>
        <v>5.2273915316257191E-2</v>
      </c>
      <c r="T30" s="77">
        <f t="shared" si="18"/>
        <v>5.2273915316257191E-2</v>
      </c>
      <c r="U30" s="52">
        <f t="shared" si="18"/>
        <v>5.2273915316257191E-2</v>
      </c>
      <c r="V30" s="30"/>
      <c r="W30" s="60">
        <v>5.3171999999999997E-2</v>
      </c>
      <c r="X30" s="74">
        <v>5.3518999999999997E-2</v>
      </c>
      <c r="Y30" s="60">
        <v>5.2592E-2</v>
      </c>
      <c r="Z30" s="74">
        <v>5.2075000000000003E-2</v>
      </c>
      <c r="AA30" s="60">
        <v>5.3060000000000003E-2</v>
      </c>
      <c r="AB30" s="74">
        <v>5.2963999999999997E-2</v>
      </c>
      <c r="AC30" s="60">
        <v>5.2968000000000001E-2</v>
      </c>
      <c r="AD30" s="75">
        <v>5.3241999999999998E-2</v>
      </c>
      <c r="AE30" s="60">
        <v>5.4308000000000002E-2</v>
      </c>
      <c r="AF30" s="75">
        <v>5.3212000000000002E-2</v>
      </c>
      <c r="AG30" s="60">
        <v>5.4370000000000002E-2</v>
      </c>
      <c r="AH30" s="75">
        <v>5.4967000000000002E-2</v>
      </c>
      <c r="AI30" s="60">
        <v>5.4795000000000003E-2</v>
      </c>
      <c r="AJ30" s="75">
        <v>5.4935999999999999E-2</v>
      </c>
      <c r="AK30" s="60">
        <v>5.5442999999999999E-2</v>
      </c>
      <c r="AL30" s="75">
        <v>5.6122999999999999E-2</v>
      </c>
      <c r="AM30" s="60">
        <v>5.6828999999999998E-2</v>
      </c>
      <c r="AN30" s="75">
        <v>5.7910999999999997E-2</v>
      </c>
      <c r="AO30" s="60">
        <v>5.6883000000000003E-2</v>
      </c>
      <c r="AP30" s="75">
        <v>5.6808999999999998E-2</v>
      </c>
      <c r="AQ30" s="60">
        <v>5.5746999999999998E-2</v>
      </c>
      <c r="AR30" s="75">
        <v>5.5381E-2</v>
      </c>
      <c r="AS30" s="60">
        <v>5.4816999999999998E-2</v>
      </c>
      <c r="AT30" s="75">
        <v>5.3071E-2</v>
      </c>
      <c r="AU30" s="62"/>
      <c r="AV30" s="35">
        <f>AVERAGE(W30,Y30,AA30,AC30,AE30,AG30,AI30,AK30,AM30,AO30,AQ30,AS30)</f>
        <v>5.4581999999999999E-2</v>
      </c>
      <c r="AW30" s="36">
        <f>AT30</f>
        <v>5.3071E-2</v>
      </c>
      <c r="AX30" s="30"/>
      <c r="AY30" s="76">
        <f>1/17.39</f>
        <v>5.7504312823461759E-2</v>
      </c>
      <c r="AZ30" s="77">
        <f>1/19.13</f>
        <v>5.2273915316257191E-2</v>
      </c>
      <c r="BA30" s="77">
        <f t="shared" ref="BA30:BH30" si="19">1/19.13</f>
        <v>5.2273915316257191E-2</v>
      </c>
      <c r="BB30" s="77">
        <f t="shared" si="19"/>
        <v>5.2273915316257191E-2</v>
      </c>
      <c r="BC30" s="77">
        <f t="shared" si="19"/>
        <v>5.2273915316257191E-2</v>
      </c>
      <c r="BD30" s="77">
        <f t="shared" si="19"/>
        <v>5.2273915316257191E-2</v>
      </c>
      <c r="BE30" s="77">
        <f t="shared" si="19"/>
        <v>5.2273915316257191E-2</v>
      </c>
      <c r="BF30" s="77">
        <f t="shared" si="19"/>
        <v>5.2273915316257191E-2</v>
      </c>
      <c r="BG30" s="77">
        <f t="shared" si="19"/>
        <v>5.2273915316257191E-2</v>
      </c>
      <c r="BH30" s="52">
        <f t="shared" si="19"/>
        <v>5.2273915316257191E-2</v>
      </c>
      <c r="BI30" s="59"/>
    </row>
    <row r="31" spans="2:61">
      <c r="I31" s="37"/>
      <c r="J31" s="37"/>
      <c r="K31" s="3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30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82"/>
      <c r="AR31" s="82"/>
      <c r="AS31" s="61"/>
      <c r="AT31" s="61"/>
      <c r="AV31" s="37"/>
      <c r="AW31" s="37"/>
      <c r="AX31" s="30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30"/>
    </row>
    <row r="32" spans="2:61">
      <c r="B32" s="4" t="s">
        <v>32</v>
      </c>
      <c r="W32" s="4"/>
      <c r="X32" s="4"/>
      <c r="AQ32" s="81"/>
      <c r="AR32" s="81"/>
      <c r="AS32" s="62"/>
      <c r="AT32" s="62"/>
    </row>
    <row r="33" spans="2:61" ht="15" customHeight="1">
      <c r="B33" s="25"/>
      <c r="C33" s="26" t="s">
        <v>58</v>
      </c>
      <c r="D33" s="26" t="s">
        <v>59</v>
      </c>
      <c r="E33" s="34" t="s">
        <v>33</v>
      </c>
      <c r="F33" s="27" t="s">
        <v>34</v>
      </c>
      <c r="I33" s="28">
        <v>0.74122499999999991</v>
      </c>
      <c r="J33" s="29">
        <v>0.75509999999999999</v>
      </c>
      <c r="K33" s="30"/>
      <c r="L33" s="31"/>
      <c r="M33" s="32"/>
      <c r="N33" s="32"/>
      <c r="O33" s="32"/>
      <c r="P33" s="32"/>
      <c r="Q33" s="32"/>
      <c r="R33" s="32"/>
      <c r="S33" s="32"/>
      <c r="T33" s="32"/>
      <c r="U33" s="33"/>
      <c r="V33" s="30"/>
      <c r="W33" s="60">
        <v>0.74550000000000005</v>
      </c>
      <c r="X33" s="74">
        <v>0.74439999999999995</v>
      </c>
      <c r="Y33" s="60">
        <v>0.74080000000000001</v>
      </c>
      <c r="Z33" s="74">
        <v>0.73650000000000004</v>
      </c>
      <c r="AA33" s="60">
        <v>0.73880000000000001</v>
      </c>
      <c r="AB33" s="74">
        <v>0.73860000000000003</v>
      </c>
      <c r="AC33" s="60">
        <v>0.73140000000000005</v>
      </c>
      <c r="AD33" s="75">
        <v>0.7258</v>
      </c>
      <c r="AE33" s="60">
        <v>0.73160000000000003</v>
      </c>
      <c r="AF33" s="75">
        <v>0.73380000000000001</v>
      </c>
      <c r="AG33" s="60">
        <v>0.72970000000000002</v>
      </c>
      <c r="AH33" s="75">
        <v>0.73099999999999998</v>
      </c>
      <c r="AI33" s="60">
        <v>0.72909999999999997</v>
      </c>
      <c r="AJ33" s="75">
        <v>0.72419999999999995</v>
      </c>
      <c r="AK33" s="60">
        <v>0.73209999999999997</v>
      </c>
      <c r="AL33" s="75">
        <v>0.74119999999999997</v>
      </c>
      <c r="AM33" s="60">
        <v>0.73839999999999995</v>
      </c>
      <c r="AN33" s="75">
        <v>0.73939999999999995</v>
      </c>
      <c r="AO33" s="60">
        <v>0.7177</v>
      </c>
      <c r="AP33" s="75">
        <v>0.7177</v>
      </c>
      <c r="AQ33" s="60">
        <v>0.71579999999999999</v>
      </c>
      <c r="AR33" s="75">
        <v>0.71399999999999997</v>
      </c>
      <c r="AS33" s="60">
        <v>0.70120000000000005</v>
      </c>
      <c r="AT33" s="74">
        <v>0.69520000000000004</v>
      </c>
      <c r="AV33" s="28">
        <f>AVERAGE(W33,Y33,AA33,AC33,AE33,AG33,AI33,AK33,AM33,AO33,AQ33,AS33)</f>
        <v>0.72934166666666667</v>
      </c>
      <c r="AW33" s="29">
        <f>AT33</f>
        <v>0.69520000000000004</v>
      </c>
      <c r="AX33" s="30"/>
      <c r="AY33" s="31">
        <f>1/1.19</f>
        <v>0.84033613445378152</v>
      </c>
      <c r="AZ33" s="32">
        <f>1/1.22</f>
        <v>0.81967213114754101</v>
      </c>
      <c r="BA33" s="32">
        <f t="shared" ref="BA33:BH33" si="20">1/1.22</f>
        <v>0.81967213114754101</v>
      </c>
      <c r="BB33" s="32">
        <f t="shared" si="20"/>
        <v>0.81967213114754101</v>
      </c>
      <c r="BC33" s="32">
        <f t="shared" si="20"/>
        <v>0.81967213114754101</v>
      </c>
      <c r="BD33" s="32">
        <f t="shared" si="20"/>
        <v>0.81967213114754101</v>
      </c>
      <c r="BE33" s="32">
        <f t="shared" si="20"/>
        <v>0.81967213114754101</v>
      </c>
      <c r="BF33" s="32">
        <f t="shared" si="20"/>
        <v>0.81967213114754101</v>
      </c>
      <c r="BG33" s="32">
        <f t="shared" si="20"/>
        <v>0.81967213114754101</v>
      </c>
      <c r="BH33" s="33">
        <f t="shared" si="20"/>
        <v>0.81967213114754101</v>
      </c>
      <c r="BI33" s="30"/>
    </row>
    <row r="35" spans="2:61">
      <c r="W35" s="4"/>
      <c r="X35" s="4"/>
    </row>
    <row r="36" spans="2:61">
      <c r="W36" s="4"/>
      <c r="X36" s="4"/>
    </row>
    <row r="37" spans="2:61">
      <c r="W37" s="4"/>
      <c r="X37" s="4"/>
      <c r="AK37" s="82"/>
      <c r="AL37" s="82"/>
      <c r="AM37" s="81"/>
      <c r="AN37" s="81"/>
    </row>
    <row r="38" spans="2:61">
      <c r="AK38" s="82"/>
      <c r="AL38" s="82"/>
      <c r="AM38" s="81"/>
      <c r="AN38" s="81"/>
    </row>
    <row r="39" spans="2:61">
      <c r="AK39" s="61"/>
      <c r="AL39" s="61"/>
      <c r="AM39" s="81"/>
      <c r="AN39" s="81"/>
    </row>
    <row r="40" spans="2:61" ht="12.75">
      <c r="AK40"/>
      <c r="AL40"/>
      <c r="AM40" s="81"/>
      <c r="AN40" s="81"/>
    </row>
    <row r="41" spans="2:61">
      <c r="AK41" s="82"/>
      <c r="AL41" s="82"/>
      <c r="AM41" s="81"/>
      <c r="AN41" s="81"/>
    </row>
    <row r="42" spans="2:61">
      <c r="AK42" s="82"/>
      <c r="AL42" s="82"/>
      <c r="AM42" s="81"/>
      <c r="AN42" s="81"/>
    </row>
    <row r="43" spans="2:61">
      <c r="AK43" s="82"/>
      <c r="AL43" s="82"/>
      <c r="AM43" s="81"/>
      <c r="AN43" s="81"/>
    </row>
    <row r="44" spans="2:61">
      <c r="AK44" s="82"/>
      <c r="AL44" s="82"/>
      <c r="AM44" s="81"/>
      <c r="AN44" s="81"/>
    </row>
    <row r="45" spans="2:61">
      <c r="AK45" s="82"/>
      <c r="AL45" s="82"/>
      <c r="AM45" s="81"/>
      <c r="AN45" s="81"/>
    </row>
    <row r="46" spans="2:61">
      <c r="AK46" s="82"/>
      <c r="AL46" s="82"/>
      <c r="AM46" s="81"/>
      <c r="AN46" s="81"/>
    </row>
    <row r="47" spans="2:61">
      <c r="AK47" s="61"/>
      <c r="AL47" s="61"/>
      <c r="AM47" s="81"/>
      <c r="AN47" s="81"/>
    </row>
    <row r="48" spans="2:61">
      <c r="AM48" s="81"/>
      <c r="AN48" s="81"/>
    </row>
    <row r="49" spans="37:40">
      <c r="AK49" s="82"/>
      <c r="AL49" s="82"/>
      <c r="AM49" s="81"/>
      <c r="AN49" s="81"/>
    </row>
    <row r="50" spans="37:40">
      <c r="AK50" s="82"/>
      <c r="AL50" s="82"/>
      <c r="AM50" s="81"/>
      <c r="AN50" s="81"/>
    </row>
    <row r="51" spans="37:40">
      <c r="AK51" s="61"/>
      <c r="AL51" s="61"/>
      <c r="AM51" s="81"/>
      <c r="AN51" s="81"/>
    </row>
    <row r="52" spans="37:40">
      <c r="AM52" s="81"/>
      <c r="AN52" s="81"/>
    </row>
    <row r="53" spans="37:40">
      <c r="AK53" s="82"/>
      <c r="AL53" s="82"/>
      <c r="AM53" s="81"/>
      <c r="AN53" s="8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E775-922C-45A2-AE7F-54DD3E2DE3EE}">
  <dimension ref="A1:C15"/>
  <sheetViews>
    <sheetView tabSelected="1" workbookViewId="0">
      <selection activeCell="B21" sqref="B21"/>
    </sheetView>
  </sheetViews>
  <sheetFormatPr defaultRowHeight="15"/>
  <cols>
    <col min="1" max="1" width="20.85546875" style="85" customWidth="1"/>
    <col min="2" max="2" width="17.140625" style="85" customWidth="1"/>
    <col min="3" max="3" width="21.5703125" style="85" customWidth="1"/>
    <col min="4" max="16384" width="9.140625" style="85"/>
  </cols>
  <sheetData>
    <row r="1" spans="1:3">
      <c r="A1" s="86" t="s">
        <v>65</v>
      </c>
      <c r="B1" s="86" t="s">
        <v>50</v>
      </c>
      <c r="C1" s="86" t="s">
        <v>66</v>
      </c>
    </row>
    <row r="2" spans="1:3">
      <c r="A2" s="85" t="s">
        <v>5</v>
      </c>
      <c r="B2" s="85" t="s">
        <v>6</v>
      </c>
      <c r="C2" s="85">
        <v>1.0819083333333335</v>
      </c>
    </row>
    <row r="3" spans="1:3">
      <c r="A3" s="85" t="s">
        <v>60</v>
      </c>
      <c r="B3" s="85" t="s">
        <v>8</v>
      </c>
      <c r="C3" s="85">
        <v>1.2781083333333332</v>
      </c>
    </row>
    <row r="4" spans="1:3">
      <c r="A4" s="85" t="s">
        <v>11</v>
      </c>
      <c r="B4" s="85" t="s">
        <v>12</v>
      </c>
      <c r="C4" s="85">
        <v>0.1863083333333333</v>
      </c>
    </row>
    <row r="5" spans="1:3">
      <c r="A5" s="85" t="s">
        <v>15</v>
      </c>
      <c r="B5" s="85" t="s">
        <v>16</v>
      </c>
      <c r="C5" s="85">
        <v>1.0596916666666667E-3</v>
      </c>
    </row>
    <row r="6" spans="1:3">
      <c r="A6" s="85" t="s">
        <v>15</v>
      </c>
      <c r="B6" s="85" t="s">
        <v>36</v>
      </c>
      <c r="C6" s="85">
        <v>2.4589666666666665E-4</v>
      </c>
    </row>
    <row r="7" spans="1:3">
      <c r="A7" s="85" t="s">
        <v>15</v>
      </c>
      <c r="B7" s="85" t="s">
        <v>18</v>
      </c>
      <c r="C7" s="85">
        <v>5.4862500000000002E-2</v>
      </c>
    </row>
    <row r="8" spans="1:3">
      <c r="A8" s="85" t="s">
        <v>19</v>
      </c>
      <c r="B8" s="85" t="s">
        <v>20</v>
      </c>
      <c r="C8" s="85">
        <v>0.26640866666666668</v>
      </c>
    </row>
    <row r="9" spans="1:3">
      <c r="A9" s="85" t="s">
        <v>15</v>
      </c>
      <c r="B9" s="85" t="s">
        <v>23</v>
      </c>
      <c r="C9" s="85">
        <v>2.4941666666666668E-2</v>
      </c>
    </row>
    <row r="10" spans="1:3">
      <c r="A10" s="85" t="s">
        <v>25</v>
      </c>
      <c r="B10" s="85" t="s">
        <v>26</v>
      </c>
      <c r="C10" s="85">
        <v>7.4500000000000026E-3</v>
      </c>
    </row>
    <row r="11" spans="1:3">
      <c r="A11" s="85" t="s">
        <v>28</v>
      </c>
      <c r="B11" s="85" t="s">
        <v>29</v>
      </c>
      <c r="C11" s="85">
        <v>5.4581999999999999E-2</v>
      </c>
    </row>
    <row r="12" spans="1:3">
      <c r="A12" s="85" t="s">
        <v>59</v>
      </c>
      <c r="B12" s="85" t="s">
        <v>33</v>
      </c>
      <c r="C12" s="85">
        <v>0.72934166666666667</v>
      </c>
    </row>
    <row r="13" spans="1:3">
      <c r="B13" s="85" t="s">
        <v>67</v>
      </c>
      <c r="C13" s="85">
        <v>1</v>
      </c>
    </row>
    <row r="14" spans="1:3">
      <c r="B14" s="85">
        <v>1</v>
      </c>
      <c r="C14" s="85">
        <v>1</v>
      </c>
    </row>
    <row r="15" spans="1:3">
      <c r="B15" s="85">
        <v>2</v>
      </c>
      <c r="C15" s="85"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4953BEA19D7A40B22F26CB54BC8E87" ma:contentTypeVersion="7" ma:contentTypeDescription="Create a new document." ma:contentTypeScope="" ma:versionID="3ed5ce987a3060245459d1fa60e0e24e">
  <xsd:schema xmlns:xsd="http://www.w3.org/2001/XMLSchema" xmlns:xs="http://www.w3.org/2001/XMLSchema" xmlns:p="http://schemas.microsoft.com/office/2006/metadata/properties" xmlns:ns2="c60516f1-662f-4b38-b00c-531130941867" xmlns:ns3="07f15984-76b9-49fc-9902-3aa81c7f9213" targetNamespace="http://schemas.microsoft.com/office/2006/metadata/properties" ma:root="true" ma:fieldsID="8b26f48ce52206c324e2d2a70b29a463" ns2:_="" ns3:_="">
    <xsd:import namespace="c60516f1-662f-4b38-b00c-531130941867"/>
    <xsd:import namespace="07f15984-76b9-49fc-9902-3aa81c7f921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516f1-662f-4b38-b00c-5311309418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f15984-76b9-49fc-9902-3aa81c7f92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320C5A-48D7-4F85-A63C-7298A4B2027F}">
  <ds:schemaRefs>
    <ds:schemaRef ds:uri="http://www.w3.org/XML/1998/namespace"/>
    <ds:schemaRef ds:uri="http://schemas.microsoft.com/office/2006/documentManagement/types"/>
    <ds:schemaRef ds:uri="07f15984-76b9-49fc-9902-3aa81c7f9213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terms/"/>
    <ds:schemaRef ds:uri="c60516f1-662f-4b38-b00c-531130941867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6A0F434-D858-4B72-92AF-85C65A6520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516f1-662f-4b38-b00c-531130941867"/>
    <ds:schemaRef ds:uri="07f15984-76b9-49fc-9902-3aa81c7f92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DDDB80-403B-4108-9C09-68A0806672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Atlantica 2024</vt:lpstr>
      <vt:lpstr>Atlantica 2024_mod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Blanca Gala Rojas-Marcos</dc:creator>
  <cp:lastModifiedBy>Alvaro Angulo Fabero</cp:lastModifiedBy>
  <dcterms:created xsi:type="dcterms:W3CDTF">2016-12-02T09:33:28Z</dcterms:created>
  <dcterms:modified xsi:type="dcterms:W3CDTF">2025-01-29T11:43:05Z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0x010100E84953BEA19D7A40B22F26CB54BC8E87</vt:lpwstr>
  </property>
</Properties>
</file>