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ownloads\"/>
    </mc:Choice>
  </mc:AlternateContent>
  <bookViews>
    <workbookView xWindow="0" yWindow="0" windowWidth="16620" windowHeight="6792"/>
  </bookViews>
  <sheets>
    <sheet name="WBS" sheetId="1" r:id="rId1"/>
    <sheet name="Risk Mgmt" sheetId="2" r:id="rId2"/>
    <sheet name="Ref" sheetId="3" r:id="rId3"/>
    <sheet name="ULCP" sheetId="4" r:id="rId4"/>
    <sheet name="Skill Matrix" sheetId="5" r:id="rId5"/>
    <sheet name="Sprint" sheetId="6" r:id="rId6"/>
  </sheets>
  <externalReferences>
    <externalReference r:id="rId7"/>
  </externalReferences>
  <definedNames>
    <definedName name="dsd">[1]Ref!$F$2:$F$4</definedName>
    <definedName name="Member">Ref!$G$2:$G$4</definedName>
    <definedName name="Mức_độ_rủi_ro">Ref!$B$2:$B$6</definedName>
    <definedName name="Risk_group">Ref!$A$2:$A$5</definedName>
    <definedName name="Risk_type">Ref!$E$2:$E$7</definedName>
    <definedName name="Strategy_Type">Ref!$F$2:$F$4</definedName>
    <definedName name="Task_Group">Ref!$D$2:$D$6</definedName>
    <definedName name="Xác_suất_rủi_ro">Ref!$C$2:$C$6</definedName>
  </definedNames>
  <calcPr calcId="162913"/>
</workbook>
</file>

<file path=xl/calcChain.xml><?xml version="1.0" encoding="utf-8"?>
<calcChain xmlns="http://schemas.openxmlformats.org/spreadsheetml/2006/main">
  <c r="E91" i="1" l="1"/>
  <c r="E86" i="1"/>
  <c r="E92" i="1"/>
  <c r="E89" i="1"/>
  <c r="E87" i="1"/>
  <c r="E88" i="1"/>
  <c r="E85" i="1"/>
  <c r="E82" i="1"/>
  <c r="E78" i="1"/>
  <c r="E79" i="1"/>
  <c r="E80" i="1"/>
  <c r="E81" i="1"/>
  <c r="E73" i="1"/>
  <c r="E74" i="1"/>
  <c r="E75" i="1"/>
  <c r="E72" i="1"/>
  <c r="E71" i="1"/>
  <c r="E70" i="1"/>
  <c r="E67" i="1"/>
  <c r="E60" i="1"/>
  <c r="E59" i="1"/>
  <c r="E58" i="1"/>
  <c r="E55" i="1"/>
  <c r="E54" i="1"/>
  <c r="E53" i="1"/>
  <c r="E52" i="1"/>
  <c r="E51" i="1"/>
  <c r="E50" i="1"/>
  <c r="E27" i="1"/>
  <c r="E39" i="1"/>
  <c r="E32" i="1"/>
  <c r="E31" i="1"/>
  <c r="E15" i="1"/>
  <c r="E14" i="1"/>
  <c r="E13" i="1"/>
  <c r="E12" i="1"/>
  <c r="E11" i="1"/>
  <c r="E10" i="1"/>
  <c r="E4" i="1"/>
  <c r="E3" i="1"/>
  <c r="E26" i="1"/>
  <c r="E25" i="1"/>
  <c r="E24" i="1"/>
  <c r="E23" i="1"/>
  <c r="E22" i="1"/>
  <c r="E21" i="1"/>
  <c r="E20" i="1"/>
  <c r="F28" i="1" l="1"/>
  <c r="E2" i="1"/>
  <c r="H14" i="1"/>
  <c r="H15" i="1"/>
  <c r="H13" i="1"/>
  <c r="H12" i="1"/>
  <c r="H11" i="1"/>
  <c r="H10" i="1"/>
  <c r="D13" i="4" l="1"/>
  <c r="E13" i="4" s="1"/>
  <c r="D12" i="4"/>
  <c r="E12" i="4" s="1"/>
  <c r="D11" i="4"/>
  <c r="E11" i="4" s="1"/>
  <c r="D10" i="4"/>
  <c r="E10" i="4" s="1"/>
  <c r="E14" i="4" s="1"/>
  <c r="H17" i="2"/>
  <c r="H18" i="2"/>
  <c r="H19" i="2"/>
  <c r="H20" i="2"/>
  <c r="H21" i="2"/>
  <c r="H22" i="2"/>
  <c r="H23" i="2"/>
  <c r="H24" i="2"/>
  <c r="H2" i="2"/>
  <c r="H3" i="2"/>
  <c r="H4" i="2"/>
  <c r="H5" i="2"/>
  <c r="H6" i="2"/>
  <c r="H7" i="2"/>
  <c r="H8" i="2"/>
  <c r="H9" i="2"/>
  <c r="H10" i="2"/>
  <c r="H11" i="2"/>
  <c r="H12" i="2"/>
  <c r="H13" i="2"/>
  <c r="H14" i="2"/>
  <c r="H15" i="2"/>
  <c r="H16" i="2"/>
  <c r="E15" i="4" l="1"/>
  <c r="D14" i="4"/>
  <c r="D15" i="4" s="1"/>
</calcChain>
</file>

<file path=xl/sharedStrings.xml><?xml version="1.0" encoding="utf-8"?>
<sst xmlns="http://schemas.openxmlformats.org/spreadsheetml/2006/main" count="675" uniqueCount="289">
  <si>
    <t>Task</t>
  </si>
  <si>
    <t>Assign</t>
  </si>
  <si>
    <t>From</t>
  </si>
  <si>
    <t>To</t>
  </si>
  <si>
    <t>% completed</t>
  </si>
  <si>
    <t>Note</t>
  </si>
  <si>
    <t>Mức độ rủi ro</t>
  </si>
  <si>
    <t>Exponent</t>
  </si>
  <si>
    <t>Risk group</t>
  </si>
  <si>
    <t>C1 - Customers &amp; Users</t>
  </si>
  <si>
    <t>C2 - Scope &amp; requirement</t>
  </si>
  <si>
    <t>C3 - Execution</t>
  </si>
  <si>
    <t>C4 - Environment</t>
  </si>
  <si>
    <t>Xác suất rủi ro</t>
  </si>
  <si>
    <t>Task Group</t>
  </si>
  <si>
    <t>Training</t>
  </si>
  <si>
    <t>Project Implementation</t>
  </si>
  <si>
    <t>Project Management</t>
  </si>
  <si>
    <t>CM Management</t>
  </si>
  <si>
    <t>Package and Release</t>
  </si>
  <si>
    <t>No</t>
  </si>
  <si>
    <t>Risk</t>
  </si>
  <si>
    <t>Risk Description</t>
  </si>
  <si>
    <t>Risk Type</t>
  </si>
  <si>
    <t>Risk Group</t>
  </si>
  <si>
    <t>Affects</t>
  </si>
  <si>
    <t>Probability</t>
  </si>
  <si>
    <t>Strategy Description</t>
  </si>
  <si>
    <t>Organizational</t>
  </si>
  <si>
    <t>Requirement</t>
  </si>
  <si>
    <t>Risk type</t>
  </si>
  <si>
    <t>Technology</t>
  </si>
  <si>
    <t>People</t>
  </si>
  <si>
    <t>Tool</t>
  </si>
  <si>
    <t>Estimation</t>
  </si>
  <si>
    <t>Strategy Type</t>
  </si>
  <si>
    <t>Avoid Risk</t>
  </si>
  <si>
    <t>Minimize Affects</t>
  </si>
  <si>
    <t>Plan B</t>
  </si>
  <si>
    <t>Member</t>
  </si>
  <si>
    <t>All</t>
  </si>
  <si>
    <t>Huy</t>
  </si>
  <si>
    <t>Linh</t>
  </si>
  <si>
    <t>Thảo</t>
  </si>
  <si>
    <t>Nhi</t>
  </si>
  <si>
    <t>Oanh</t>
  </si>
  <si>
    <t>Kiên</t>
  </si>
  <si>
    <t>Nhi, Thảo</t>
  </si>
  <si>
    <t>Linh, Huy</t>
  </si>
  <si>
    <t>Oanh, Kiên</t>
  </si>
  <si>
    <t>Công nghệ mới, chưa thành thạo</t>
  </si>
  <si>
    <t>Mới học ReactJS, NodeJS. Chưa thành thạo công nghệ</t>
  </si>
  <si>
    <t>Tìm chuyên gia về ReactJS, NodeJS để hỏi khi có vấn đề kỹ thuật (trên các diễn đàn, xem youtube, …)</t>
  </si>
  <si>
    <t>Mới học ReactJS, NodeJS chưa áp dụng vào dự án =&gt; chưa có nhiều kinh nghiệm</t>
  </si>
  <si>
    <t>a. Training và làm dự án demo trước khi vào dự án thật
b. Mua một khóa học online về ReactLS, NodeJS trên Udemy và làm dự án demo theo khóa học
c. Đi làm thêm =&gt; tích tiền, sang năm học lại.</t>
  </si>
  <si>
    <t>Chưa thành thạo Docker, chưa có nhiều kinh nghiệm làm thực tế</t>
  </si>
  <si>
    <t>a.Tiến hành training, tạo điều kiện thực hành công nghệ nhiều hơn
b. Xem lại các buổi học ở lớp Pre Training</t>
  </si>
  <si>
    <t>Trễ deadline</t>
  </si>
  <si>
    <t>Có nhiều thành viên chưa thạo công nghệ nên mất thời gian training</t>
  </si>
  <si>
    <t>1a. Code dùm
1b. Làm đoạn code mẫu + hướng dẫn sử dụng cho bạn reuse (copy paste)</t>
  </si>
  <si>
    <t>2a. Giao các task đơn giản (k liên quan business) như CRUD
2b. Outsource cho người khác (giá nhiêu? Có kiểm soát được chất lượng k?)
2c. Chia các task theo khả năng của các thành viên trong nhóm</t>
  </si>
  <si>
    <t>Tool GitHub</t>
  </si>
  <si>
    <t>Chưa thành thạo sử dụng Tool</t>
  </si>
  <si>
    <t>Tìm video hướng dẫn sử dụng tool GitHub, Visual Code</t>
  </si>
  <si>
    <t>Tool Docker</t>
  </si>
  <si>
    <t>Chưa sử dụng Tool, chưa setup môi trường Docker Client</t>
  </si>
  <si>
    <t xml:space="preserve">Chỉ assign 1 người làm admin </t>
  </si>
  <si>
    <t>Nhóm chưa có các vị trí rõ ràng</t>
  </si>
  <si>
    <t>Phân công 1 người chia công việc</t>
  </si>
  <si>
    <t>Chưa có kinh nghiệm hosting</t>
  </si>
  <si>
    <t>Tìm chuyên gia về hosting để hỏi khi có vấn đề kỹ thuật (trên các diễn đàn, xem youtube, …)</t>
  </si>
  <si>
    <t>Phân công 1 người tìm hiểu cách hosting từ giờ</t>
  </si>
  <si>
    <t>Thành viên rời dự án</t>
  </si>
  <si>
    <t>Phân công lại công việc cho các thành viên</t>
  </si>
  <si>
    <t>Không chạy được và làm hư máy</t>
  </si>
  <si>
    <t>Nâng niu máy, cần mang máy lên thảo luận với nhóm trước khi sử dụng bạo lực.</t>
  </si>
  <si>
    <t>Sắp xếp thời gian dự án chưa hợp lí</t>
  </si>
  <si>
    <t>a. Chỉnh sửa, chốt lại thời gian tham gia vào dự án 
b. Thay đổi thời gian nhanh trước các biến động</t>
  </si>
  <si>
    <t>Làm OT</t>
  </si>
  <si>
    <t>Xác định yêu cầu chưa đủ chính xác</t>
  </si>
  <si>
    <t>Xác nhận yêu cầu với khách hàng thường xuyên và có ký tên xác nhận</t>
  </si>
  <si>
    <t>Họp lại nhóm tới khi yêu cầu phù hợp</t>
  </si>
  <si>
    <t>Thành viên nghỉ phép</t>
  </si>
  <si>
    <t>Bù vào ngày khác</t>
  </si>
  <si>
    <t>Có xung đột giữa các thành viên</t>
  </si>
  <si>
    <t>Đợi các thành viên bình tĩnh rồi giải quyết trong ôn hòa</t>
  </si>
  <si>
    <t>Thành viên không hợp tác</t>
  </si>
  <si>
    <t>a. Thảo luận lại riêng với thành viên đó
b. Buộc rời khỏi nhóm</t>
  </si>
  <si>
    <t>React/ Node có bản cập nhật mới thay đổi cấu trúc</t>
  </si>
  <si>
    <t>Training và tổ chức lại cách sử dụng</t>
  </si>
  <si>
    <t>Dự án vượt quá budget</t>
  </si>
  <si>
    <t>Ước lượng chi phí kĩ càng</t>
  </si>
  <si>
    <t>a. Thảo luận lại với khách hàng về việc tăng budget
b. Cắt giảm tính năng đang/ sẽ thực hiện của dự án</t>
  </si>
  <si>
    <t>Tổ chức thiếu rõ ràng</t>
  </si>
  <si>
    <t>Không biết dùng hosting</t>
  </si>
  <si>
    <t>Thành viên rời nhóm</t>
  </si>
  <si>
    <t>Hỏng thiết bị</t>
  </si>
  <si>
    <t>Khung thời gian không phù hợp</t>
  </si>
  <si>
    <t>Sai yêu cầu</t>
  </si>
  <si>
    <t>Thành viên nghỉ</t>
  </si>
  <si>
    <t>Xung đột</t>
  </si>
  <si>
    <t>Công nghệ thay đổi</t>
  </si>
  <si>
    <t>Vượt quá chi phí dự tính</t>
  </si>
  <si>
    <t>a. Mang tiệm sửa 
b. Vừa học vừa làm dành tiền mua máy mới</t>
  </si>
  <si>
    <t>Daily meeting</t>
  </si>
  <si>
    <t>Hours</t>
  </si>
  <si>
    <t>8pm</t>
  </si>
  <si>
    <t>9pm</t>
  </si>
  <si>
    <t>10pm</t>
  </si>
  <si>
    <t>Discord</t>
  </si>
  <si>
    <t>Weekly meeting</t>
  </si>
  <si>
    <t>Lập kế hoạch dự án</t>
  </si>
  <si>
    <t>Ước lượng chi phí</t>
  </si>
  <si>
    <t>ƯỚC LƯỢNG CHI PHÍ, GIÁ THÀNH</t>
  </si>
  <si>
    <t>12/03/2021 -&gt; 5/6/2021</t>
  </si>
  <si>
    <t>Khung giờ làm việc</t>
  </si>
  <si>
    <t>Thời gian</t>
  </si>
  <si>
    <t>Chi phí</t>
  </si>
  <si>
    <t>Đơn vị</t>
  </si>
  <si>
    <t>Giờ làm việc bình thường</t>
  </si>
  <si>
    <t>4h/ ngày (1 buổi sáng hoặc 1 buối chiều)</t>
  </si>
  <si>
    <t>1h</t>
  </si>
  <si>
    <t xml:space="preserve">Ngoài giờ ngày thường </t>
  </si>
  <si>
    <t>Tối đa không quá 4h/ ngày</t>
  </si>
  <si>
    <t>Ngoài giờ ngày cuối tuần, ngày không có tiết học</t>
  </si>
  <si>
    <t>Tối đa không quá 12h/ ngày</t>
  </si>
  <si>
    <t>Ngoài giờ ngày nghỉ lễ (30/4, 1/5, 2/9, Giỗ tổ Hùng Vương...)</t>
  </si>
  <si>
    <t>Số giờ làm việc</t>
  </si>
  <si>
    <t>Số ngày</t>
  </si>
  <si>
    <t>Tổng giờ</t>
  </si>
  <si>
    <t>Tổng chi phí</t>
  </si>
  <si>
    <t>86 ngày thường (từ thứ 2 - thứ 6)</t>
  </si>
  <si>
    <t>35 ngày cuối tuần (từ thứ 7 - CN)</t>
  </si>
  <si>
    <t>Ngoài giờ ngày nghỉ lễ (30/4, 1/5, 2/9, Giỗ tổ Hùng Vương…)</t>
  </si>
  <si>
    <t>Giỗ tổ Hùng Vương (21/4/2021)</t>
  </si>
  <si>
    <t>30/4/2021</t>
  </si>
  <si>
    <t>Tổng</t>
  </si>
  <si>
    <t>Từng thành viên</t>
  </si>
  <si>
    <t>Mh (Man hour)</t>
  </si>
  <si>
    <t>VNĐ</t>
  </si>
  <si>
    <t>ULCP!A1</t>
  </si>
  <si>
    <t>Quản lý rủi ro</t>
  </si>
  <si>
    <t>Risk Mgmt'!A1</t>
  </si>
  <si>
    <t>Báo cáo tiến độ</t>
  </si>
  <si>
    <t>Cài đặt github desktop</t>
  </si>
  <si>
    <t>Cài đặt Teamviewer</t>
  </si>
  <si>
    <t>Cài đặt SQL Server</t>
  </si>
  <si>
    <t>2008 R2</t>
  </si>
  <si>
    <t>Cài đặt NodeJS</t>
  </si>
  <si>
    <t>24/3</t>
  </si>
  <si>
    <t>28/3</t>
  </si>
  <si>
    <t>31/3</t>
  </si>
  <si>
    <t>14.16.0 LTS</t>
  </si>
  <si>
    <t>Cài đặt Docker</t>
  </si>
  <si>
    <t>Cài đặt Git</t>
  </si>
  <si>
    <t>Tạo thư mục quản lý cấu hình</t>
  </si>
  <si>
    <t>https://github.com/Maruhara18774/ThueCanHo</t>
  </si>
  <si>
    <t>Tạo tài khoản Amazon</t>
  </si>
  <si>
    <t>ReactJS</t>
  </si>
  <si>
    <t>NodeJS</t>
  </si>
  <si>
    <t>Docker</t>
  </si>
  <si>
    <t>Molecular</t>
  </si>
  <si>
    <t>End</t>
  </si>
  <si>
    <t>https://sthuflitedu.sharepoint.com/sites/K24-CNPMNC-Pre-training/Shared%20Documents/Forms/AllItems.aspx?id=%2Fsites%2FK24%2DCNPMNC%2DPre%2Dtraining%2FShared%20Documents%2FGeneral%2FRecordings%2FMeeting%20in%20%5FGeneral%5F%2D20210122%5F143737%2DMeeting%20Recording%2Emp4&amp;parent=%2Fsites%2FK24%2DCNPMNC%2DPre%2Dtraining%2FShared%20Documents%2FGeneral%2FRecordings</t>
  </si>
  <si>
    <t>NodeJS 2</t>
  </si>
  <si>
    <t>https://sthuflitedu.sharepoint.com/sites/K24-CNPMNC-Pre-training/Shared%20Documents/General/Recordings/NodeJS%20Training%20-%20bu%E1%BB%95i%202-20210125_140642-Meeting%20Recording.mp4?web=1</t>
  </si>
  <si>
    <t>NodeJS 3</t>
  </si>
  <si>
    <t>https://sthuflitedu.sharepoint.com/sites/K24-CNPMNC-Pre-training/Shared%20Documents/General/Recordings/Nodejs%20n%C3%A2ng%20cao-20210330_202657-B%E1%BA%A3n%20ghi%20cu%E1%BB%99c%20h%E1%BB%8Dp.mp4?web=1</t>
  </si>
  <si>
    <t>ReactJS 2</t>
  </si>
  <si>
    <t>https://sthuflitedu.sharepoint.com/sites/K24-CNPMNC-Pre-training/Shared%20Documents/General/Recordings/React%20training%20-%20bu%E1%BB%95i%201-20210127_141220-Meeting%20Recording.mp4?web=1</t>
  </si>
  <si>
    <t>https://sthuflitedu.sharepoint.com/sites/K24-CNPMNC-Pre-training/Shared%20Documents/General/Recordings/Meeting%20in%20_General_-20210129_143014-Meeting%20Recording.mp4?web=1</t>
  </si>
  <si>
    <t>https://sthuflitedu.sharepoint.com/sites/K24-CNPMNC-Pre-training/Shared%20Documents/General/Recordings/Meeting%20now-20210316_190358-Meeting%20Recording.mp4?web=1</t>
  </si>
  <si>
    <t>Molecular 2</t>
  </si>
  <si>
    <t>https://sthuflitedu.sharepoint.com/sites/K24-CNPMNC-Pre-training/Shared%20Documents/General/Recordings/Meeting%20in%20General-20210318_121014-Meeting%20Recording.mp4?web=1</t>
  </si>
  <si>
    <t>https://sthuflitedu.sharepoint.com/sites/K24-CNPMNC-Pre-training/Shared%20Documents/General/Recordings/Cu%E1%BB%99c%20h%E1%BB%8Dp%20%C4%91ang%20di%E1%BB%85n%20ra-20210326_191753-B%E1%BA%A3n%20ghi%20cu%E1%BB%99c%20h%E1%BB%8Dp.mp4?web=1</t>
  </si>
  <si>
    <t>Total</t>
  </si>
  <si>
    <t>Giờ</t>
  </si>
  <si>
    <t>Khảo sát yêu cầu chức năng</t>
  </si>
  <si>
    <t>- Hoàn tất Usecase Model</t>
  </si>
  <si>
    <t>- Viết đặt tả usecase (usecase specs)</t>
  </si>
  <si>
    <t>- Review</t>
  </si>
  <si>
    <t>SPRINT 1 - BASIC VERSION</t>
  </si>
  <si>
    <t xml:space="preserve">Phân tích thiết kế </t>
  </si>
  <si>
    <t>- Thiết kế giao diện</t>
  </si>
  <si>
    <t>- Thiết kế CSDL</t>
  </si>
  <si>
    <t>https://www.youtube.com/watch?v=fAAHMwa8Q1o&amp;list=PLH88ngaKjRaTN9qhlrogRZaZqXMgYKgji</t>
  </si>
  <si>
    <t>Figma</t>
  </si>
  <si>
    <t>1/4</t>
  </si>
  <si>
    <t>3/4</t>
  </si>
  <si>
    <t>Partner Web</t>
  </si>
  <si>
    <t>Tool: Figma, end at 7 pm</t>
  </si>
  <si>
    <t xml:space="preserve">Start at 8 pm </t>
  </si>
  <si>
    <t>Thang điểm</t>
  </si>
  <si>
    <t>0 -&gt; 4</t>
  </si>
  <si>
    <t>5 -&gt; 10</t>
  </si>
  <si>
    <t>Tên thành viên</t>
  </si>
  <si>
    <t>Kỹ thuật</t>
  </si>
  <si>
    <t>Ngôn ngữ  lập trình</t>
  </si>
  <si>
    <t>Phân tích thiết kế</t>
  </si>
  <si>
    <t>UI</t>
  </si>
  <si>
    <t>SQL</t>
  </si>
  <si>
    <t>CSDL</t>
  </si>
  <si>
    <t>Query SQL</t>
  </si>
  <si>
    <t>Tools</t>
  </si>
  <si>
    <t>StarUML</t>
  </si>
  <si>
    <t>Word, Excel</t>
  </si>
  <si>
    <t>Quản lý dự án</t>
  </si>
  <si>
    <t>Github/ Gitlab</t>
  </si>
  <si>
    <t>Backlog</t>
  </si>
  <si>
    <t>Trello</t>
  </si>
  <si>
    <t>Quản lý cấu hình (CM)</t>
  </si>
  <si>
    <t>Git client</t>
  </si>
  <si>
    <t>Tạo project backlog</t>
  </si>
  <si>
    <t>tlkhome.backlog.com</t>
  </si>
  <si>
    <t>https://tera.traveloka.com/v2/register/</t>
  </si>
  <si>
    <t>- Đăng nhập</t>
  </si>
  <si>
    <t>Customer Web</t>
  </si>
  <si>
    <t>https://www.traveloka.com/en-id/</t>
  </si>
  <si>
    <t>- Xem chi tiết căn hộ</t>
  </si>
  <si>
    <t>- Xem danh sách căn hộ</t>
  </si>
  <si>
    <t>- Tìm căn hộ</t>
  </si>
  <si>
    <t>- Quản lý đánh giá</t>
  </si>
  <si>
    <t>- Unit Test</t>
  </si>
  <si>
    <t>- Xem trending</t>
  </si>
  <si>
    <t>- Quản lý trending</t>
  </si>
  <si>
    <t>INTERGRATION 1</t>
  </si>
  <si>
    <t>15/4</t>
  </si>
  <si>
    <t>- Gộp code</t>
  </si>
  <si>
    <t>- Intergration Test</t>
  </si>
  <si>
    <t>- System Test + Báo cáo</t>
  </si>
  <si>
    <t>SPRINT 2 - ADVANCED VERSION</t>
  </si>
  <si>
    <t>16/4</t>
  </si>
  <si>
    <t>Sửa lỗi</t>
  </si>
  <si>
    <t>- Tiến hành sửa lỗi</t>
  </si>
  <si>
    <t>- Đóng gói version 1.0</t>
  </si>
  <si>
    <t>- Xem lịch sử tìm kiếm</t>
  </si>
  <si>
    <t>- Nhập thông tin thanh toán</t>
  </si>
  <si>
    <t>- Đặt căn hộ</t>
  </si>
  <si>
    <t>- Đánh giá căn hộ</t>
  </si>
  <si>
    <t>- Quản lý thông tin căn hộ</t>
  </si>
  <si>
    <t>- Quản lý thông tin giá</t>
  </si>
  <si>
    <t>INTERGRATION 2</t>
  </si>
  <si>
    <t>Admin Web</t>
  </si>
  <si>
    <t>- Quản lý tài khoản</t>
  </si>
  <si>
    <t>- Quản lý thống kê</t>
  </si>
  <si>
    <t>- Đóng gói version 2.0</t>
  </si>
  <si>
    <t>12/5</t>
  </si>
  <si>
    <t>SPRINT 3 - FULL VERSION</t>
  </si>
  <si>
    <t>INTERGRATION 3</t>
  </si>
  <si>
    <t>- Đóng gói version 3.0</t>
  </si>
  <si>
    <t>4/4</t>
  </si>
  <si>
    <t>Admin</t>
  </si>
  <si>
    <t>Partner</t>
  </si>
  <si>
    <t>Customer</t>
  </si>
  <si>
    <t>Sprint 1
(Basic version)</t>
  </si>
  <si>
    <t>Đăng nhập</t>
  </si>
  <si>
    <t>Quản lý trending</t>
  </si>
  <si>
    <t>Xem thông tin căn hộ</t>
  </si>
  <si>
    <t>Xem chi tiết căn hộ</t>
  </si>
  <si>
    <t>Tìm căn hộ</t>
  </si>
  <si>
    <t>Quản lý đánh giá</t>
  </si>
  <si>
    <t>Xem trending</t>
  </si>
  <si>
    <t>Sprint 2
(Advanced version)</t>
  </si>
  <si>
    <t>Quản lý tài khoản</t>
  </si>
  <si>
    <t>Quản lý thông tin đặt căn hộ</t>
  </si>
  <si>
    <t>Xem lịch sử</t>
  </si>
  <si>
    <t>Quản lý thống kê</t>
  </si>
  <si>
    <t>Quản lý thông tin căn hộ</t>
  </si>
  <si>
    <t>Nhập thông tin thanh toán</t>
  </si>
  <si>
    <t>Quản lý thông tin giá</t>
  </si>
  <si>
    <t>Đặt căn hộ</t>
  </si>
  <si>
    <t>Đánh giá căn hộ</t>
  </si>
  <si>
    <t>Tích hợp hệ thống</t>
  </si>
  <si>
    <t>Sprint 3
(Full version)</t>
  </si>
  <si>
    <t>ZXCVBNMasd123</t>
  </si>
  <si>
    <t>14/4</t>
  </si>
  <si>
    <t>18/4</t>
  </si>
  <si>
    <t>19/4</t>
  </si>
  <si>
    <t>10/6</t>
  </si>
  <si>
    <t>20/6</t>
  </si>
  <si>
    <t>21/6</t>
  </si>
  <si>
    <t>24/6</t>
  </si>
  <si>
    <t>10/5</t>
  </si>
  <si>
    <t>11/5</t>
  </si>
  <si>
    <t>24/4</t>
  </si>
  <si>
    <t>25/4</t>
  </si>
  <si>
    <t>- Chỉnh sửa document</t>
  </si>
  <si>
    <t>- Quản lý đặt căn hộ</t>
  </si>
  <si>
    <t>- Quản lý thông tin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</si>
</sst>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b/>
      <sz val="13"/>
      <color theme="1"/>
      <name val="Calibri"/>
      <family val="2"/>
      <scheme val="minor"/>
    </font>
    <font>
      <b/>
      <sz val="13"/>
      <name val="Calibri"/>
      <family val="2"/>
      <scheme val="minor"/>
    </font>
    <font>
      <sz val="12"/>
      <color theme="1"/>
      <name val="Calibri"/>
      <family val="2"/>
      <scheme val="minor"/>
    </font>
    <font>
      <sz val="11"/>
      <color theme="1"/>
      <name val="Calibri"/>
      <family val="2"/>
      <scheme val="minor"/>
    </font>
    <font>
      <sz val="11"/>
      <color theme="0"/>
      <name val="Calibri"/>
      <family val="2"/>
      <scheme val="minor"/>
    </font>
    <font>
      <sz val="12"/>
      <color theme="1"/>
      <name val="Calibri"/>
      <charset val="134"/>
      <scheme val="minor"/>
    </font>
    <font>
      <u/>
      <sz val="11"/>
      <color theme="10"/>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3" tint="0.79998168889431442"/>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ck">
        <color auto="1"/>
      </top>
      <bottom style="thick">
        <color auto="1"/>
      </bottom>
      <diagonal/>
    </border>
    <border>
      <left style="thick">
        <color auto="1"/>
      </left>
      <right style="thick">
        <color auto="1"/>
      </right>
      <top style="thick">
        <color auto="1"/>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n">
        <color auto="1"/>
      </right>
      <top/>
      <bottom/>
      <diagonal/>
    </border>
  </borders>
  <cellStyleXfs count="3">
    <xf numFmtId="0" fontId="0" fillId="0" borderId="0"/>
    <xf numFmtId="0" fontId="5" fillId="0" borderId="0"/>
    <xf numFmtId="0" fontId="8" fillId="0" borderId="0" applyNumberFormat="0" applyFill="0" applyBorder="0" applyAlignment="0" applyProtection="0"/>
  </cellStyleXfs>
  <cellXfs count="131">
    <xf numFmtId="0" fontId="0" fillId="0" borderId="0" xfId="0"/>
    <xf numFmtId="0" fontId="0" fillId="0" borderId="1" xfId="0" applyBorder="1"/>
    <xf numFmtId="0" fontId="1" fillId="2" borderId="1" xfId="0" applyFont="1" applyFill="1" applyBorder="1"/>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0" fontId="5"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9" fontId="7"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0" fillId="6" borderId="1" xfId="0" applyFill="1" applyBorder="1"/>
    <xf numFmtId="0" fontId="0" fillId="6" borderId="3" xfId="0" applyFill="1" applyBorder="1"/>
    <xf numFmtId="0" fontId="0" fillId="0" borderId="3" xfId="0" applyBorder="1"/>
    <xf numFmtId="9" fontId="0" fillId="0" borderId="1" xfId="0" applyNumberFormat="1" applyBorder="1"/>
    <xf numFmtId="0" fontId="5" fillId="0" borderId="1" xfId="0" applyFont="1" applyBorder="1"/>
    <xf numFmtId="49" fontId="1" fillId="2" borderId="1" xfId="0" applyNumberFormat="1" applyFont="1" applyFill="1" applyBorder="1"/>
    <xf numFmtId="49" fontId="0" fillId="0" borderId="1" xfId="0" applyNumberFormat="1" applyBorder="1"/>
    <xf numFmtId="0" fontId="5" fillId="0" borderId="0" xfId="1"/>
    <xf numFmtId="0" fontId="5" fillId="8" borderId="1" xfId="1" applyFont="1" applyFill="1" applyBorder="1" applyAlignment="1">
      <alignment horizontal="center"/>
    </xf>
    <xf numFmtId="0" fontId="5" fillId="9" borderId="1" xfId="1" applyFill="1" applyBorder="1"/>
    <xf numFmtId="0" fontId="5" fillId="0" borderId="1" xfId="1" applyBorder="1"/>
    <xf numFmtId="0" fontId="5" fillId="0" borderId="1" xfId="1" applyFill="1" applyBorder="1"/>
    <xf numFmtId="0" fontId="5" fillId="4" borderId="3" xfId="1" applyFill="1" applyBorder="1"/>
    <xf numFmtId="1" fontId="5" fillId="0" borderId="1" xfId="1" applyNumberFormat="1" applyBorder="1"/>
    <xf numFmtId="14" fontId="5" fillId="0" borderId="0" xfId="1" applyNumberFormat="1" applyAlignment="1">
      <alignment horizontal="left"/>
    </xf>
    <xf numFmtId="0" fontId="5" fillId="5" borderId="2" xfId="1" applyFill="1" applyBorder="1" applyAlignment="1">
      <alignment horizontal="center"/>
    </xf>
    <xf numFmtId="1" fontId="5" fillId="5" borderId="2" xfId="1" applyNumberFormat="1" applyFill="1" applyBorder="1"/>
    <xf numFmtId="0" fontId="5" fillId="5" borderId="1" xfId="1" applyFill="1" applyBorder="1" applyAlignment="1">
      <alignment horizontal="center"/>
    </xf>
    <xf numFmtId="1" fontId="5" fillId="5" borderId="1" xfId="1" applyNumberFormat="1" applyFill="1" applyBorder="1"/>
    <xf numFmtId="0" fontId="5" fillId="10" borderId="0" xfId="1" applyFill="1"/>
    <xf numFmtId="0" fontId="8" fillId="0" borderId="1" xfId="2" applyBorder="1"/>
    <xf numFmtId="0" fontId="8" fillId="0" borderId="1" xfId="2" quotePrefix="1" applyBorder="1"/>
    <xf numFmtId="0" fontId="0" fillId="0" borderId="0" xfId="0" applyBorder="1" applyAlignment="1"/>
    <xf numFmtId="0" fontId="0" fillId="0" borderId="6" xfId="0" applyBorder="1"/>
    <xf numFmtId="49" fontId="0" fillId="0" borderId="6" xfId="0" applyNumberFormat="1" applyBorder="1"/>
    <xf numFmtId="0" fontId="0" fillId="0" borderId="2" xfId="0" applyBorder="1"/>
    <xf numFmtId="49" fontId="0" fillId="0" borderId="2" xfId="0" applyNumberFormat="1" applyBorder="1"/>
    <xf numFmtId="49" fontId="8" fillId="0" borderId="1" xfId="2" applyNumberFormat="1" applyBorder="1"/>
    <xf numFmtId="49" fontId="9" fillId="0" borderId="1" xfId="0" applyNumberFormat="1" applyFont="1" applyBorder="1"/>
    <xf numFmtId="49" fontId="10" fillId="0" borderId="1" xfId="0" applyNumberFormat="1" applyFont="1" applyBorder="1"/>
    <xf numFmtId="0" fontId="1" fillId="0" borderId="1" xfId="0" applyFont="1" applyBorder="1"/>
    <xf numFmtId="0" fontId="1" fillId="0" borderId="6" xfId="0" applyFont="1" applyBorder="1"/>
    <xf numFmtId="0" fontId="1" fillId="0" borderId="2" xfId="0" applyFont="1" applyBorder="1"/>
    <xf numFmtId="49" fontId="9" fillId="0" borderId="1" xfId="0" applyNumberFormat="1" applyFont="1" applyFill="1" applyBorder="1" applyAlignment="1"/>
    <xf numFmtId="0" fontId="9" fillId="0" borderId="1" xfId="0" applyFont="1" applyBorder="1"/>
    <xf numFmtId="0" fontId="9" fillId="0" borderId="1" xfId="2" applyFont="1" applyBorder="1"/>
    <xf numFmtId="0" fontId="0" fillId="0" borderId="10" xfId="0" applyBorder="1"/>
    <xf numFmtId="0" fontId="0" fillId="0" borderId="8" xfId="0" applyBorder="1"/>
    <xf numFmtId="0" fontId="1" fillId="0" borderId="17" xfId="0" applyFont="1" applyBorder="1" applyAlignment="1">
      <alignment vertical="center"/>
    </xf>
    <xf numFmtId="0" fontId="0" fillId="12" borderId="16" xfId="0" applyFill="1" applyBorder="1"/>
    <xf numFmtId="0" fontId="0" fillId="12" borderId="2" xfId="0" applyFill="1" applyBorder="1"/>
    <xf numFmtId="0" fontId="0" fillId="13" borderId="2" xfId="0" applyFill="1" applyBorder="1"/>
    <xf numFmtId="0" fontId="0" fillId="14" borderId="2" xfId="0" applyFill="1" applyBorder="1"/>
    <xf numFmtId="0" fontId="0" fillId="15" borderId="2" xfId="0" applyFill="1" applyBorder="1"/>
    <xf numFmtId="0" fontId="0" fillId="16" borderId="2" xfId="0" applyFill="1" applyBorder="1"/>
    <xf numFmtId="0" fontId="0" fillId="17" borderId="2" xfId="0" applyFill="1" applyBorder="1"/>
    <xf numFmtId="0" fontId="0" fillId="17" borderId="17" xfId="0" applyFill="1" applyBorder="1"/>
    <xf numFmtId="0" fontId="1" fillId="0" borderId="19" xfId="0" applyFont="1" applyBorder="1" applyAlignment="1">
      <alignment vertical="center"/>
    </xf>
    <xf numFmtId="0" fontId="0" fillId="12" borderId="5"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17" borderId="19" xfId="0" applyFill="1" applyBorder="1"/>
    <xf numFmtId="0" fontId="1" fillId="0" borderId="21" xfId="0" applyFont="1" applyBorder="1" applyAlignment="1">
      <alignment horizontal="center" vertical="center"/>
    </xf>
    <xf numFmtId="0" fontId="1" fillId="0" borderId="22" xfId="0" applyFont="1" applyBorder="1" applyAlignment="1">
      <alignment vertical="center"/>
    </xf>
    <xf numFmtId="0" fontId="1" fillId="0" borderId="21" xfId="0" applyFont="1" applyBorder="1" applyAlignment="1">
      <alignment vertical="center"/>
    </xf>
    <xf numFmtId="0" fontId="0" fillId="12" borderId="21" xfId="0" applyFill="1" applyBorder="1"/>
    <xf numFmtId="0" fontId="0" fillId="12" borderId="23" xfId="0" applyFill="1" applyBorder="1"/>
    <xf numFmtId="0" fontId="0" fillId="13" borderId="23" xfId="0" applyFill="1" applyBorder="1"/>
    <xf numFmtId="0" fontId="0" fillId="14" borderId="23" xfId="0" applyFill="1" applyBorder="1"/>
    <xf numFmtId="0" fontId="0" fillId="15" borderId="23" xfId="0" applyFill="1" applyBorder="1"/>
    <xf numFmtId="0" fontId="0" fillId="16" borderId="23" xfId="0" applyFill="1" applyBorder="1"/>
    <xf numFmtId="0" fontId="0" fillId="17" borderId="23" xfId="0" applyFill="1" applyBorder="1"/>
    <xf numFmtId="0" fontId="0" fillId="17" borderId="22" xfId="0" applyFill="1" applyBorder="1"/>
    <xf numFmtId="0" fontId="0" fillId="0" borderId="5" xfId="0" applyBorder="1" applyAlignment="1">
      <alignment horizontal="center"/>
    </xf>
    <xf numFmtId="0" fontId="0" fillId="0" borderId="0" xfId="0" applyAlignment="1">
      <alignment horizontal="center" vertical="center"/>
    </xf>
    <xf numFmtId="0" fontId="0" fillId="18" borderId="1" xfId="0" applyFill="1" applyBorder="1" applyAlignment="1">
      <alignment horizontal="center" vertical="center"/>
    </xf>
    <xf numFmtId="0" fontId="0" fillId="0" borderId="1" xfId="0" applyFill="1" applyBorder="1" applyAlignment="1">
      <alignment horizontal="center" vertical="center"/>
    </xf>
    <xf numFmtId="0" fontId="0" fillId="19" borderId="1" xfId="0" applyFill="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49" fontId="10" fillId="11" borderId="3" xfId="0" applyNumberFormat="1" applyFont="1" applyFill="1" applyBorder="1" applyAlignment="1">
      <alignment horizontal="center"/>
    </xf>
    <xf numFmtId="49" fontId="10" fillId="11" borderId="4" xfId="0" applyNumberFormat="1" applyFont="1" applyFill="1" applyBorder="1" applyAlignment="1">
      <alignment horizontal="center"/>
    </xf>
    <xf numFmtId="49" fontId="10" fillId="11" borderId="5" xfId="0" applyNumberFormat="1" applyFont="1" applyFill="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49" fontId="11" fillId="11" borderId="4" xfId="0" applyNumberFormat="1" applyFont="1" applyFill="1" applyBorder="1" applyAlignment="1">
      <alignment horizontal="center"/>
    </xf>
    <xf numFmtId="49" fontId="11" fillId="11" borderId="5" xfId="0" applyNumberFormat="1" applyFont="1" applyFill="1" applyBorder="1" applyAlignment="1">
      <alignment horizontal="center"/>
    </xf>
    <xf numFmtId="0" fontId="6" fillId="7" borderId="3" xfId="1" applyFont="1" applyFill="1" applyBorder="1" applyAlignment="1">
      <alignment horizontal="center"/>
    </xf>
    <xf numFmtId="0" fontId="6" fillId="7" borderId="4" xfId="1" applyFont="1" applyFill="1" applyBorder="1" applyAlignment="1">
      <alignment horizontal="center"/>
    </xf>
    <xf numFmtId="0" fontId="6" fillId="7" borderId="5" xfId="1" applyFont="1" applyFill="1" applyBorder="1" applyAlignment="1">
      <alignment horizontal="center"/>
    </xf>
    <xf numFmtId="0" fontId="0" fillId="17" borderId="12" xfId="0" applyFill="1" applyBorder="1" applyAlignment="1">
      <alignment horizontal="center"/>
    </xf>
    <xf numFmtId="0" fontId="0" fillId="17" borderId="13" xfId="0" applyFill="1" applyBorder="1" applyAlignment="1">
      <alignment horizont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16" xfId="0" applyFont="1" applyBorder="1" applyAlignment="1">
      <alignment horizontal="center" vertical="center"/>
    </xf>
    <xf numFmtId="0" fontId="1" fillId="0" borderId="5"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12" borderId="14" xfId="0" applyFill="1" applyBorder="1" applyAlignment="1">
      <alignment horizontal="center"/>
    </xf>
    <xf numFmtId="0" fontId="0" fillId="12" borderId="12" xfId="0" applyFill="1" applyBorder="1" applyAlignment="1">
      <alignment horizontal="center"/>
    </xf>
    <xf numFmtId="0" fontId="0" fillId="13" borderId="12" xfId="0" applyFill="1" applyBorder="1" applyAlignment="1">
      <alignment horizontal="center"/>
    </xf>
    <xf numFmtId="0" fontId="0" fillId="14" borderId="12" xfId="0" applyFill="1" applyBorder="1" applyAlignment="1">
      <alignment horizontal="center"/>
    </xf>
    <xf numFmtId="0" fontId="0" fillId="15" borderId="12" xfId="0" applyFill="1" applyBorder="1" applyAlignment="1">
      <alignment horizontal="center"/>
    </xf>
    <xf numFmtId="0" fontId="0" fillId="16" borderId="12"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6" xfId="0" applyBorder="1" applyAlignment="1">
      <alignment horizontal="center" vertical="center" wrapText="1"/>
    </xf>
    <xf numFmtId="0" fontId="0" fillId="0" borderId="24"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om5%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
      <sheetName val="Risk Mgmt"/>
      <sheetName val="Ref"/>
      <sheetName val="Sprint"/>
      <sheetName val="Skill Matrix"/>
      <sheetName val="UocLuong CP"/>
    </sheetNames>
    <sheetDataSet>
      <sheetData sheetId="0"/>
      <sheetData sheetId="1"/>
      <sheetData sheetId="2">
        <row r="2">
          <cell r="F2" t="str">
            <v>Avoid Risk</v>
          </cell>
        </row>
        <row r="3">
          <cell r="F3" t="str">
            <v>Minimize Affects</v>
          </cell>
        </row>
        <row r="4">
          <cell r="F4" t="str">
            <v>Plan B</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huflitedu.sharepoint.com/sites/K24-CNPMNC-Pre-training/Shared%20Documents/General/Recordings/Meeting%20now-20210316_190358-Meeting%20Recording.mp4?web=1" TargetMode="External"/><Relationship Id="rId3" Type="http://schemas.openxmlformats.org/officeDocument/2006/relationships/hyperlink" Target="https://sthuflitedu.sharepoint.com/sites/K24-CNPMNC-Pre-training/Shared%20Documents/General/Recordings/Meeting%20in%20_General_-20210129_143014-Meeting%20Recording.mp4?web=1" TargetMode="External"/><Relationship Id="rId7" Type="http://schemas.openxmlformats.org/officeDocument/2006/relationships/hyperlink" Target="https://sthuflitedu.sharepoint.com/sites/K24-CNPMNC-Pre-training/Shared%20Documents/General/Recordings/Nodejs%20n%C3%A2ng%20cao-20210330_202657-B%E1%BA%A3n%20ghi%20cu%E1%BB%99c%20h%E1%BB%8Dp.mp4?web=1" TargetMode="External"/><Relationship Id="rId12" Type="http://schemas.openxmlformats.org/officeDocument/2006/relationships/printerSettings" Target="../printerSettings/printerSettings1.bin"/><Relationship Id="rId2" Type="http://schemas.openxmlformats.org/officeDocument/2006/relationships/hyperlink" Target="https://sthuflitedu.sharepoint.com/sites/K24-CNPMNC-Pre-training/Shared%20Documents/General/Recordings/React%20training%20-%20bu%E1%BB%95i%201-20210127_141220-Meeting%20Recording.mp4?web=1" TargetMode="External"/><Relationship Id="rId1" Type="http://schemas.openxmlformats.org/officeDocument/2006/relationships/hyperlink" Target="https://github.com/Maruhara18774/ThueCanHo" TargetMode="External"/><Relationship Id="rId6" Type="http://schemas.openxmlformats.org/officeDocument/2006/relationships/hyperlink" Target="https://sthuflitedu.sharepoint.com/sites/K24-CNPMNC-Pre-training/Shared%20Documents/General/Recordings/NodeJS%20Training%20-%20bu%E1%BB%95i%202-20210125_140642-Meeting%20Recording.mp4?web=1" TargetMode="External"/><Relationship Id="rId11" Type="http://schemas.openxmlformats.org/officeDocument/2006/relationships/hyperlink" Target="https://tera.traveloka.com/v2/register/" TargetMode="External"/><Relationship Id="rId5" Type="http://schemas.openxmlformats.org/officeDocument/2006/relationships/hyperlink" Target="https://sthuflitedu.sharepoint.com/sites/K24-CNPMNC-Pre-training/Shared%20Documents/General/Recordings/Cu%E1%BB%99c%20h%E1%BB%8Dp%20%C4%91ang%20di%E1%BB%85n%20ra-20210326_191753-B%E1%BA%A3n%20ghi%20cu%E1%BB%99c%20h%E1%BB%8Dp.mp4?web=1" TargetMode="External"/><Relationship Id="rId10" Type="http://schemas.openxmlformats.org/officeDocument/2006/relationships/hyperlink" Target="https://www.traveloka.com/en-id/" TargetMode="External"/><Relationship Id="rId4" Type="http://schemas.openxmlformats.org/officeDocument/2006/relationships/hyperlink" Target="https://sthuflitedu.sharepoint.com/sites/K24-CNPMNC-Pre-training/Shared%20Documents/General/Recordings/Meeting%20in%20General-20210318_121014-Meeting%20Recording.mp4?web=1" TargetMode="External"/><Relationship Id="rId9" Type="http://schemas.openxmlformats.org/officeDocument/2006/relationships/hyperlink" Target="https://www.youtube.com/watch?v=fAAHMwa8Q1o&amp;list=PLH88ngaKjRaTN9qhlrogRZaZqXMgYKgj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topLeftCell="A49" zoomScaleNormal="100" workbookViewId="0">
      <selection activeCell="E92" sqref="E92"/>
    </sheetView>
  </sheetViews>
  <sheetFormatPr defaultRowHeight="14.4"/>
  <cols>
    <col min="1" max="1" width="21.33203125" style="46" bestFit="1" customWidth="1"/>
    <col min="2" max="2" width="29.5546875" style="22" customWidth="1"/>
    <col min="3" max="4" width="10.77734375" style="1" customWidth="1"/>
    <col min="5" max="5" width="8.88671875" style="1"/>
    <col min="6" max="6" width="12.5546875" style="22" bestFit="1" customWidth="1"/>
    <col min="7" max="7" width="8.77734375" style="22" customWidth="1"/>
    <col min="8" max="8" width="13.6640625" style="1" customWidth="1"/>
    <col min="9" max="9" width="45.21875" style="1" customWidth="1"/>
  </cols>
  <sheetData>
    <row r="1" spans="1:9">
      <c r="A1" s="2" t="s">
        <v>14</v>
      </c>
      <c r="B1" s="21" t="s">
        <v>0</v>
      </c>
      <c r="C1" s="2" t="s">
        <v>1</v>
      </c>
      <c r="D1" s="2"/>
      <c r="E1" s="2" t="s">
        <v>105</v>
      </c>
      <c r="F1" s="21" t="s">
        <v>2</v>
      </c>
      <c r="G1" s="21" t="s">
        <v>3</v>
      </c>
      <c r="H1" s="2" t="s">
        <v>4</v>
      </c>
      <c r="I1" s="2" t="s">
        <v>5</v>
      </c>
    </row>
    <row r="2" spans="1:9">
      <c r="A2" s="2"/>
      <c r="B2" s="21"/>
      <c r="C2" s="2"/>
      <c r="D2" s="2"/>
      <c r="E2" s="2">
        <f>SUM(E3:E100)</f>
        <v>507.95000000000005</v>
      </c>
      <c r="F2" s="21"/>
      <c r="G2" s="21"/>
      <c r="H2" s="2"/>
      <c r="I2" s="2"/>
    </row>
    <row r="3" spans="1:9">
      <c r="A3" s="46" t="s">
        <v>17</v>
      </c>
      <c r="B3" s="22" t="s">
        <v>104</v>
      </c>
      <c r="C3" s="1" t="s">
        <v>40</v>
      </c>
      <c r="E3" s="1">
        <f>1*6*3</f>
        <v>18</v>
      </c>
      <c r="F3" s="22" t="s">
        <v>106</v>
      </c>
      <c r="G3" s="22" t="s">
        <v>107</v>
      </c>
      <c r="I3" s="1" t="s">
        <v>109</v>
      </c>
    </row>
    <row r="4" spans="1:9">
      <c r="A4" s="46" t="s">
        <v>17</v>
      </c>
      <c r="B4" s="22" t="s">
        <v>110</v>
      </c>
      <c r="C4" s="1" t="s">
        <v>40</v>
      </c>
      <c r="E4" s="1">
        <f>2*6*1</f>
        <v>12</v>
      </c>
      <c r="F4" s="22" t="s">
        <v>106</v>
      </c>
      <c r="G4" s="22" t="s">
        <v>108</v>
      </c>
      <c r="I4" s="1" t="s">
        <v>109</v>
      </c>
    </row>
    <row r="5" spans="1:9">
      <c r="A5" s="46" t="s">
        <v>17</v>
      </c>
      <c r="B5" s="22" t="s">
        <v>111</v>
      </c>
      <c r="C5" s="1" t="s">
        <v>43</v>
      </c>
      <c r="H5" s="1">
        <v>50</v>
      </c>
    </row>
    <row r="6" spans="1:9">
      <c r="A6" s="46" t="s">
        <v>17</v>
      </c>
      <c r="B6" s="22" t="s">
        <v>112</v>
      </c>
      <c r="C6" s="1" t="s">
        <v>46</v>
      </c>
      <c r="E6" s="1">
        <v>1</v>
      </c>
      <c r="F6" s="22" t="s">
        <v>149</v>
      </c>
      <c r="G6" s="22" t="s">
        <v>150</v>
      </c>
      <c r="H6" s="1">
        <v>100</v>
      </c>
      <c r="I6" s="36" t="s">
        <v>140</v>
      </c>
    </row>
    <row r="7" spans="1:9">
      <c r="A7" s="46" t="s">
        <v>17</v>
      </c>
      <c r="B7" s="22" t="s">
        <v>141</v>
      </c>
      <c r="C7" s="1" t="s">
        <v>45</v>
      </c>
      <c r="E7" s="1">
        <v>2</v>
      </c>
      <c r="F7" s="22" t="s">
        <v>149</v>
      </c>
      <c r="G7" s="22" t="s">
        <v>150</v>
      </c>
      <c r="H7" s="1">
        <v>75</v>
      </c>
      <c r="I7" s="37" t="s">
        <v>142</v>
      </c>
    </row>
    <row r="8" spans="1:9">
      <c r="A8" s="47" t="s">
        <v>17</v>
      </c>
      <c r="B8" s="40" t="s">
        <v>143</v>
      </c>
      <c r="C8" s="39" t="s">
        <v>42</v>
      </c>
      <c r="D8" s="39"/>
      <c r="E8" s="39"/>
      <c r="F8" s="40" t="s">
        <v>149</v>
      </c>
      <c r="G8" s="40" t="s">
        <v>162</v>
      </c>
      <c r="H8" s="39"/>
      <c r="I8" s="39"/>
    </row>
    <row r="9" spans="1:9" s="38" customFormat="1">
      <c r="A9" s="89"/>
      <c r="B9" s="90"/>
      <c r="C9" s="90"/>
      <c r="D9" s="90"/>
      <c r="E9" s="90"/>
      <c r="F9" s="90"/>
      <c r="G9" s="90"/>
      <c r="H9" s="90"/>
      <c r="I9" s="91"/>
    </row>
    <row r="10" spans="1:9">
      <c r="A10" s="48" t="s">
        <v>18</v>
      </c>
      <c r="B10" s="42" t="s">
        <v>144</v>
      </c>
      <c r="C10" s="41" t="s">
        <v>40</v>
      </c>
      <c r="D10" s="41"/>
      <c r="E10" s="41">
        <f>0.17*6</f>
        <v>1.02</v>
      </c>
      <c r="F10" s="22" t="s">
        <v>149</v>
      </c>
      <c r="G10" s="22" t="s">
        <v>151</v>
      </c>
      <c r="H10" s="41">
        <f>ROUND((6/6)*100,2)</f>
        <v>100</v>
      </c>
      <c r="I10" s="41"/>
    </row>
    <row r="11" spans="1:9">
      <c r="A11" s="46" t="s">
        <v>18</v>
      </c>
      <c r="B11" s="22" t="s">
        <v>145</v>
      </c>
      <c r="C11" s="1" t="s">
        <v>40</v>
      </c>
      <c r="E11" s="41">
        <f>0.17*6</f>
        <v>1.02</v>
      </c>
      <c r="F11" s="22" t="s">
        <v>149</v>
      </c>
      <c r="G11" s="22" t="s">
        <v>151</v>
      </c>
      <c r="H11" s="1">
        <f>ROUND((6/6)*100,2)</f>
        <v>100</v>
      </c>
    </row>
    <row r="12" spans="1:9">
      <c r="A12" s="46" t="s">
        <v>18</v>
      </c>
      <c r="B12" s="22" t="s">
        <v>146</v>
      </c>
      <c r="C12" s="1" t="s">
        <v>40</v>
      </c>
      <c r="E12" s="1">
        <f>0.5*6</f>
        <v>3</v>
      </c>
      <c r="F12" s="22" t="s">
        <v>149</v>
      </c>
      <c r="G12" s="22" t="s">
        <v>151</v>
      </c>
      <c r="H12" s="1">
        <f>ROUND((5/6)*100,2)</f>
        <v>83.33</v>
      </c>
      <c r="I12" s="1" t="s">
        <v>147</v>
      </c>
    </row>
    <row r="13" spans="1:9">
      <c r="A13" s="46" t="s">
        <v>18</v>
      </c>
      <c r="B13" s="22" t="s">
        <v>148</v>
      </c>
      <c r="C13" s="1" t="s">
        <v>40</v>
      </c>
      <c r="E13" s="1">
        <f>0.17*6</f>
        <v>1.02</v>
      </c>
      <c r="F13" s="22" t="s">
        <v>149</v>
      </c>
      <c r="G13" s="22" t="s">
        <v>151</v>
      </c>
      <c r="H13" s="1">
        <f>ROUND((4/6)*100,2)</f>
        <v>66.67</v>
      </c>
      <c r="I13" s="1" t="s">
        <v>152</v>
      </c>
    </row>
    <row r="14" spans="1:9">
      <c r="A14" s="46" t="s">
        <v>18</v>
      </c>
      <c r="B14" s="22" t="s">
        <v>153</v>
      </c>
      <c r="C14" s="1" t="s">
        <v>40</v>
      </c>
      <c r="E14" s="1">
        <f>3*6</f>
        <v>18</v>
      </c>
      <c r="F14" s="22" t="s">
        <v>149</v>
      </c>
      <c r="G14" s="22" t="s">
        <v>151</v>
      </c>
      <c r="H14" s="1">
        <f t="shared" ref="H14:H15" si="0">ROUND((4/6)*100,2)</f>
        <v>66.67</v>
      </c>
    </row>
    <row r="15" spans="1:9">
      <c r="A15" s="46" t="s">
        <v>18</v>
      </c>
      <c r="B15" s="22" t="s">
        <v>154</v>
      </c>
      <c r="C15" s="1" t="s">
        <v>40</v>
      </c>
      <c r="E15" s="1">
        <f>0.17*6</f>
        <v>1.02</v>
      </c>
      <c r="F15" s="22" t="s">
        <v>149</v>
      </c>
      <c r="G15" s="22" t="s">
        <v>151</v>
      </c>
      <c r="H15" s="1">
        <f t="shared" si="0"/>
        <v>66.67</v>
      </c>
    </row>
    <row r="16" spans="1:9">
      <c r="A16" s="46" t="s">
        <v>18</v>
      </c>
      <c r="B16" s="22" t="s">
        <v>155</v>
      </c>
      <c r="C16" s="1" t="s">
        <v>42</v>
      </c>
      <c r="E16" s="1">
        <v>0.17</v>
      </c>
      <c r="F16" s="22" t="s">
        <v>149</v>
      </c>
      <c r="G16" s="22" t="s">
        <v>151</v>
      </c>
      <c r="H16" s="1">
        <v>100</v>
      </c>
      <c r="I16" s="36" t="s">
        <v>156</v>
      </c>
    </row>
    <row r="17" spans="1:9">
      <c r="A17" s="46" t="s">
        <v>18</v>
      </c>
      <c r="B17" s="22" t="s">
        <v>157</v>
      </c>
      <c r="C17" s="1" t="s">
        <v>42</v>
      </c>
      <c r="E17" s="1">
        <v>1</v>
      </c>
      <c r="F17" s="22" t="s">
        <v>149</v>
      </c>
      <c r="G17" s="22" t="s">
        <v>151</v>
      </c>
      <c r="H17" s="1">
        <v>100</v>
      </c>
    </row>
    <row r="18" spans="1:9">
      <c r="A18" s="46" t="s">
        <v>18</v>
      </c>
      <c r="B18" s="22" t="s">
        <v>212</v>
      </c>
      <c r="C18" s="1" t="s">
        <v>42</v>
      </c>
      <c r="E18" s="1">
        <v>0.5</v>
      </c>
      <c r="F18" s="22" t="s">
        <v>149</v>
      </c>
      <c r="G18" s="22" t="s">
        <v>151</v>
      </c>
      <c r="H18" s="1">
        <v>100</v>
      </c>
      <c r="I18" s="1" t="s">
        <v>213</v>
      </c>
    </row>
    <row r="19" spans="1:9">
      <c r="A19" s="89"/>
      <c r="B19" s="90"/>
      <c r="C19" s="90"/>
      <c r="D19" s="90"/>
      <c r="E19" s="90"/>
      <c r="F19" s="90"/>
      <c r="G19" s="90"/>
      <c r="H19" s="90"/>
      <c r="I19" s="91"/>
    </row>
    <row r="20" spans="1:9">
      <c r="A20" s="46" t="s">
        <v>15</v>
      </c>
      <c r="B20" s="22" t="s">
        <v>159</v>
      </c>
      <c r="C20" s="1" t="s">
        <v>40</v>
      </c>
      <c r="E20" s="1">
        <f xml:space="preserve"> 2*6</f>
        <v>12</v>
      </c>
      <c r="F20" s="22" t="s">
        <v>149</v>
      </c>
      <c r="G20" s="22" t="s">
        <v>188</v>
      </c>
      <c r="I20" s="43" t="s">
        <v>163</v>
      </c>
    </row>
    <row r="21" spans="1:9">
      <c r="A21" s="46" t="s">
        <v>15</v>
      </c>
      <c r="B21" s="22" t="s">
        <v>164</v>
      </c>
      <c r="C21" s="1" t="s">
        <v>40</v>
      </c>
      <c r="E21" s="1">
        <f>3 *6</f>
        <v>18</v>
      </c>
      <c r="F21" s="22" t="s">
        <v>149</v>
      </c>
      <c r="G21" s="22" t="s">
        <v>188</v>
      </c>
      <c r="I21" s="43" t="s">
        <v>165</v>
      </c>
    </row>
    <row r="22" spans="1:9">
      <c r="A22" s="46" t="s">
        <v>15</v>
      </c>
      <c r="B22" s="22" t="s">
        <v>166</v>
      </c>
      <c r="C22" s="1" t="s">
        <v>40</v>
      </c>
      <c r="E22" s="1">
        <f>1.5*6</f>
        <v>9</v>
      </c>
      <c r="F22" s="22" t="s">
        <v>149</v>
      </c>
      <c r="G22" s="22" t="s">
        <v>188</v>
      </c>
      <c r="I22" s="43" t="s">
        <v>167</v>
      </c>
    </row>
    <row r="23" spans="1:9">
      <c r="A23" s="46" t="s">
        <v>15</v>
      </c>
      <c r="B23" s="22" t="s">
        <v>158</v>
      </c>
      <c r="C23" s="1" t="s">
        <v>40</v>
      </c>
      <c r="E23" s="1">
        <f>2*6</f>
        <v>12</v>
      </c>
      <c r="F23" s="22" t="s">
        <v>149</v>
      </c>
      <c r="G23" s="22" t="s">
        <v>188</v>
      </c>
      <c r="I23" s="43" t="s">
        <v>169</v>
      </c>
    </row>
    <row r="24" spans="1:9">
      <c r="A24" s="46" t="s">
        <v>15</v>
      </c>
      <c r="B24" s="22" t="s">
        <v>168</v>
      </c>
      <c r="C24" s="1" t="s">
        <v>40</v>
      </c>
      <c r="E24" s="1">
        <f>2.2*6</f>
        <v>13.200000000000001</v>
      </c>
      <c r="F24" s="22" t="s">
        <v>149</v>
      </c>
      <c r="G24" s="22" t="s">
        <v>188</v>
      </c>
      <c r="I24" s="43" t="s">
        <v>170</v>
      </c>
    </row>
    <row r="25" spans="1:9">
      <c r="A25" s="46" t="s">
        <v>15</v>
      </c>
      <c r="B25" s="22" t="s">
        <v>160</v>
      </c>
      <c r="C25" s="1" t="s">
        <v>40</v>
      </c>
      <c r="E25" s="1">
        <f>2.5*6</f>
        <v>15</v>
      </c>
      <c r="F25" s="22" t="s">
        <v>149</v>
      </c>
      <c r="G25" s="22" t="s">
        <v>188</v>
      </c>
      <c r="I25" s="43" t="s">
        <v>171</v>
      </c>
    </row>
    <row r="26" spans="1:9">
      <c r="A26" s="46" t="s">
        <v>15</v>
      </c>
      <c r="B26" s="22" t="s">
        <v>161</v>
      </c>
      <c r="C26" s="1" t="s">
        <v>40</v>
      </c>
      <c r="E26" s="1">
        <f>3*6</f>
        <v>18</v>
      </c>
      <c r="F26" s="22" t="s">
        <v>149</v>
      </c>
      <c r="G26" s="22" t="s">
        <v>188</v>
      </c>
      <c r="I26" s="43" t="s">
        <v>173</v>
      </c>
    </row>
    <row r="27" spans="1:9">
      <c r="A27" s="46" t="s">
        <v>15</v>
      </c>
      <c r="B27" s="22" t="s">
        <v>172</v>
      </c>
      <c r="C27" s="1" t="s">
        <v>40</v>
      </c>
      <c r="E27" s="1">
        <f>3*6</f>
        <v>18</v>
      </c>
      <c r="F27" s="22" t="s">
        <v>149</v>
      </c>
      <c r="G27" s="22" t="s">
        <v>188</v>
      </c>
      <c r="I27" s="43" t="s">
        <v>174</v>
      </c>
    </row>
    <row r="28" spans="1:9">
      <c r="B28" s="89" t="s">
        <v>175</v>
      </c>
      <c r="C28" s="91"/>
      <c r="D28" s="83"/>
      <c r="F28" s="1">
        <f>SUM(E20:E27)</f>
        <v>115.2</v>
      </c>
      <c r="G28" s="22" t="s">
        <v>176</v>
      </c>
    </row>
    <row r="29" spans="1:9">
      <c r="B29" s="45" t="s">
        <v>177</v>
      </c>
    </row>
    <row r="30" spans="1:9">
      <c r="A30" s="46" t="s">
        <v>16</v>
      </c>
      <c r="B30" s="22" t="s">
        <v>178</v>
      </c>
      <c r="C30" s="1" t="s">
        <v>41</v>
      </c>
      <c r="E30" s="1">
        <v>2</v>
      </c>
      <c r="F30" s="22" t="s">
        <v>149</v>
      </c>
      <c r="G30" s="22" t="s">
        <v>150</v>
      </c>
      <c r="H30" s="1">
        <v>100</v>
      </c>
    </row>
    <row r="31" spans="1:9">
      <c r="A31" s="46" t="s">
        <v>16</v>
      </c>
      <c r="B31" s="22" t="s">
        <v>179</v>
      </c>
      <c r="C31" s="1" t="s">
        <v>40</v>
      </c>
      <c r="E31" s="1">
        <f>2*2</f>
        <v>4</v>
      </c>
      <c r="F31" s="22" t="s">
        <v>149</v>
      </c>
      <c r="G31" s="22" t="s">
        <v>150</v>
      </c>
      <c r="H31" s="1">
        <v>100</v>
      </c>
    </row>
    <row r="32" spans="1:9">
      <c r="A32" s="46" t="s">
        <v>16</v>
      </c>
      <c r="B32" s="22" t="s">
        <v>180</v>
      </c>
      <c r="C32" s="1" t="s">
        <v>40</v>
      </c>
      <c r="E32" s="1">
        <f>1*6</f>
        <v>6</v>
      </c>
      <c r="F32" s="22" t="s">
        <v>149</v>
      </c>
      <c r="G32" s="22" t="s">
        <v>150</v>
      </c>
      <c r="H32" s="1">
        <v>100</v>
      </c>
    </row>
    <row r="33" spans="1:9">
      <c r="A33" s="89"/>
      <c r="B33" s="90"/>
      <c r="C33" s="90"/>
      <c r="D33" s="90"/>
      <c r="E33" s="90"/>
      <c r="F33" s="90"/>
      <c r="G33" s="90"/>
      <c r="H33" s="90"/>
      <c r="I33" s="91"/>
    </row>
    <row r="34" spans="1:9">
      <c r="B34" s="92" t="s">
        <v>181</v>
      </c>
      <c r="C34" s="93"/>
      <c r="D34" s="93"/>
      <c r="E34" s="93"/>
      <c r="F34" s="49" t="s">
        <v>187</v>
      </c>
      <c r="G34" s="49" t="s">
        <v>275</v>
      </c>
      <c r="H34" s="49"/>
      <c r="I34" s="49"/>
    </row>
    <row r="35" spans="1:9">
      <c r="B35" s="45" t="s">
        <v>182</v>
      </c>
    </row>
    <row r="36" spans="1:9">
      <c r="A36" s="46" t="s">
        <v>15</v>
      </c>
      <c r="B36" s="44" t="s">
        <v>186</v>
      </c>
      <c r="C36" s="50" t="s">
        <v>43</v>
      </c>
      <c r="D36" s="50"/>
      <c r="E36" s="50"/>
      <c r="F36" s="44" t="s">
        <v>187</v>
      </c>
      <c r="G36" s="44" t="s">
        <v>188</v>
      </c>
      <c r="H36" s="50">
        <v>100</v>
      </c>
      <c r="I36" s="36" t="s">
        <v>185</v>
      </c>
    </row>
    <row r="37" spans="1:9">
      <c r="A37" s="46" t="s">
        <v>16</v>
      </c>
      <c r="B37" s="22" t="s">
        <v>183</v>
      </c>
      <c r="C37" s="1" t="s">
        <v>43</v>
      </c>
      <c r="E37" s="130">
        <v>2</v>
      </c>
      <c r="F37" s="44" t="s">
        <v>187</v>
      </c>
      <c r="G37" s="44" t="s">
        <v>188</v>
      </c>
      <c r="H37" s="1">
        <v>50</v>
      </c>
      <c r="I37" s="51" t="s">
        <v>190</v>
      </c>
    </row>
    <row r="38" spans="1:9">
      <c r="A38" s="46" t="s">
        <v>16</v>
      </c>
      <c r="B38" s="22" t="s">
        <v>184</v>
      </c>
      <c r="E38" s="1">
        <v>4</v>
      </c>
      <c r="H38" s="1">
        <v>75</v>
      </c>
    </row>
    <row r="39" spans="1:9">
      <c r="A39" s="46" t="s">
        <v>16</v>
      </c>
      <c r="B39" s="22" t="s">
        <v>180</v>
      </c>
      <c r="C39" s="1" t="s">
        <v>40</v>
      </c>
      <c r="E39" s="1">
        <f>1*6</f>
        <v>6</v>
      </c>
      <c r="F39" s="22" t="s">
        <v>188</v>
      </c>
      <c r="G39" s="22" t="s">
        <v>188</v>
      </c>
      <c r="I39" s="1" t="s">
        <v>191</v>
      </c>
    </row>
    <row r="40" spans="1:9">
      <c r="A40" s="95"/>
      <c r="B40" s="96"/>
      <c r="C40" s="96"/>
      <c r="D40" s="96"/>
      <c r="E40" s="96"/>
      <c r="F40" s="96"/>
      <c r="G40" s="96"/>
      <c r="H40" s="96"/>
      <c r="I40" s="97"/>
    </row>
    <row r="41" spans="1:9">
      <c r="B41" s="45" t="s">
        <v>216</v>
      </c>
      <c r="C41" s="1" t="s">
        <v>48</v>
      </c>
      <c r="F41" s="22" t="s">
        <v>250</v>
      </c>
      <c r="G41" s="22" t="s">
        <v>275</v>
      </c>
      <c r="I41" s="36" t="s">
        <v>217</v>
      </c>
    </row>
    <row r="42" spans="1:9">
      <c r="A42" s="46" t="s">
        <v>16</v>
      </c>
      <c r="B42" s="44" t="s">
        <v>183</v>
      </c>
      <c r="C42" s="1" t="s">
        <v>42</v>
      </c>
      <c r="E42" s="1">
        <v>2</v>
      </c>
      <c r="F42" s="22" t="s">
        <v>250</v>
      </c>
      <c r="G42" s="22" t="s">
        <v>275</v>
      </c>
      <c r="I42" s="36"/>
    </row>
    <row r="43" spans="1:9">
      <c r="A43" s="46" t="s">
        <v>16</v>
      </c>
      <c r="B43" s="22" t="s">
        <v>215</v>
      </c>
      <c r="C43" s="1" t="s">
        <v>42</v>
      </c>
      <c r="E43" s="1">
        <v>4</v>
      </c>
      <c r="F43" s="22" t="s">
        <v>250</v>
      </c>
      <c r="G43" s="22" t="s">
        <v>275</v>
      </c>
    </row>
    <row r="44" spans="1:9">
      <c r="A44" s="46" t="s">
        <v>16</v>
      </c>
      <c r="B44" s="22" t="s">
        <v>219</v>
      </c>
      <c r="C44" s="1" t="s">
        <v>42</v>
      </c>
      <c r="E44" s="1">
        <v>2</v>
      </c>
      <c r="F44" s="22" t="s">
        <v>250</v>
      </c>
      <c r="G44" s="22" t="s">
        <v>275</v>
      </c>
    </row>
    <row r="45" spans="1:9">
      <c r="A45" s="46" t="s">
        <v>16</v>
      </c>
      <c r="B45" s="22" t="s">
        <v>218</v>
      </c>
      <c r="C45" s="1" t="s">
        <v>42</v>
      </c>
      <c r="E45" s="1">
        <v>2</v>
      </c>
      <c r="F45" s="22" t="s">
        <v>250</v>
      </c>
      <c r="G45" s="22" t="s">
        <v>275</v>
      </c>
    </row>
    <row r="46" spans="1:9">
      <c r="A46" s="46" t="s">
        <v>16</v>
      </c>
      <c r="B46" s="22" t="s">
        <v>220</v>
      </c>
      <c r="C46" s="1" t="s">
        <v>42</v>
      </c>
      <c r="E46" s="1">
        <v>2</v>
      </c>
      <c r="F46" s="22" t="s">
        <v>250</v>
      </c>
      <c r="G46" s="22" t="s">
        <v>275</v>
      </c>
    </row>
    <row r="47" spans="1:9">
      <c r="A47" s="46" t="s">
        <v>16</v>
      </c>
      <c r="B47" s="22" t="s">
        <v>222</v>
      </c>
      <c r="E47" s="1">
        <v>1</v>
      </c>
      <c r="F47" s="22" t="s">
        <v>250</v>
      </c>
      <c r="G47" s="22" t="s">
        <v>275</v>
      </c>
    </row>
    <row r="48" spans="1:9">
      <c r="A48" s="95"/>
      <c r="B48" s="96"/>
      <c r="C48" s="96"/>
      <c r="D48" s="96"/>
      <c r="E48" s="96"/>
      <c r="F48" s="96"/>
      <c r="G48" s="96"/>
      <c r="H48" s="96"/>
      <c r="I48" s="97"/>
    </row>
    <row r="49" spans="1:10">
      <c r="B49" s="45" t="s">
        <v>189</v>
      </c>
      <c r="C49" s="1" t="s">
        <v>47</v>
      </c>
      <c r="F49" s="22" t="s">
        <v>250</v>
      </c>
      <c r="G49" s="22" t="s">
        <v>275</v>
      </c>
      <c r="I49" s="36" t="s">
        <v>214</v>
      </c>
      <c r="J49" t="s">
        <v>274</v>
      </c>
    </row>
    <row r="50" spans="1:10">
      <c r="A50" s="46" t="s">
        <v>16</v>
      </c>
      <c r="B50" s="44" t="s">
        <v>183</v>
      </c>
      <c r="E50" s="1">
        <f>2*2</f>
        <v>4</v>
      </c>
      <c r="F50" s="22" t="s">
        <v>250</v>
      </c>
      <c r="G50" s="22" t="s">
        <v>275</v>
      </c>
      <c r="I50" s="36"/>
    </row>
    <row r="51" spans="1:10">
      <c r="A51" s="46" t="s">
        <v>16</v>
      </c>
      <c r="B51" s="22" t="s">
        <v>215</v>
      </c>
      <c r="E51" s="1">
        <f>4*2</f>
        <v>8</v>
      </c>
      <c r="F51" s="22" t="s">
        <v>250</v>
      </c>
      <c r="G51" s="22" t="s">
        <v>275</v>
      </c>
    </row>
    <row r="52" spans="1:10">
      <c r="A52" s="46" t="s">
        <v>16</v>
      </c>
      <c r="B52" s="22" t="s">
        <v>219</v>
      </c>
      <c r="E52" s="1">
        <f>2*2</f>
        <v>4</v>
      </c>
      <c r="F52" s="22" t="s">
        <v>250</v>
      </c>
      <c r="G52" s="22" t="s">
        <v>275</v>
      </c>
    </row>
    <row r="53" spans="1:10">
      <c r="A53" s="46" t="s">
        <v>16</v>
      </c>
      <c r="B53" s="22" t="s">
        <v>218</v>
      </c>
      <c r="E53" s="1">
        <f>2*2</f>
        <v>4</v>
      </c>
      <c r="F53" s="22" t="s">
        <v>250</v>
      </c>
      <c r="G53" s="22" t="s">
        <v>275</v>
      </c>
    </row>
    <row r="54" spans="1:10">
      <c r="A54" s="46" t="s">
        <v>16</v>
      </c>
      <c r="B54" s="22" t="s">
        <v>220</v>
      </c>
      <c r="E54" s="1">
        <f>2*2</f>
        <v>4</v>
      </c>
      <c r="F54" s="22" t="s">
        <v>250</v>
      </c>
      <c r="G54" s="22" t="s">
        <v>275</v>
      </c>
    </row>
    <row r="55" spans="1:10">
      <c r="A55" s="46" t="s">
        <v>16</v>
      </c>
      <c r="B55" s="22" t="s">
        <v>222</v>
      </c>
      <c r="E55" s="1">
        <f>1*2</f>
        <v>2</v>
      </c>
      <c r="F55" s="22" t="s">
        <v>250</v>
      </c>
      <c r="G55" s="22" t="s">
        <v>275</v>
      </c>
    </row>
    <row r="56" spans="1:10">
      <c r="A56" s="95"/>
      <c r="B56" s="96"/>
      <c r="C56" s="96"/>
      <c r="D56" s="96"/>
      <c r="E56" s="96"/>
      <c r="F56" s="96"/>
      <c r="G56" s="96"/>
      <c r="H56" s="96"/>
      <c r="I56" s="97"/>
    </row>
    <row r="57" spans="1:10">
      <c r="B57" s="45" t="s">
        <v>242</v>
      </c>
      <c r="C57" s="1" t="s">
        <v>49</v>
      </c>
      <c r="F57" s="22" t="s">
        <v>250</v>
      </c>
      <c r="G57" s="22" t="s">
        <v>275</v>
      </c>
    </row>
    <row r="58" spans="1:10">
      <c r="A58" s="46" t="s">
        <v>16</v>
      </c>
      <c r="B58" s="44" t="s">
        <v>183</v>
      </c>
      <c r="E58" s="1">
        <f>2*2</f>
        <v>4</v>
      </c>
      <c r="F58" s="22" t="s">
        <v>250</v>
      </c>
      <c r="G58" s="22" t="s">
        <v>275</v>
      </c>
      <c r="I58" s="36"/>
    </row>
    <row r="59" spans="1:10">
      <c r="A59" s="46" t="s">
        <v>16</v>
      </c>
      <c r="B59" s="22" t="s">
        <v>215</v>
      </c>
      <c r="E59" s="1">
        <f>4*2</f>
        <v>8</v>
      </c>
      <c r="F59" s="22" t="s">
        <v>250</v>
      </c>
      <c r="G59" s="22" t="s">
        <v>275</v>
      </c>
    </row>
    <row r="60" spans="1:10">
      <c r="A60" s="46" t="s">
        <v>16</v>
      </c>
      <c r="B60" s="22" t="s">
        <v>222</v>
      </c>
      <c r="E60" s="1">
        <f>1*2</f>
        <v>2</v>
      </c>
      <c r="F60" s="22" t="s">
        <v>250</v>
      </c>
      <c r="G60" s="22" t="s">
        <v>275</v>
      </c>
    </row>
    <row r="61" spans="1:10">
      <c r="B61" s="92" t="s">
        <v>225</v>
      </c>
      <c r="C61" s="93"/>
      <c r="D61" s="93"/>
      <c r="E61" s="94"/>
      <c r="F61" s="22" t="s">
        <v>226</v>
      </c>
      <c r="G61" s="22" t="s">
        <v>276</v>
      </c>
    </row>
    <row r="62" spans="1:10">
      <c r="A62" s="46" t="s">
        <v>16</v>
      </c>
      <c r="B62" s="22" t="s">
        <v>227</v>
      </c>
      <c r="C62" s="1" t="s">
        <v>42</v>
      </c>
      <c r="E62" s="1">
        <v>4</v>
      </c>
      <c r="F62" s="22" t="s">
        <v>226</v>
      </c>
      <c r="G62" s="22" t="s">
        <v>231</v>
      </c>
    </row>
    <row r="63" spans="1:10">
      <c r="A63" s="46" t="s">
        <v>16</v>
      </c>
      <c r="B63" s="22" t="s">
        <v>286</v>
      </c>
      <c r="C63" s="1" t="s">
        <v>42</v>
      </c>
      <c r="E63" s="1">
        <v>6</v>
      </c>
      <c r="F63" s="22" t="s">
        <v>276</v>
      </c>
      <c r="G63" s="22" t="s">
        <v>276</v>
      </c>
    </row>
    <row r="64" spans="1:10">
      <c r="A64" s="46" t="s">
        <v>19</v>
      </c>
      <c r="B64" s="22" t="s">
        <v>234</v>
      </c>
      <c r="C64" s="1" t="s">
        <v>42</v>
      </c>
      <c r="E64" s="1">
        <v>1</v>
      </c>
      <c r="F64" s="22" t="s">
        <v>276</v>
      </c>
      <c r="G64" s="22" t="s">
        <v>276</v>
      </c>
    </row>
    <row r="65" spans="1:9">
      <c r="B65" s="92" t="s">
        <v>230</v>
      </c>
      <c r="C65" s="93"/>
      <c r="D65" s="93"/>
      <c r="E65" s="94"/>
      <c r="F65" s="22" t="s">
        <v>277</v>
      </c>
      <c r="G65" s="22" t="s">
        <v>282</v>
      </c>
    </row>
    <row r="66" spans="1:9">
      <c r="B66" s="45" t="s">
        <v>232</v>
      </c>
    </row>
    <row r="67" spans="1:9">
      <c r="A67" s="46" t="s">
        <v>16</v>
      </c>
      <c r="B67" s="22" t="s">
        <v>233</v>
      </c>
      <c r="E67" s="1">
        <f>4*6</f>
        <v>24</v>
      </c>
      <c r="F67" s="22" t="s">
        <v>277</v>
      </c>
      <c r="G67" s="22" t="s">
        <v>284</v>
      </c>
    </row>
    <row r="68" spans="1:9">
      <c r="A68" s="95"/>
      <c r="B68" s="96"/>
      <c r="C68" s="96"/>
      <c r="D68" s="96"/>
      <c r="E68" s="96"/>
      <c r="F68" s="96"/>
      <c r="G68" s="96"/>
      <c r="H68" s="96"/>
      <c r="I68" s="97"/>
    </row>
    <row r="69" spans="1:9">
      <c r="B69" s="45" t="s">
        <v>216</v>
      </c>
      <c r="C69" s="1" t="s">
        <v>48</v>
      </c>
      <c r="F69" s="22" t="s">
        <v>285</v>
      </c>
      <c r="G69" s="22" t="s">
        <v>282</v>
      </c>
    </row>
    <row r="70" spans="1:9">
      <c r="A70" s="46" t="s">
        <v>16</v>
      </c>
      <c r="B70" s="22" t="s">
        <v>235</v>
      </c>
      <c r="E70" s="1">
        <f>4*2</f>
        <v>8</v>
      </c>
      <c r="F70" s="22" t="s">
        <v>285</v>
      </c>
      <c r="G70" s="22" t="s">
        <v>282</v>
      </c>
    </row>
    <row r="71" spans="1:9">
      <c r="A71" s="46" t="s">
        <v>16</v>
      </c>
      <c r="B71" s="22" t="s">
        <v>236</v>
      </c>
      <c r="E71" s="1">
        <f>4*2</f>
        <v>8</v>
      </c>
      <c r="F71" s="22" t="s">
        <v>285</v>
      </c>
      <c r="G71" s="22" t="s">
        <v>282</v>
      </c>
    </row>
    <row r="72" spans="1:9">
      <c r="A72" s="46" t="s">
        <v>16</v>
      </c>
      <c r="B72" s="22" t="s">
        <v>237</v>
      </c>
      <c r="E72" s="1">
        <f t="shared" ref="E72" si="1">4*2</f>
        <v>8</v>
      </c>
      <c r="F72" s="22" t="s">
        <v>285</v>
      </c>
      <c r="G72" s="22" t="s">
        <v>282</v>
      </c>
    </row>
    <row r="73" spans="1:9">
      <c r="A73" s="46" t="s">
        <v>16</v>
      </c>
      <c r="B73" s="22" t="s">
        <v>238</v>
      </c>
      <c r="E73" s="1">
        <f>2*2</f>
        <v>4</v>
      </c>
      <c r="F73" s="22" t="s">
        <v>285</v>
      </c>
      <c r="G73" s="22" t="s">
        <v>282</v>
      </c>
    </row>
    <row r="74" spans="1:9" ht="13.8" customHeight="1">
      <c r="A74" s="46" t="s">
        <v>16</v>
      </c>
      <c r="B74" s="22" t="s">
        <v>223</v>
      </c>
      <c r="E74" s="1">
        <f>2*2</f>
        <v>4</v>
      </c>
      <c r="F74" s="22" t="s">
        <v>285</v>
      </c>
      <c r="G74" s="22" t="s">
        <v>282</v>
      </c>
    </row>
    <row r="75" spans="1:9">
      <c r="A75" s="46" t="s">
        <v>16</v>
      </c>
      <c r="B75" s="22" t="s">
        <v>222</v>
      </c>
      <c r="E75" s="1">
        <f>1*2</f>
        <v>2</v>
      </c>
      <c r="F75" s="22" t="s">
        <v>285</v>
      </c>
      <c r="G75" s="22" t="s">
        <v>282</v>
      </c>
    </row>
    <row r="77" spans="1:9">
      <c r="B77" s="45" t="s">
        <v>189</v>
      </c>
      <c r="C77" s="1" t="s">
        <v>47</v>
      </c>
      <c r="F77" s="22" t="s">
        <v>285</v>
      </c>
      <c r="G77" s="22" t="s">
        <v>282</v>
      </c>
    </row>
    <row r="78" spans="1:9">
      <c r="A78" s="46" t="s">
        <v>16</v>
      </c>
      <c r="B78" s="22" t="s">
        <v>287</v>
      </c>
      <c r="E78" s="1">
        <f>8*2</f>
        <v>16</v>
      </c>
      <c r="F78" s="22" t="s">
        <v>285</v>
      </c>
      <c r="G78" s="22" t="s">
        <v>282</v>
      </c>
    </row>
    <row r="79" spans="1:9">
      <c r="A79" s="46" t="s">
        <v>16</v>
      </c>
      <c r="B79" s="22" t="s">
        <v>239</v>
      </c>
      <c r="E79" s="1">
        <f t="shared" ref="E79:E81" si="2">8*2</f>
        <v>16</v>
      </c>
      <c r="F79" s="22" t="s">
        <v>285</v>
      </c>
      <c r="G79" s="22" t="s">
        <v>282</v>
      </c>
    </row>
    <row r="80" spans="1:9">
      <c r="A80" s="46" t="s">
        <v>16</v>
      </c>
      <c r="B80" s="22" t="s">
        <v>240</v>
      </c>
      <c r="E80" s="1">
        <f t="shared" si="2"/>
        <v>16</v>
      </c>
      <c r="F80" s="22" t="s">
        <v>285</v>
      </c>
      <c r="G80" s="22" t="s">
        <v>282</v>
      </c>
    </row>
    <row r="81" spans="1:9">
      <c r="A81" s="46" t="s">
        <v>16</v>
      </c>
      <c r="B81" s="22" t="s">
        <v>221</v>
      </c>
      <c r="E81" s="1">
        <f t="shared" si="2"/>
        <v>16</v>
      </c>
      <c r="F81" s="22" t="s">
        <v>285</v>
      </c>
      <c r="G81" s="22" t="s">
        <v>282</v>
      </c>
    </row>
    <row r="82" spans="1:9">
      <c r="A82" s="46" t="s">
        <v>16</v>
      </c>
      <c r="B82" s="22" t="s">
        <v>222</v>
      </c>
      <c r="E82" s="1">
        <f>1*2</f>
        <v>2</v>
      </c>
      <c r="F82" s="22" t="s">
        <v>285</v>
      </c>
      <c r="G82" s="22" t="s">
        <v>282</v>
      </c>
    </row>
    <row r="83" spans="1:9">
      <c r="A83" s="95"/>
      <c r="B83" s="96"/>
      <c r="C83" s="96"/>
      <c r="D83" s="96"/>
      <c r="E83" s="96"/>
      <c r="F83" s="96"/>
      <c r="G83" s="96"/>
      <c r="H83" s="96"/>
      <c r="I83" s="97"/>
    </row>
    <row r="84" spans="1:9">
      <c r="B84" s="45" t="s">
        <v>242</v>
      </c>
      <c r="C84" s="1" t="s">
        <v>49</v>
      </c>
      <c r="F84" s="22" t="s">
        <v>285</v>
      </c>
      <c r="G84" s="22" t="s">
        <v>282</v>
      </c>
    </row>
    <row r="85" spans="1:9">
      <c r="A85" s="46" t="s">
        <v>16</v>
      </c>
      <c r="B85" s="22" t="s">
        <v>243</v>
      </c>
      <c r="E85" s="1">
        <f>8*2</f>
        <v>16</v>
      </c>
      <c r="F85" s="22" t="s">
        <v>285</v>
      </c>
      <c r="G85" s="22" t="s">
        <v>282</v>
      </c>
    </row>
    <row r="86" spans="1:9">
      <c r="A86" s="46" t="s">
        <v>16</v>
      </c>
      <c r="B86" s="22" t="s">
        <v>288</v>
      </c>
      <c r="E86" s="1">
        <f>8*2</f>
        <v>16</v>
      </c>
      <c r="F86" s="22" t="s">
        <v>285</v>
      </c>
      <c r="G86" s="22" t="s">
        <v>282</v>
      </c>
    </row>
    <row r="87" spans="1:9">
      <c r="A87" s="46" t="s">
        <v>16</v>
      </c>
      <c r="B87" s="22" t="s">
        <v>224</v>
      </c>
      <c r="E87" s="1">
        <f t="shared" ref="E87:E88" si="3">8*2</f>
        <v>16</v>
      </c>
      <c r="F87" s="22" t="s">
        <v>285</v>
      </c>
      <c r="G87" s="22" t="s">
        <v>282</v>
      </c>
    </row>
    <row r="88" spans="1:9" ht="16.2" customHeight="1">
      <c r="A88" s="46" t="s">
        <v>16</v>
      </c>
      <c r="B88" s="22" t="s">
        <v>244</v>
      </c>
      <c r="E88" s="1">
        <f t="shared" si="3"/>
        <v>16</v>
      </c>
      <c r="F88" s="22" t="s">
        <v>285</v>
      </c>
      <c r="G88" s="22" t="s">
        <v>282</v>
      </c>
    </row>
    <row r="89" spans="1:9">
      <c r="A89" s="46" t="s">
        <v>16</v>
      </c>
      <c r="B89" s="22" t="s">
        <v>222</v>
      </c>
      <c r="E89" s="1">
        <f>1*2</f>
        <v>2</v>
      </c>
      <c r="F89" s="22" t="s">
        <v>285</v>
      </c>
      <c r="G89" s="22" t="s">
        <v>282</v>
      </c>
    </row>
    <row r="90" spans="1:9">
      <c r="B90" s="92" t="s">
        <v>241</v>
      </c>
      <c r="C90" s="93"/>
      <c r="D90" s="93"/>
      <c r="E90" s="94"/>
      <c r="F90" s="22" t="s">
        <v>283</v>
      </c>
      <c r="G90" s="22" t="s">
        <v>246</v>
      </c>
    </row>
    <row r="91" spans="1:9">
      <c r="A91" s="46" t="s">
        <v>16</v>
      </c>
      <c r="B91" s="22" t="s">
        <v>227</v>
      </c>
      <c r="C91" s="1" t="s">
        <v>40</v>
      </c>
      <c r="E91" s="1">
        <f>4*6</f>
        <v>24</v>
      </c>
      <c r="F91" s="22" t="s">
        <v>283</v>
      </c>
      <c r="G91" s="22" t="s">
        <v>283</v>
      </c>
    </row>
    <row r="92" spans="1:9">
      <c r="A92" s="46" t="s">
        <v>16</v>
      </c>
      <c r="B92" s="22" t="s">
        <v>228</v>
      </c>
      <c r="C92" s="1" t="s">
        <v>40</v>
      </c>
      <c r="E92" s="1">
        <f>4*6</f>
        <v>24</v>
      </c>
      <c r="F92" s="22" t="s">
        <v>283</v>
      </c>
      <c r="G92" s="22" t="s">
        <v>283</v>
      </c>
    </row>
    <row r="93" spans="1:9">
      <c r="A93" s="46" t="s">
        <v>16</v>
      </c>
      <c r="B93" s="22" t="s">
        <v>229</v>
      </c>
      <c r="C93" s="1" t="s">
        <v>41</v>
      </c>
      <c r="E93" s="1">
        <v>6</v>
      </c>
      <c r="F93" s="22" t="s">
        <v>246</v>
      </c>
      <c r="G93" s="22" t="s">
        <v>246</v>
      </c>
    </row>
    <row r="94" spans="1:9">
      <c r="A94" s="46" t="s">
        <v>19</v>
      </c>
      <c r="B94" s="22" t="s">
        <v>245</v>
      </c>
      <c r="E94" s="1">
        <v>1</v>
      </c>
      <c r="F94" s="22" t="s">
        <v>246</v>
      </c>
      <c r="G94" s="22" t="s">
        <v>246</v>
      </c>
    </row>
    <row r="95" spans="1:9">
      <c r="B95" s="92" t="s">
        <v>247</v>
      </c>
      <c r="C95" s="93"/>
      <c r="D95" s="93"/>
      <c r="E95" s="94"/>
      <c r="F95" s="22" t="s">
        <v>278</v>
      </c>
      <c r="G95" s="22" t="s">
        <v>279</v>
      </c>
    </row>
    <row r="96" spans="1:9">
      <c r="B96" s="92" t="s">
        <v>248</v>
      </c>
      <c r="C96" s="98"/>
      <c r="D96" s="98"/>
      <c r="E96" s="99"/>
      <c r="F96" s="22" t="s">
        <v>280</v>
      </c>
      <c r="G96" s="22" t="s">
        <v>281</v>
      </c>
    </row>
    <row r="97" spans="1:3">
      <c r="A97" s="46" t="s">
        <v>16</v>
      </c>
      <c r="B97" s="22" t="s">
        <v>227</v>
      </c>
      <c r="C97" s="1" t="s">
        <v>42</v>
      </c>
    </row>
    <row r="98" spans="1:3">
      <c r="A98" s="46" t="s">
        <v>16</v>
      </c>
      <c r="B98" s="22" t="s">
        <v>228</v>
      </c>
      <c r="C98" s="1" t="s">
        <v>40</v>
      </c>
    </row>
    <row r="99" spans="1:3">
      <c r="A99" s="46" t="s">
        <v>16</v>
      </c>
      <c r="B99" s="22" t="s">
        <v>229</v>
      </c>
      <c r="C99" s="1" t="s">
        <v>41</v>
      </c>
    </row>
    <row r="100" spans="1:3">
      <c r="A100" s="46" t="s">
        <v>19</v>
      </c>
      <c r="B100" s="22" t="s">
        <v>249</v>
      </c>
    </row>
  </sheetData>
  <mergeCells count="15">
    <mergeCell ref="B96:E96"/>
    <mergeCell ref="A68:I68"/>
    <mergeCell ref="B90:E90"/>
    <mergeCell ref="A83:I83"/>
    <mergeCell ref="B95:E95"/>
    <mergeCell ref="A9:I9"/>
    <mergeCell ref="A19:I19"/>
    <mergeCell ref="B28:C28"/>
    <mergeCell ref="A33:I33"/>
    <mergeCell ref="B65:E65"/>
    <mergeCell ref="B61:E61"/>
    <mergeCell ref="B34:E34"/>
    <mergeCell ref="A40:I40"/>
    <mergeCell ref="A48:I48"/>
    <mergeCell ref="A56:I56"/>
  </mergeCells>
  <dataValidations count="1">
    <dataValidation type="list" allowBlank="1" showInputMessage="1" showErrorMessage="1" sqref="A84:A1048576 A77:A82 A1:A75">
      <formula1>Task_Group</formula1>
    </dataValidation>
  </dataValidations>
  <hyperlinks>
    <hyperlink ref="I6" location="ULCP!A1" display="ULCP!A1"/>
    <hyperlink ref="I7" location="'Risk Mgmt'!A1" display="'Risk Mgmt'!A1"/>
    <hyperlink ref="I16" r:id="rId1"/>
    <hyperlink ref="I20" display="https://sthuflitedu.sharepoint.com/sites/K24-CNPMNC-Pre-training/Shared%20Documents/Forms/AllItems.aspx?id=%2Fsites%2FK24%2DCNPMNC%2DPre%2Dtraining%2FShared%20Documents%2FGeneral%2FRecordings%2FMeeting%20in%20%5FGeneral%5F%2D20210122%5F143737%2DMeeting%20"/>
    <hyperlink ref="I23" r:id="rId2"/>
    <hyperlink ref="I24" r:id="rId3"/>
    <hyperlink ref="I26" r:id="rId4"/>
    <hyperlink ref="I27" r:id="rId5"/>
    <hyperlink ref="I21" r:id="rId6"/>
    <hyperlink ref="I22" r:id="rId7"/>
    <hyperlink ref="I25" r:id="rId8"/>
    <hyperlink ref="I36" r:id="rId9"/>
    <hyperlink ref="I41" r:id="rId10"/>
    <hyperlink ref="I49" r:id="rId11"/>
  </hyperlinks>
  <pageMargins left="0.7" right="0.7" top="0.75" bottom="0.75" header="0.3" footer="0.3"/>
  <pageSetup orientation="portrait" r:id="rId12"/>
  <extLst>
    <ext xmlns:x14="http://schemas.microsoft.com/office/spreadsheetml/2009/9/main" uri="{CCE6A557-97BC-4b89-ADB6-D9C93CAAB3DF}">
      <x14:dataValidations xmlns:xm="http://schemas.microsoft.com/office/excel/2006/main" count="1">
        <x14:dataValidation type="list" allowBlank="1" showInputMessage="1" showErrorMessage="1">
          <x14:formula1>
            <xm:f>Ref!$G$2:$G$11</xm:f>
          </x14:formula1>
          <xm:sqref>C1:D8 C10:D18 C20:D27 C29:D32 C35:D39 C84:D86 C66:D67 C91:D94 C97:D1048576 C41:D47 C49:D55 C57:D60 C69:D75 C77:D82 C88:D89 C62:D64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4" workbookViewId="0">
      <selection activeCell="A8" sqref="A8:XFD8"/>
    </sheetView>
  </sheetViews>
  <sheetFormatPr defaultRowHeight="14.4"/>
  <cols>
    <col min="1" max="1" width="4.109375" customWidth="1"/>
    <col min="2" max="2" width="17.44140625" customWidth="1"/>
    <col min="3" max="3" width="31.44140625" customWidth="1"/>
    <col min="4" max="4" width="15.88671875" customWidth="1"/>
    <col min="5" max="5" width="20.6640625" customWidth="1"/>
    <col min="6" max="6" width="9.109375" customWidth="1"/>
    <col min="7" max="7" width="11.88671875" customWidth="1"/>
    <col min="8" max="8" width="11" customWidth="1"/>
    <col min="9" max="9" width="16.109375" bestFit="1" customWidth="1"/>
    <col min="10" max="10" width="66.88671875" customWidth="1"/>
    <col min="11" max="11" width="20.5546875" customWidth="1"/>
  </cols>
  <sheetData>
    <row r="1" spans="1:10" ht="34.799999999999997">
      <c r="A1" s="3" t="s">
        <v>20</v>
      </c>
      <c r="B1" s="3" t="s">
        <v>21</v>
      </c>
      <c r="C1" s="3" t="s">
        <v>22</v>
      </c>
      <c r="D1" s="3" t="s">
        <v>23</v>
      </c>
      <c r="E1" s="3" t="s">
        <v>24</v>
      </c>
      <c r="F1" s="4" t="s">
        <v>25</v>
      </c>
      <c r="G1" s="3" t="s">
        <v>26</v>
      </c>
      <c r="H1" s="5" t="s">
        <v>7</v>
      </c>
      <c r="I1" s="5" t="s">
        <v>35</v>
      </c>
      <c r="J1" s="3" t="s">
        <v>27</v>
      </c>
    </row>
    <row r="2" spans="1:10" ht="37.799999999999997" customHeight="1">
      <c r="A2" s="6">
        <v>1</v>
      </c>
      <c r="B2" s="11" t="s">
        <v>50</v>
      </c>
      <c r="C2" s="12" t="s">
        <v>51</v>
      </c>
      <c r="D2" s="10" t="s">
        <v>31</v>
      </c>
      <c r="E2" s="10" t="s">
        <v>11</v>
      </c>
      <c r="F2" s="8">
        <v>4</v>
      </c>
      <c r="G2" s="13">
        <v>0.3</v>
      </c>
      <c r="H2" s="8">
        <f t="shared" ref="H2" si="0">F2*G2</f>
        <v>1.2</v>
      </c>
      <c r="I2" s="8" t="s">
        <v>36</v>
      </c>
      <c r="J2" s="12" t="s">
        <v>52</v>
      </c>
    </row>
    <row r="3" spans="1:10" ht="65.400000000000006" customHeight="1">
      <c r="A3" s="6">
        <v>2</v>
      </c>
      <c r="B3" s="11" t="s">
        <v>50</v>
      </c>
      <c r="C3" s="12" t="s">
        <v>53</v>
      </c>
      <c r="D3" s="10" t="s">
        <v>31</v>
      </c>
      <c r="E3" s="10" t="s">
        <v>11</v>
      </c>
      <c r="F3" s="8">
        <v>3</v>
      </c>
      <c r="G3" s="13">
        <v>0.45</v>
      </c>
      <c r="H3" s="8">
        <f t="shared" ref="H3:H24" si="1">F3*G3</f>
        <v>1.35</v>
      </c>
      <c r="I3" s="8" t="s">
        <v>37</v>
      </c>
      <c r="J3" s="12" t="s">
        <v>54</v>
      </c>
    </row>
    <row r="4" spans="1:10" ht="41.4" customHeight="1">
      <c r="A4" s="6">
        <v>3</v>
      </c>
      <c r="B4" s="11" t="s">
        <v>50</v>
      </c>
      <c r="C4" s="12" t="s">
        <v>55</v>
      </c>
      <c r="D4" s="10" t="s">
        <v>31</v>
      </c>
      <c r="E4" s="10" t="s">
        <v>12</v>
      </c>
      <c r="F4" s="8">
        <v>2</v>
      </c>
      <c r="G4" s="13">
        <v>0.75</v>
      </c>
      <c r="H4" s="8">
        <f t="shared" si="1"/>
        <v>1.5</v>
      </c>
      <c r="I4" s="8" t="s">
        <v>37</v>
      </c>
      <c r="J4" s="12" t="s">
        <v>56</v>
      </c>
    </row>
    <row r="5" spans="1:10" ht="44.4" customHeight="1">
      <c r="A5" s="6">
        <v>4</v>
      </c>
      <c r="B5" s="11" t="s">
        <v>57</v>
      </c>
      <c r="C5" s="12" t="s">
        <v>58</v>
      </c>
      <c r="D5" s="10" t="s">
        <v>28</v>
      </c>
      <c r="E5" s="10" t="s">
        <v>9</v>
      </c>
      <c r="F5" s="8">
        <v>2</v>
      </c>
      <c r="G5" s="13">
        <v>1</v>
      </c>
      <c r="H5" s="8">
        <f t="shared" si="1"/>
        <v>2</v>
      </c>
      <c r="I5" s="8" t="s">
        <v>36</v>
      </c>
      <c r="J5" s="12" t="s">
        <v>59</v>
      </c>
    </row>
    <row r="6" spans="1:10" ht="66" customHeight="1">
      <c r="A6" s="6">
        <v>5</v>
      </c>
      <c r="B6" s="11" t="s">
        <v>57</v>
      </c>
      <c r="C6" s="12" t="s">
        <v>58</v>
      </c>
      <c r="D6" s="10" t="s">
        <v>28</v>
      </c>
      <c r="E6" s="10" t="s">
        <v>9</v>
      </c>
      <c r="F6" s="8">
        <v>2</v>
      </c>
      <c r="G6" s="13">
        <v>1</v>
      </c>
      <c r="H6" s="8">
        <f t="shared" si="1"/>
        <v>2</v>
      </c>
      <c r="I6" s="8" t="s">
        <v>37</v>
      </c>
      <c r="J6" s="12" t="s">
        <v>60</v>
      </c>
    </row>
    <row r="7" spans="1:10" ht="28.8" customHeight="1">
      <c r="A7" s="6">
        <v>6</v>
      </c>
      <c r="B7" s="11" t="s">
        <v>61</v>
      </c>
      <c r="C7" s="12" t="s">
        <v>62</v>
      </c>
      <c r="D7" s="10" t="s">
        <v>33</v>
      </c>
      <c r="E7" s="10" t="s">
        <v>12</v>
      </c>
      <c r="F7" s="8">
        <v>1</v>
      </c>
      <c r="G7" s="13">
        <v>0.6</v>
      </c>
      <c r="H7" s="8">
        <f t="shared" si="1"/>
        <v>0.6</v>
      </c>
      <c r="I7" s="8" t="s">
        <v>36</v>
      </c>
      <c r="J7" s="12" t="s">
        <v>63</v>
      </c>
    </row>
    <row r="8" spans="1:10" ht="30" customHeight="1">
      <c r="A8" s="6">
        <v>7</v>
      </c>
      <c r="B8" s="11" t="s">
        <v>64</v>
      </c>
      <c r="C8" s="12" t="s">
        <v>65</v>
      </c>
      <c r="D8" s="10" t="s">
        <v>33</v>
      </c>
      <c r="E8" s="10" t="s">
        <v>12</v>
      </c>
      <c r="F8" s="8">
        <v>1</v>
      </c>
      <c r="G8" s="13">
        <v>0.5</v>
      </c>
      <c r="H8" s="8">
        <f t="shared" si="1"/>
        <v>0.5</v>
      </c>
      <c r="I8" s="8" t="s">
        <v>36</v>
      </c>
      <c r="J8" s="12" t="s">
        <v>66</v>
      </c>
    </row>
    <row r="9" spans="1:10" ht="31.2">
      <c r="A9" s="6">
        <v>8</v>
      </c>
      <c r="B9" s="11" t="s">
        <v>93</v>
      </c>
      <c r="C9" s="12" t="s">
        <v>67</v>
      </c>
      <c r="D9" s="10" t="s">
        <v>28</v>
      </c>
      <c r="E9" s="10" t="s">
        <v>12</v>
      </c>
      <c r="F9" s="8">
        <v>2</v>
      </c>
      <c r="G9" s="13">
        <v>0.75</v>
      </c>
      <c r="H9" s="8">
        <f t="shared" si="1"/>
        <v>1.5</v>
      </c>
      <c r="I9" s="8" t="s">
        <v>36</v>
      </c>
      <c r="J9" s="12" t="s">
        <v>68</v>
      </c>
    </row>
    <row r="10" spans="1:10" ht="36.6" customHeight="1">
      <c r="A10" s="6">
        <v>9</v>
      </c>
      <c r="B10" s="11" t="s">
        <v>94</v>
      </c>
      <c r="C10" s="12" t="s">
        <v>69</v>
      </c>
      <c r="D10" s="10" t="s">
        <v>33</v>
      </c>
      <c r="E10" s="10" t="s">
        <v>12</v>
      </c>
      <c r="F10" s="8">
        <v>4</v>
      </c>
      <c r="G10" s="13">
        <v>1</v>
      </c>
      <c r="H10" s="8">
        <f t="shared" si="1"/>
        <v>4</v>
      </c>
      <c r="I10" s="8" t="s">
        <v>36</v>
      </c>
      <c r="J10" s="12" t="s">
        <v>70</v>
      </c>
    </row>
    <row r="11" spans="1:10" ht="27" customHeight="1">
      <c r="A11" s="6">
        <v>10</v>
      </c>
      <c r="B11" s="11" t="s">
        <v>94</v>
      </c>
      <c r="C11" s="12" t="s">
        <v>69</v>
      </c>
      <c r="D11" s="10" t="s">
        <v>33</v>
      </c>
      <c r="E11" s="10" t="s">
        <v>12</v>
      </c>
      <c r="F11" s="8">
        <v>4</v>
      </c>
      <c r="G11" s="13">
        <v>1</v>
      </c>
      <c r="H11" s="8">
        <f t="shared" si="1"/>
        <v>4</v>
      </c>
      <c r="I11" s="8" t="s">
        <v>37</v>
      </c>
      <c r="J11" s="12" t="s">
        <v>71</v>
      </c>
    </row>
    <row r="12" spans="1:10" ht="26.4" customHeight="1">
      <c r="A12" s="6">
        <v>11</v>
      </c>
      <c r="B12" s="11" t="s">
        <v>95</v>
      </c>
      <c r="C12" s="12" t="s">
        <v>72</v>
      </c>
      <c r="D12" s="10" t="s">
        <v>32</v>
      </c>
      <c r="E12" s="10" t="s">
        <v>12</v>
      </c>
      <c r="F12" s="8">
        <v>4</v>
      </c>
      <c r="G12" s="13">
        <v>0.1</v>
      </c>
      <c r="H12" s="8">
        <f t="shared" si="1"/>
        <v>0.4</v>
      </c>
      <c r="I12" s="8" t="s">
        <v>37</v>
      </c>
      <c r="J12" s="12" t="s">
        <v>73</v>
      </c>
    </row>
    <row r="13" spans="1:10" ht="37.799999999999997" customHeight="1">
      <c r="A13" s="6">
        <v>12</v>
      </c>
      <c r="B13" s="11" t="s">
        <v>96</v>
      </c>
      <c r="C13" s="12" t="s">
        <v>74</v>
      </c>
      <c r="D13" s="10" t="s">
        <v>33</v>
      </c>
      <c r="E13" s="10" t="s">
        <v>12</v>
      </c>
      <c r="F13" s="8">
        <v>5</v>
      </c>
      <c r="G13" s="13">
        <v>0.15</v>
      </c>
      <c r="H13" s="8">
        <f t="shared" si="1"/>
        <v>0.75</v>
      </c>
      <c r="I13" s="8" t="s">
        <v>36</v>
      </c>
      <c r="J13" s="12" t="s">
        <v>75</v>
      </c>
    </row>
    <row r="14" spans="1:10" ht="35.4" customHeight="1">
      <c r="A14" s="6">
        <v>13</v>
      </c>
      <c r="B14" s="11" t="s">
        <v>64</v>
      </c>
      <c r="C14" s="12" t="s">
        <v>74</v>
      </c>
      <c r="D14" s="10" t="s">
        <v>33</v>
      </c>
      <c r="E14" s="10" t="s">
        <v>12</v>
      </c>
      <c r="F14" s="8">
        <v>5</v>
      </c>
      <c r="G14" s="13">
        <v>0.15</v>
      </c>
      <c r="H14" s="8">
        <f t="shared" si="1"/>
        <v>0.75</v>
      </c>
      <c r="I14" s="8" t="s">
        <v>37</v>
      </c>
      <c r="J14" s="7" t="s">
        <v>103</v>
      </c>
    </row>
    <row r="15" spans="1:10" ht="37.799999999999997" customHeight="1">
      <c r="A15" s="6">
        <v>14</v>
      </c>
      <c r="B15" s="11" t="s">
        <v>97</v>
      </c>
      <c r="C15" s="12" t="s">
        <v>76</v>
      </c>
      <c r="D15" s="10" t="s">
        <v>34</v>
      </c>
      <c r="E15" s="10" t="s">
        <v>11</v>
      </c>
      <c r="F15" s="8">
        <v>3</v>
      </c>
      <c r="G15" s="13">
        <v>0.5</v>
      </c>
      <c r="H15" s="8">
        <f t="shared" si="1"/>
        <v>1.5</v>
      </c>
      <c r="I15" s="8" t="s">
        <v>36</v>
      </c>
      <c r="J15" s="12" t="s">
        <v>77</v>
      </c>
    </row>
    <row r="16" spans="1:10" ht="31.2">
      <c r="A16" s="6">
        <v>15</v>
      </c>
      <c r="B16" s="11" t="s">
        <v>97</v>
      </c>
      <c r="C16" s="12" t="s">
        <v>76</v>
      </c>
      <c r="D16" s="10" t="s">
        <v>34</v>
      </c>
      <c r="E16" s="10" t="s">
        <v>11</v>
      </c>
      <c r="F16" s="8">
        <v>3</v>
      </c>
      <c r="G16" s="13">
        <v>0.5</v>
      </c>
      <c r="H16" s="8">
        <f t="shared" si="1"/>
        <v>1.5</v>
      </c>
      <c r="I16" s="8" t="s">
        <v>37</v>
      </c>
      <c r="J16" s="12" t="s">
        <v>78</v>
      </c>
    </row>
    <row r="17" spans="1:10" ht="33" customHeight="1">
      <c r="A17" s="14">
        <v>16</v>
      </c>
      <c r="B17" s="11" t="s">
        <v>98</v>
      </c>
      <c r="C17" s="12" t="s">
        <v>79</v>
      </c>
      <c r="D17" s="10" t="s">
        <v>29</v>
      </c>
      <c r="E17" s="10" t="s">
        <v>10</v>
      </c>
      <c r="F17" s="8">
        <v>3</v>
      </c>
      <c r="G17" s="13">
        <v>0.45</v>
      </c>
      <c r="H17" s="8">
        <f t="shared" si="1"/>
        <v>1.35</v>
      </c>
      <c r="I17" s="8" t="s">
        <v>36</v>
      </c>
      <c r="J17" s="12" t="s">
        <v>80</v>
      </c>
    </row>
    <row r="18" spans="1:10" ht="34.200000000000003" customHeight="1">
      <c r="A18" s="14">
        <v>17</v>
      </c>
      <c r="B18" s="11" t="s">
        <v>98</v>
      </c>
      <c r="C18" s="12" t="s">
        <v>79</v>
      </c>
      <c r="D18" s="10" t="s">
        <v>29</v>
      </c>
      <c r="E18" s="10" t="s">
        <v>10</v>
      </c>
      <c r="F18" s="8">
        <v>3</v>
      </c>
      <c r="G18" s="13">
        <v>0.45</v>
      </c>
      <c r="H18" s="8">
        <f t="shared" si="1"/>
        <v>1.35</v>
      </c>
      <c r="I18" s="8" t="s">
        <v>37</v>
      </c>
      <c r="J18" s="12" t="s">
        <v>81</v>
      </c>
    </row>
    <row r="19" spans="1:10" ht="28.2" customHeight="1">
      <c r="A19" s="14">
        <v>18</v>
      </c>
      <c r="B19" s="11" t="s">
        <v>99</v>
      </c>
      <c r="C19" s="12" t="s">
        <v>82</v>
      </c>
      <c r="D19" s="10" t="s">
        <v>32</v>
      </c>
      <c r="E19" s="10" t="s">
        <v>12</v>
      </c>
      <c r="F19" s="8">
        <v>1</v>
      </c>
      <c r="G19" s="13">
        <v>0.75</v>
      </c>
      <c r="H19" s="8">
        <f t="shared" si="1"/>
        <v>0.75</v>
      </c>
      <c r="I19" s="8" t="s">
        <v>37</v>
      </c>
      <c r="J19" s="12" t="s">
        <v>83</v>
      </c>
    </row>
    <row r="20" spans="1:10" ht="28.2" customHeight="1">
      <c r="A20" s="14">
        <v>19</v>
      </c>
      <c r="B20" s="11" t="s">
        <v>100</v>
      </c>
      <c r="C20" s="12" t="s">
        <v>84</v>
      </c>
      <c r="D20" s="10" t="s">
        <v>32</v>
      </c>
      <c r="E20" s="10" t="s">
        <v>12</v>
      </c>
      <c r="F20" s="8">
        <v>3</v>
      </c>
      <c r="G20" s="13">
        <v>0.25</v>
      </c>
      <c r="H20" s="8">
        <f t="shared" si="1"/>
        <v>0.75</v>
      </c>
      <c r="I20" s="8" t="s">
        <v>36</v>
      </c>
      <c r="J20" s="12" t="s">
        <v>85</v>
      </c>
    </row>
    <row r="21" spans="1:10" ht="41.4" customHeight="1">
      <c r="A21" s="14">
        <v>20</v>
      </c>
      <c r="B21" s="15" t="s">
        <v>86</v>
      </c>
      <c r="C21" s="12" t="s">
        <v>86</v>
      </c>
      <c r="D21" s="10" t="s">
        <v>28</v>
      </c>
      <c r="E21" s="10" t="s">
        <v>12</v>
      </c>
      <c r="F21" s="8">
        <v>2</v>
      </c>
      <c r="G21" s="13">
        <v>0.25</v>
      </c>
      <c r="H21" s="8">
        <f t="shared" si="1"/>
        <v>0.5</v>
      </c>
      <c r="I21" s="8" t="s">
        <v>37</v>
      </c>
      <c r="J21" s="12" t="s">
        <v>87</v>
      </c>
    </row>
    <row r="22" spans="1:10" ht="31.2">
      <c r="A22" s="14">
        <v>21</v>
      </c>
      <c r="B22" s="15" t="s">
        <v>101</v>
      </c>
      <c r="C22" s="12" t="s">
        <v>88</v>
      </c>
      <c r="D22" s="10" t="s">
        <v>33</v>
      </c>
      <c r="E22" s="10" t="s">
        <v>12</v>
      </c>
      <c r="F22" s="8">
        <v>3</v>
      </c>
      <c r="G22" s="13">
        <v>0.1</v>
      </c>
      <c r="H22" s="8">
        <f t="shared" si="1"/>
        <v>0.30000000000000004</v>
      </c>
      <c r="I22" s="8" t="s">
        <v>37</v>
      </c>
      <c r="J22" s="12" t="s">
        <v>89</v>
      </c>
    </row>
    <row r="23" spans="1:10" ht="31.2">
      <c r="A23" s="14">
        <v>22</v>
      </c>
      <c r="B23" s="15" t="s">
        <v>102</v>
      </c>
      <c r="C23" s="12" t="s">
        <v>90</v>
      </c>
      <c r="D23" s="10" t="s">
        <v>34</v>
      </c>
      <c r="E23" s="10" t="s">
        <v>9</v>
      </c>
      <c r="F23" s="8">
        <v>2</v>
      </c>
      <c r="G23" s="13">
        <v>0.3</v>
      </c>
      <c r="H23" s="8">
        <f t="shared" si="1"/>
        <v>0.6</v>
      </c>
      <c r="I23" s="8" t="s">
        <v>36</v>
      </c>
      <c r="J23" s="12" t="s">
        <v>91</v>
      </c>
    </row>
    <row r="24" spans="1:10" ht="42.6" customHeight="1">
      <c r="A24" s="14">
        <v>23</v>
      </c>
      <c r="B24" s="15" t="s">
        <v>102</v>
      </c>
      <c r="C24" s="12" t="s">
        <v>90</v>
      </c>
      <c r="D24" s="10" t="s">
        <v>34</v>
      </c>
      <c r="E24" s="10" t="s">
        <v>9</v>
      </c>
      <c r="F24" s="8">
        <v>2</v>
      </c>
      <c r="G24" s="13">
        <v>0.3</v>
      </c>
      <c r="H24" s="8">
        <f t="shared" si="1"/>
        <v>0.6</v>
      </c>
      <c r="I24" s="8" t="s">
        <v>37</v>
      </c>
      <c r="J24" s="12" t="s">
        <v>92</v>
      </c>
    </row>
  </sheetData>
  <dataValidations count="5">
    <dataValidation type="list" allowBlank="1" showInputMessage="1" showErrorMessage="1" sqref="E2:E24">
      <formula1>Risk_group</formula1>
    </dataValidation>
    <dataValidation type="list" allowBlank="1" showInputMessage="1" showErrorMessage="1" sqref="F2:F24">
      <formula1>Mức_độ_rủi_ro</formula1>
    </dataValidation>
    <dataValidation type="list" allowBlank="1" showInputMessage="1" showErrorMessage="1" sqref="G2:G24">
      <formula1>Xác_suất_rủi_ro</formula1>
    </dataValidation>
    <dataValidation type="list" allowBlank="1" showInputMessage="1" showErrorMessage="1" sqref="D2:D24">
      <formula1>Risk_type</formula1>
    </dataValidation>
    <dataValidation type="list" allowBlank="1" showInputMessage="1" showErrorMessage="1" sqref="I2:I24">
      <formula1>Strategy_Type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4.4"/>
  <cols>
    <col min="1" max="1" width="24" bestFit="1" customWidth="1"/>
    <col min="2" max="2" width="12.6640625" bestFit="1" customWidth="1"/>
    <col min="3" max="3" width="13.44140625" bestFit="1" customWidth="1"/>
    <col min="4" max="4" width="22.5546875" bestFit="1" customWidth="1"/>
    <col min="5" max="5" width="14" bestFit="1" customWidth="1"/>
    <col min="6" max="6" width="16.109375" bestFit="1" customWidth="1"/>
    <col min="7" max="7" width="13.33203125" customWidth="1"/>
  </cols>
  <sheetData>
    <row r="1" spans="1:7">
      <c r="A1" s="17" t="s">
        <v>8</v>
      </c>
      <c r="B1" s="16" t="s">
        <v>6</v>
      </c>
      <c r="C1" s="16" t="s">
        <v>13</v>
      </c>
      <c r="D1" s="17" t="s">
        <v>14</v>
      </c>
      <c r="E1" s="16" t="s">
        <v>30</v>
      </c>
      <c r="F1" s="17" t="s">
        <v>35</v>
      </c>
      <c r="G1" s="16" t="s">
        <v>39</v>
      </c>
    </row>
    <row r="2" spans="1:7">
      <c r="A2" s="18" t="s">
        <v>9</v>
      </c>
      <c r="B2" s="1">
        <v>1</v>
      </c>
      <c r="C2" s="19">
        <v>0.1</v>
      </c>
      <c r="D2" s="18" t="s">
        <v>17</v>
      </c>
      <c r="E2" s="1" t="s">
        <v>31</v>
      </c>
      <c r="F2" s="18" t="s">
        <v>36</v>
      </c>
      <c r="G2" s="1" t="s">
        <v>40</v>
      </c>
    </row>
    <row r="3" spans="1:7">
      <c r="A3" s="18" t="s">
        <v>10</v>
      </c>
      <c r="B3" s="1">
        <v>2</v>
      </c>
      <c r="C3" s="19">
        <v>0.25</v>
      </c>
      <c r="D3" s="18" t="s">
        <v>18</v>
      </c>
      <c r="E3" s="1" t="s">
        <v>32</v>
      </c>
      <c r="F3" s="18" t="s">
        <v>37</v>
      </c>
      <c r="G3" s="20" t="s">
        <v>41</v>
      </c>
    </row>
    <row r="4" spans="1:7">
      <c r="A4" s="18" t="s">
        <v>11</v>
      </c>
      <c r="B4" s="1">
        <v>3</v>
      </c>
      <c r="C4" s="19">
        <v>0.5</v>
      </c>
      <c r="D4" s="18" t="s">
        <v>15</v>
      </c>
      <c r="E4" s="1" t="s">
        <v>28</v>
      </c>
      <c r="F4" s="18" t="s">
        <v>38</v>
      </c>
      <c r="G4" s="1" t="s">
        <v>42</v>
      </c>
    </row>
    <row r="5" spans="1:7">
      <c r="A5" s="18" t="s">
        <v>12</v>
      </c>
      <c r="B5" s="1">
        <v>4</v>
      </c>
      <c r="C5" s="19">
        <v>0.75</v>
      </c>
      <c r="D5" s="18" t="s">
        <v>16</v>
      </c>
      <c r="E5" s="1" t="s">
        <v>33</v>
      </c>
      <c r="G5" s="1" t="s">
        <v>43</v>
      </c>
    </row>
    <row r="6" spans="1:7">
      <c r="B6" s="1">
        <v>5</v>
      </c>
      <c r="C6" s="19">
        <v>1</v>
      </c>
      <c r="D6" s="18" t="s">
        <v>19</v>
      </c>
      <c r="E6" s="1" t="s">
        <v>29</v>
      </c>
      <c r="G6" s="1" t="s">
        <v>44</v>
      </c>
    </row>
    <row r="7" spans="1:7">
      <c r="E7" s="1" t="s">
        <v>34</v>
      </c>
      <c r="G7" s="1" t="s">
        <v>45</v>
      </c>
    </row>
    <row r="8" spans="1:7">
      <c r="G8" s="1" t="s">
        <v>46</v>
      </c>
    </row>
    <row r="9" spans="1:7">
      <c r="G9" s="20" t="s">
        <v>47</v>
      </c>
    </row>
    <row r="10" spans="1:7">
      <c r="G10" s="20" t="s">
        <v>48</v>
      </c>
    </row>
    <row r="11" spans="1:7">
      <c r="G11" s="20"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workbookViewId="0">
      <selection activeCell="D14" sqref="D14"/>
    </sheetView>
  </sheetViews>
  <sheetFormatPr defaultRowHeight="14.4"/>
  <cols>
    <col min="1" max="1" width="48.88671875" customWidth="1"/>
    <col min="2" max="2" width="33.6640625" customWidth="1"/>
    <col min="3" max="3" width="18.88671875" customWidth="1"/>
    <col min="4" max="4" width="13.44140625" customWidth="1"/>
    <col min="5" max="5" width="16.33203125" customWidth="1"/>
  </cols>
  <sheetData>
    <row r="2" spans="1:8">
      <c r="A2" s="100" t="s">
        <v>113</v>
      </c>
      <c r="B2" s="101"/>
      <c r="C2" s="101"/>
      <c r="D2" s="102"/>
      <c r="E2" s="23" t="s">
        <v>114</v>
      </c>
      <c r="F2" s="23"/>
      <c r="G2" s="23"/>
    </row>
    <row r="3" spans="1:8">
      <c r="A3" s="24" t="s">
        <v>115</v>
      </c>
      <c r="B3" s="24" t="s">
        <v>116</v>
      </c>
      <c r="C3" s="24" t="s">
        <v>117</v>
      </c>
      <c r="D3" s="24" t="s">
        <v>118</v>
      </c>
      <c r="E3" s="23"/>
      <c r="F3" s="23"/>
      <c r="G3" s="23"/>
    </row>
    <row r="4" spans="1:8">
      <c r="A4" s="25" t="s">
        <v>119</v>
      </c>
      <c r="B4" s="26" t="s">
        <v>120</v>
      </c>
      <c r="C4" s="26">
        <v>25000</v>
      </c>
      <c r="D4" s="26" t="s">
        <v>121</v>
      </c>
      <c r="E4" s="23"/>
      <c r="F4" s="23"/>
      <c r="G4" s="23"/>
    </row>
    <row r="5" spans="1:8">
      <c r="A5" s="25" t="s">
        <v>122</v>
      </c>
      <c r="B5" s="26" t="s">
        <v>123</v>
      </c>
      <c r="C5" s="26">
        <v>30000</v>
      </c>
      <c r="D5" s="26" t="s">
        <v>121</v>
      </c>
      <c r="E5" s="23"/>
      <c r="F5" s="23"/>
      <c r="G5" s="23"/>
    </row>
    <row r="6" spans="1:8">
      <c r="A6" s="25" t="s">
        <v>124</v>
      </c>
      <c r="B6" s="26" t="s">
        <v>125</v>
      </c>
      <c r="C6" s="26">
        <v>30000</v>
      </c>
      <c r="D6" s="26" t="s">
        <v>121</v>
      </c>
      <c r="E6" s="23"/>
      <c r="F6" s="23"/>
      <c r="G6" s="23"/>
    </row>
    <row r="7" spans="1:8">
      <c r="A7" s="25" t="s">
        <v>126</v>
      </c>
      <c r="B7" s="26" t="s">
        <v>125</v>
      </c>
      <c r="C7" s="26">
        <v>40000</v>
      </c>
      <c r="D7" s="26" t="s">
        <v>121</v>
      </c>
      <c r="E7" s="23"/>
      <c r="F7" s="23"/>
      <c r="G7" s="23"/>
    </row>
    <row r="9" spans="1:8">
      <c r="A9" s="23"/>
      <c r="B9" s="27" t="s">
        <v>127</v>
      </c>
      <c r="C9" s="26" t="s">
        <v>128</v>
      </c>
      <c r="D9" s="20" t="s">
        <v>129</v>
      </c>
      <c r="E9" s="26" t="s">
        <v>130</v>
      </c>
      <c r="F9" s="23"/>
      <c r="G9" s="23"/>
      <c r="H9" s="23"/>
    </row>
    <row r="10" spans="1:8">
      <c r="A10" s="28" t="s">
        <v>119</v>
      </c>
      <c r="B10" s="1">
        <v>4</v>
      </c>
      <c r="C10" s="26">
        <v>86</v>
      </c>
      <c r="D10" s="1">
        <f>B10*C10</f>
        <v>344</v>
      </c>
      <c r="E10" s="26">
        <f>D10*C4</f>
        <v>8600000</v>
      </c>
      <c r="F10" s="23" t="s">
        <v>131</v>
      </c>
      <c r="G10" s="23"/>
      <c r="H10" s="23"/>
    </row>
    <row r="11" spans="1:8">
      <c r="A11" s="28" t="s">
        <v>122</v>
      </c>
      <c r="B11" s="1">
        <v>4</v>
      </c>
      <c r="C11" s="29">
        <v>86</v>
      </c>
      <c r="D11" s="1">
        <f t="shared" ref="D11:D13" si="0">B11*C11</f>
        <v>344</v>
      </c>
      <c r="E11" s="26">
        <f t="shared" ref="E11:E13" si="1">D11*C5</f>
        <v>10320000</v>
      </c>
      <c r="F11" s="23"/>
      <c r="G11" s="23"/>
      <c r="H11" s="23"/>
    </row>
    <row r="12" spans="1:8">
      <c r="A12" s="28" t="s">
        <v>124</v>
      </c>
      <c r="B12" s="1">
        <v>12</v>
      </c>
      <c r="C12" s="29">
        <v>35</v>
      </c>
      <c r="D12" s="1">
        <f t="shared" si="0"/>
        <v>420</v>
      </c>
      <c r="E12" s="26">
        <f t="shared" si="1"/>
        <v>12600000</v>
      </c>
      <c r="F12" s="23" t="s">
        <v>132</v>
      </c>
      <c r="G12" s="23"/>
      <c r="H12" s="23"/>
    </row>
    <row r="13" spans="1:8">
      <c r="A13" s="28" t="s">
        <v>133</v>
      </c>
      <c r="B13" s="1">
        <v>12</v>
      </c>
      <c r="C13" s="26">
        <v>3</v>
      </c>
      <c r="D13" s="1">
        <f t="shared" si="0"/>
        <v>36</v>
      </c>
      <c r="E13" s="26">
        <f t="shared" si="1"/>
        <v>1440000</v>
      </c>
      <c r="F13" s="23" t="s">
        <v>134</v>
      </c>
      <c r="G13" s="30" t="s">
        <v>135</v>
      </c>
      <c r="H13" s="30">
        <v>44201</v>
      </c>
    </row>
    <row r="14" spans="1:8">
      <c r="A14" s="23"/>
      <c r="C14" s="31" t="s">
        <v>136</v>
      </c>
      <c r="D14" s="32">
        <f>SUM(D10:D13)</f>
        <v>1144</v>
      </c>
      <c r="E14" s="32">
        <f>SUM(E10:E13)</f>
        <v>32960000</v>
      </c>
      <c r="G14" s="23"/>
    </row>
    <row r="15" spans="1:8">
      <c r="A15" s="23"/>
      <c r="C15" s="33" t="s">
        <v>137</v>
      </c>
      <c r="D15" s="34">
        <f>D14/6</f>
        <v>190.66666666666666</v>
      </c>
      <c r="E15" s="32">
        <f>SUM(E11:E14)</f>
        <v>57320000</v>
      </c>
      <c r="F15" s="23"/>
      <c r="G15" s="23"/>
    </row>
    <row r="16" spans="1:8">
      <c r="D16" s="35" t="s">
        <v>138</v>
      </c>
      <c r="E16" s="9" t="s">
        <v>139</v>
      </c>
    </row>
  </sheetData>
  <mergeCells count="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H23" sqref="H23"/>
    </sheetView>
  </sheetViews>
  <sheetFormatPr defaultColWidth="9" defaultRowHeight="14.4"/>
  <cols>
    <col min="2" max="2" width="19.33203125" customWidth="1"/>
    <col min="3" max="3" width="12.5546875" customWidth="1"/>
  </cols>
  <sheetData>
    <row r="1" spans="1:15" ht="15.6" thickTop="1" thickBot="1">
      <c r="A1" s="123" t="s">
        <v>192</v>
      </c>
      <c r="B1" s="124"/>
      <c r="C1" s="125"/>
      <c r="D1" s="52" t="s">
        <v>193</v>
      </c>
      <c r="E1" s="53" t="s">
        <v>194</v>
      </c>
      <c r="F1" s="121">
        <v>2</v>
      </c>
      <c r="G1" s="121"/>
      <c r="H1" s="121">
        <v>3</v>
      </c>
      <c r="I1" s="121"/>
      <c r="J1" s="121">
        <v>4</v>
      </c>
      <c r="K1" s="121"/>
      <c r="L1" s="121">
        <v>5</v>
      </c>
      <c r="M1" s="121"/>
      <c r="N1" s="121">
        <v>6</v>
      </c>
      <c r="O1" s="122"/>
    </row>
    <row r="2" spans="1:15" ht="15.6" thickTop="1" thickBot="1">
      <c r="A2" s="112" t="s">
        <v>195</v>
      </c>
      <c r="B2" s="113"/>
      <c r="C2" s="114"/>
      <c r="D2" s="115" t="s">
        <v>42</v>
      </c>
      <c r="E2" s="116"/>
      <c r="F2" s="117" t="s">
        <v>41</v>
      </c>
      <c r="G2" s="117"/>
      <c r="H2" s="118" t="s">
        <v>43</v>
      </c>
      <c r="I2" s="118"/>
      <c r="J2" s="119" t="s">
        <v>45</v>
      </c>
      <c r="K2" s="119"/>
      <c r="L2" s="120" t="s">
        <v>46</v>
      </c>
      <c r="M2" s="120"/>
      <c r="N2" s="103" t="s">
        <v>44</v>
      </c>
      <c r="O2" s="104"/>
    </row>
    <row r="3" spans="1:15" ht="15" thickTop="1">
      <c r="A3" s="105" t="s">
        <v>196</v>
      </c>
      <c r="B3" s="108" t="s">
        <v>197</v>
      </c>
      <c r="C3" s="54" t="s">
        <v>158</v>
      </c>
      <c r="D3" s="55"/>
      <c r="E3" s="56">
        <v>6</v>
      </c>
      <c r="F3" s="57">
        <v>3</v>
      </c>
      <c r="G3" s="57"/>
      <c r="H3" s="58"/>
      <c r="I3" s="58">
        <v>5</v>
      </c>
      <c r="J3" s="59">
        <v>3</v>
      </c>
      <c r="K3" s="59"/>
      <c r="L3" s="60"/>
      <c r="M3" s="60">
        <v>5</v>
      </c>
      <c r="N3" s="61">
        <v>4</v>
      </c>
      <c r="O3" s="62"/>
    </row>
    <row r="4" spans="1:15">
      <c r="A4" s="106"/>
      <c r="B4" s="109"/>
      <c r="C4" s="63" t="s">
        <v>159</v>
      </c>
      <c r="D4" s="64"/>
      <c r="E4" s="65">
        <v>5</v>
      </c>
      <c r="F4" s="66">
        <v>3</v>
      </c>
      <c r="G4" s="66"/>
      <c r="H4" s="67">
        <v>3</v>
      </c>
      <c r="I4" s="67"/>
      <c r="J4" s="68">
        <v>3</v>
      </c>
      <c r="K4" s="68"/>
      <c r="L4" s="69"/>
      <c r="M4" s="69">
        <v>5</v>
      </c>
      <c r="N4" s="70">
        <v>3</v>
      </c>
      <c r="O4" s="71"/>
    </row>
    <row r="5" spans="1:15">
      <c r="A5" s="106"/>
      <c r="B5" s="109" t="s">
        <v>198</v>
      </c>
      <c r="C5" s="63" t="s">
        <v>199</v>
      </c>
      <c r="D5" s="64">
        <v>3</v>
      </c>
      <c r="E5" s="65"/>
      <c r="F5" s="66"/>
      <c r="G5" s="66">
        <v>6</v>
      </c>
      <c r="H5" s="67"/>
      <c r="I5" s="67">
        <v>6</v>
      </c>
      <c r="J5" s="68"/>
      <c r="K5" s="68">
        <v>5</v>
      </c>
      <c r="L5" s="69">
        <v>4</v>
      </c>
      <c r="M5" s="69"/>
      <c r="N5" s="70"/>
      <c r="O5" s="71">
        <v>5</v>
      </c>
    </row>
    <row r="6" spans="1:15">
      <c r="A6" s="106"/>
      <c r="B6" s="109"/>
      <c r="C6" s="63" t="s">
        <v>200</v>
      </c>
      <c r="D6" s="64"/>
      <c r="E6" s="65">
        <v>5</v>
      </c>
      <c r="F6" s="66"/>
      <c r="G6" s="66">
        <v>6</v>
      </c>
      <c r="H6" s="67"/>
      <c r="I6" s="67">
        <v>6</v>
      </c>
      <c r="J6" s="68"/>
      <c r="K6" s="68">
        <v>5</v>
      </c>
      <c r="L6" s="69"/>
      <c r="M6" s="69">
        <v>6</v>
      </c>
      <c r="N6" s="70"/>
      <c r="O6" s="71">
        <v>5</v>
      </c>
    </row>
    <row r="7" spans="1:15" ht="15" thickBot="1">
      <c r="A7" s="107"/>
      <c r="B7" s="72" t="s">
        <v>201</v>
      </c>
      <c r="C7" s="73" t="s">
        <v>202</v>
      </c>
      <c r="D7" s="64"/>
      <c r="E7" s="65">
        <v>6</v>
      </c>
      <c r="F7" s="66">
        <v>3</v>
      </c>
      <c r="G7" s="66"/>
      <c r="H7" s="67"/>
      <c r="I7" s="67">
        <v>5</v>
      </c>
      <c r="J7" s="68">
        <v>4</v>
      </c>
      <c r="K7" s="68"/>
      <c r="L7" s="69">
        <v>4</v>
      </c>
      <c r="M7" s="69"/>
      <c r="N7" s="70">
        <v>4</v>
      </c>
      <c r="O7" s="71"/>
    </row>
    <row r="8" spans="1:15" ht="15" thickTop="1">
      <c r="A8" s="105" t="s">
        <v>203</v>
      </c>
      <c r="B8" s="108" t="s">
        <v>204</v>
      </c>
      <c r="C8" s="110"/>
      <c r="D8" s="64"/>
      <c r="E8" s="65">
        <v>7</v>
      </c>
      <c r="F8" s="66"/>
      <c r="G8" s="66">
        <v>8</v>
      </c>
      <c r="H8" s="67">
        <v>3</v>
      </c>
      <c r="I8" s="67"/>
      <c r="J8" s="68">
        <v>4</v>
      </c>
      <c r="K8" s="68"/>
      <c r="L8" s="69"/>
      <c r="M8" s="69">
        <v>7</v>
      </c>
      <c r="N8" s="70"/>
      <c r="O8" s="71">
        <v>5</v>
      </c>
    </row>
    <row r="9" spans="1:15">
      <c r="A9" s="106"/>
      <c r="B9" s="109" t="s">
        <v>205</v>
      </c>
      <c r="C9" s="111"/>
      <c r="D9" s="64"/>
      <c r="E9" s="65">
        <v>5</v>
      </c>
      <c r="F9" s="66"/>
      <c r="G9" s="66">
        <v>8</v>
      </c>
      <c r="H9" s="67"/>
      <c r="I9" s="67">
        <v>6</v>
      </c>
      <c r="J9" s="68"/>
      <c r="K9" s="68">
        <v>5</v>
      </c>
      <c r="L9" s="69"/>
      <c r="M9" s="69">
        <v>5</v>
      </c>
      <c r="N9" s="70"/>
      <c r="O9" s="71">
        <v>6</v>
      </c>
    </row>
    <row r="10" spans="1:15">
      <c r="A10" s="106"/>
      <c r="B10" s="109" t="s">
        <v>206</v>
      </c>
      <c r="C10" s="63" t="s">
        <v>207</v>
      </c>
      <c r="D10" s="64"/>
      <c r="E10" s="65">
        <v>5</v>
      </c>
      <c r="F10" s="66"/>
      <c r="G10" s="66">
        <v>5</v>
      </c>
      <c r="H10" s="67"/>
      <c r="I10" s="67">
        <v>5</v>
      </c>
      <c r="J10" s="68">
        <v>3</v>
      </c>
      <c r="K10" s="68"/>
      <c r="L10" s="69">
        <v>4</v>
      </c>
      <c r="M10" s="69"/>
      <c r="N10" s="70"/>
      <c r="O10" s="71">
        <v>5</v>
      </c>
    </row>
    <row r="11" spans="1:15">
      <c r="A11" s="106"/>
      <c r="B11" s="109"/>
      <c r="C11" s="63" t="s">
        <v>208</v>
      </c>
      <c r="D11" s="64"/>
      <c r="E11" s="65">
        <v>6</v>
      </c>
      <c r="F11" s="66"/>
      <c r="G11" s="66">
        <v>5</v>
      </c>
      <c r="H11" s="67"/>
      <c r="I11" s="67">
        <v>6</v>
      </c>
      <c r="J11" s="68">
        <v>0</v>
      </c>
      <c r="K11" s="68"/>
      <c r="L11" s="69"/>
      <c r="M11" s="69">
        <v>5</v>
      </c>
      <c r="N11" s="70">
        <v>0</v>
      </c>
      <c r="O11" s="71"/>
    </row>
    <row r="12" spans="1:15">
      <c r="A12" s="106"/>
      <c r="B12" s="109"/>
      <c r="C12" s="63" t="s">
        <v>209</v>
      </c>
      <c r="D12" s="64">
        <v>0</v>
      </c>
      <c r="E12" s="65"/>
      <c r="F12" s="66"/>
      <c r="G12" s="66">
        <v>5</v>
      </c>
      <c r="H12" s="67">
        <v>0</v>
      </c>
      <c r="I12" s="67"/>
      <c r="J12" s="68">
        <v>0</v>
      </c>
      <c r="K12" s="68"/>
      <c r="L12" s="69">
        <v>0</v>
      </c>
      <c r="M12" s="69"/>
      <c r="N12" s="70">
        <v>0</v>
      </c>
      <c r="O12" s="71"/>
    </row>
    <row r="13" spans="1:15" ht="15" thickBot="1">
      <c r="A13" s="107"/>
      <c r="B13" s="74" t="s">
        <v>210</v>
      </c>
      <c r="C13" s="73" t="s">
        <v>211</v>
      </c>
      <c r="D13" s="75"/>
      <c r="E13" s="76">
        <v>5</v>
      </c>
      <c r="F13" s="77">
        <v>3</v>
      </c>
      <c r="G13" s="77"/>
      <c r="H13" s="78"/>
      <c r="I13" s="78">
        <v>5</v>
      </c>
      <c r="J13" s="79">
        <v>0</v>
      </c>
      <c r="K13" s="79"/>
      <c r="L13" s="80">
        <v>0</v>
      </c>
      <c r="M13" s="80"/>
      <c r="N13" s="81">
        <v>0</v>
      </c>
      <c r="O13" s="82"/>
    </row>
  </sheetData>
  <mergeCells count="20">
    <mergeCell ref="N1:O1"/>
    <mergeCell ref="A1:C1"/>
    <mergeCell ref="F1:G1"/>
    <mergeCell ref="H1:I1"/>
    <mergeCell ref="J1:K1"/>
    <mergeCell ref="L1:M1"/>
    <mergeCell ref="N2:O2"/>
    <mergeCell ref="A3:A7"/>
    <mergeCell ref="B3:B4"/>
    <mergeCell ref="B5:B6"/>
    <mergeCell ref="A8:A13"/>
    <mergeCell ref="B8:C8"/>
    <mergeCell ref="B9:C9"/>
    <mergeCell ref="B10:B12"/>
    <mergeCell ref="A2:C2"/>
    <mergeCell ref="D2:E2"/>
    <mergeCell ref="F2:G2"/>
    <mergeCell ref="H2:I2"/>
    <mergeCell ref="J2:K2"/>
    <mergeCell ref="L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3" sqref="C13"/>
    </sheetView>
  </sheetViews>
  <sheetFormatPr defaultRowHeight="14.4"/>
  <cols>
    <col min="1" max="1" width="19.5546875" style="84" customWidth="1"/>
    <col min="2" max="2" width="26.5546875" style="84" customWidth="1"/>
    <col min="3" max="3" width="27.21875" style="84" customWidth="1"/>
    <col min="4" max="4" width="32.21875" style="84" customWidth="1"/>
    <col min="5" max="16384" width="8.88671875" style="84"/>
  </cols>
  <sheetData>
    <row r="1" spans="1:4">
      <c r="A1" s="8"/>
      <c r="B1" s="8" t="s">
        <v>251</v>
      </c>
      <c r="C1" s="8" t="s">
        <v>252</v>
      </c>
      <c r="D1" s="8" t="s">
        <v>253</v>
      </c>
    </row>
    <row r="2" spans="1:4" ht="28.8" customHeight="1">
      <c r="A2" s="126" t="s">
        <v>254</v>
      </c>
      <c r="B2" s="85" t="s">
        <v>255</v>
      </c>
      <c r="C2" s="85" t="s">
        <v>255</v>
      </c>
      <c r="D2" s="85" t="s">
        <v>255</v>
      </c>
    </row>
    <row r="3" spans="1:4">
      <c r="A3" s="127"/>
      <c r="B3" s="85" t="s">
        <v>256</v>
      </c>
      <c r="C3" s="85" t="s">
        <v>257</v>
      </c>
      <c r="D3" s="85" t="s">
        <v>257</v>
      </c>
    </row>
    <row r="4" spans="1:4">
      <c r="A4" s="127"/>
      <c r="B4" s="8"/>
      <c r="C4" s="86"/>
      <c r="D4" s="8"/>
    </row>
    <row r="5" spans="1:4">
      <c r="A5" s="127"/>
      <c r="B5" s="8"/>
      <c r="C5" s="85" t="s">
        <v>258</v>
      </c>
      <c r="D5" s="85" t="s">
        <v>258</v>
      </c>
    </row>
    <row r="6" spans="1:4">
      <c r="A6" s="127"/>
      <c r="B6" s="8"/>
      <c r="C6" s="85" t="s">
        <v>259</v>
      </c>
      <c r="D6" s="85" t="s">
        <v>259</v>
      </c>
    </row>
    <row r="7" spans="1:4">
      <c r="A7" s="127"/>
      <c r="D7" s="85" t="s">
        <v>261</v>
      </c>
    </row>
    <row r="8" spans="1:4">
      <c r="A8" s="127"/>
      <c r="B8" s="8"/>
      <c r="C8" s="8"/>
      <c r="D8" s="8"/>
    </row>
    <row r="9" spans="1:4">
      <c r="A9" s="128"/>
      <c r="B9" s="8"/>
      <c r="C9" s="8"/>
      <c r="D9" s="8"/>
    </row>
    <row r="10" spans="1:4" ht="28.8" customHeight="1">
      <c r="A10" s="126" t="s">
        <v>262</v>
      </c>
      <c r="B10" s="87" t="s">
        <v>263</v>
      </c>
      <c r="C10" s="85" t="s">
        <v>264</v>
      </c>
      <c r="D10" s="85" t="s">
        <v>265</v>
      </c>
    </row>
    <row r="11" spans="1:4">
      <c r="A11" s="127"/>
      <c r="B11" s="87" t="s">
        <v>266</v>
      </c>
      <c r="C11" s="85" t="s">
        <v>267</v>
      </c>
      <c r="D11" s="85" t="s">
        <v>268</v>
      </c>
    </row>
    <row r="12" spans="1:4">
      <c r="A12" s="127"/>
      <c r="B12" s="85" t="s">
        <v>260</v>
      </c>
      <c r="C12" s="85" t="s">
        <v>269</v>
      </c>
      <c r="D12" s="85" t="s">
        <v>270</v>
      </c>
    </row>
    <row r="13" spans="1:4">
      <c r="A13" s="128"/>
      <c r="B13" s="8"/>
      <c r="C13" s="85" t="s">
        <v>260</v>
      </c>
      <c r="D13" s="85" t="s">
        <v>271</v>
      </c>
    </row>
    <row r="14" spans="1:4">
      <c r="A14" s="129" t="s">
        <v>272</v>
      </c>
      <c r="B14" s="129"/>
      <c r="C14" s="129"/>
      <c r="D14" s="129"/>
    </row>
    <row r="15" spans="1:4" ht="28.8">
      <c r="A15" s="88" t="s">
        <v>273</v>
      </c>
      <c r="B15" s="8"/>
      <c r="C15" s="8"/>
      <c r="D15" s="8"/>
    </row>
    <row r="16" spans="1:4">
      <c r="A16" s="129" t="s">
        <v>272</v>
      </c>
      <c r="B16" s="129"/>
      <c r="C16" s="129"/>
      <c r="D16" s="129"/>
    </row>
  </sheetData>
  <mergeCells count="4">
    <mergeCell ref="A2:A9"/>
    <mergeCell ref="A10:A13"/>
    <mergeCell ref="A14:D14"/>
    <mergeCell ref="A16: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1E4C3D1BEB394CB674DE734F5930C1" ma:contentTypeVersion="6" ma:contentTypeDescription="Create a new document." ma:contentTypeScope="" ma:versionID="14de44625f3a84090d16cf14870f8843">
  <xsd:schema xmlns:xsd="http://www.w3.org/2001/XMLSchema" xmlns:xs="http://www.w3.org/2001/XMLSchema" xmlns:p="http://schemas.microsoft.com/office/2006/metadata/properties" xmlns:ns2="97536ea1-0a0a-4112-b807-cb38c0e23537" targetNamespace="http://schemas.microsoft.com/office/2006/metadata/properties" ma:root="true" ma:fieldsID="c9f711f4f664d961f49d1018810f94c5" ns2:_="">
    <xsd:import namespace="97536ea1-0a0a-4112-b807-cb38c0e2353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536ea1-0a0a-4112-b807-cb38c0e2353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97536ea1-0a0a-4112-b807-cb38c0e23537" xsi:nil="true"/>
  </documentManagement>
</p:properties>
</file>

<file path=customXml/itemProps1.xml><?xml version="1.0" encoding="utf-8"?>
<ds:datastoreItem xmlns:ds="http://schemas.openxmlformats.org/officeDocument/2006/customXml" ds:itemID="{1E7D2056-CA81-478B-95F5-FB4E1CFD9EE3}">
  <ds:schemaRefs>
    <ds:schemaRef ds:uri="http://schemas.microsoft.com/sharepoint/v3/contenttype/forms"/>
  </ds:schemaRefs>
</ds:datastoreItem>
</file>

<file path=customXml/itemProps2.xml><?xml version="1.0" encoding="utf-8"?>
<ds:datastoreItem xmlns:ds="http://schemas.openxmlformats.org/officeDocument/2006/customXml" ds:itemID="{DB5F5DC6-09BE-4AF7-820E-59C3F2F2BD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536ea1-0a0a-4112-b807-cb38c0e235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A51A6E-8C69-47D1-B1E0-EEE367FF9891}">
  <ds:schemaRefs>
    <ds:schemaRef ds:uri="http://schemas.microsoft.com/office/2006/metadata/properties"/>
    <ds:schemaRef ds:uri="http://schemas.microsoft.com/office/infopath/2007/PartnerControls"/>
    <ds:schemaRef ds:uri="97536ea1-0a0a-4112-b807-cb38c0e2353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WBS</vt:lpstr>
      <vt:lpstr>Risk Mgmt</vt:lpstr>
      <vt:lpstr>Ref</vt:lpstr>
      <vt:lpstr>ULCP</vt:lpstr>
      <vt:lpstr>Skill Matrix</vt:lpstr>
      <vt:lpstr>Sprint</vt:lpstr>
      <vt:lpstr>Member</vt:lpstr>
      <vt:lpstr>Mức_độ_rủi_ro</vt:lpstr>
      <vt:lpstr>Risk_group</vt:lpstr>
      <vt:lpstr>Risk_type</vt:lpstr>
      <vt:lpstr>Strategy_Type</vt:lpstr>
      <vt:lpstr>Task_Group</vt:lpstr>
      <vt:lpstr>Xác_suất_rủi_ro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tu.bui</dc:creator>
  <cp:lastModifiedBy>Asus</cp:lastModifiedBy>
  <dcterms:created xsi:type="dcterms:W3CDTF">2017-03-02T04:05:57Z</dcterms:created>
  <dcterms:modified xsi:type="dcterms:W3CDTF">2021-04-24T04:45:11Z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0x010100A31E4C3D1BEB394CB674DE734F5930C1</vt:lpwstr>
  </property>
  <property fmtid="{D5CDD505-2E9C-101B-9397-08002B2CF9AE}" pid="3" name="Order">
    <vt:r8>100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ies>
</file>