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me\git\kabukayosoku\documents\"/>
    </mc:Choice>
  </mc:AlternateContent>
  <xr:revisionPtr revIDLastSave="0" documentId="13_ncr:1_{B0722BCA-059C-4B32-BC2E-9E305828B83A}" xr6:coauthVersionLast="45" xr6:coauthVersionMax="45" xr10:uidLastSave="{00000000-0000-0000-0000-000000000000}"/>
  <bookViews>
    <workbookView xWindow="-98" yWindow="-98" windowWidth="19396" windowHeight="10546" activeTab="5" xr2:uid="{00000000-000D-0000-FFFF-FFFF00000000}"/>
  </bookViews>
  <sheets>
    <sheet name="CRUD図" sheetId="1" r:id="rId1"/>
    <sheet name="DBレイアウト" sheetId="2" r:id="rId2"/>
    <sheet name="Sheet1" sheetId="10" r:id="rId3"/>
    <sheet name="Sheet2" sheetId="11" r:id="rId4"/>
    <sheet name="DDL" sheetId="9" r:id="rId5"/>
    <sheet name="DD" sheetId="7" r:id="rId6"/>
    <sheet name="フォルダ構成" sheetId="5" r:id="rId7"/>
    <sheet name="区分" sheetId="6" r:id="rId8"/>
  </sheets>
  <definedNames>
    <definedName name="_xlnm._FilterDatabase" localSheetId="5" hidden="1">DD!$B$2:$I$49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0" i="9" l="1"/>
  <c r="E50" i="9"/>
  <c r="D50" i="9"/>
  <c r="G50" i="9" s="1"/>
  <c r="G52" i="7" a="1"/>
  <c r="G52" i="7" s="1"/>
  <c r="F52" i="7" a="1"/>
  <c r="F52" i="7" s="1"/>
  <c r="H25" i="2" s="1"/>
  <c r="F22" i="9" l="1"/>
  <c r="E22" i="9"/>
  <c r="D22" i="9"/>
  <c r="F23" i="9"/>
  <c r="E23" i="9"/>
  <c r="D23" i="9"/>
  <c r="K11" i="2"/>
  <c r="L11" i="2"/>
  <c r="G51" i="7" a="1"/>
  <c r="G51" i="7" s="1"/>
  <c r="F51" i="7" a="1"/>
  <c r="F51" i="7" s="1"/>
  <c r="G50" i="7" a="1"/>
  <c r="G50" i="7" s="1"/>
  <c r="F50" i="7" a="1"/>
  <c r="F50" i="7" s="1"/>
  <c r="G22" i="9" l="1"/>
  <c r="G23" i="9"/>
  <c r="G4" i="7" a="1"/>
  <c r="G4" i="7"/>
  <c r="E81" i="9" s="1"/>
  <c r="G5" i="7" a="1"/>
  <c r="G5" i="7"/>
  <c r="E87" i="9" s="1"/>
  <c r="G6" i="7" a="1"/>
  <c r="G6" i="7"/>
  <c r="G7" i="7" a="1"/>
  <c r="G7" i="7"/>
  <c r="E38" i="9" s="1"/>
  <c r="G8" i="7" a="1"/>
  <c r="G8" i="7"/>
  <c r="G9" i="7" a="1"/>
  <c r="G9" i="7"/>
  <c r="E21" i="9" s="1"/>
  <c r="G10" i="7" a="1"/>
  <c r="G10" i="7"/>
  <c r="G11" i="7" a="1"/>
  <c r="G11" i="7"/>
  <c r="G12" i="7" a="1"/>
  <c r="G12" i="7"/>
  <c r="G13" i="7" a="1"/>
  <c r="G13" i="7"/>
  <c r="E7" i="9" s="1"/>
  <c r="G14" i="7" a="1"/>
  <c r="G14" i="7"/>
  <c r="G15" i="7" a="1"/>
  <c r="G15" i="7"/>
  <c r="E17" i="9" s="1"/>
  <c r="G16" i="7" a="1"/>
  <c r="G16" i="7"/>
  <c r="G17" i="7" a="1"/>
  <c r="G17" i="7"/>
  <c r="G18" i="7" a="1"/>
  <c r="G18" i="7" s="1"/>
  <c r="E89" i="9" s="1"/>
  <c r="G19" i="7" a="1"/>
  <c r="G19" i="7"/>
  <c r="E55" i="9" s="1"/>
  <c r="G20" i="7" a="1"/>
  <c r="G20" i="7"/>
  <c r="E77" i="9" s="1"/>
  <c r="G21" i="7" a="1"/>
  <c r="G21" i="7"/>
  <c r="E5" i="9" s="1"/>
  <c r="G22" i="7" a="1"/>
  <c r="G22" i="7"/>
  <c r="G23" i="7" a="1"/>
  <c r="G23" i="7"/>
  <c r="E9" i="9" s="1"/>
  <c r="G24" i="7" a="1"/>
  <c r="G24" i="7"/>
  <c r="G25" i="7" a="1"/>
  <c r="G25" i="7"/>
  <c r="G26" i="7" a="1"/>
  <c r="G26" i="7"/>
  <c r="G27" i="7" a="1"/>
  <c r="G27" i="7"/>
  <c r="E25" i="9" s="1"/>
  <c r="G28" i="7" a="1"/>
  <c r="G28" i="7"/>
  <c r="G29" i="7" a="1"/>
  <c r="G29" i="7"/>
  <c r="E16" i="9" s="1"/>
  <c r="G30" i="7" a="1"/>
  <c r="G30" i="7"/>
  <c r="G31" i="7" a="1"/>
  <c r="G31" i="7"/>
  <c r="E29" i="9" s="1"/>
  <c r="G32" i="7" a="1"/>
  <c r="G32" i="7"/>
  <c r="G33" i="7" a="1"/>
  <c r="G33" i="7"/>
  <c r="E37" i="9" s="1"/>
  <c r="G34" i="7" a="1"/>
  <c r="G34" i="7"/>
  <c r="G35" i="7" a="1"/>
  <c r="G35" i="7"/>
  <c r="E6" i="9" s="1"/>
  <c r="G36" i="7" a="1"/>
  <c r="G36" i="7"/>
  <c r="G37" i="7" a="1"/>
  <c r="G37" i="7"/>
  <c r="E91" i="9" s="1"/>
  <c r="G38" i="7" a="1"/>
  <c r="G38" i="7"/>
  <c r="G39" i="7" a="1"/>
  <c r="G39" i="7"/>
  <c r="G40" i="7" a="1"/>
  <c r="G40" i="7"/>
  <c r="G41" i="7" a="1"/>
  <c r="G41" i="7"/>
  <c r="G42" i="7" a="1"/>
  <c r="G42" i="7"/>
  <c r="E61" i="9" s="1"/>
  <c r="G43" i="7" a="1"/>
  <c r="G43" i="7"/>
  <c r="E69" i="9" s="1"/>
  <c r="G44" i="7" a="1"/>
  <c r="G44" i="7"/>
  <c r="G45" i="7" a="1"/>
  <c r="G45" i="7"/>
  <c r="E49" i="9" s="1"/>
  <c r="G46" i="7" a="1"/>
  <c r="G46" i="7"/>
  <c r="E45" i="9" s="1"/>
  <c r="G47" i="7" a="1"/>
  <c r="G47" i="7"/>
  <c r="G48" i="7" a="1"/>
  <c r="G48" i="7" s="1"/>
  <c r="E47" i="9" s="1"/>
  <c r="G49" i="7" a="1"/>
  <c r="G49" i="7"/>
  <c r="E19" i="9" s="1"/>
  <c r="G3" i="7" a="1"/>
  <c r="G3" i="7" s="1"/>
  <c r="E54" i="9" s="1"/>
  <c r="F91" i="9"/>
  <c r="D91" i="9"/>
  <c r="F90" i="9"/>
  <c r="E90" i="9"/>
  <c r="D90" i="9"/>
  <c r="F89" i="9"/>
  <c r="F88" i="9"/>
  <c r="E88" i="9"/>
  <c r="D88" i="9"/>
  <c r="F87" i="9"/>
  <c r="D87" i="9"/>
  <c r="F82" i="9"/>
  <c r="E82" i="9"/>
  <c r="D82" i="9"/>
  <c r="F81" i="9"/>
  <c r="D81" i="9"/>
  <c r="F80" i="9"/>
  <c r="E80" i="9"/>
  <c r="D80" i="9"/>
  <c r="F79" i="9"/>
  <c r="E79" i="9"/>
  <c r="D79" i="9"/>
  <c r="F78" i="9"/>
  <c r="E78" i="9"/>
  <c r="D78" i="9"/>
  <c r="F77" i="9"/>
  <c r="D77" i="9"/>
  <c r="F72" i="9"/>
  <c r="E72" i="9"/>
  <c r="D72" i="9"/>
  <c r="F71" i="9"/>
  <c r="E71" i="9"/>
  <c r="D71" i="9"/>
  <c r="F70" i="9"/>
  <c r="E70" i="9"/>
  <c r="D70" i="9"/>
  <c r="F69" i="9"/>
  <c r="D69" i="9"/>
  <c r="F64" i="9"/>
  <c r="E64" i="9"/>
  <c r="D64" i="9"/>
  <c r="F63" i="9"/>
  <c r="E63" i="9"/>
  <c r="D63" i="9"/>
  <c r="F62" i="9"/>
  <c r="E62" i="9"/>
  <c r="D62" i="9"/>
  <c r="F61" i="9"/>
  <c r="D61" i="9"/>
  <c r="F60" i="9"/>
  <c r="E60" i="9"/>
  <c r="D60" i="9"/>
  <c r="F55" i="9"/>
  <c r="D55" i="9"/>
  <c r="F54" i="9"/>
  <c r="D54" i="9"/>
  <c r="F53" i="9"/>
  <c r="E53" i="9"/>
  <c r="D53" i="9"/>
  <c r="F52" i="9"/>
  <c r="E52" i="9"/>
  <c r="D52" i="9"/>
  <c r="F51" i="9"/>
  <c r="E51" i="9"/>
  <c r="D51" i="9"/>
  <c r="F49" i="9"/>
  <c r="D49" i="9"/>
  <c r="F48" i="9"/>
  <c r="E48" i="9"/>
  <c r="D48" i="9"/>
  <c r="F47" i="9"/>
  <c r="F46" i="9"/>
  <c r="E46" i="9"/>
  <c r="D46" i="9"/>
  <c r="F45" i="9"/>
  <c r="D45" i="9"/>
  <c r="F40" i="9"/>
  <c r="E40" i="9"/>
  <c r="D40" i="9"/>
  <c r="F39" i="9"/>
  <c r="E39" i="9"/>
  <c r="D39" i="9"/>
  <c r="F38" i="9"/>
  <c r="D38" i="9"/>
  <c r="F37" i="9"/>
  <c r="D37" i="9"/>
  <c r="F36" i="9"/>
  <c r="E36" i="9"/>
  <c r="D36" i="9"/>
  <c r="F35" i="9"/>
  <c r="E35" i="9"/>
  <c r="D35" i="9"/>
  <c r="F30" i="9"/>
  <c r="E30" i="9"/>
  <c r="D30" i="9"/>
  <c r="F29" i="9"/>
  <c r="D29" i="9"/>
  <c r="F28" i="9"/>
  <c r="E28" i="9"/>
  <c r="D28" i="9"/>
  <c r="F27" i="9"/>
  <c r="E27" i="9"/>
  <c r="D27" i="9"/>
  <c r="F26" i="9"/>
  <c r="E26" i="9"/>
  <c r="D26" i="9"/>
  <c r="F25" i="9"/>
  <c r="F24" i="9"/>
  <c r="E24" i="9"/>
  <c r="F21" i="9"/>
  <c r="D21" i="9"/>
  <c r="F20" i="9"/>
  <c r="E20" i="9"/>
  <c r="D20" i="9"/>
  <c r="F19" i="9"/>
  <c r="D19" i="9"/>
  <c r="F18" i="9"/>
  <c r="E18" i="9"/>
  <c r="D18" i="9"/>
  <c r="F17" i="9"/>
  <c r="D17" i="9"/>
  <c r="F16" i="9"/>
  <c r="D16" i="9"/>
  <c r="F15" i="9"/>
  <c r="E15" i="9"/>
  <c r="D15" i="9"/>
  <c r="F14" i="9"/>
  <c r="E14" i="9"/>
  <c r="D14" i="9"/>
  <c r="F9" i="9"/>
  <c r="F8" i="9"/>
  <c r="F7" i="9"/>
  <c r="F6" i="9"/>
  <c r="F5" i="9"/>
  <c r="F4" i="9"/>
  <c r="E4" i="9"/>
  <c r="E8" i="9"/>
  <c r="F3" i="7" a="1"/>
  <c r="F3" i="7" s="1"/>
  <c r="L25" i="2" s="1"/>
  <c r="D5" i="9"/>
  <c r="D4" i="9"/>
  <c r="F4" i="7" a="1"/>
  <c r="F4" i="7" s="1"/>
  <c r="G46" i="2" s="1"/>
  <c r="F5" i="7" a="1"/>
  <c r="F5" i="7" s="1"/>
  <c r="C53" i="2" s="1"/>
  <c r="F6" i="7" a="1"/>
  <c r="F6" i="7" s="1"/>
  <c r="H46" i="2" s="1"/>
  <c r="F7" i="7" a="1"/>
  <c r="F7" i="7" s="1"/>
  <c r="F18" i="2" s="1"/>
  <c r="F8" i="7" a="1"/>
  <c r="F8" i="7" s="1"/>
  <c r="D11" i="2" s="1"/>
  <c r="F9" i="7" a="1"/>
  <c r="F9" i="7" s="1"/>
  <c r="J11" i="2" s="1"/>
  <c r="F10" i="7" a="1"/>
  <c r="F10" i="7" s="1"/>
  <c r="F32" i="2" s="1"/>
  <c r="F11" i="7" a="1"/>
  <c r="F11" i="7" s="1"/>
  <c r="G32" i="2" s="1"/>
  <c r="F12" i="7" a="1"/>
  <c r="F12" i="7" s="1"/>
  <c r="I25" i="2" s="1"/>
  <c r="F13" i="7" a="1"/>
  <c r="F13" i="7" s="1"/>
  <c r="F4" i="2" s="1"/>
  <c r="F14" i="7" a="1"/>
  <c r="F14" i="7" s="1"/>
  <c r="D18" i="2" s="1"/>
  <c r="F15" i="7" a="1"/>
  <c r="F15" i="7" s="1"/>
  <c r="F11" i="2" s="1"/>
  <c r="F16" i="7" a="1"/>
  <c r="F16" i="7" s="1"/>
  <c r="E32" i="2" s="1"/>
  <c r="F17" i="7" a="1"/>
  <c r="F17" i="7" s="1"/>
  <c r="H18" i="2" s="1"/>
  <c r="F18" i="7" a="1"/>
  <c r="F18" i="7" s="1"/>
  <c r="E53" i="2" s="1"/>
  <c r="F19" i="7" a="1"/>
  <c r="F19" i="7" s="1"/>
  <c r="M25" i="2" s="1"/>
  <c r="F20" i="7" a="1"/>
  <c r="F20" i="7" s="1"/>
  <c r="C46" i="2" s="1"/>
  <c r="F21" i="7" a="1"/>
  <c r="F21" i="7" s="1"/>
  <c r="D4" i="2" s="1"/>
  <c r="F22" i="7" a="1"/>
  <c r="F22" i="7" s="1"/>
  <c r="E46" i="2" s="1"/>
  <c r="F23" i="7" a="1"/>
  <c r="F23" i="7"/>
  <c r="H4" i="2" s="1"/>
  <c r="F24" i="7" a="1"/>
  <c r="F24" i="7" s="1"/>
  <c r="K25" i="2" s="1"/>
  <c r="F25" i="7" a="1"/>
  <c r="F25" i="7" s="1"/>
  <c r="F46" i="2" s="1"/>
  <c r="F26" i="7" a="1"/>
  <c r="F26" i="7" s="1"/>
  <c r="I11" i="2" s="1"/>
  <c r="F27" i="7" a="1"/>
  <c r="F27" i="7" s="1"/>
  <c r="N11" i="2" s="1"/>
  <c r="F28" i="7" a="1"/>
  <c r="F28" i="7" s="1"/>
  <c r="M11" i="2" s="1"/>
  <c r="F29" i="7" a="1"/>
  <c r="F29" i="7" s="1"/>
  <c r="E11" i="2" s="1"/>
  <c r="F30" i="7" a="1"/>
  <c r="F30" i="7" s="1"/>
  <c r="S11" i="2" s="1"/>
  <c r="F31" i="7" a="1"/>
  <c r="F31" i="7"/>
  <c r="R11" i="2" s="1"/>
  <c r="F32" i="7" a="1"/>
  <c r="F32" i="7" s="1"/>
  <c r="Q11" i="2" s="1"/>
  <c r="F33" i="7" a="1"/>
  <c r="F33" i="7" s="1"/>
  <c r="E18" i="2" s="1"/>
  <c r="F34" i="7" a="1"/>
  <c r="F34" i="7" s="1"/>
  <c r="D39" i="2" s="1"/>
  <c r="F35" i="7" a="1"/>
  <c r="F35" i="7" s="1"/>
  <c r="E4" i="2" s="1"/>
  <c r="F36" i="7" a="1"/>
  <c r="F36" i="7" s="1"/>
  <c r="P11" i="2" s="1"/>
  <c r="F37" i="7" a="1"/>
  <c r="F37" i="7" s="1"/>
  <c r="G53" i="2" s="1"/>
  <c r="F38" i="7" a="1"/>
  <c r="F38" i="7" s="1"/>
  <c r="F53" i="2" s="1"/>
  <c r="F39" i="7" a="1"/>
  <c r="F39" i="7" s="1"/>
  <c r="D53" i="2" s="1"/>
  <c r="F40" i="7" a="1"/>
  <c r="F40" i="7" s="1"/>
  <c r="G11" i="2" s="1"/>
  <c r="F41" i="7" a="1"/>
  <c r="F41" i="7" s="1"/>
  <c r="G4" i="2" s="1"/>
  <c r="F42" i="7" a="1"/>
  <c r="F42" i="7" s="1"/>
  <c r="D32" i="2" s="1"/>
  <c r="F43" i="7" a="1"/>
  <c r="F43" i="7" s="1"/>
  <c r="C39" i="2" s="1"/>
  <c r="F44" i="7" a="1"/>
  <c r="F44" i="7" s="1"/>
  <c r="G18" i="2" s="1"/>
  <c r="F45" i="7" a="1"/>
  <c r="F45" i="7" s="1"/>
  <c r="G25" i="2" s="1"/>
  <c r="F46" i="7" a="1"/>
  <c r="F46" i="7" s="1"/>
  <c r="C25" i="2" s="1"/>
  <c r="F47" i="7" a="1"/>
  <c r="F47" i="7" s="1"/>
  <c r="F25" i="2" s="1"/>
  <c r="F48" i="7" a="1"/>
  <c r="F48" i="7" s="1"/>
  <c r="E25" i="2" s="1"/>
  <c r="F49" i="7" a="1"/>
  <c r="F49" i="7" s="1"/>
  <c r="H11" i="2" s="1"/>
  <c r="D47" i="9" l="1"/>
  <c r="D24" i="9"/>
  <c r="G24" i="9" s="1"/>
  <c r="D25" i="9"/>
  <c r="G25" i="9" s="1"/>
  <c r="G45" i="9"/>
  <c r="G87" i="9"/>
  <c r="G35" i="9"/>
  <c r="G82" i="9"/>
  <c r="G60" i="9"/>
  <c r="D89" i="9"/>
  <c r="G89" i="9" s="1"/>
  <c r="G27" i="9"/>
  <c r="G78" i="9"/>
  <c r="G39" i="9"/>
  <c r="G70" i="9"/>
  <c r="G55" i="9"/>
  <c r="G61" i="9"/>
  <c r="G17" i="9"/>
  <c r="G21" i="9"/>
  <c r="E13" i="9"/>
  <c r="G64" i="9"/>
  <c r="G18" i="9"/>
  <c r="G28" i="9"/>
  <c r="G36" i="9"/>
  <c r="G40" i="9"/>
  <c r="G69" i="9"/>
  <c r="G77" i="9"/>
  <c r="G81" i="9"/>
  <c r="G88" i="9"/>
  <c r="G46" i="9"/>
  <c r="G51" i="9"/>
  <c r="G91" i="9"/>
  <c r="G49" i="9"/>
  <c r="G54" i="9"/>
  <c r="G16" i="9"/>
  <c r="G20" i="9"/>
  <c r="G26" i="9"/>
  <c r="G30" i="9"/>
  <c r="G38" i="9"/>
  <c r="G48" i="9"/>
  <c r="G53" i="9"/>
  <c r="G63" i="9"/>
  <c r="G72" i="9"/>
  <c r="G80" i="9"/>
  <c r="G90" i="9"/>
  <c r="G15" i="9"/>
  <c r="G19" i="9"/>
  <c r="G29" i="9"/>
  <c r="G37" i="9"/>
  <c r="E34" i="9"/>
  <c r="G47" i="9"/>
  <c r="G52" i="9"/>
  <c r="G62" i="9"/>
  <c r="G71" i="9"/>
  <c r="G79" i="9"/>
  <c r="E76" i="9"/>
  <c r="E68" i="9"/>
  <c r="G14" i="9"/>
  <c r="G4" i="9"/>
  <c r="G5" i="9"/>
  <c r="D8" i="9"/>
  <c r="G8" i="9" s="1"/>
  <c r="D9" i="9"/>
  <c r="G9" i="9" s="1"/>
  <c r="D7" i="9"/>
  <c r="G7" i="9" s="1"/>
  <c r="C4" i="2"/>
  <c r="D6" i="9"/>
  <c r="G6" i="9" s="1"/>
  <c r="C11" i="2"/>
  <c r="C18" i="2"/>
  <c r="D25" i="2"/>
  <c r="D46" i="2"/>
  <c r="O11" i="2"/>
  <c r="J25" i="2"/>
  <c r="E39" i="2"/>
  <c r="C32" i="2"/>
  <c r="F39" i="2"/>
  <c r="E43" i="9" l="1"/>
  <c r="E58" i="9"/>
  <c r="E33" i="9"/>
  <c r="E85" i="9"/>
  <c r="E67" i="9"/>
  <c r="E75" i="9"/>
  <c r="E12" i="9"/>
  <c r="E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井上雄太</author>
  </authors>
  <commentList>
    <comment ref="O10" authorId="0" shapeId="0" xr:uid="{8EE08B55-DEE0-4F1A-9528-AA0C8EB05300}">
      <text>
        <r>
          <rPr>
            <b/>
            <sz val="9"/>
            <color indexed="81"/>
            <rFont val="MS P ゴシック"/>
            <family val="3"/>
            <charset val="128"/>
          </rPr>
          <t>井上雄太:</t>
        </r>
        <r>
          <rPr>
            <sz val="9"/>
            <color indexed="81"/>
            <rFont val="MS P ゴシック"/>
            <family val="3"/>
            <charset val="128"/>
          </rPr>
          <t xml:space="preserve">
大幅下げ
小幅下げ
停滞
小幅上げ
大幅上げ</t>
        </r>
      </text>
    </comment>
    <comment ref="P10" authorId="0" shapeId="0" xr:uid="{840BC1D5-840B-437E-A005-CBD38A5E7AC9}">
      <text>
        <r>
          <rPr>
            <b/>
            <sz val="9"/>
            <color indexed="81"/>
            <rFont val="MS P ゴシック"/>
            <family val="3"/>
            <charset val="128"/>
          </rPr>
          <t>井上雄太:</t>
        </r>
        <r>
          <rPr>
            <sz val="9"/>
            <color indexed="81"/>
            <rFont val="MS P ゴシック"/>
            <family val="3"/>
            <charset val="128"/>
          </rPr>
          <t xml:space="preserve">
0:ブランク
1:STOP安
2:STOP高</t>
        </r>
      </text>
    </comment>
    <comment ref="Q10" authorId="0" shapeId="0" xr:uid="{5C559454-0A08-4968-AA7A-916A56A1F2FA}">
      <text>
        <r>
          <rPr>
            <b/>
            <sz val="9"/>
            <color indexed="81"/>
            <rFont val="MS P ゴシック"/>
            <family val="3"/>
            <charset val="128"/>
          </rPr>
          <t>井上雄太:</t>
        </r>
        <r>
          <rPr>
            <sz val="9"/>
            <color indexed="81"/>
            <rFont val="MS P ゴシック"/>
            <family val="3"/>
            <charset val="128"/>
          </rPr>
          <t xml:space="preserve">
PTS終値/当日終値</t>
        </r>
      </text>
    </comment>
    <comment ref="R10" authorId="0" shapeId="0" xr:uid="{1DE757F3-05BB-47AC-A22A-2CF47D1A1277}">
      <text>
        <r>
          <rPr>
            <b/>
            <sz val="9"/>
            <color indexed="81"/>
            <rFont val="MS P ゴシック"/>
            <family val="3"/>
            <charset val="128"/>
          </rPr>
          <t>井上雄太:</t>
        </r>
        <r>
          <rPr>
            <sz val="9"/>
            <color indexed="81"/>
            <rFont val="MS P ゴシック"/>
            <family val="3"/>
            <charset val="128"/>
          </rPr>
          <t xml:space="preserve">
PTS終値 - 当日終値</t>
        </r>
      </text>
    </comment>
    <comment ref="S10" authorId="0" shapeId="0" xr:uid="{C1AD8A60-F697-4AA4-8902-AB53F7A10B26}">
      <text>
        <r>
          <rPr>
            <b/>
            <sz val="9"/>
            <color indexed="81"/>
            <rFont val="MS P ゴシック"/>
            <family val="3"/>
            <charset val="128"/>
          </rPr>
          <t>井上雄太:</t>
        </r>
        <r>
          <rPr>
            <sz val="9"/>
            <color indexed="81"/>
            <rFont val="MS P ゴシック"/>
            <family val="3"/>
            <charset val="128"/>
          </rPr>
          <t xml:space="preserve">
大幅下げ
小幅下げ
停滞
小幅上げ
大幅上げ</t>
        </r>
      </text>
    </comment>
    <comment ref="E45" authorId="0" shapeId="0" xr:uid="{A8201E46-8A49-4021-A387-83F828F43A1B}">
      <text>
        <r>
          <rPr>
            <b/>
            <sz val="9"/>
            <color indexed="81"/>
            <rFont val="MS P ゴシック"/>
            <family val="3"/>
            <charset val="128"/>
          </rPr>
          <t>井上雄太:</t>
        </r>
        <r>
          <rPr>
            <sz val="9"/>
            <color indexed="81"/>
            <rFont val="MS P ゴシック"/>
            <family val="3"/>
            <charset val="128"/>
          </rPr>
          <t xml:space="preserve">
大幅下げ
小幅下げ
停滞
小幅上げ
大幅上げ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井上雄太</author>
  </authors>
  <commentList>
    <comment ref="C22" authorId="0" shapeId="0" xr:uid="{49D9C197-056E-4D7D-B7E3-B6DD8E2574CE}">
      <text>
        <r>
          <rPr>
            <b/>
            <sz val="9"/>
            <color indexed="81"/>
            <rFont val="MS P ゴシック"/>
            <family val="3"/>
            <charset val="128"/>
          </rPr>
          <t>井上雄太:</t>
        </r>
        <r>
          <rPr>
            <sz val="9"/>
            <color indexed="81"/>
            <rFont val="MS P ゴシック"/>
            <family val="3"/>
            <charset val="128"/>
          </rPr>
          <t xml:space="preserve">
大幅下げ
小幅下げ
停滞
小幅上げ
大幅上げ</t>
        </r>
      </text>
    </comment>
    <comment ref="C30" authorId="0" shapeId="0" xr:uid="{95C965C9-2BDA-499F-8CD2-020EDE3E0A79}">
      <text>
        <r>
          <rPr>
            <b/>
            <sz val="9"/>
            <color indexed="81"/>
            <rFont val="MS P ゴシック"/>
            <family val="3"/>
            <charset val="128"/>
          </rPr>
          <t>井上雄太:</t>
        </r>
        <r>
          <rPr>
            <sz val="9"/>
            <color indexed="81"/>
            <rFont val="MS P ゴシック"/>
            <family val="3"/>
            <charset val="128"/>
          </rPr>
          <t xml:space="preserve">
大幅下げ
小幅下げ
停滞
小幅上げ
大幅上げ</t>
        </r>
      </text>
    </comment>
    <comment ref="C31" authorId="0" shapeId="0" xr:uid="{64CC3BE6-0F7D-4231-B038-B1596148FB2A}">
      <text>
        <r>
          <rPr>
            <b/>
            <sz val="9"/>
            <color indexed="81"/>
            <rFont val="MS P ゴシック"/>
            <family val="3"/>
            <charset val="128"/>
          </rPr>
          <t>井上雄太:</t>
        </r>
        <r>
          <rPr>
            <sz val="9"/>
            <color indexed="81"/>
            <rFont val="MS P ゴシック"/>
            <family val="3"/>
            <charset val="128"/>
          </rPr>
          <t xml:space="preserve">
PTS終値 - 当日終値</t>
        </r>
      </text>
    </comment>
    <comment ref="C32" authorId="0" shapeId="0" xr:uid="{91C35294-0CA3-4B55-BDCB-B2E42C56BE9A}">
      <text>
        <r>
          <rPr>
            <b/>
            <sz val="9"/>
            <color indexed="81"/>
            <rFont val="MS P ゴシック"/>
            <family val="3"/>
            <charset val="128"/>
          </rPr>
          <t>井上雄太:</t>
        </r>
        <r>
          <rPr>
            <sz val="9"/>
            <color indexed="81"/>
            <rFont val="MS P ゴシック"/>
            <family val="3"/>
            <charset val="128"/>
          </rPr>
          <t xml:space="preserve">
PTS終値/当日終値</t>
        </r>
      </text>
    </comment>
    <comment ref="C36" authorId="0" shapeId="0" xr:uid="{F5407019-EE26-43BA-A0F9-EAD570CE1A12}">
      <text>
        <r>
          <rPr>
            <b/>
            <sz val="9"/>
            <color indexed="81"/>
            <rFont val="MS P ゴシック"/>
            <family val="3"/>
            <charset val="128"/>
          </rPr>
          <t>井上雄太:</t>
        </r>
        <r>
          <rPr>
            <sz val="9"/>
            <color indexed="81"/>
            <rFont val="MS P ゴシック"/>
            <family val="3"/>
            <charset val="128"/>
          </rPr>
          <t xml:space="preserve">
0:ブランク
1:STOP安
2:STOP高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<sst xmlns="http://schemas.openxmlformats.org/spreadsheetml/2006/main" count="695" uniqueCount="297">
  <si>
    <t>銘柄マスタ</t>
    <rPh sb="0" eb="2">
      <t>メイガラ</t>
    </rPh>
    <phoneticPr fontId="1"/>
  </si>
  <si>
    <t>銘柄名</t>
    <rPh sb="0" eb="2">
      <t>メイガラ</t>
    </rPh>
    <rPh sb="2" eb="3">
      <t>メイ</t>
    </rPh>
    <phoneticPr fontId="1"/>
  </si>
  <si>
    <t>市場区分</t>
    <rPh sb="0" eb="2">
      <t>シジョウ</t>
    </rPh>
    <rPh sb="2" eb="4">
      <t>クブン</t>
    </rPh>
    <phoneticPr fontId="1"/>
  </si>
  <si>
    <t>単元株数</t>
    <rPh sb="0" eb="2">
      <t>タンゲン</t>
    </rPh>
    <rPh sb="2" eb="4">
      <t>カブスウ</t>
    </rPh>
    <phoneticPr fontId="1"/>
  </si>
  <si>
    <t>日経採用フラグ</t>
    <rPh sb="0" eb="2">
      <t>ニッケイ</t>
    </rPh>
    <rPh sb="2" eb="4">
      <t>サイヨウ</t>
    </rPh>
    <phoneticPr fontId="1"/>
  </si>
  <si>
    <t>PK[N]</t>
    <phoneticPr fontId="1"/>
  </si>
  <si>
    <t>[V]</t>
    <phoneticPr fontId="1"/>
  </si>
  <si>
    <t>[N]</t>
    <phoneticPr fontId="1"/>
  </si>
  <si>
    <t>株価データテーブル</t>
    <rPh sb="0" eb="2">
      <t>カブカ</t>
    </rPh>
    <phoneticPr fontId="1"/>
  </si>
  <si>
    <t>データ日付</t>
    <rPh sb="3" eb="5">
      <t>ヒヅケ</t>
    </rPh>
    <phoneticPr fontId="1"/>
  </si>
  <si>
    <t>PK[V]</t>
    <phoneticPr fontId="1"/>
  </si>
  <si>
    <t>始値</t>
    <rPh sb="0" eb="1">
      <t>ハジ</t>
    </rPh>
    <rPh sb="1" eb="2">
      <t>ネ</t>
    </rPh>
    <phoneticPr fontId="1"/>
  </si>
  <si>
    <t>高値</t>
    <rPh sb="0" eb="1">
      <t>タカ</t>
    </rPh>
    <rPh sb="1" eb="2">
      <t>ネ</t>
    </rPh>
    <phoneticPr fontId="1"/>
  </si>
  <si>
    <t>終値</t>
    <rPh sb="0" eb="2">
      <t>オワリネ</t>
    </rPh>
    <phoneticPr fontId="1"/>
  </si>
  <si>
    <t>出来高数</t>
    <rPh sb="0" eb="3">
      <t>デキダカ</t>
    </rPh>
    <rPh sb="3" eb="4">
      <t>スウ</t>
    </rPh>
    <phoneticPr fontId="1"/>
  </si>
  <si>
    <t>[D]</t>
    <phoneticPr fontId="1"/>
  </si>
  <si>
    <t>安値</t>
    <rPh sb="0" eb="1">
      <t>ヤス</t>
    </rPh>
    <rPh sb="1" eb="2">
      <t>ネ</t>
    </rPh>
    <phoneticPr fontId="1"/>
  </si>
  <si>
    <t>業種分類区分</t>
    <rPh sb="0" eb="2">
      <t>ギョウシュ</t>
    </rPh>
    <rPh sb="2" eb="4">
      <t>ブンルイ</t>
    </rPh>
    <rPh sb="4" eb="6">
      <t>クブン</t>
    </rPh>
    <phoneticPr fontId="1"/>
  </si>
  <si>
    <t>PTS区分</t>
    <rPh sb="3" eb="5">
      <t>クブン</t>
    </rPh>
    <phoneticPr fontId="1"/>
  </si>
  <si>
    <t>STOP取引区分</t>
    <rPh sb="4" eb="6">
      <t>トリヒキ</t>
    </rPh>
    <rPh sb="6" eb="8">
      <t>クブン</t>
    </rPh>
    <phoneticPr fontId="1"/>
  </si>
  <si>
    <t>終値前営業日増加額</t>
    <rPh sb="0" eb="2">
      <t>オワリネ</t>
    </rPh>
    <rPh sb="2" eb="3">
      <t>ゼン</t>
    </rPh>
    <rPh sb="3" eb="6">
      <t>エイギョウビ</t>
    </rPh>
    <rPh sb="6" eb="8">
      <t>ゾウカ</t>
    </rPh>
    <rPh sb="8" eb="9">
      <t>ガク</t>
    </rPh>
    <phoneticPr fontId="1"/>
  </si>
  <si>
    <t>時間外PTS終値増加額</t>
    <rPh sb="0" eb="3">
      <t>ジカンガイ</t>
    </rPh>
    <rPh sb="6" eb="8">
      <t>オワリネ</t>
    </rPh>
    <rPh sb="8" eb="10">
      <t>ゾウカ</t>
    </rPh>
    <rPh sb="10" eb="11">
      <t>ガク</t>
    </rPh>
    <phoneticPr fontId="1"/>
  </si>
  <si>
    <t>終値前営業日増加比率</t>
    <rPh sb="0" eb="2">
      <t>オワリネ</t>
    </rPh>
    <rPh sb="2" eb="3">
      <t>ゼン</t>
    </rPh>
    <rPh sb="3" eb="6">
      <t>エイギョウビ</t>
    </rPh>
    <rPh sb="6" eb="8">
      <t>ゾウカ</t>
    </rPh>
    <rPh sb="8" eb="10">
      <t>ヒリツ</t>
    </rPh>
    <phoneticPr fontId="1"/>
  </si>
  <si>
    <t>時間外PTS終値増加比率</t>
    <rPh sb="0" eb="3">
      <t>ジカンガイ</t>
    </rPh>
    <rPh sb="6" eb="8">
      <t>オワリネ</t>
    </rPh>
    <rPh sb="8" eb="10">
      <t>ゾウカ</t>
    </rPh>
    <rPh sb="10" eb="12">
      <t>ヒリツ</t>
    </rPh>
    <phoneticPr fontId="1"/>
  </si>
  <si>
    <t>値動き区分</t>
    <rPh sb="0" eb="2">
      <t>ネウゴ</t>
    </rPh>
    <rPh sb="3" eb="5">
      <t>クブン</t>
    </rPh>
    <phoneticPr fontId="1"/>
  </si>
  <si>
    <t>時間外PTS値動き区分</t>
    <rPh sb="6" eb="8">
      <t>ネウゴ</t>
    </rPh>
    <rPh sb="9" eb="11">
      <t>クブン</t>
    </rPh>
    <phoneticPr fontId="1"/>
  </si>
  <si>
    <t>連番</t>
    <rPh sb="0" eb="2">
      <t>レンバン</t>
    </rPh>
    <phoneticPr fontId="1"/>
  </si>
  <si>
    <t>データ取得元区分</t>
    <rPh sb="3" eb="5">
      <t>シュトク</t>
    </rPh>
    <rPh sb="5" eb="6">
      <t>モト</t>
    </rPh>
    <rPh sb="6" eb="8">
      <t>クブン</t>
    </rPh>
    <phoneticPr fontId="1"/>
  </si>
  <si>
    <t>タイトル</t>
    <phoneticPr fontId="1"/>
  </si>
  <si>
    <t>つぶやきデータテーブル</t>
    <phoneticPr fontId="1"/>
  </si>
  <si>
    <t>発表日付</t>
    <rPh sb="0" eb="2">
      <t>ハッピョウ</t>
    </rPh>
    <rPh sb="2" eb="4">
      <t>ヒヅケ</t>
    </rPh>
    <phoneticPr fontId="1"/>
  </si>
  <si>
    <t>FK[N]</t>
    <phoneticPr fontId="1"/>
  </si>
  <si>
    <t>ユーザーID</t>
    <phoneticPr fontId="1"/>
  </si>
  <si>
    <t>つぶやき</t>
    <phoneticPr fontId="1"/>
  </si>
  <si>
    <t>銘柄ニュースデータテーブル</t>
    <rPh sb="0" eb="2">
      <t>メイガラ</t>
    </rPh>
    <phoneticPr fontId="1"/>
  </si>
  <si>
    <t>単語</t>
    <rPh sb="0" eb="2">
      <t>タンゴ</t>
    </rPh>
    <phoneticPr fontId="1"/>
  </si>
  <si>
    <t>つぶやき日時</t>
    <rPh sb="4" eb="6">
      <t>ニチジ</t>
    </rPh>
    <phoneticPr fontId="1"/>
  </si>
  <si>
    <t>銘柄ID</t>
    <rPh sb="0" eb="2">
      <t>メイガラ</t>
    </rPh>
    <phoneticPr fontId="1"/>
  </si>
  <si>
    <t>単語ID</t>
    <rPh sb="0" eb="2">
      <t>タンゴ</t>
    </rPh>
    <phoneticPr fontId="1"/>
  </si>
  <si>
    <t>[V]</t>
    <phoneticPr fontId="1"/>
  </si>
  <si>
    <t>上げ影響度</t>
    <rPh sb="0" eb="1">
      <t>ア</t>
    </rPh>
    <rPh sb="2" eb="4">
      <t>エイキョウ</t>
    </rPh>
    <rPh sb="4" eb="5">
      <t>ド</t>
    </rPh>
    <phoneticPr fontId="1"/>
  </si>
  <si>
    <t>フォロワー数</t>
    <rPh sb="5" eb="6">
      <t>スウ</t>
    </rPh>
    <phoneticPr fontId="1"/>
  </si>
  <si>
    <t>単純値動き影響指数</t>
    <rPh sb="0" eb="2">
      <t>タンジュン</t>
    </rPh>
    <rPh sb="2" eb="4">
      <t>ネウゴ</t>
    </rPh>
    <rPh sb="5" eb="7">
      <t>エイキョウ</t>
    </rPh>
    <rPh sb="7" eb="9">
      <t>シスウ</t>
    </rPh>
    <phoneticPr fontId="1"/>
  </si>
  <si>
    <t>全体値動き影響指数</t>
    <rPh sb="0" eb="2">
      <t>ゼンタイ</t>
    </rPh>
    <rPh sb="2" eb="4">
      <t>ネウゴ</t>
    </rPh>
    <rPh sb="5" eb="7">
      <t>エイキョウ</t>
    </rPh>
    <rPh sb="7" eb="9">
      <t>シスウ</t>
    </rPh>
    <phoneticPr fontId="1"/>
  </si>
  <si>
    <t>履歴日付</t>
    <rPh sb="0" eb="2">
      <t>リレキ</t>
    </rPh>
    <rPh sb="2" eb="4">
      <t>ヒヅケ</t>
    </rPh>
    <phoneticPr fontId="1"/>
  </si>
  <si>
    <t>記事内容</t>
    <rPh sb="0" eb="2">
      <t>キジ</t>
    </rPh>
    <rPh sb="2" eb="4">
      <t>ナイヨウ</t>
    </rPh>
    <phoneticPr fontId="1"/>
  </si>
  <si>
    <t>下げ影響度</t>
    <rPh sb="0" eb="1">
      <t>サ</t>
    </rPh>
    <rPh sb="2" eb="5">
      <t>エイキョウド</t>
    </rPh>
    <phoneticPr fontId="1"/>
  </si>
  <si>
    <t>つぶやき単語性質データテーブル</t>
    <rPh sb="4" eb="6">
      <t>タンゴ</t>
    </rPh>
    <rPh sb="6" eb="8">
      <t>セイシツ</t>
    </rPh>
    <phoneticPr fontId="1"/>
  </si>
  <si>
    <t>つぶやき単語性質履歴データテーブル</t>
    <rPh sb="4" eb="6">
      <t>タンゴ</t>
    </rPh>
    <rPh sb="6" eb="8">
      <t>セイシツ</t>
    </rPh>
    <rPh sb="8" eb="10">
      <t>リレキ</t>
    </rPh>
    <phoneticPr fontId="1"/>
  </si>
  <si>
    <t>銘柄単位つぶやき集計データテーブル</t>
    <rPh sb="0" eb="2">
      <t>メイガラ</t>
    </rPh>
    <rPh sb="2" eb="4">
      <t>タンイ</t>
    </rPh>
    <rPh sb="8" eb="10">
      <t>シュウケイ</t>
    </rPh>
    <phoneticPr fontId="1"/>
  </si>
  <si>
    <t>単純値動き影響指数累計</t>
    <rPh sb="0" eb="2">
      <t>タンジュン</t>
    </rPh>
    <rPh sb="2" eb="4">
      <t>ネウゴ</t>
    </rPh>
    <rPh sb="5" eb="7">
      <t>エイキョウ</t>
    </rPh>
    <rPh sb="7" eb="9">
      <t>シスウ</t>
    </rPh>
    <rPh sb="9" eb="11">
      <t>ルイケイ</t>
    </rPh>
    <phoneticPr fontId="1"/>
  </si>
  <si>
    <t>全体値動き影響指数累計</t>
    <rPh sb="0" eb="2">
      <t>ゼンタイ</t>
    </rPh>
    <rPh sb="2" eb="4">
      <t>ネウゴ</t>
    </rPh>
    <rPh sb="5" eb="7">
      <t>エイキョウ</t>
    </rPh>
    <rPh sb="7" eb="9">
      <t>シスウ</t>
    </rPh>
    <rPh sb="9" eb="11">
      <t>ルイケイ</t>
    </rPh>
    <phoneticPr fontId="1"/>
  </si>
  <si>
    <t>分析結果適正度</t>
    <rPh sb="0" eb="2">
      <t>ブンセキ</t>
    </rPh>
    <rPh sb="2" eb="4">
      <t>ケッカ</t>
    </rPh>
    <rPh sb="4" eb="6">
      <t>テキセイ</t>
    </rPh>
    <rPh sb="6" eb="7">
      <t>ド</t>
    </rPh>
    <phoneticPr fontId="1"/>
  </si>
  <si>
    <t>【銘柄マスタメンテナンス】</t>
    <rPh sb="1" eb="3">
      <t>メイガラ</t>
    </rPh>
    <phoneticPr fontId="1"/>
  </si>
  <si>
    <t>【株価データ取得処理】</t>
    <rPh sb="1" eb="3">
      <t>カブカ</t>
    </rPh>
    <rPh sb="6" eb="8">
      <t>シュトク</t>
    </rPh>
    <rPh sb="8" eb="10">
      <t>ショリ</t>
    </rPh>
    <phoneticPr fontId="1"/>
  </si>
  <si>
    <t>銘柄単位つぶやき集計
データテーブル</t>
    <rPh sb="0" eb="2">
      <t>メイガラ</t>
    </rPh>
    <rPh sb="2" eb="4">
      <t>タンイ</t>
    </rPh>
    <rPh sb="8" eb="10">
      <t>シュウケイ</t>
    </rPh>
    <phoneticPr fontId="1"/>
  </si>
  <si>
    <t>つぶやき単語性質履歴
データテーブル</t>
    <rPh sb="4" eb="6">
      <t>タンゴ</t>
    </rPh>
    <rPh sb="6" eb="8">
      <t>セイシツ</t>
    </rPh>
    <rPh sb="8" eb="10">
      <t>リレキ</t>
    </rPh>
    <phoneticPr fontId="1"/>
  </si>
  <si>
    <t>つぶやき単語性質
データテーブル</t>
    <rPh sb="4" eb="6">
      <t>タンゴ</t>
    </rPh>
    <rPh sb="6" eb="8">
      <t>セイシツ</t>
    </rPh>
    <phoneticPr fontId="1"/>
  </si>
  <si>
    <t>つぶやき
データテーブル</t>
    <phoneticPr fontId="1"/>
  </si>
  <si>
    <t>銘柄ニュース
データテーブル</t>
    <rPh sb="0" eb="2">
      <t>メイガラ</t>
    </rPh>
    <phoneticPr fontId="1"/>
  </si>
  <si>
    <t>株価
データテーブル</t>
    <rPh sb="0" eb="2">
      <t>カブカ</t>
    </rPh>
    <phoneticPr fontId="1"/>
  </si>
  <si>
    <t>CD</t>
    <phoneticPr fontId="1"/>
  </si>
  <si>
    <t>C</t>
    <phoneticPr fontId="1"/>
  </si>
  <si>
    <t>【株価ニュースデータ取得処理】</t>
    <rPh sb="1" eb="3">
      <t>カブカ</t>
    </rPh>
    <rPh sb="10" eb="12">
      <t>シュトク</t>
    </rPh>
    <rPh sb="12" eb="14">
      <t>ショリ</t>
    </rPh>
    <phoneticPr fontId="1"/>
  </si>
  <si>
    <t>不定期</t>
    <rPh sb="0" eb="3">
      <t>フテイキ</t>
    </rPh>
    <phoneticPr fontId="1"/>
  </si>
  <si>
    <t>営</t>
    <rPh sb="0" eb="1">
      <t>エイ</t>
    </rPh>
    <phoneticPr fontId="1"/>
  </si>
  <si>
    <t>365日</t>
    <rPh sb="3" eb="4">
      <t>ニチ</t>
    </rPh>
    <phoneticPr fontId="1"/>
  </si>
  <si>
    <t>R</t>
    <phoneticPr fontId="1"/>
  </si>
  <si>
    <t>【つぶやきデータ取得処理】</t>
    <rPh sb="8" eb="10">
      <t>シュトク</t>
    </rPh>
    <rPh sb="10" eb="12">
      <t>ショリ</t>
    </rPh>
    <phoneticPr fontId="1"/>
  </si>
  <si>
    <t>更新状況区分</t>
    <rPh sb="0" eb="2">
      <t>コウシン</t>
    </rPh>
    <rPh sb="2" eb="4">
      <t>ジョウキョウ</t>
    </rPh>
    <rPh sb="4" eb="6">
      <t>クブン</t>
    </rPh>
    <phoneticPr fontId="1"/>
  </si>
  <si>
    <t>【つぶやき単語データ分析処理】</t>
    <rPh sb="5" eb="7">
      <t>タンゴ</t>
    </rPh>
    <rPh sb="10" eb="12">
      <t>ブンセキ</t>
    </rPh>
    <rPh sb="12" eb="14">
      <t>ショリ</t>
    </rPh>
    <phoneticPr fontId="1"/>
  </si>
  <si>
    <t>品詞区分</t>
    <rPh sb="0" eb="2">
      <t>ヒンシ</t>
    </rPh>
    <rPh sb="2" eb="4">
      <t>クブン</t>
    </rPh>
    <phoneticPr fontId="1"/>
  </si>
  <si>
    <t>【銘柄単位つぶやき集計処理】</t>
    <rPh sb="1" eb="3">
      <t>メイガラ</t>
    </rPh>
    <rPh sb="3" eb="5">
      <t>タンイ</t>
    </rPh>
    <rPh sb="9" eb="11">
      <t>シュウケイ</t>
    </rPh>
    <rPh sb="11" eb="13">
      <t>ショリ</t>
    </rPh>
    <phoneticPr fontId="1"/>
  </si>
  <si>
    <t>【つぶやきデータ評価処理】</t>
    <rPh sb="8" eb="10">
      <t>ヒョウカ</t>
    </rPh>
    <rPh sb="10" eb="12">
      <t>ショリ</t>
    </rPh>
    <phoneticPr fontId="1"/>
  </si>
  <si>
    <t>U</t>
    <phoneticPr fontId="1"/>
  </si>
  <si>
    <t>RU</t>
    <phoneticPr fontId="1"/>
  </si>
  <si>
    <t>稼働日</t>
    <rPh sb="0" eb="3">
      <t>カドウビ</t>
    </rPh>
    <phoneticPr fontId="1"/>
  </si>
  <si>
    <t>機能名</t>
    <rPh sb="0" eb="3">
      <t>キノウメイ</t>
    </rPh>
    <phoneticPr fontId="1"/>
  </si>
  <si>
    <t>kabukayosoku</t>
    <phoneticPr fontId="1"/>
  </si>
  <si>
    <t>input</t>
    <phoneticPr fontId="1"/>
  </si>
  <si>
    <t>end</t>
    <phoneticPr fontId="1"/>
  </si>
  <si>
    <t>銘柄一覧.csv</t>
    <rPh sb="0" eb="2">
      <t>メイガラ</t>
    </rPh>
    <rPh sb="2" eb="4">
      <t>イチラン</t>
    </rPh>
    <phoneticPr fontId="1"/>
  </si>
  <si>
    <t>処理結果区分</t>
    <rPh sb="0" eb="2">
      <t>ショリ</t>
    </rPh>
    <rPh sb="2" eb="4">
      <t>ケッカ</t>
    </rPh>
    <rPh sb="4" eb="6">
      <t>クブン</t>
    </rPh>
    <phoneticPr fontId="1"/>
  </si>
  <si>
    <t>正常終了</t>
    <rPh sb="0" eb="2">
      <t>セイジョウ</t>
    </rPh>
    <rPh sb="2" eb="4">
      <t>シュウリョウ</t>
    </rPh>
    <phoneticPr fontId="1"/>
  </si>
  <si>
    <t>　</t>
    <phoneticPr fontId="1"/>
  </si>
  <si>
    <t>バッチ結果データテーブル</t>
    <rPh sb="3" eb="5">
      <t>ケッカ</t>
    </rPh>
    <phoneticPr fontId="1"/>
  </si>
  <si>
    <t>バッチ結果データID</t>
    <rPh sb="3" eb="5">
      <t>ケッカ</t>
    </rPh>
    <phoneticPr fontId="1"/>
  </si>
  <si>
    <t>機能ID</t>
    <rPh sb="0" eb="2">
      <t>キノウ</t>
    </rPh>
    <phoneticPr fontId="1"/>
  </si>
  <si>
    <t>処理結果区分</t>
    <rPh sb="0" eb="2">
      <t>ショリ</t>
    </rPh>
    <rPh sb="2" eb="4">
      <t>ケッカ</t>
    </rPh>
    <rPh sb="4" eb="6">
      <t>クブン</t>
    </rPh>
    <phoneticPr fontId="1"/>
  </si>
  <si>
    <t>処理コメント</t>
    <rPh sb="0" eb="2">
      <t>ショリ</t>
    </rPh>
    <phoneticPr fontId="1"/>
  </si>
  <si>
    <t>バッチ結果
データテーブル</t>
    <phoneticPr fontId="1"/>
  </si>
  <si>
    <t>エラー終了</t>
    <rPh sb="3" eb="5">
      <t>シュウリョウ</t>
    </rPh>
    <phoneticPr fontId="1"/>
  </si>
  <si>
    <t>処理日</t>
    <rPh sb="0" eb="2">
      <t>ショリ</t>
    </rPh>
    <rPh sb="2" eb="3">
      <t>ビ</t>
    </rPh>
    <phoneticPr fontId="1"/>
  </si>
  <si>
    <t>大幅下げ</t>
  </si>
  <si>
    <t>小幅下げ</t>
  </si>
  <si>
    <t>停滞</t>
  </si>
  <si>
    <t>小幅上げ</t>
  </si>
  <si>
    <t>大幅上げ</t>
  </si>
  <si>
    <t>ブランク</t>
    <phoneticPr fontId="1"/>
  </si>
  <si>
    <t>PTS区分</t>
    <phoneticPr fontId="1"/>
  </si>
  <si>
    <t>対象外</t>
    <rPh sb="0" eb="3">
      <t>タイショウガイ</t>
    </rPh>
    <phoneticPr fontId="1"/>
  </si>
  <si>
    <t>対象</t>
    <rPh sb="0" eb="2">
      <t>タイショウ</t>
    </rPh>
    <phoneticPr fontId="1"/>
  </si>
  <si>
    <t>STOP取引区分</t>
    <phoneticPr fontId="1"/>
  </si>
  <si>
    <t>STOP安</t>
    <rPh sb="4" eb="5">
      <t>ヤス</t>
    </rPh>
    <phoneticPr fontId="1"/>
  </si>
  <si>
    <t>STOP高</t>
    <rPh sb="4" eb="5">
      <t>タカ</t>
    </rPh>
    <phoneticPr fontId="1"/>
  </si>
  <si>
    <t>更新状況区分</t>
    <phoneticPr fontId="1"/>
  </si>
  <si>
    <t>つぶやきデータ登録済み</t>
    <rPh sb="7" eb="9">
      <t>トウロク</t>
    </rPh>
    <rPh sb="9" eb="10">
      <t>ズ</t>
    </rPh>
    <phoneticPr fontId="1"/>
  </si>
  <si>
    <t>銘柄評価更新済み</t>
    <rPh sb="0" eb="2">
      <t>メイガラ</t>
    </rPh>
    <rPh sb="2" eb="4">
      <t>ヒョウカ</t>
    </rPh>
    <rPh sb="4" eb="6">
      <t>コウシン</t>
    </rPh>
    <rPh sb="6" eb="7">
      <t>ズ</t>
    </rPh>
    <phoneticPr fontId="1"/>
  </si>
  <si>
    <t>値動き区分</t>
    <rPh sb="0" eb="2">
      <t>ネウゴ</t>
    </rPh>
    <rPh sb="3" eb="5">
      <t>クブン</t>
    </rPh>
    <phoneticPr fontId="1"/>
  </si>
  <si>
    <t>つぶやきID</t>
    <phoneticPr fontId="1"/>
  </si>
  <si>
    <t>app</t>
    <phoneticPr fontId="1"/>
  </si>
  <si>
    <t>common</t>
    <phoneticPr fontId="1"/>
  </si>
  <si>
    <t>meigaramst_mnt</t>
    <phoneticPr fontId="1"/>
  </si>
  <si>
    <t>kabuka_input</t>
    <phoneticPr fontId="1"/>
  </si>
  <si>
    <t>tubuyaki_input</t>
    <phoneticPr fontId="1"/>
  </si>
  <si>
    <t>tubuyakiword_analysis</t>
    <phoneticPr fontId="1"/>
  </si>
  <si>
    <t>meigara_tubuyakiword_summary</t>
    <phoneticPr fontId="1"/>
  </si>
  <si>
    <t>dao</t>
    <phoneticPr fontId="1"/>
  </si>
  <si>
    <t>kbn</t>
    <phoneticPr fontId="1"/>
  </si>
  <si>
    <t>infr</t>
    <phoneticPr fontId="1"/>
  </si>
  <si>
    <t>config</t>
    <phoneticPr fontId="1"/>
  </si>
  <si>
    <t>app_config.py</t>
    <phoneticPr fontId="1"/>
  </si>
  <si>
    <t>worldid.py</t>
    <phoneticPr fontId="1"/>
  </si>
  <si>
    <t>documents</t>
    <phoneticPr fontId="1"/>
  </si>
  <si>
    <t>sources</t>
    <phoneticPr fontId="1"/>
  </si>
  <si>
    <t>logs</t>
    <phoneticPr fontId="1"/>
  </si>
  <si>
    <t>main</t>
    <phoneticPr fontId="1"/>
  </si>
  <si>
    <t>値動き影響度更新済み</t>
    <rPh sb="0" eb="2">
      <t>ネウゴ</t>
    </rPh>
    <rPh sb="3" eb="5">
      <t>エイキョウ</t>
    </rPh>
    <rPh sb="5" eb="6">
      <t>ド</t>
    </rPh>
    <rPh sb="6" eb="8">
      <t>コウシン</t>
    </rPh>
    <rPh sb="8" eb="9">
      <t>ズ</t>
    </rPh>
    <phoneticPr fontId="1"/>
  </si>
  <si>
    <t>DD名</t>
    <rPh sb="2" eb="3">
      <t>メイ</t>
    </rPh>
    <phoneticPr fontId="1"/>
  </si>
  <si>
    <t>説明</t>
    <rPh sb="0" eb="2">
      <t>セツメイ</t>
    </rPh>
    <phoneticPr fontId="1"/>
  </si>
  <si>
    <t>桁数</t>
    <rPh sb="0" eb="2">
      <t>ケタスウ</t>
    </rPh>
    <phoneticPr fontId="1"/>
  </si>
  <si>
    <t>データ型</t>
    <rPh sb="3" eb="4">
      <t>ガタ</t>
    </rPh>
    <phoneticPr fontId="1"/>
  </si>
  <si>
    <t>No</t>
    <phoneticPr fontId="1"/>
  </si>
  <si>
    <t>eikyoudo_age</t>
    <phoneticPr fontId="1"/>
  </si>
  <si>
    <t>owarine</t>
    <phoneticPr fontId="1"/>
  </si>
  <si>
    <t>owarine_before_zoukagk</t>
    <phoneticPr fontId="1"/>
  </si>
  <si>
    <t>owarine_before_zoukaritu</t>
    <phoneticPr fontId="1"/>
  </si>
  <si>
    <t>kijinaiyou</t>
    <phoneticPr fontId="1"/>
  </si>
  <si>
    <t>stop_torihiki_kbn</t>
    <phoneticPr fontId="1"/>
  </si>
  <si>
    <t>pts_kbn</t>
    <phoneticPr fontId="1"/>
  </si>
  <si>
    <t>gyousyu_bunrui_kbn</t>
    <phoneticPr fontId="1"/>
  </si>
  <si>
    <t>kousin_jyoukyou_kbn</t>
    <phoneticPr fontId="1"/>
  </si>
  <si>
    <t>eikyoudo_sage</t>
    <phoneticPr fontId="1"/>
  </si>
  <si>
    <t>pts_owarine_zoukagk</t>
    <phoneticPr fontId="1"/>
  </si>
  <si>
    <t>pts_owarine_zoukaritu</t>
    <phoneticPr fontId="1"/>
  </si>
  <si>
    <t>sijyou_kbn</t>
    <phoneticPr fontId="1"/>
  </si>
  <si>
    <t>syori_kekka_kbn</t>
    <phoneticPr fontId="1"/>
  </si>
  <si>
    <t>syori_comment</t>
    <phoneticPr fontId="1"/>
  </si>
  <si>
    <t>syoriymd</t>
    <phoneticPr fontId="1"/>
  </si>
  <si>
    <t>all_neugoki_eikyousisuu</t>
    <phoneticPr fontId="1"/>
  </si>
  <si>
    <t>all_neugoki_eikyousisuu_ruikei</t>
    <phoneticPr fontId="1"/>
  </si>
  <si>
    <t>title</t>
    <phoneticPr fontId="1"/>
  </si>
  <si>
    <t>takane</t>
    <phoneticPr fontId="1"/>
  </si>
  <si>
    <t>tangen_kabusuu</t>
    <phoneticPr fontId="1"/>
  </si>
  <si>
    <t>tango</t>
    <phoneticPr fontId="1"/>
  </si>
  <si>
    <t>one_neugoki_eikyousisuu</t>
    <phoneticPr fontId="1"/>
  </si>
  <si>
    <t>one_neugoki_eikyousisuu_ruikei</t>
    <phoneticPr fontId="1"/>
  </si>
  <si>
    <t>tubuyaki</t>
    <phoneticPr fontId="1"/>
  </si>
  <si>
    <t>kinou_id</t>
    <phoneticPr fontId="1"/>
  </si>
  <si>
    <t>tango_id</t>
    <phoneticPr fontId="1"/>
  </si>
  <si>
    <t>tubuyaki_id</t>
    <phoneticPr fontId="1"/>
  </si>
  <si>
    <t>tubuyaki_nitiji</t>
    <phoneticPr fontId="1"/>
  </si>
  <si>
    <t>data_syutokumoto_kbn</t>
    <phoneticPr fontId="1"/>
  </si>
  <si>
    <t>dataymd</t>
    <phoneticPr fontId="1"/>
  </si>
  <si>
    <t>dekitakasuu</t>
    <phoneticPr fontId="1"/>
  </si>
  <si>
    <t>nikkei_saiyou_flg</t>
    <phoneticPr fontId="1"/>
  </si>
  <si>
    <t>neugokikbn</t>
    <phoneticPr fontId="1"/>
  </si>
  <si>
    <t>hazimarine</t>
    <phoneticPr fontId="1"/>
  </si>
  <si>
    <t>batch_kekka_dataid</t>
    <phoneticPr fontId="1"/>
  </si>
  <si>
    <t>happyouymd</t>
    <phoneticPr fontId="1"/>
  </si>
  <si>
    <t>hinsikbn</t>
    <phoneticPr fontId="1"/>
  </si>
  <si>
    <t>followersuu</t>
    <phoneticPr fontId="1"/>
  </si>
  <si>
    <t>bunseki_kekka_tekiseido</t>
    <phoneticPr fontId="1"/>
  </si>
  <si>
    <t>meigaraid</t>
    <phoneticPr fontId="1"/>
  </si>
  <si>
    <t>meigaraname</t>
    <phoneticPr fontId="1"/>
  </si>
  <si>
    <t>yasune</t>
    <phoneticPr fontId="1"/>
  </si>
  <si>
    <t>userid</t>
    <phoneticPr fontId="1"/>
  </si>
  <si>
    <t>rirekiymd</t>
    <phoneticPr fontId="1"/>
  </si>
  <si>
    <t>renban</t>
    <phoneticPr fontId="1"/>
  </si>
  <si>
    <t>pts_neugokikbn</t>
    <phoneticPr fontId="1"/>
  </si>
  <si>
    <t>【作業用】DDID</t>
    <rPh sb="1" eb="3">
      <t>サギョウ</t>
    </rPh>
    <rPh sb="3" eb="4">
      <t>ヨウ</t>
    </rPh>
    <phoneticPr fontId="1"/>
  </si>
  <si>
    <t>DDID
（データ型_DDID）</t>
    <rPh sb="9" eb="10">
      <t>ガタ</t>
    </rPh>
    <phoneticPr fontId="1"/>
  </si>
  <si>
    <t>D</t>
  </si>
  <si>
    <t>N</t>
  </si>
  <si>
    <t>V</t>
  </si>
  <si>
    <t>20,3</t>
    <phoneticPr fontId="1"/>
  </si>
  <si>
    <t>10,3</t>
    <phoneticPr fontId="1"/>
  </si>
  <si>
    <t>5,3</t>
    <phoneticPr fontId="1"/>
  </si>
  <si>
    <t>m_meigara</t>
    <phoneticPr fontId="1"/>
  </si>
  <si>
    <t>t_kabuka</t>
    <phoneticPr fontId="1"/>
  </si>
  <si>
    <t>t_meigaranews</t>
    <phoneticPr fontId="1"/>
  </si>
  <si>
    <t>t_tubuyaki</t>
    <phoneticPr fontId="1"/>
  </si>
  <si>
    <t>t_tubuyakitangoseisitu</t>
    <phoneticPr fontId="1"/>
  </si>
  <si>
    <t>t_tubuyakitangoseisiturireki</t>
    <phoneticPr fontId="1"/>
  </si>
  <si>
    <t>t_meigaratubuyakisummary</t>
    <phoneticPr fontId="1"/>
  </si>
  <si>
    <t>t_batchkekka</t>
    <phoneticPr fontId="1"/>
  </si>
  <si>
    <t>m_meigara</t>
    <phoneticPr fontId="1"/>
  </si>
  <si>
    <t>DDL用データ型</t>
    <rPh sb="3" eb="4">
      <t>ヨウ</t>
    </rPh>
    <rPh sb="7" eb="8">
      <t>ガタ</t>
    </rPh>
    <phoneticPr fontId="1"/>
  </si>
  <si>
    <t xml:space="preserve">alter table user add primary key (id); </t>
    <phoneticPr fontId="1"/>
  </si>
  <si>
    <t>t_kabuka</t>
    <phoneticPr fontId="1"/>
  </si>
  <si>
    <t>タイトル</t>
  </si>
  <si>
    <t>つぶやきID</t>
  </si>
  <si>
    <t>つぶやき</t>
  </si>
  <si>
    <t>V</t>
    <phoneticPr fontId="1"/>
  </si>
  <si>
    <t>約定回数</t>
    <rPh sb="0" eb="2">
      <t>ヤクジョウ</t>
    </rPh>
    <rPh sb="2" eb="4">
      <t>カイスウ</t>
    </rPh>
    <phoneticPr fontId="1"/>
  </si>
  <si>
    <t>時価総額</t>
    <rPh sb="0" eb="2">
      <t>ジカ</t>
    </rPh>
    <rPh sb="2" eb="4">
      <t>ソウガク</t>
    </rPh>
    <phoneticPr fontId="1"/>
  </si>
  <si>
    <t>N</t>
    <phoneticPr fontId="1"/>
  </si>
  <si>
    <t>D</t>
    <phoneticPr fontId="1"/>
  </si>
  <si>
    <t>yauzyou_cnt</t>
    <phoneticPr fontId="1"/>
  </si>
  <si>
    <t>jikasougaku</t>
    <phoneticPr fontId="1"/>
  </si>
  <si>
    <t>30,3</t>
    <phoneticPr fontId="1"/>
  </si>
  <si>
    <t>{'statuses': [</t>
  </si>
  <si>
    <t>{'hashtags': [</t>
  </si>
  <si>
    <t>{'text': 'トヨタ', 'indices': [137, 141]}</t>
  </si>
  <si>
    <t xml:space="preserve">, </t>
  </si>
  <si>
    <t>{'text': 'toyota', 'indices': [142, 149]}</t>
  </si>
  <si>
    <t>{'text': 'かけがえのない一日', 'indices': [150, 160]}</t>
  </si>
  <si>
    <t>], 'symbols': [], 'user_mentions': [], 'urls': [</t>
  </si>
  <si>
    <t>{'url': 'https://t.co/UAJzb1Np4c', 'expanded_url': 'https://toyotatimes.jp/oneandonly/', 'display_url': 'toyotatimes.jp/oneandonly/', 'indices': [113, 136]}</t>
  </si>
  <si>
    <t>], 'media': [</t>
  </si>
  <si>
    <t xml:space="preserve">{'id': 1287042396245508098, 'id_str': '1287042396245508098', 'indices': [161, 184], 'media_url': 'http://pbs.twimg.com/media/Edx-PYcUwAI3mb0.jpg', 'media_url_https': 'https://pbs.twimg.com/media/Edx-PYcUwAI3mb0.jpg', 'url': 'https://t.co/0fyEXKrikn', 'display_url': 'pic.twitter.com/0fyEXKrikn', 'expanded_url': 'https://twitter.com/TOYOTA_PR/status/1287190906085339136/photo/1', 'type': 'photo', 'sizes': </t>
  </si>
  <si>
    <t xml:space="preserve">{'thumb': </t>
  </si>
  <si>
    <t>{'w': 150, 'h': 150, 'resize': 'crop'}</t>
  </si>
  <si>
    <t xml:space="preserve">, 'medium': </t>
  </si>
  <si>
    <t>{'w': 1080, 'h': 1080, 'resize': 'fit'}</t>
  </si>
  <si>
    <t xml:space="preserve">, 'large': </t>
  </si>
  <si>
    <t xml:space="preserve">, 'small': </t>
  </si>
  <si>
    <t>{'w': 680, 'h': 680, 'resize': 'fit'}</t>
  </si>
  <si>
    <t>}</t>
  </si>
  <si>
    <t>]}</t>
  </si>
  <si>
    <t xml:space="preserve">, 'extended_entities': </t>
  </si>
  <si>
    <t>{'media': [</t>
  </si>
  <si>
    <t xml:space="preserve">{'id': 1287042396228706306, 'id_str': '1287042396228706306', 'indices': [161, 184], 'media_url': 'http://pbs.twimg.com/media/Edx-PYYUYAImzUn.jpg', 'media_url_https': 'https://pbs.twimg.com/media/Edx-PYYUYAImzUn.jpg', 'url': 'https://t.co/0fyEXKrikn', 'display_url': 'pic.twitter.com/0fyEXKrikn', 'expanded_url': 'https://twitter.com/TOYOTA_PR/status/1287190906085339136/photo/1', 'type': 'photo', 'sizes': </t>
  </si>
  <si>
    <t xml:space="preserve">{'small': </t>
  </si>
  <si>
    <t>{'w': 680, 'h': 679, 'resize': 'fit'}</t>
  </si>
  <si>
    <t xml:space="preserve">, 'thumb': </t>
  </si>
  <si>
    <t>{'w': 1081, 'h': 1080, 'resize': 'fit'}</t>
  </si>
  <si>
    <t xml:space="preserve">{'id': 1287042397361205248, 'id_str': '1287042397361205248', 'indices': [161, 184], 'media_url': 'http://pbs.twimg.com/media/Edx-PcmU8AAEFvq.jpg', 'media_url_https': 'https://pbs.twimg.com/media/Edx-PcmU8AAEFvq.jpg', 'url': 'https://t.co/0fyEXKrikn', 'display_url': 'pic.twitter.com/0fyEXKrikn', 'expanded_url': 'https://twitter.com/TOYOTA_PR/status/1287190906085339136/photo/1', 'type': 'photo', 'sizes': </t>
  </si>
  <si>
    <t xml:space="preserve">{'id': 1287042396237119489, 'id_str': '1287042396237119489', 'indices': [161, 184], 'media_url': 'http://pbs.twimg.com/media/Edx-PYaUwAEl_ZT.jpg', 'media_url_https': 'https://pbs.twimg.com/media/Edx-PYaUwAEl_ZT.jpg', 'url': 'https://t.co/0fyEXKrikn', 'display_url': 'pic.twitter.com/0fyEXKrikn', 'expanded_url': 'https://twitter.com/TOYOTA_PR/status/1287190906085339136/photo/1', 'type': 'photo', 'sizes': </t>
  </si>
  <si>
    <t xml:space="preserve">, 'metadata': </t>
  </si>
  <si>
    <t>{'result_type': 'popular', 'iso_language_code': 'ja'}</t>
  </si>
  <si>
    <t xml:space="preserve">, 'source': '&lt;a href="http://www.uniquevision.co.jp" rel="nofollow"&gt;Beluga_Production&lt;/a&gt;', 'in_reply_to_status_id': None, 'in_reply_to_status_id_str': None, 'in_reply_to_user_id': None, 'in_reply_to_user_id_str': None, 'in_reply_to_screen_name': None, 'user': </t>
  </si>
  <si>
    <t xml:space="preserve">{'id': 270726905, 'id_str': '270726905', 'name': 'トヨタ自動車株式会社', 'screen_name': 'TOYOTA_PR', 'location': '愛知県豊田市トヨタ町', 'description': 'トヨタ自動車株式会社の公式アカウントです。トヨタに関する様々なニュースや話題などをお届けします。なお企業活動や商品に関するご質問・お問合せは、お客様相談センターまでお願い致します。https://t.co/CG6efMILHD', 'url': 'https://t.co/wFWnG971Ip', 'entities': </t>
  </si>
  <si>
    <t xml:space="preserve">{'url': </t>
  </si>
  <si>
    <t>{'urls': [</t>
  </si>
  <si>
    <t>{'url': 'https://t.co/wFWnG971Ip', 'expanded_url': 'http://newsroom.toyota.co.jp', 'display_url': 'newsroom.toyota.co.jp', 'indices': [0, 23]}</t>
  </si>
  <si>
    <t xml:space="preserve">, 'description': </t>
  </si>
  <si>
    <t>{'url': 'https://t.co/CG6efMILHD', 'expanded_url': 'http://faq.toyota.jp/', 'display_url': 'faq.toyota.jp', 'indices': [90, 113]}</t>
  </si>
  <si>
    <t>, 'protected': False, 'followers_count': 265049, 'friends_count': 103, 'listed_count': 2187, 'created_at': 'Wed Mar 23 04:18:39 +0000 2011', 'favourites_count': 1128, 'utc_offset': None, 'time_zone': None, 'geo_enabled': False, 'verified': True, 'statuses_count': 13623,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'http://pbs.twimg.com/profile_images/1044609780562591744/utBC15IO_normal.jpg', 'profile_image_url_https': 'https://pbs.twimg.com/profile_images/1044609780562591744/utBC15IO_normal.jpg', 'profile_banner_url': 'https://pbs.twimg.com/profile_banners/270726905/1592370118',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</si>
  <si>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, 'geo': None, 'coordinates': None, 'place': None, 'contributors': None, 'is_quote_status': False, 'retweet_count': 190, 'favorite_count': 599, 'favorited': False, 'retweeted': False, 'possibly_sensitive': False, 'lang': 'ja'}</t>
  </si>
  <si>
    <t xml:space="preserve">{'created_at': 'Sat Jul 25 08:05:58 +0000 2020', 'id': 1286935713515057152, 'id_str': '1286935713515057152', 'full_text': '毎年恒例の #チーム８ のイベント「8月8日はエイトの日」を今年も開催することが決定しました🐝\n\n今年のタイトルは\n「離れていても ８月８日はエイトの日2020」\n\n＜昼の部＞＜夜の部＞の2部構成で、AKB48劇場から配信で全国の皆様にお届けします💕\n\n詳細はこちら\n📲https://t.co/3EGGmnvQCU https://t.co/vK5tBNck5h', 'truncated': False, 'display_text_range': [0, 158], 'entities': </t>
  </si>
  <si>
    <t>{'text': 'チーム８', 'indices': [6, 11]}</t>
  </si>
  <si>
    <t>{'url': 'https://t.co/3EGGmnvQCU', 'expanded_url': 'https://toyota-team8.jp/news/list/20200725-261655076864135.php', 'display_url': 'toyota-team8.jp/news/list/2020…', 'indices': [135, 158]}</t>
  </si>
  <si>
    <t xml:space="preserve">{'id': 1286935153697107970, 'id_str': '1286935153697107970', 'indices': [159, 182], 'media_url': 'http://pbs.twimg.com/media/EdwctC0UMAIeGTF.jpg', 'media_url_https': 'https://pbs.twimg.com/media/EdwctC0UMAIeGTF.jpg', 'url': 'https://t.co/vK5tBNck5h', 'display_url': 'pic.twitter.com/vK5tBNck5h', 'expanded_url': 'https://twitter.com/AKB48_staff/status/1286935713515057152/photo/1', 'type': 'photo', 'sizes': </t>
  </si>
  <si>
    <t>{'w': 680, 'h': 481, 'resize': 'fit'}</t>
  </si>
  <si>
    <t>{'w': 900, 'h': 636, 'resize': 'fit'}</t>
  </si>
  <si>
    <t xml:space="preserve">, 'source': '&lt;a href="https://mobile.twitter.com" rel="nofollow"&gt;Twitter Web App&lt;/a&gt;', 'in_reply_to_status_id': None, 'in_reply_to_status_id_str': None, 'in_reply_to_user_id': None, 'in_reply_to_user_id_str': None, 'in_reply_to_screen_name': None, 'user': </t>
  </si>
  <si>
    <t xml:space="preserve">{'id': 871572161642639361, 'id_str': '871572161642639361', 'name': 'AKB48 #離れていても ダウンロード・サブスク配信中', 'screen_name': 'AKB48_staff', 'location': '東京 千代田区', 'description': 'AKB48グループに関するお知らせYouTube→https://t.co/OHHjKC37mI LIVEch→https://t.co/0zC5u5hRsC Instagram→https://t.co/HOuTpEVTz8', 'url': 'https://t.co/g5FUfNihw6', 'entities': </t>
  </si>
  <si>
    <t>{'url': 'https://t.co/g5FUfNihw6', 'expanded_url': 'https://www.akb48.co.jp/', 'display_url': 'akb48.co.jp', 'indices': [0, 23]}</t>
  </si>
  <si>
    <t>{'url': 'https://t.co/OHHjKC37mI', 'expanded_url': 'http://youtube.com/AKB48', 'display_url': 'youtube.com/AKB48', 'indices': [25, 48]}</t>
  </si>
  <si>
    <t>{'url': 'https://t.co/0zC5u5hRsC', 'expanded_url': 'http://youtube.com/channel/UCfmrcEdes7yDtEISGPM1T-A', 'display_url': 'youtube.com/channel/UCfmrc…', 'indices': [56, 79]}</t>
  </si>
  <si>
    <t>{'url': 'https://t.co/HOuTpEVTz8', 'expanded_url': 'http://Instagram.com/akb48', 'display_url': 'Instagram.com/akb48', 'indices': [90, 113]}</t>
  </si>
  <si>
    <t>, 'protected': False, 'followers_count': 75121, 'friends_count': 439, 'listed_count': 632, 'created_at': 'Mon Jun 05 03:39:31 +0000 2017', 'favourites_count': 117, 'utc_offset': None, 'time_zone': None, 'geo_enabled': True, 'verified': True, 'statuses_count': 14145,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'http://pbs.twimg.com/profile_images/1267295587440848896/ttzoE_Xu_normal.jpg', 'profile_image_url_https': 'https://pbs.twimg.com/profile_images/1267295587440848896/ttzoE_Xu_normal.jpg', 'profile_banner_url': 'https://pbs.twimg.com/profile_banners/871572161642639361/1583381911',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</si>
  <si>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, 'geo': None, 'coordinates': None, 'place': None, 'contributors': None, 'is_quote_status': False, 'retweet_count': 388, 'favorite_count': 1361, 'favorited': False, 'retweeted': False, 'possibly_sensitive': False, 'lang': 'ja'}</t>
  </si>
  <si>
    <t xml:space="preserve">{'created_at': 'Fri Jul 24 13:00:01 +0000 2020', 'id': 1286647326224707584, 'id_str': '1286647326224707584', 'full_text': '＼今日の #TGRgram をご紹介✨／\n\nTOYOTA GAZOO Racing 公式インスタグラム\n👉https://t.co/wHza066S4c\n\u3000\nC-HR GR SPORT &amp;amp; C-HR(#Nürburgring 24h)\n\n#CHRGRSPORT #CHR #24hNBR\n#MasahikoKageyama\n#KumiSato\n#TomoyukiKatayama\n#HerwigDaenens\n\n#nring #24hnurburgring #motorsportphotography https://t.co/0Zyo3K3UDn', 'truncated': False, 'display_text_range': [0, 255], 'entities': </t>
  </si>
  <si>
    <t>{'text': 'TGRgram', 'indices': [5, 13]}</t>
  </si>
  <si>
    <t>{'text': 'Nürburgring', 'indices': [104, 116]}</t>
  </si>
  <si>
    <t>{'text': 'CHRGRSPORT', 'indices': [123, 134]}</t>
  </si>
  <si>
    <t>{'text': 'CHR', 'indices': [135, 139]}</t>
  </si>
  <si>
    <t>{'text': '24hNBR', 'indices': [140, 147]}</t>
  </si>
  <si>
    <t>{'text': 'MasahikoKageyama', 'indices': [148, 165]}</t>
  </si>
  <si>
    <t>{'text': 'KumiSato', 'indices': [166, 175]}</t>
  </si>
  <si>
    <t>{'text': 'TomoyukiKatayama', 'indices': [176, 193]}</t>
  </si>
  <si>
    <t>{'text': 'HerwigDaenens', 'indices': [194, 208]}</t>
  </si>
  <si>
    <t>{'text': 'nring', 'indices': [210, 216]}</t>
  </si>
  <si>
    <t>{'text': '24hnurburgring', 'indices': [217, 232]}</t>
  </si>
  <si>
    <t>{'text': 'motorsportphotography', 'indices': [233, 255]}</t>
  </si>
  <si>
    <t>{'url': 'https://t.co/wHza066S4c', 'expanded_url': 'https://instagram.com/toyota_gazoo_racing/', 'display_url': 'instagram.com/toyota_gazoo_r…', 'indices': [53, 76]}</t>
  </si>
  <si>
    <t xml:space="preserve">{'id': 1286625499981033473, 'id_str': '1286625499981033473', 'indices': [256, 279], 'media_url': 'http://pbs.twimg.com/media/EdsDE01UMAE_aGZ.jpg', 'media_url_https': 'https://pbs.twimg.com/media/EdsDE01UMAE_aGZ.jpg', 'url': 'https://t.co/0Zyo3K3UDn', 'display_url': 'pic.twitter.com/0Zyo3K3UDn', 'expanded_url': 'https://twitter.com/TOYOTA_GR/status/1286647326224707584/photo/1', 'type': 'photo', 'sizes': </t>
  </si>
  <si>
    <t>{'w': 1200, 'h': 600, 'resize': 'fit'}</t>
  </si>
  <si>
    <t>{'w': 680, 'h': 340, 'resize': 'fit'}</t>
  </si>
  <si>
    <t>{'w': 2048, 'h': 1024, 'resize': 'fit'}</t>
  </si>
  <si>
    <t xml:space="preserve">{'id': 1286625499989438464, 'id_str': '1286625499989438464', 'indices': [256, 279], 'media_url': 'http://pbs.twimg.com/media/EdsDE03UcAAl413.jpg', 'media_url_https': 'https://pbs.twimg.com/media/EdsDE03UcAAl413.jpg', 'url': 'https://t.co/0Zyo3K3UDn', 'display_url': 'pic.twitter.com/0Zyo3K3UDn', 'expanded_url': 'https://twitter.com/TOYOTA_GR/status/1286647326224707584/photo/1', 'type': 'photo', 'sizes': </t>
  </si>
  <si>
    <t>{'w': 1080, 'h': 540, 'resize': 'fit'}</t>
  </si>
  <si>
    <t xml:space="preserve">{'id': 3261200112, 'id_str': '3261200112', 'name': 'TOYOTA GAZOO Racing', 'screen_name': 'TOYOTA_GR', 'location': '', 'description': 'Official Twitter account of TOYOTA GAZOO Racing\n\nトヨタ自動車のTOYOTA GAZOO Racing公式Twitterです。', 'url': 'https://t.co/CfAAlPfQfV', 'entities': </t>
  </si>
  <si>
    <t>{'url': 'https://t.co/CfAAlPfQfV', 'expanded_url': 'http://toyotagazooracing.com/', 'display_url': 'toyotagazooracing.com', 'indices': [0, 23]}</t>
  </si>
  <si>
    <t>{'urls': []}</t>
  </si>
  <si>
    <t>, 'protected': False, 'followers_count': 253823, 'friends_count': 234, 'listed_count': 1188, 'created_at': 'Tue Jun 30 11:54:26 +0000 2015', 'favourites_count': 6361, 'utc_offset': None, 'time_zone': None, 'geo_enabled': True, 'verified': True, 'statuses_count': 9771,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'http://pbs.twimg.com/profile_images/1093026508208099329/-VYMJ7Mi_normal.jpg', 'profile_image_url_https': 'https://pbs.twimg.com/profile_images/1093026508208099329/-VYMJ7Mi_normal.jpg', 'profile_banner_url': 'https://pbs.twimg.com/profile_banners/3261200112/1588083958',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</si>
  <si>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, 'geo': None, 'coordinates': None, 'place': None, 'contributors': None, 'is_quote_status': False, 'retweet_count': 81, 'favorite_count': 551, 'favorited': False, 'retweeted': False, 'possibly_sensitive': False, 'lang': 'ja'}</t>
  </si>
  <si>
    <t xml:space="preserve">], 'search_metadata': </t>
  </si>
  <si>
    <t>{'completed_in': 0.02, 'max_id': 0, 'max_id_str': '0', 'next_results': '?max_id=1286647326224707583&amp;q=TOYOTA&amp;lang=ja&amp;count=3&amp;include_entities=1&amp;result_type=popular', 'query': 'TOYOTA', 'count': 3, 'since_id': 0, 'since_id_str': '0'}</t>
  </si>
  <si>
    <r>
      <t>{'created_at': 'Sun Jul 26 01:00:01 +0000 2020', 'id': 1287190906085339136, 'id_str': '1287190906085339136', 'full_text': '今日もトヨタのお店には、\n町の幸せを考える人がいます。\n\n時代が変わっても、\n変わらずに持ち続ける「お客様第一」の想い。\n\nお客様に喜んでいただきたい、という一人のスタッフの深い想いが紡いだ実話をご紹介します。\n\n詳しくは</t>
    </r>
    <r>
      <rPr>
        <sz val="11"/>
        <color theme="1"/>
        <rFont val="Segoe UI Emoji"/>
        <family val="2"/>
      </rPr>
      <t>👇</t>
    </r>
    <r>
      <rPr>
        <sz val="11"/>
        <color theme="1"/>
        <rFont val="游ゴシック"/>
        <family val="3"/>
        <charset val="128"/>
      </rPr>
      <t xml:space="preserve">\nhttps://t.co/UAJzb1Np4c\n#トヨタ #toyota #かけがえのない一日 https://t.co/0fyEXKrikn', 'truncated': False, 'display_text_range': [0, 160], 'entities': </t>
    </r>
    <phoneticPr fontId="1"/>
  </si>
  <si>
    <t>ユーザーID</t>
    <phoneticPr fontId="1"/>
  </si>
  <si>
    <t>V</t>
    <phoneticPr fontId="1"/>
  </si>
  <si>
    <t>つぶやきURL</t>
    <phoneticPr fontId="1"/>
  </si>
  <si>
    <t>つぶやきURL</t>
    <phoneticPr fontId="1"/>
  </si>
  <si>
    <t>tubuyakiurl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</si>
</sst>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8"/>
      <color theme="1"/>
      <name val="Yu Gothic"/>
      <family val="2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8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Segoe UI Emoji"/>
      <family val="2"/>
    </font>
    <font>
      <sz val="11"/>
      <color theme="1"/>
      <name val="游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vertical="top" textRotation="255"/>
    </xf>
    <xf numFmtId="0" fontId="0" fillId="0" borderId="1" xfId="0" applyBorder="1"/>
    <xf numFmtId="0" fontId="4" fillId="2" borderId="1" xfId="0" applyFont="1" applyFill="1" applyBorder="1" applyAlignment="1">
      <alignment vertical="top" textRotation="255"/>
    </xf>
    <xf numFmtId="0" fontId="0" fillId="3" borderId="1" xfId="0" applyFill="1" applyBorder="1"/>
    <xf numFmtId="0" fontId="0" fillId="3" borderId="0" xfId="0" applyFill="1"/>
    <xf numFmtId="0" fontId="5" fillId="0" borderId="0" xfId="0" applyFont="1"/>
    <xf numFmtId="0" fontId="6" fillId="0" borderId="0" xfId="0" applyFont="1"/>
    <xf numFmtId="0" fontId="7" fillId="2" borderId="1" xfId="0" applyFont="1" applyFill="1" applyBorder="1" applyAlignment="1">
      <alignment vertical="top" textRotation="255"/>
    </xf>
    <xf numFmtId="0" fontId="7" fillId="2" borderId="1" xfId="0" applyFont="1" applyFill="1" applyBorder="1" applyAlignment="1">
      <alignment vertical="top" textRotation="255" wrapText="1"/>
    </xf>
    <xf numFmtId="0" fontId="7" fillId="0" borderId="0" xfId="0" applyFont="1" applyAlignment="1">
      <alignment vertical="top" textRotation="255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8" fillId="0" borderId="0" xfId="0" applyFont="1"/>
    <xf numFmtId="0" fontId="0" fillId="6" borderId="0" xfId="0" applyFill="1"/>
    <xf numFmtId="49" fontId="0" fillId="0" borderId="0" xfId="0" applyNumberFormat="1"/>
    <xf numFmtId="49" fontId="0" fillId="5" borderId="0" xfId="0" applyNumberFormat="1" applyFill="1"/>
    <xf numFmtId="0" fontId="0" fillId="0" borderId="2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9"/>
  <sheetViews>
    <sheetView topLeftCell="A3" zoomScale="115" zoomScaleNormal="115" workbookViewId="0">
      <selection activeCell="F10" sqref="F10"/>
    </sheetView>
  </sheetViews>
  <sheetFormatPr defaultRowHeight="17.649999999999999"/>
  <cols>
    <col min="1" max="1" width="2.5625" customWidth="1"/>
    <col min="3" max="3" width="33.125" customWidth="1"/>
    <col min="4" max="13" width="6.1875" customWidth="1"/>
  </cols>
  <sheetData>
    <row r="2" spans="2:11" s="1" customFormat="1" ht="148.9" customHeight="1">
      <c r="B2" s="3" t="s">
        <v>76</v>
      </c>
      <c r="C2" s="3" t="s">
        <v>77</v>
      </c>
      <c r="D2" s="8" t="s">
        <v>0</v>
      </c>
      <c r="E2" s="9" t="s">
        <v>60</v>
      </c>
      <c r="F2" s="9" t="s">
        <v>59</v>
      </c>
      <c r="G2" s="9" t="s">
        <v>58</v>
      </c>
      <c r="H2" s="9" t="s">
        <v>57</v>
      </c>
      <c r="I2" s="9" t="s">
        <v>56</v>
      </c>
      <c r="J2" s="9" t="s">
        <v>55</v>
      </c>
      <c r="K2" s="10" t="s">
        <v>90</v>
      </c>
    </row>
    <row r="3" spans="2:11">
      <c r="B3" s="2" t="s">
        <v>64</v>
      </c>
      <c r="C3" s="2" t="s">
        <v>53</v>
      </c>
      <c r="D3" s="2" t="s">
        <v>61</v>
      </c>
      <c r="E3" s="2"/>
      <c r="F3" s="2"/>
      <c r="G3" s="2"/>
      <c r="H3" s="2"/>
      <c r="I3" s="2"/>
      <c r="J3" s="2"/>
      <c r="K3" t="s">
        <v>62</v>
      </c>
    </row>
    <row r="4" spans="2:11">
      <c r="B4" s="2" t="s">
        <v>65</v>
      </c>
      <c r="C4" s="2" t="s">
        <v>54</v>
      </c>
      <c r="D4" s="2" t="s">
        <v>67</v>
      </c>
      <c r="E4" s="2" t="s">
        <v>62</v>
      </c>
      <c r="F4" s="2"/>
      <c r="G4" s="2"/>
      <c r="H4" s="2"/>
      <c r="I4" s="2"/>
      <c r="J4" s="2"/>
      <c r="K4" t="s">
        <v>62</v>
      </c>
    </row>
    <row r="5" spans="2:11" s="5" customFormat="1">
      <c r="B5" s="4" t="s">
        <v>66</v>
      </c>
      <c r="C5" s="4" t="s">
        <v>63</v>
      </c>
      <c r="D5" s="4" t="s">
        <v>67</v>
      </c>
      <c r="E5" s="4"/>
      <c r="F5" s="4" t="s">
        <v>62</v>
      </c>
      <c r="G5" s="4"/>
      <c r="H5" s="4"/>
      <c r="I5" s="4"/>
      <c r="J5" s="4"/>
      <c r="K5" s="5" t="s">
        <v>62</v>
      </c>
    </row>
    <row r="6" spans="2:11">
      <c r="B6" s="2" t="s">
        <v>66</v>
      </c>
      <c r="C6" s="2" t="s">
        <v>68</v>
      </c>
      <c r="D6" s="2" t="s">
        <v>67</v>
      </c>
      <c r="E6" s="2" t="s">
        <v>67</v>
      </c>
      <c r="F6" s="2"/>
      <c r="G6" s="2" t="s">
        <v>62</v>
      </c>
      <c r="H6" s="2"/>
      <c r="I6" s="2"/>
      <c r="J6" s="2"/>
      <c r="K6" t="s">
        <v>62</v>
      </c>
    </row>
    <row r="7" spans="2:11">
      <c r="B7" s="2" t="s">
        <v>66</v>
      </c>
      <c r="C7" s="2" t="s">
        <v>70</v>
      </c>
      <c r="D7" s="2"/>
      <c r="E7" s="2" t="s">
        <v>67</v>
      </c>
      <c r="F7" s="2"/>
      <c r="G7" s="2" t="s">
        <v>75</v>
      </c>
      <c r="H7" s="2" t="s">
        <v>62</v>
      </c>
      <c r="I7" s="2" t="s">
        <v>62</v>
      </c>
      <c r="J7" s="2"/>
      <c r="K7" t="s">
        <v>62</v>
      </c>
    </row>
    <row r="8" spans="2:11" s="5" customFormat="1">
      <c r="B8" s="4" t="s">
        <v>66</v>
      </c>
      <c r="C8" s="4" t="s">
        <v>73</v>
      </c>
      <c r="D8" s="4"/>
      <c r="E8" s="4"/>
      <c r="F8" s="4"/>
      <c r="G8" s="4" t="s">
        <v>74</v>
      </c>
      <c r="H8" s="4" t="s">
        <v>67</v>
      </c>
      <c r="I8" s="4"/>
      <c r="J8" s="4"/>
      <c r="K8" s="5" t="s">
        <v>62</v>
      </c>
    </row>
    <row r="9" spans="2:11">
      <c r="B9" s="2" t="s">
        <v>66</v>
      </c>
      <c r="C9" s="2" t="s">
        <v>72</v>
      </c>
      <c r="D9" s="2"/>
      <c r="E9" s="2" t="s">
        <v>67</v>
      </c>
      <c r="F9" s="2"/>
      <c r="G9" s="2" t="s">
        <v>75</v>
      </c>
      <c r="H9" s="2"/>
      <c r="I9" s="2"/>
      <c r="J9" s="2" t="s">
        <v>62</v>
      </c>
      <c r="K9" t="s">
        <v>62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94AA-C204-4FA0-AA44-339F90B1A936}">
  <dimension ref="B2:S54"/>
  <sheetViews>
    <sheetView zoomScale="70" zoomScaleNormal="70" workbookViewId="0">
      <selection activeCell="G25" sqref="G25"/>
    </sheetView>
  </sheetViews>
  <sheetFormatPr defaultRowHeight="17.649999999999999"/>
  <cols>
    <col min="1" max="2" width="2.5625" customWidth="1"/>
    <col min="3" max="3" width="30.3125" customWidth="1"/>
    <col min="4" max="4" width="15.5" bestFit="1" customWidth="1"/>
    <col min="5" max="5" width="15.625" bestFit="1" customWidth="1"/>
    <col min="6" max="6" width="33" bestFit="1" customWidth="1"/>
    <col min="7" max="7" width="31.875" bestFit="1" customWidth="1"/>
    <col min="8" max="8" width="26.125" bestFit="1" customWidth="1"/>
    <col min="9" max="9" width="13.4375" bestFit="1" customWidth="1"/>
    <col min="10" max="10" width="26.6875" bestFit="1" customWidth="1"/>
    <col min="11" max="11" width="27" bestFit="1" customWidth="1"/>
    <col min="12" max="12" width="26.0625" bestFit="1" customWidth="1"/>
    <col min="13" max="13" width="13.4375" bestFit="1" customWidth="1"/>
    <col min="14" max="14" width="18.75" bestFit="1" customWidth="1"/>
    <col min="15" max="15" width="23.8125" bestFit="1" customWidth="1"/>
    <col min="16" max="16" width="22.8125" bestFit="1" customWidth="1"/>
    <col min="17" max="17" width="20.5" bestFit="1" customWidth="1"/>
    <col min="18" max="19" width="15.875" customWidth="1"/>
  </cols>
  <sheetData>
    <row r="2" spans="2:19">
      <c r="B2" t="s">
        <v>0</v>
      </c>
      <c r="D2" s="14" t="s">
        <v>188</v>
      </c>
    </row>
    <row r="3" spans="2:19">
      <c r="C3" t="s">
        <v>37</v>
      </c>
      <c r="D3" t="s">
        <v>1</v>
      </c>
      <c r="E3" t="s">
        <v>2</v>
      </c>
      <c r="F3" t="s">
        <v>17</v>
      </c>
      <c r="G3" t="s">
        <v>3</v>
      </c>
      <c r="H3" t="s">
        <v>4</v>
      </c>
    </row>
    <row r="4" spans="2:19">
      <c r="C4" t="str">
        <f>VLOOKUP(C3,DD!$C$3:$I$200,4,FALSE)</f>
        <v>n_meigaraid</v>
      </c>
      <c r="D4" t="str">
        <f>VLOOKUP(D3,DD!$C$3:$I$200,4,FALSE)</f>
        <v>s_meigaraname</v>
      </c>
      <c r="E4" t="str">
        <f>VLOOKUP(E3,DD!$C$3:$I$200,4,FALSE)</f>
        <v>n_sijyou_kbn</v>
      </c>
      <c r="F4" t="str">
        <f>VLOOKUP(F3,DD!$C$3:$I$200,4,FALSE)</f>
        <v>n_gyousyu_bunrui_kbn</v>
      </c>
      <c r="G4" t="str">
        <f>VLOOKUP(G3,DD!$C$3:$I$200,4,FALSE)</f>
        <v>n_tangen_kabusuu</v>
      </c>
      <c r="H4" t="str">
        <f>VLOOKUP(H3,DD!$C$3:$I$200,4,FALSE)</f>
        <v>n_nikkei_saiyou_flg</v>
      </c>
    </row>
    <row r="5" spans="2:19"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</row>
    <row r="9" spans="2:19">
      <c r="B9" t="s">
        <v>8</v>
      </c>
      <c r="D9" s="14" t="s">
        <v>189</v>
      </c>
    </row>
    <row r="10" spans="2:19">
      <c r="C10" t="s">
        <v>37</v>
      </c>
      <c r="D10" t="s">
        <v>9</v>
      </c>
      <c r="E10" t="s">
        <v>18</v>
      </c>
      <c r="F10" t="s">
        <v>11</v>
      </c>
      <c r="G10" t="s">
        <v>12</v>
      </c>
      <c r="H10" t="s">
        <v>16</v>
      </c>
      <c r="I10" t="s">
        <v>13</v>
      </c>
      <c r="J10" t="s">
        <v>14</v>
      </c>
      <c r="K10" s="6" t="s">
        <v>204</v>
      </c>
      <c r="L10" s="7" t="s">
        <v>205</v>
      </c>
      <c r="M10" t="s">
        <v>22</v>
      </c>
      <c r="N10" t="s">
        <v>20</v>
      </c>
      <c r="O10" t="s">
        <v>24</v>
      </c>
      <c r="P10" t="s">
        <v>19</v>
      </c>
      <c r="Q10" t="s">
        <v>23</v>
      </c>
      <c r="R10" t="s">
        <v>21</v>
      </c>
      <c r="S10" t="s">
        <v>25</v>
      </c>
    </row>
    <row r="11" spans="2:19">
      <c r="C11" t="str">
        <f>VLOOKUP(C10,DD!$C$3:$I$200,4,FALSE)</f>
        <v>n_meigaraid</v>
      </c>
      <c r="D11" t="str">
        <f>VLOOKUP(D10,DD!$C$3:$I$200,4,FALSE)</f>
        <v>s_dataymd</v>
      </c>
      <c r="E11" t="str">
        <f>VLOOKUP(E10,DD!$C$3:$I$200,4,FALSE)</f>
        <v>n_pts_kbn</v>
      </c>
      <c r="F11" t="str">
        <f>VLOOKUP(F10,DD!$C$3:$I$200,4,FALSE)</f>
        <v>d_hazimarine</v>
      </c>
      <c r="G11" t="str">
        <f>VLOOKUP(G10,DD!$C$3:$I$200,4,FALSE)</f>
        <v>d_takane</v>
      </c>
      <c r="H11" t="str">
        <f>VLOOKUP(H10,DD!$C$3:$I$200,4,FALSE)</f>
        <v>d_yasune</v>
      </c>
      <c r="I11" t="str">
        <f>VLOOKUP(I10,DD!$C$3:$I$200,4,FALSE)</f>
        <v>d_owarine</v>
      </c>
      <c r="J11" t="str">
        <f>VLOOKUP(J10,DD!$C$3:$I$200,4,FALSE)</f>
        <v>n_dekitakasuu</v>
      </c>
      <c r="K11" s="7" t="str">
        <f>VLOOKUP(K10,DD!$C$3:$I$200,4,FALSE)</f>
        <v>n_yauzyou_cnt</v>
      </c>
      <c r="L11" s="7" t="str">
        <f>VLOOKUP(L10,DD!$C$3:$I$200,4,FALSE)</f>
        <v>d_jikasougaku</v>
      </c>
      <c r="M11" t="str">
        <f>VLOOKUP(M10,DD!$C$3:$I$200,4,FALSE)</f>
        <v>d_owarine_before_zoukaritu</v>
      </c>
      <c r="N11" t="str">
        <f>VLOOKUP(N10,DD!$C$3:$I$200,4,FALSE)</f>
        <v>d_owarine_before_zoukagk</v>
      </c>
      <c r="O11" t="str">
        <f>VLOOKUP(O10,DD!$C$3:$I$200,4,FALSE)</f>
        <v>n_neugokikbn</v>
      </c>
      <c r="P11" t="str">
        <f>VLOOKUP(P10,DD!$C$3:$I$200,4,FALSE)</f>
        <v>n_stop_torihiki_kbn</v>
      </c>
      <c r="Q11" t="str">
        <f>VLOOKUP(Q10,DD!$C$3:$I$200,4,FALSE)</f>
        <v>d_pts_owarine_zoukaritu</v>
      </c>
      <c r="R11" t="str">
        <f>VLOOKUP(R10,DD!$C$3:$I$200,4,FALSE)</f>
        <v>d_pts_owarine_zoukagk</v>
      </c>
      <c r="S11" t="str">
        <f>VLOOKUP(S10,DD!$C$3:$I$200,4,FALSE)</f>
        <v>n_pts_neugokikbn</v>
      </c>
    </row>
    <row r="12" spans="2:19">
      <c r="C12" t="s">
        <v>5</v>
      </c>
      <c r="D12" t="s">
        <v>10</v>
      </c>
      <c r="E12" t="s">
        <v>7</v>
      </c>
      <c r="F12" t="s">
        <v>15</v>
      </c>
      <c r="G12" t="s">
        <v>15</v>
      </c>
      <c r="H12" t="s">
        <v>15</v>
      </c>
      <c r="I12" t="s">
        <v>15</v>
      </c>
      <c r="J12" t="s">
        <v>7</v>
      </c>
      <c r="K12" s="7" t="s">
        <v>7</v>
      </c>
      <c r="L12" s="7" t="s">
        <v>7</v>
      </c>
      <c r="M12" t="s">
        <v>15</v>
      </c>
      <c r="N12" t="s">
        <v>15</v>
      </c>
      <c r="O12" t="s">
        <v>7</v>
      </c>
      <c r="P12" t="s">
        <v>7</v>
      </c>
      <c r="Q12" t="s">
        <v>15</v>
      </c>
      <c r="R12" t="s">
        <v>15</v>
      </c>
      <c r="S12" t="s">
        <v>7</v>
      </c>
    </row>
    <row r="16" spans="2:19">
      <c r="B16" t="s">
        <v>34</v>
      </c>
      <c r="D16" s="14" t="s">
        <v>190</v>
      </c>
    </row>
    <row r="17" spans="2:13">
      <c r="C17" t="s">
        <v>37</v>
      </c>
      <c r="D17" t="s">
        <v>30</v>
      </c>
      <c r="E17" t="s">
        <v>26</v>
      </c>
      <c r="F17" t="s">
        <v>27</v>
      </c>
      <c r="G17" t="s">
        <v>28</v>
      </c>
      <c r="H17" t="s">
        <v>45</v>
      </c>
    </row>
    <row r="18" spans="2:13">
      <c r="C18" t="str">
        <f>VLOOKUP(C17,DD!$C$3:$I$200,4,FALSE)</f>
        <v>n_meigaraid</v>
      </c>
      <c r="D18" t="str">
        <f>VLOOKUP(D17,DD!$C$3:$I$200,4,FALSE)</f>
        <v>s_happyouymd</v>
      </c>
      <c r="E18" t="str">
        <f>VLOOKUP(E17,DD!$C$3:$I$200,4,FALSE)</f>
        <v>n_renban</v>
      </c>
      <c r="F18" t="str">
        <f>VLOOKUP(F17,DD!$C$3:$I$200,4,FALSE)</f>
        <v>n_data_syutokumoto_kbn</v>
      </c>
      <c r="G18" t="str">
        <f>VLOOKUP(G17,DD!$C$3:$I$200,4,FALSE)</f>
        <v>s_title</v>
      </c>
      <c r="H18" t="str">
        <f>VLOOKUP(H17,DD!$C$3:$I$200,4,FALSE)</f>
        <v>s_kijinaiyou</v>
      </c>
    </row>
    <row r="19" spans="2:13">
      <c r="C19" t="s">
        <v>5</v>
      </c>
      <c r="D19" t="s">
        <v>10</v>
      </c>
      <c r="E19" t="s">
        <v>5</v>
      </c>
      <c r="F19" t="s">
        <v>7</v>
      </c>
      <c r="G19" t="s">
        <v>6</v>
      </c>
      <c r="H19" t="s">
        <v>6</v>
      </c>
    </row>
    <row r="23" spans="2:13">
      <c r="B23" t="s">
        <v>29</v>
      </c>
      <c r="D23" s="14" t="s">
        <v>191</v>
      </c>
    </row>
    <row r="24" spans="2:13">
      <c r="C24" t="s">
        <v>109</v>
      </c>
      <c r="D24" t="s">
        <v>37</v>
      </c>
      <c r="E24" t="s">
        <v>32</v>
      </c>
      <c r="F24" t="s">
        <v>36</v>
      </c>
      <c r="G24" t="s">
        <v>33</v>
      </c>
      <c r="H24" t="s">
        <v>294</v>
      </c>
      <c r="I24" t="s">
        <v>41</v>
      </c>
      <c r="J24" s="6" t="s">
        <v>108</v>
      </c>
      <c r="K24" t="s">
        <v>42</v>
      </c>
      <c r="L24" t="s">
        <v>43</v>
      </c>
      <c r="M24" t="s">
        <v>69</v>
      </c>
    </row>
    <row r="25" spans="2:13">
      <c r="C25" t="str">
        <f>VLOOKUP(C24,DD!$C$3:$I$200,4,FALSE)</f>
        <v>n_tubuyaki_id</v>
      </c>
      <c r="D25" t="str">
        <f>VLOOKUP(D24,DD!$C$3:$I$200,4,FALSE)</f>
        <v>n_meigaraid</v>
      </c>
      <c r="E25" t="str">
        <f>VLOOKUP(E24,DD!$C$3:$I$200,4,FALSE)</f>
        <v>s_userid</v>
      </c>
      <c r="F25" t="str">
        <f>VLOOKUP(F24,DD!$C$3:$I$200,4,FALSE)</f>
        <v>s_tubuyaki_nitiji</v>
      </c>
      <c r="G25" t="str">
        <f>VLOOKUP(G24,DD!$C$3:$I$200,4,FALSE)</f>
        <v>s_tubuyaki</v>
      </c>
      <c r="H25" t="str">
        <f>VLOOKUP(H24,DD!$C$3:$I$200,4,FALSE)</f>
        <v>s_tubuyakiurl</v>
      </c>
      <c r="I25" t="str">
        <f>VLOOKUP(I24,DD!$C$3:$I$200,4,FALSE)</f>
        <v>n_followersuu</v>
      </c>
      <c r="J25" t="str">
        <f>VLOOKUP(J24,DD!$C$3:$I$200,4,FALSE)</f>
        <v>n_neugokikbn</v>
      </c>
      <c r="K25" t="str">
        <f>VLOOKUP(K24,DD!$C$3:$I$200,4,FALSE)</f>
        <v>d_one_neugoki_eikyousisuu</v>
      </c>
      <c r="L25" t="str">
        <f>VLOOKUP(L24,DD!$C$3:$I$200,4,FALSE)</f>
        <v>d_all_neugoki_eikyousisuu</v>
      </c>
      <c r="M25" t="str">
        <f>VLOOKUP(M24,DD!$C$3:$I$200,4,FALSE)</f>
        <v>n_kousin_jyoukyou_kbn</v>
      </c>
    </row>
    <row r="26" spans="2:13">
      <c r="C26" t="s">
        <v>5</v>
      </c>
      <c r="D26" t="s">
        <v>31</v>
      </c>
      <c r="E26" t="s">
        <v>31</v>
      </c>
      <c r="F26" t="s">
        <v>6</v>
      </c>
      <c r="G26" t="s">
        <v>6</v>
      </c>
      <c r="H26" t="s">
        <v>6</v>
      </c>
      <c r="I26" t="s">
        <v>7</v>
      </c>
      <c r="J26" s="7" t="s">
        <v>7</v>
      </c>
      <c r="K26" t="s">
        <v>15</v>
      </c>
      <c r="L26" t="s">
        <v>15</v>
      </c>
      <c r="M26" t="s">
        <v>7</v>
      </c>
    </row>
    <row r="30" spans="2:13">
      <c r="B30" t="s">
        <v>47</v>
      </c>
      <c r="D30" s="14" t="s">
        <v>192</v>
      </c>
    </row>
    <row r="31" spans="2:13">
      <c r="C31" t="s">
        <v>38</v>
      </c>
      <c r="D31" t="s">
        <v>35</v>
      </c>
      <c r="E31" t="s">
        <v>71</v>
      </c>
      <c r="F31" t="s">
        <v>40</v>
      </c>
      <c r="G31" t="s">
        <v>46</v>
      </c>
    </row>
    <row r="32" spans="2:13">
      <c r="C32" t="str">
        <f>VLOOKUP(C31,DD!$C$3:$I$200,4,FALSE)</f>
        <v>n_tango_id</v>
      </c>
      <c r="D32" t="str">
        <f>VLOOKUP(D31,DD!$C$3:$I$200,4,FALSE)</f>
        <v>s_tango</v>
      </c>
      <c r="E32" t="str">
        <f>VLOOKUP(E31,DD!$C$3:$I$200,4,FALSE)</f>
        <v>n_hinsikbn</v>
      </c>
      <c r="F32" t="str">
        <f>VLOOKUP(F31,DD!$C$3:$I$200,4,FALSE)</f>
        <v>d_eikyoudo_age</v>
      </c>
      <c r="G32" t="str">
        <f>VLOOKUP(G31,DD!$C$3:$I$200,4,FALSE)</f>
        <v>d_eikyoudo_sage</v>
      </c>
    </row>
    <row r="33" spans="2:8">
      <c r="C33" t="s">
        <v>5</v>
      </c>
      <c r="D33" t="s">
        <v>39</v>
      </c>
      <c r="E33" t="s">
        <v>7</v>
      </c>
      <c r="F33" t="s">
        <v>15</v>
      </c>
      <c r="G33" t="s">
        <v>15</v>
      </c>
    </row>
    <row r="37" spans="2:8">
      <c r="B37" t="s">
        <v>48</v>
      </c>
      <c r="D37" s="14" t="s">
        <v>193</v>
      </c>
    </row>
    <row r="38" spans="2:8">
      <c r="C38" t="s">
        <v>38</v>
      </c>
      <c r="D38" t="s">
        <v>44</v>
      </c>
      <c r="E38" t="s">
        <v>40</v>
      </c>
      <c r="F38" t="s">
        <v>46</v>
      </c>
    </row>
    <row r="39" spans="2:8">
      <c r="C39" t="str">
        <f>VLOOKUP(C38,DD!$C$3:$I$200,4,FALSE)</f>
        <v>n_tango_id</v>
      </c>
      <c r="D39" t="str">
        <f>VLOOKUP(D38,DD!$C$3:$I$200,4,FALSE)</f>
        <v>s_rirekiymd</v>
      </c>
      <c r="E39" t="str">
        <f>VLOOKUP(E38,DD!$C$3:$I$200,4,FALSE)</f>
        <v>d_eikyoudo_age</v>
      </c>
      <c r="F39" t="str">
        <f>VLOOKUP(F38,DD!$C$3:$I$200,4,FALSE)</f>
        <v>d_eikyoudo_sage</v>
      </c>
    </row>
    <row r="40" spans="2:8">
      <c r="C40" t="s">
        <v>5</v>
      </c>
      <c r="D40" t="s">
        <v>10</v>
      </c>
      <c r="E40" t="s">
        <v>15</v>
      </c>
      <c r="F40" t="s">
        <v>15</v>
      </c>
    </row>
    <row r="44" spans="2:8">
      <c r="B44" t="s">
        <v>49</v>
      </c>
      <c r="D44" s="14" t="s">
        <v>194</v>
      </c>
    </row>
    <row r="45" spans="2:8">
      <c r="C45" t="s">
        <v>37</v>
      </c>
      <c r="D45" t="s">
        <v>9</v>
      </c>
      <c r="E45" t="s">
        <v>24</v>
      </c>
      <c r="F45" t="s">
        <v>50</v>
      </c>
      <c r="G45" t="s">
        <v>51</v>
      </c>
      <c r="H45" t="s">
        <v>52</v>
      </c>
    </row>
    <row r="46" spans="2:8">
      <c r="C46" t="str">
        <f>VLOOKUP(C45,DD!$C$3:$I$200,4,FALSE)</f>
        <v>n_meigaraid</v>
      </c>
      <c r="D46" t="str">
        <f>VLOOKUP(D45,DD!$C$3:$I$200,4,FALSE)</f>
        <v>s_dataymd</v>
      </c>
      <c r="E46" t="str">
        <f>VLOOKUP(E45,DD!$C$3:$I$200,4,FALSE)</f>
        <v>n_neugokikbn</v>
      </c>
      <c r="F46" t="str">
        <f>VLOOKUP(F45,DD!$C$3:$I$200,4,FALSE)</f>
        <v>d_one_neugoki_eikyousisuu_ruikei</v>
      </c>
      <c r="G46" t="str">
        <f>VLOOKUP(G45,DD!$C$3:$I$200,4,FALSE)</f>
        <v>d_all_neugoki_eikyousisuu_ruikei</v>
      </c>
      <c r="H46" t="str">
        <f>VLOOKUP(H45,DD!$C$3:$I$200,4,FALSE)</f>
        <v>d_bunseki_kekka_tekiseido</v>
      </c>
    </row>
    <row r="47" spans="2:8">
      <c r="C47" t="s">
        <v>5</v>
      </c>
      <c r="D47" t="s">
        <v>10</v>
      </c>
      <c r="E47" t="s">
        <v>7</v>
      </c>
      <c r="F47" t="s">
        <v>15</v>
      </c>
      <c r="G47" t="s">
        <v>15</v>
      </c>
      <c r="H47" t="s">
        <v>15</v>
      </c>
    </row>
    <row r="49" spans="2:7">
      <c r="B49" t="s">
        <v>84</v>
      </c>
    </row>
    <row r="51" spans="2:7">
      <c r="B51" t="s">
        <v>85</v>
      </c>
      <c r="D51" s="14" t="s">
        <v>195</v>
      </c>
    </row>
    <row r="52" spans="2:7">
      <c r="C52" t="s">
        <v>86</v>
      </c>
      <c r="D52" t="s">
        <v>92</v>
      </c>
      <c r="E52" t="s">
        <v>87</v>
      </c>
      <c r="F52" t="s">
        <v>88</v>
      </c>
      <c r="G52" t="s">
        <v>89</v>
      </c>
    </row>
    <row r="53" spans="2:7">
      <c r="C53" t="str">
        <f>VLOOKUP(C52,DD!$C$3:$I$200,4,FALSE)</f>
        <v>n_batch_kekka_dataid</v>
      </c>
      <c r="D53" t="str">
        <f>VLOOKUP(D52,DD!$C$3:$I$200,4,FALSE)</f>
        <v>s_syoriymd</v>
      </c>
      <c r="E53" t="str">
        <f>VLOOKUP(E52,DD!$C$3:$I$200,4,FALSE)</f>
        <v>s_kinou_id</v>
      </c>
      <c r="F53" t="str">
        <f>VLOOKUP(F52,DD!$C$3:$I$200,4,FALSE)</f>
        <v>n_syori_kekka_kbn</v>
      </c>
      <c r="G53" t="str">
        <f>VLOOKUP(G52,DD!$C$3:$I$200,4,FALSE)</f>
        <v>s_syori_comment</v>
      </c>
    </row>
    <row r="54" spans="2:7">
      <c r="C54" t="s">
        <v>5</v>
      </c>
      <c r="D54" t="s">
        <v>6</v>
      </c>
      <c r="E54" t="s">
        <v>6</v>
      </c>
      <c r="F54" t="s">
        <v>7</v>
      </c>
      <c r="G54" t="s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849B-8023-4EE1-B3CD-CE67B291482A}">
  <dimension ref="B2:C224"/>
  <sheetViews>
    <sheetView topLeftCell="A78" workbookViewId="0">
      <selection activeCell="B78" sqref="B78"/>
    </sheetView>
  </sheetViews>
  <sheetFormatPr defaultRowHeight="17.649999999999999"/>
  <cols>
    <col min="1" max="16384" width="9" style="16"/>
  </cols>
  <sheetData>
    <row r="2" spans="2:3">
      <c r="B2" s="16" t="s">
        <v>211</v>
      </c>
    </row>
    <row r="3" spans="2:3" s="17" customFormat="1">
      <c r="B3" s="17" t="s">
        <v>291</v>
      </c>
    </row>
    <row r="4" spans="2:3">
      <c r="C4" s="16" t="s">
        <v>212</v>
      </c>
    </row>
    <row r="5" spans="2:3">
      <c r="C5" s="16" t="s">
        <v>213</v>
      </c>
    </row>
    <row r="6" spans="2:3">
      <c r="C6" s="16" t="s">
        <v>214</v>
      </c>
    </row>
    <row r="7" spans="2:3">
      <c r="C7" s="16" t="s">
        <v>215</v>
      </c>
    </row>
    <row r="8" spans="2:3">
      <c r="C8" s="16" t="s">
        <v>214</v>
      </c>
    </row>
    <row r="9" spans="2:3">
      <c r="C9" s="16" t="s">
        <v>216</v>
      </c>
    </row>
    <row r="10" spans="2:3">
      <c r="B10" s="16" t="s">
        <v>217</v>
      </c>
    </row>
    <row r="11" spans="2:3">
      <c r="B11" s="16" t="s">
        <v>218</v>
      </c>
    </row>
    <row r="12" spans="2:3">
      <c r="B12" s="16" t="s">
        <v>219</v>
      </c>
    </row>
    <row r="13" spans="2:3">
      <c r="B13" s="16" t="s">
        <v>220</v>
      </c>
    </row>
    <row r="14" spans="2:3">
      <c r="B14" s="16" t="s">
        <v>221</v>
      </c>
    </row>
    <row r="15" spans="2:3">
      <c r="B15" s="16" t="s">
        <v>222</v>
      </c>
    </row>
    <row r="16" spans="2:3">
      <c r="B16" s="16" t="s">
        <v>223</v>
      </c>
    </row>
    <row r="17" spans="2:2">
      <c r="B17" s="16" t="s">
        <v>224</v>
      </c>
    </row>
    <row r="18" spans="2:2">
      <c r="B18" s="16" t="s">
        <v>225</v>
      </c>
    </row>
    <row r="19" spans="2:2">
      <c r="B19" s="16" t="s">
        <v>224</v>
      </c>
    </row>
    <row r="20" spans="2:2">
      <c r="B20" s="16" t="s">
        <v>226</v>
      </c>
    </row>
    <row r="21" spans="2:2">
      <c r="B21" s="16" t="s">
        <v>227</v>
      </c>
    </row>
    <row r="22" spans="2:2">
      <c r="B22" s="16" t="s">
        <v>228</v>
      </c>
    </row>
    <row r="23" spans="2:2">
      <c r="B23" s="16" t="s">
        <v>228</v>
      </c>
    </row>
    <row r="24" spans="2:2">
      <c r="B24" s="16" t="s">
        <v>229</v>
      </c>
    </row>
    <row r="25" spans="2:2">
      <c r="B25" s="16" t="s">
        <v>230</v>
      </c>
    </row>
    <row r="26" spans="2:2">
      <c r="B26" s="16" t="s">
        <v>231</v>
      </c>
    </row>
    <row r="27" spans="2:2">
      <c r="B27" s="16" t="s">
        <v>220</v>
      </c>
    </row>
    <row r="28" spans="2:2">
      <c r="B28" s="16" t="s">
        <v>221</v>
      </c>
    </row>
    <row r="29" spans="2:2">
      <c r="B29" s="16" t="s">
        <v>222</v>
      </c>
    </row>
    <row r="30" spans="2:2">
      <c r="B30" s="16" t="s">
        <v>223</v>
      </c>
    </row>
    <row r="31" spans="2:2">
      <c r="B31" s="16" t="s">
        <v>224</v>
      </c>
    </row>
    <row r="32" spans="2:2">
      <c r="B32" s="16" t="s">
        <v>225</v>
      </c>
    </row>
    <row r="33" spans="2:2">
      <c r="B33" s="16" t="s">
        <v>224</v>
      </c>
    </row>
    <row r="34" spans="2:2">
      <c r="B34" s="16" t="s">
        <v>226</v>
      </c>
    </row>
    <row r="35" spans="2:2">
      <c r="B35" s="16" t="s">
        <v>227</v>
      </c>
    </row>
    <row r="36" spans="2:2">
      <c r="B36" s="16" t="s">
        <v>228</v>
      </c>
    </row>
    <row r="37" spans="2:2">
      <c r="B37" s="16" t="s">
        <v>228</v>
      </c>
    </row>
    <row r="38" spans="2:2">
      <c r="B38" s="16" t="s">
        <v>214</v>
      </c>
    </row>
    <row r="39" spans="2:2">
      <c r="B39" s="16" t="s">
        <v>232</v>
      </c>
    </row>
    <row r="40" spans="2:2">
      <c r="B40" s="16" t="s">
        <v>233</v>
      </c>
    </row>
    <row r="41" spans="2:2">
      <c r="B41" s="16" t="s">
        <v>234</v>
      </c>
    </row>
    <row r="42" spans="2:2">
      <c r="B42" s="16" t="s">
        <v>235</v>
      </c>
    </row>
    <row r="43" spans="2:2">
      <c r="B43" s="16" t="s">
        <v>222</v>
      </c>
    </row>
    <row r="44" spans="2:2">
      <c r="B44" s="16" t="s">
        <v>223</v>
      </c>
    </row>
    <row r="45" spans="2:2">
      <c r="B45" s="16" t="s">
        <v>236</v>
      </c>
    </row>
    <row r="46" spans="2:2">
      <c r="B46" s="16" t="s">
        <v>225</v>
      </c>
    </row>
    <row r="47" spans="2:2">
      <c r="B47" s="16" t="s">
        <v>236</v>
      </c>
    </row>
    <row r="48" spans="2:2">
      <c r="B48" s="16" t="s">
        <v>228</v>
      </c>
    </row>
    <row r="49" spans="2:2">
      <c r="B49" s="16" t="s">
        <v>228</v>
      </c>
    </row>
    <row r="50" spans="2:2">
      <c r="B50" s="16" t="s">
        <v>214</v>
      </c>
    </row>
    <row r="51" spans="2:2">
      <c r="B51" s="16" t="s">
        <v>237</v>
      </c>
    </row>
    <row r="52" spans="2:2">
      <c r="B52" s="16" t="s">
        <v>221</v>
      </c>
    </row>
    <row r="53" spans="2:2">
      <c r="B53" s="16" t="s">
        <v>222</v>
      </c>
    </row>
    <row r="54" spans="2:2">
      <c r="B54" s="16" t="s">
        <v>226</v>
      </c>
    </row>
    <row r="55" spans="2:2">
      <c r="B55" s="16" t="s">
        <v>234</v>
      </c>
    </row>
    <row r="56" spans="2:2">
      <c r="B56" s="16" t="s">
        <v>225</v>
      </c>
    </row>
    <row r="57" spans="2:2">
      <c r="B57" s="16" t="s">
        <v>236</v>
      </c>
    </row>
    <row r="58" spans="2:2">
      <c r="B58" s="16" t="s">
        <v>223</v>
      </c>
    </row>
    <row r="59" spans="2:2">
      <c r="B59" s="16" t="s">
        <v>236</v>
      </c>
    </row>
    <row r="60" spans="2:2">
      <c r="B60" s="16" t="s">
        <v>228</v>
      </c>
    </row>
    <row r="61" spans="2:2">
      <c r="B61" s="16" t="s">
        <v>228</v>
      </c>
    </row>
    <row r="62" spans="2:2">
      <c r="B62" s="16" t="s">
        <v>214</v>
      </c>
    </row>
    <row r="63" spans="2:2">
      <c r="B63" s="16" t="s">
        <v>238</v>
      </c>
    </row>
    <row r="64" spans="2:2">
      <c r="B64" s="16" t="s">
        <v>221</v>
      </c>
    </row>
    <row r="65" spans="2:2">
      <c r="B65" s="16" t="s">
        <v>222</v>
      </c>
    </row>
    <row r="66" spans="2:2">
      <c r="B66" s="16" t="s">
        <v>226</v>
      </c>
    </row>
    <row r="67" spans="2:2">
      <c r="B67" s="16" t="s">
        <v>234</v>
      </c>
    </row>
    <row r="68" spans="2:2">
      <c r="B68" s="16" t="s">
        <v>225</v>
      </c>
    </row>
    <row r="69" spans="2:2">
      <c r="B69" s="16" t="s">
        <v>236</v>
      </c>
    </row>
    <row r="70" spans="2:2">
      <c r="B70" s="16" t="s">
        <v>223</v>
      </c>
    </row>
    <row r="71" spans="2:2">
      <c r="B71" s="16" t="s">
        <v>236</v>
      </c>
    </row>
    <row r="72" spans="2:2">
      <c r="B72" s="16" t="s">
        <v>228</v>
      </c>
    </row>
    <row r="73" spans="2:2">
      <c r="B73" s="16" t="s">
        <v>228</v>
      </c>
    </row>
    <row r="74" spans="2:2">
      <c r="B74" s="16" t="s">
        <v>229</v>
      </c>
    </row>
    <row r="75" spans="2:2">
      <c r="B75" s="16" t="s">
        <v>239</v>
      </c>
    </row>
    <row r="76" spans="2:2">
      <c r="B76" s="16" t="s">
        <v>240</v>
      </c>
    </row>
    <row r="77" spans="2:2">
      <c r="B77" s="16" t="s">
        <v>241</v>
      </c>
    </row>
    <row r="78" spans="2:2">
      <c r="B78" s="16" t="s">
        <v>242</v>
      </c>
    </row>
    <row r="79" spans="2:2">
      <c r="B79" s="16" t="s">
        <v>243</v>
      </c>
    </row>
    <row r="80" spans="2:2">
      <c r="B80" s="16" t="s">
        <v>244</v>
      </c>
    </row>
    <row r="81" spans="2:2">
      <c r="B81" s="16" t="s">
        <v>245</v>
      </c>
    </row>
    <row r="82" spans="2:2">
      <c r="B82" s="16" t="s">
        <v>229</v>
      </c>
    </row>
    <row r="83" spans="2:2">
      <c r="B83" s="16" t="s">
        <v>246</v>
      </c>
    </row>
    <row r="84" spans="2:2">
      <c r="B84" s="16" t="s">
        <v>244</v>
      </c>
    </row>
    <row r="85" spans="2:2">
      <c r="B85" s="16" t="s">
        <v>247</v>
      </c>
    </row>
    <row r="86" spans="2:2">
      <c r="B86" s="16" t="s">
        <v>229</v>
      </c>
    </row>
    <row r="87" spans="2:2">
      <c r="B87" s="16" t="s">
        <v>228</v>
      </c>
    </row>
    <row r="88" spans="2:2">
      <c r="B88" s="16" t="s">
        <v>248</v>
      </c>
    </row>
    <row r="89" spans="2:2">
      <c r="B89" s="16" t="s">
        <v>249</v>
      </c>
    </row>
    <row r="90" spans="2:2">
      <c r="B90" s="16" t="s">
        <v>214</v>
      </c>
    </row>
    <row r="91" spans="2:2" s="17" customFormat="1">
      <c r="B91" s="17" t="s">
        <v>250</v>
      </c>
    </row>
    <row r="92" spans="2:2">
      <c r="B92" s="16" t="s">
        <v>212</v>
      </c>
    </row>
    <row r="93" spans="2:2">
      <c r="B93" s="16" t="s">
        <v>251</v>
      </c>
    </row>
    <row r="94" spans="2:2">
      <c r="B94" s="16" t="s">
        <v>217</v>
      </c>
    </row>
    <row r="95" spans="2:2">
      <c r="B95" s="16" t="s">
        <v>252</v>
      </c>
    </row>
    <row r="96" spans="2:2">
      <c r="B96" s="16" t="s">
        <v>219</v>
      </c>
    </row>
    <row r="97" spans="2:2">
      <c r="B97" s="16" t="s">
        <v>253</v>
      </c>
    </row>
    <row r="98" spans="2:2">
      <c r="B98" s="16" t="s">
        <v>221</v>
      </c>
    </row>
    <row r="99" spans="2:2">
      <c r="B99" s="16" t="s">
        <v>222</v>
      </c>
    </row>
    <row r="100" spans="2:2">
      <c r="B100" s="16" t="s">
        <v>226</v>
      </c>
    </row>
    <row r="101" spans="2:2">
      <c r="B101" s="16" t="s">
        <v>254</v>
      </c>
    </row>
    <row r="102" spans="2:2">
      <c r="B102" s="16" t="s">
        <v>223</v>
      </c>
    </row>
    <row r="103" spans="2:2">
      <c r="B103" s="16" t="s">
        <v>255</v>
      </c>
    </row>
    <row r="104" spans="2:2">
      <c r="B104" s="16" t="s">
        <v>225</v>
      </c>
    </row>
    <row r="105" spans="2:2">
      <c r="B105" s="16" t="s">
        <v>255</v>
      </c>
    </row>
    <row r="106" spans="2:2">
      <c r="B106" s="16" t="s">
        <v>228</v>
      </c>
    </row>
    <row r="107" spans="2:2">
      <c r="B107" s="16" t="s">
        <v>228</v>
      </c>
    </row>
    <row r="108" spans="2:2">
      <c r="B108" s="16" t="s">
        <v>229</v>
      </c>
    </row>
    <row r="109" spans="2:2">
      <c r="B109" s="16" t="s">
        <v>230</v>
      </c>
    </row>
    <row r="110" spans="2:2">
      <c r="B110" s="16" t="s">
        <v>231</v>
      </c>
    </row>
    <row r="111" spans="2:2">
      <c r="B111" s="16" t="s">
        <v>253</v>
      </c>
    </row>
    <row r="112" spans="2:2">
      <c r="B112" s="16" t="s">
        <v>221</v>
      </c>
    </row>
    <row r="113" spans="2:2">
      <c r="B113" s="16" t="s">
        <v>222</v>
      </c>
    </row>
    <row r="114" spans="2:2">
      <c r="B114" s="16" t="s">
        <v>226</v>
      </c>
    </row>
    <row r="115" spans="2:2">
      <c r="B115" s="16" t="s">
        <v>254</v>
      </c>
    </row>
    <row r="116" spans="2:2">
      <c r="B116" s="16" t="s">
        <v>223</v>
      </c>
    </row>
    <row r="117" spans="2:2">
      <c r="B117" s="16" t="s">
        <v>255</v>
      </c>
    </row>
    <row r="118" spans="2:2">
      <c r="B118" s="16" t="s">
        <v>225</v>
      </c>
    </row>
    <row r="119" spans="2:2">
      <c r="B119" s="16" t="s">
        <v>255</v>
      </c>
    </row>
    <row r="120" spans="2:2">
      <c r="B120" s="16" t="s">
        <v>228</v>
      </c>
    </row>
    <row r="121" spans="2:2">
      <c r="B121" s="16" t="s">
        <v>228</v>
      </c>
    </row>
    <row r="122" spans="2:2">
      <c r="B122" s="16" t="s">
        <v>229</v>
      </c>
    </row>
    <row r="123" spans="2:2">
      <c r="B123" s="16" t="s">
        <v>239</v>
      </c>
    </row>
    <row r="124" spans="2:2">
      <c r="B124" s="16" t="s">
        <v>240</v>
      </c>
    </row>
    <row r="125" spans="2:2">
      <c r="B125" s="16" t="s">
        <v>256</v>
      </c>
    </row>
    <row r="126" spans="2:2">
      <c r="B126" s="16" t="s">
        <v>257</v>
      </c>
    </row>
    <row r="127" spans="2:2">
      <c r="B127" s="16" t="s">
        <v>243</v>
      </c>
    </row>
    <row r="128" spans="2:2">
      <c r="B128" s="16" t="s">
        <v>244</v>
      </c>
    </row>
    <row r="129" spans="2:2">
      <c r="B129" s="16" t="s">
        <v>258</v>
      </c>
    </row>
    <row r="130" spans="2:2">
      <c r="B130" s="16" t="s">
        <v>229</v>
      </c>
    </row>
    <row r="131" spans="2:2">
      <c r="B131" s="16" t="s">
        <v>246</v>
      </c>
    </row>
    <row r="132" spans="2:2">
      <c r="B132" s="16" t="s">
        <v>244</v>
      </c>
    </row>
    <row r="133" spans="2:2">
      <c r="B133" s="16" t="s">
        <v>259</v>
      </c>
    </row>
    <row r="134" spans="2:2">
      <c r="B134" s="16" t="s">
        <v>214</v>
      </c>
    </row>
    <row r="135" spans="2:2">
      <c r="B135" s="16" t="s">
        <v>260</v>
      </c>
    </row>
    <row r="136" spans="2:2">
      <c r="B136" s="16" t="s">
        <v>214</v>
      </c>
    </row>
    <row r="137" spans="2:2">
      <c r="B137" s="16" t="s">
        <v>261</v>
      </c>
    </row>
    <row r="138" spans="2:2">
      <c r="B138" s="16" t="s">
        <v>229</v>
      </c>
    </row>
    <row r="139" spans="2:2">
      <c r="B139" s="16" t="s">
        <v>228</v>
      </c>
    </row>
    <row r="140" spans="2:2">
      <c r="B140" s="16" t="s">
        <v>262</v>
      </c>
    </row>
    <row r="141" spans="2:2">
      <c r="B141" s="16" t="s">
        <v>263</v>
      </c>
    </row>
    <row r="142" spans="2:2">
      <c r="B142" s="16" t="s">
        <v>214</v>
      </c>
    </row>
    <row r="143" spans="2:2" s="17" customFormat="1">
      <c r="B143" s="17" t="s">
        <v>264</v>
      </c>
    </row>
    <row r="144" spans="2:2">
      <c r="B144" s="16" t="s">
        <v>212</v>
      </c>
    </row>
    <row r="145" spans="2:2">
      <c r="B145" s="16" t="s">
        <v>265</v>
      </c>
    </row>
    <row r="146" spans="2:2">
      <c r="B146" s="16" t="s">
        <v>214</v>
      </c>
    </row>
    <row r="147" spans="2:2">
      <c r="B147" s="16" t="s">
        <v>266</v>
      </c>
    </row>
    <row r="148" spans="2:2">
      <c r="B148" s="16" t="s">
        <v>214</v>
      </c>
    </row>
    <row r="149" spans="2:2">
      <c r="B149" s="16" t="s">
        <v>267</v>
      </c>
    </row>
    <row r="150" spans="2:2">
      <c r="B150" s="16" t="s">
        <v>214</v>
      </c>
    </row>
    <row r="151" spans="2:2">
      <c r="B151" s="16" t="s">
        <v>268</v>
      </c>
    </row>
    <row r="152" spans="2:2">
      <c r="B152" s="16" t="s">
        <v>214</v>
      </c>
    </row>
    <row r="153" spans="2:2">
      <c r="B153" s="16" t="s">
        <v>269</v>
      </c>
    </row>
    <row r="154" spans="2:2">
      <c r="B154" s="16" t="s">
        <v>214</v>
      </c>
    </row>
    <row r="155" spans="2:2">
      <c r="B155" s="16" t="s">
        <v>270</v>
      </c>
    </row>
    <row r="156" spans="2:2">
      <c r="B156" s="16" t="s">
        <v>214</v>
      </c>
    </row>
    <row r="157" spans="2:2">
      <c r="B157" s="16" t="s">
        <v>271</v>
      </c>
    </row>
    <row r="158" spans="2:2">
      <c r="B158" s="16" t="s">
        <v>214</v>
      </c>
    </row>
    <row r="159" spans="2:2">
      <c r="B159" s="16" t="s">
        <v>272</v>
      </c>
    </row>
    <row r="160" spans="2:2">
      <c r="B160" s="16" t="s">
        <v>214</v>
      </c>
    </row>
    <row r="161" spans="2:2">
      <c r="B161" s="16" t="s">
        <v>273</v>
      </c>
    </row>
    <row r="162" spans="2:2">
      <c r="B162" s="16" t="s">
        <v>214</v>
      </c>
    </row>
    <row r="163" spans="2:2">
      <c r="B163" s="16" t="s">
        <v>274</v>
      </c>
    </row>
    <row r="164" spans="2:2">
      <c r="B164" s="16" t="s">
        <v>214</v>
      </c>
    </row>
    <row r="165" spans="2:2">
      <c r="B165" s="16" t="s">
        <v>275</v>
      </c>
    </row>
    <row r="166" spans="2:2">
      <c r="B166" s="16" t="s">
        <v>214</v>
      </c>
    </row>
    <row r="167" spans="2:2">
      <c r="B167" s="16" t="s">
        <v>276</v>
      </c>
    </row>
    <row r="168" spans="2:2">
      <c r="B168" s="16" t="s">
        <v>217</v>
      </c>
    </row>
    <row r="169" spans="2:2">
      <c r="B169" s="16" t="s">
        <v>277</v>
      </c>
    </row>
    <row r="170" spans="2:2">
      <c r="B170" s="16" t="s">
        <v>219</v>
      </c>
    </row>
    <row r="171" spans="2:2">
      <c r="B171" s="16" t="s">
        <v>278</v>
      </c>
    </row>
    <row r="172" spans="2:2">
      <c r="B172" s="16" t="s">
        <v>221</v>
      </c>
    </row>
    <row r="173" spans="2:2">
      <c r="B173" s="16" t="s">
        <v>222</v>
      </c>
    </row>
    <row r="174" spans="2:2">
      <c r="B174" s="16" t="s">
        <v>223</v>
      </c>
    </row>
    <row r="175" spans="2:2">
      <c r="B175" s="16" t="s">
        <v>279</v>
      </c>
    </row>
    <row r="176" spans="2:2">
      <c r="B176" s="16" t="s">
        <v>226</v>
      </c>
    </row>
    <row r="177" spans="2:2">
      <c r="B177" s="16" t="s">
        <v>280</v>
      </c>
    </row>
    <row r="178" spans="2:2">
      <c r="B178" s="16" t="s">
        <v>225</v>
      </c>
    </row>
    <row r="179" spans="2:2">
      <c r="B179" s="16" t="s">
        <v>281</v>
      </c>
    </row>
    <row r="180" spans="2:2">
      <c r="B180" s="16" t="s">
        <v>228</v>
      </c>
    </row>
    <row r="181" spans="2:2">
      <c r="B181" s="16" t="s">
        <v>228</v>
      </c>
    </row>
    <row r="182" spans="2:2">
      <c r="B182" s="16" t="s">
        <v>229</v>
      </c>
    </row>
    <row r="183" spans="2:2">
      <c r="B183" s="16" t="s">
        <v>230</v>
      </c>
    </row>
    <row r="184" spans="2:2">
      <c r="B184" s="16" t="s">
        <v>231</v>
      </c>
    </row>
    <row r="185" spans="2:2">
      <c r="B185" s="16" t="s">
        <v>278</v>
      </c>
    </row>
    <row r="186" spans="2:2">
      <c r="B186" s="16" t="s">
        <v>221</v>
      </c>
    </row>
    <row r="187" spans="2:2">
      <c r="B187" s="16" t="s">
        <v>222</v>
      </c>
    </row>
    <row r="188" spans="2:2">
      <c r="B188" s="16" t="s">
        <v>223</v>
      </c>
    </row>
    <row r="189" spans="2:2">
      <c r="B189" s="16" t="s">
        <v>279</v>
      </c>
    </row>
    <row r="190" spans="2:2">
      <c r="B190" s="16" t="s">
        <v>226</v>
      </c>
    </row>
    <row r="191" spans="2:2">
      <c r="B191" s="16" t="s">
        <v>280</v>
      </c>
    </row>
    <row r="192" spans="2:2">
      <c r="B192" s="16" t="s">
        <v>225</v>
      </c>
    </row>
    <row r="193" spans="2:2">
      <c r="B193" s="16" t="s">
        <v>281</v>
      </c>
    </row>
    <row r="194" spans="2:2">
      <c r="B194" s="16" t="s">
        <v>228</v>
      </c>
    </row>
    <row r="195" spans="2:2">
      <c r="B195" s="16" t="s">
        <v>228</v>
      </c>
    </row>
    <row r="196" spans="2:2">
      <c r="B196" s="16" t="s">
        <v>214</v>
      </c>
    </row>
    <row r="197" spans="2:2">
      <c r="B197" s="16" t="s">
        <v>282</v>
      </c>
    </row>
    <row r="198" spans="2:2">
      <c r="B198" s="16" t="s">
        <v>221</v>
      </c>
    </row>
    <row r="199" spans="2:2">
      <c r="B199" s="16" t="s">
        <v>222</v>
      </c>
    </row>
    <row r="200" spans="2:2">
      <c r="B200" s="16" t="s">
        <v>223</v>
      </c>
    </row>
    <row r="201" spans="2:2">
      <c r="B201" s="16" t="s">
        <v>283</v>
      </c>
    </row>
    <row r="202" spans="2:2">
      <c r="B202" s="16" t="s">
        <v>226</v>
      </c>
    </row>
    <row r="203" spans="2:2">
      <c r="B203" s="16" t="s">
        <v>280</v>
      </c>
    </row>
    <row r="204" spans="2:2">
      <c r="B204" s="16" t="s">
        <v>225</v>
      </c>
    </row>
    <row r="205" spans="2:2">
      <c r="B205" s="16" t="s">
        <v>283</v>
      </c>
    </row>
    <row r="206" spans="2:2">
      <c r="B206" s="16" t="s">
        <v>228</v>
      </c>
    </row>
    <row r="207" spans="2:2">
      <c r="B207" s="16" t="s">
        <v>228</v>
      </c>
    </row>
    <row r="208" spans="2:2">
      <c r="B208" s="16" t="s">
        <v>229</v>
      </c>
    </row>
    <row r="209" spans="2:2">
      <c r="B209" s="16" t="s">
        <v>239</v>
      </c>
    </row>
    <row r="210" spans="2:2">
      <c r="B210" s="16" t="s">
        <v>240</v>
      </c>
    </row>
    <row r="211" spans="2:2">
      <c r="B211" s="16" t="s">
        <v>256</v>
      </c>
    </row>
    <row r="212" spans="2:2">
      <c r="B212" s="16" t="s">
        <v>284</v>
      </c>
    </row>
    <row r="213" spans="2:2">
      <c r="B213" s="16" t="s">
        <v>243</v>
      </c>
    </row>
    <row r="214" spans="2:2">
      <c r="B214" s="16" t="s">
        <v>244</v>
      </c>
    </row>
    <row r="215" spans="2:2">
      <c r="B215" s="16" t="s">
        <v>285</v>
      </c>
    </row>
    <row r="216" spans="2:2">
      <c r="B216" s="16" t="s">
        <v>229</v>
      </c>
    </row>
    <row r="217" spans="2:2">
      <c r="B217" s="16" t="s">
        <v>246</v>
      </c>
    </row>
    <row r="218" spans="2:2">
      <c r="B218" s="16" t="s">
        <v>286</v>
      </c>
    </row>
    <row r="219" spans="2:2">
      <c r="B219" s="16" t="s">
        <v>228</v>
      </c>
    </row>
    <row r="220" spans="2:2">
      <c r="B220" s="16" t="s">
        <v>287</v>
      </c>
    </row>
    <row r="221" spans="2:2">
      <c r="B221" s="16" t="s">
        <v>288</v>
      </c>
    </row>
    <row r="222" spans="2:2">
      <c r="B222" s="16" t="s">
        <v>289</v>
      </c>
    </row>
    <row r="223" spans="2:2">
      <c r="B223" s="16" t="s">
        <v>290</v>
      </c>
    </row>
    <row r="224" spans="2:2">
      <c r="B224" s="16" t="s">
        <v>228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045E-C80B-45E7-9FD0-8D677988408E}">
  <dimension ref="A1"/>
  <sheetViews>
    <sheetView workbookViewId="0">
      <selection activeCell="B2" sqref="B2"/>
    </sheetView>
  </sheetViews>
  <sheetFormatPr defaultRowHeight="17.649999999999999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9ED1-E227-4CD4-A66B-9AD9B395DEB9}">
  <dimension ref="B1:G91"/>
  <sheetViews>
    <sheetView topLeftCell="A39" workbookViewId="0">
      <selection activeCell="F43" sqref="F43"/>
    </sheetView>
  </sheetViews>
  <sheetFormatPr defaultRowHeight="17.649999999999999"/>
  <cols>
    <col min="1" max="2" width="2.5625" customWidth="1"/>
    <col min="3" max="3" width="22.25" customWidth="1"/>
    <col min="4" max="4" width="20.75" bestFit="1" customWidth="1"/>
  </cols>
  <sheetData>
    <row r="1" spans="2:7">
      <c r="E1" t="s">
        <v>198</v>
      </c>
    </row>
    <row r="2" spans="2:7">
      <c r="B2" t="s">
        <v>196</v>
      </c>
      <c r="C2" s="14"/>
      <c r="E2" s="14" t="str">
        <f>"create table "&amp;B2&amp;"("&amp;_xlfn.CONCAT(G4:G9)&amp;");"</f>
        <v>create table m_meigara(n_meigaraid INTEGER (4) primary key, s_meigaraname varchar(100), n_sijyou_kbn INTEGER (2), n_gyousyu_bunrui_kbn INTEGER (2), n_tangen_kabusuu INTEGER (5), n_nikkei_saiyou_flg INTEGER (1));</v>
      </c>
    </row>
    <row r="3" spans="2:7">
      <c r="E3" s="14"/>
    </row>
    <row r="4" spans="2:7">
      <c r="C4" t="s">
        <v>37</v>
      </c>
      <c r="D4" t="str">
        <f>VLOOKUP(C4,DD!$C$3:$I$200,4,FALSE)</f>
        <v>n_meigaraid</v>
      </c>
      <c r="E4" t="str">
        <f>VLOOKUP(C4,DD!$C$3:$I$200,5,FALSE)</f>
        <v xml:space="preserve">INTEGER </v>
      </c>
      <c r="F4">
        <f>VLOOKUP(C4,DD!$C$3:$I$200,6,FALSE)</f>
        <v>4</v>
      </c>
      <c r="G4" t="str">
        <f>D4&amp;" "&amp;E4&amp;"("&amp;F4&amp;") primary key, "</f>
        <v xml:space="preserve">n_meigaraid INTEGER (4) primary key, </v>
      </c>
    </row>
    <row r="5" spans="2:7">
      <c r="C5" t="s">
        <v>1</v>
      </c>
      <c r="D5" t="str">
        <f>VLOOKUP(C5,DD!$C$3:$I$200,4,FALSE)</f>
        <v>s_meigaraname</v>
      </c>
      <c r="E5" t="str">
        <f>VLOOKUP(C5,DD!$C$3:$I$200,5,FALSE)</f>
        <v>varchar</v>
      </c>
      <c r="F5">
        <f>VLOOKUP(C5,DD!$C$3:$I$200,6,FALSE)</f>
        <v>100</v>
      </c>
      <c r="G5" t="str">
        <f>D5&amp;" "&amp;E5&amp;"("&amp;F5&amp;"), "</f>
        <v xml:space="preserve">s_meigaraname varchar(100), </v>
      </c>
    </row>
    <row r="6" spans="2:7">
      <c r="C6" t="s">
        <v>2</v>
      </c>
      <c r="D6" t="str">
        <f>VLOOKUP(C6,DD!$C$3:$I$200,4,FALSE)</f>
        <v>n_sijyou_kbn</v>
      </c>
      <c r="E6" t="str">
        <f>VLOOKUP(C6,DD!$C$3:$I$200,5,FALSE)</f>
        <v xml:space="preserve">INTEGER </v>
      </c>
      <c r="F6">
        <f>VLOOKUP(C6,DD!$C$3:$I$200,6,FALSE)</f>
        <v>2</v>
      </c>
      <c r="G6" t="str">
        <f t="shared" ref="G6:G8" si="0">D6&amp;" "&amp;E6&amp;"("&amp;F6&amp;"), "</f>
        <v xml:space="preserve">n_sijyou_kbn INTEGER (2), </v>
      </c>
    </row>
    <row r="7" spans="2:7">
      <c r="C7" t="s">
        <v>17</v>
      </c>
      <c r="D7" t="str">
        <f>VLOOKUP(C7,DD!$C$3:$I$200,4,FALSE)</f>
        <v>n_gyousyu_bunrui_kbn</v>
      </c>
      <c r="E7" t="str">
        <f>VLOOKUP(C7,DD!$C$3:$I$200,5,FALSE)</f>
        <v xml:space="preserve">INTEGER </v>
      </c>
      <c r="F7">
        <f>VLOOKUP(C7,DD!$C$3:$I$200,6,FALSE)</f>
        <v>2</v>
      </c>
      <c r="G7" t="str">
        <f t="shared" si="0"/>
        <v xml:space="preserve">n_gyousyu_bunrui_kbn INTEGER (2), </v>
      </c>
    </row>
    <row r="8" spans="2:7">
      <c r="C8" t="s">
        <v>3</v>
      </c>
      <c r="D8" t="str">
        <f>VLOOKUP(C8,DD!$C$3:$I$200,4,FALSE)</f>
        <v>n_tangen_kabusuu</v>
      </c>
      <c r="E8" t="str">
        <f>VLOOKUP(C8,DD!$C$3:$I$200,5,FALSE)</f>
        <v xml:space="preserve">INTEGER </v>
      </c>
      <c r="F8">
        <f>VLOOKUP(C8,DD!$C$3:$I$200,6,FALSE)</f>
        <v>5</v>
      </c>
      <c r="G8" t="str">
        <f t="shared" si="0"/>
        <v xml:space="preserve">n_tangen_kabusuu INTEGER (5), </v>
      </c>
    </row>
    <row r="9" spans="2:7">
      <c r="C9" t="s">
        <v>4</v>
      </c>
      <c r="D9" t="str">
        <f>VLOOKUP(C9,DD!$C$3:$I$200,4,FALSE)</f>
        <v>n_nikkei_saiyou_flg</v>
      </c>
      <c r="E9" t="str">
        <f>VLOOKUP(C9,DD!$C$3:$I$200,5,FALSE)</f>
        <v xml:space="preserve">INTEGER </v>
      </c>
      <c r="F9">
        <f>VLOOKUP(C9,DD!$C$3:$I$200,6,FALSE)</f>
        <v>1</v>
      </c>
      <c r="G9" t="str">
        <f>D9&amp;" "&amp;E9&amp;"("&amp;F9&amp;")"</f>
        <v>n_nikkei_saiyou_flg INTEGER (1)</v>
      </c>
    </row>
    <row r="11" spans="2:7" s="15" customFormat="1"/>
    <row r="12" spans="2:7">
      <c r="B12" t="s">
        <v>199</v>
      </c>
      <c r="E12" s="14" t="str">
        <f>"create table "&amp;B12&amp;"("&amp;_xlfn.CONCAT(G14:G30)&amp;" PRIMARY KEY("&amp;E13&amp;"));"</f>
        <v>create table t_kabuka(n_meigaraid INTEGER (4), s_dataymd varchar(8), n_pts_kbn INTEGER (2), d_hazimarine double(10,3), d_takane double(10,3), d_yasune double(10,3), d_owarine double(10,3), n_dekitakasuu INTEGER (30), n_yauzyou_cnt INTEGER (10,3), d_jikasougaku double(30,3), d_owarine_before_zoukaritu double(10,3), d_owarine_before_zoukagk double(10,3), n_neugokikbn INTEGER (2), n_stop_torihiki_kbn INTEGER (2), d_pts_owarine_zoukaritu double(5,3), d_pts_owarine_zoukagk double(10,3), n_pts_neugokikbn INTEGER (2),  PRIMARY KEY(n_meigaraid, s_dataymd));</v>
      </c>
    </row>
    <row r="13" spans="2:7">
      <c r="E13" s="14" t="str">
        <f>D14&amp;", "&amp;D15</f>
        <v>n_meigaraid, s_dataymd</v>
      </c>
    </row>
    <row r="14" spans="2:7">
      <c r="C14" t="s">
        <v>37</v>
      </c>
      <c r="D14" t="str">
        <f>VLOOKUP(C14,DD!$C$3:$I$200,4,FALSE)</f>
        <v>n_meigaraid</v>
      </c>
      <c r="E14" t="str">
        <f>VLOOKUP(C14,DD!$C$3:$I$200,5,FALSE)</f>
        <v xml:space="preserve">INTEGER </v>
      </c>
      <c r="F14">
        <f>VLOOKUP(C14,DD!$C$3:$I$200,6,FALSE)</f>
        <v>4</v>
      </c>
      <c r="G14" t="str">
        <f>D14&amp;" "&amp;E14&amp;"("&amp;F14&amp;"), "</f>
        <v xml:space="preserve">n_meigaraid INTEGER (4), </v>
      </c>
    </row>
    <row r="15" spans="2:7">
      <c r="C15" t="s">
        <v>9</v>
      </c>
      <c r="D15" t="str">
        <f>VLOOKUP(C15,DD!$C$3:$I$200,4,FALSE)</f>
        <v>s_dataymd</v>
      </c>
      <c r="E15" t="str">
        <f>VLOOKUP(C15,DD!$C$3:$I$200,5,FALSE)</f>
        <v>varchar</v>
      </c>
      <c r="F15">
        <f>VLOOKUP(C15,DD!$C$3:$I$200,6,FALSE)</f>
        <v>8</v>
      </c>
      <c r="G15" t="str">
        <f>D15&amp;" "&amp;E15&amp;"("&amp;F15&amp;"), "</f>
        <v xml:space="preserve">s_dataymd varchar(8), </v>
      </c>
    </row>
    <row r="16" spans="2:7">
      <c r="C16" t="s">
        <v>18</v>
      </c>
      <c r="D16" t="str">
        <f>VLOOKUP(C16,DD!$C$3:$I$200,4,FALSE)</f>
        <v>n_pts_kbn</v>
      </c>
      <c r="E16" t="str">
        <f>VLOOKUP(C16,DD!$C$3:$I$200,5,FALSE)</f>
        <v xml:space="preserve">INTEGER </v>
      </c>
      <c r="F16">
        <f>VLOOKUP(C16,DD!$C$3:$I$200,6,FALSE)</f>
        <v>2</v>
      </c>
      <c r="G16" t="str">
        <f t="shared" ref="G16:G29" si="1">D16&amp;" "&amp;E16&amp;"("&amp;F16&amp;"), "</f>
        <v xml:space="preserve">n_pts_kbn INTEGER (2), </v>
      </c>
    </row>
    <row r="17" spans="3:7">
      <c r="C17" t="s">
        <v>11</v>
      </c>
      <c r="D17" t="str">
        <f>VLOOKUP(C17,DD!$C$3:$I$200,4,FALSE)</f>
        <v>d_hazimarine</v>
      </c>
      <c r="E17" t="str">
        <f>VLOOKUP(C17,DD!$C$3:$I$200,5,FALSE)</f>
        <v>double</v>
      </c>
      <c r="F17" t="str">
        <f>VLOOKUP(C17,DD!$C$3:$I$200,6,FALSE)</f>
        <v>10,3</v>
      </c>
      <c r="G17" t="str">
        <f t="shared" si="1"/>
        <v xml:space="preserve">d_hazimarine double(10,3), </v>
      </c>
    </row>
    <row r="18" spans="3:7">
      <c r="C18" t="s">
        <v>12</v>
      </c>
      <c r="D18" t="str">
        <f>VLOOKUP(C18,DD!$C$3:$I$200,4,FALSE)</f>
        <v>d_takane</v>
      </c>
      <c r="E18" t="str">
        <f>VLOOKUP(C18,DD!$C$3:$I$200,5,FALSE)</f>
        <v>double</v>
      </c>
      <c r="F18" t="str">
        <f>VLOOKUP(C18,DD!$C$3:$I$200,6,FALSE)</f>
        <v>10,3</v>
      </c>
      <c r="G18" t="str">
        <f t="shared" si="1"/>
        <v xml:space="preserve">d_takane double(10,3), </v>
      </c>
    </row>
    <row r="19" spans="3:7">
      <c r="C19" t="s">
        <v>16</v>
      </c>
      <c r="D19" t="str">
        <f>VLOOKUP(C19,DD!$C$3:$I$200,4,FALSE)</f>
        <v>d_yasune</v>
      </c>
      <c r="E19" t="str">
        <f>VLOOKUP(C19,DD!$C$3:$I$200,5,FALSE)</f>
        <v>double</v>
      </c>
      <c r="F19" t="str">
        <f>VLOOKUP(C19,DD!$C$3:$I$200,6,FALSE)</f>
        <v>10,3</v>
      </c>
      <c r="G19" t="str">
        <f t="shared" si="1"/>
        <v xml:space="preserve">d_yasune double(10,3), </v>
      </c>
    </row>
    <row r="20" spans="3:7">
      <c r="C20" t="s">
        <v>13</v>
      </c>
      <c r="D20" t="str">
        <f>VLOOKUP(C20,DD!$C$3:$I$200,4,FALSE)</f>
        <v>d_owarine</v>
      </c>
      <c r="E20" t="str">
        <f>VLOOKUP(C20,DD!$C$3:$I$200,5,FALSE)</f>
        <v>double</v>
      </c>
      <c r="F20" t="str">
        <f>VLOOKUP(C20,DD!$C$3:$I$200,6,FALSE)</f>
        <v>10,3</v>
      </c>
      <c r="G20" t="str">
        <f t="shared" si="1"/>
        <v xml:space="preserve">d_owarine double(10,3), </v>
      </c>
    </row>
    <row r="21" spans="3:7">
      <c r="C21" t="s">
        <v>14</v>
      </c>
      <c r="D21" t="str">
        <f>VLOOKUP(C21,DD!$C$3:$I$200,4,FALSE)</f>
        <v>n_dekitakasuu</v>
      </c>
      <c r="E21" t="str">
        <f>VLOOKUP(C21,DD!$C$3:$I$200,5,FALSE)</f>
        <v xml:space="preserve">INTEGER </v>
      </c>
      <c r="F21">
        <f>VLOOKUP(C21,DD!$C$3:$I$200,6,FALSE)</f>
        <v>30</v>
      </c>
      <c r="G21" t="str">
        <f t="shared" si="1"/>
        <v xml:space="preserve">n_dekitakasuu INTEGER (30), </v>
      </c>
    </row>
    <row r="22" spans="3:7" s="6" customFormat="1">
      <c r="C22" s="6" t="s">
        <v>204</v>
      </c>
      <c r="D22" s="6" t="str">
        <f>VLOOKUP(C22,DD!$C$3:$I$200,4,FALSE)</f>
        <v>n_yauzyou_cnt</v>
      </c>
      <c r="E22" s="6" t="str">
        <f>VLOOKUP(C22,DD!$C$3:$I$200,5,FALSE)</f>
        <v xml:space="preserve">INTEGER </v>
      </c>
      <c r="F22" s="6" t="str">
        <f>VLOOKUP(C22,DD!$C$3:$I$200,6,FALSE)</f>
        <v>10,3</v>
      </c>
      <c r="G22" s="6" t="str">
        <f t="shared" si="1"/>
        <v xml:space="preserve">n_yauzyou_cnt INTEGER (10,3), </v>
      </c>
    </row>
    <row r="23" spans="3:7" s="6" customFormat="1">
      <c r="C23" s="6" t="s">
        <v>205</v>
      </c>
      <c r="D23" s="6" t="str">
        <f>VLOOKUP(C23,DD!$C$3:$I$200,4,FALSE)</f>
        <v>d_jikasougaku</v>
      </c>
      <c r="E23" s="6" t="str">
        <f>VLOOKUP(C23,DD!$C$3:$I$200,5,FALSE)</f>
        <v>double</v>
      </c>
      <c r="F23" s="6" t="str">
        <f>VLOOKUP(C23,DD!$C$3:$I$200,6,FALSE)</f>
        <v>30,3</v>
      </c>
      <c r="G23" s="6" t="str">
        <f t="shared" ref="G23" si="2">D23&amp;" "&amp;E23&amp;"("&amp;F23&amp;"), "</f>
        <v xml:space="preserve">d_jikasougaku double(30,3), </v>
      </c>
    </row>
    <row r="24" spans="3:7">
      <c r="C24" t="s">
        <v>22</v>
      </c>
      <c r="D24" t="str">
        <f>VLOOKUP(C24,DD!$C$3:$I$200,4,FALSE)</f>
        <v>d_owarine_before_zoukaritu</v>
      </c>
      <c r="E24" t="str">
        <f>VLOOKUP(C24,DD!$C$3:$I$200,5,FALSE)</f>
        <v>double</v>
      </c>
      <c r="F24" t="str">
        <f>VLOOKUP(C24,DD!$C$3:$I$200,6,FALSE)</f>
        <v>10,3</v>
      </c>
      <c r="G24" t="str">
        <f t="shared" si="1"/>
        <v xml:space="preserve">d_owarine_before_zoukaritu double(10,3), </v>
      </c>
    </row>
    <row r="25" spans="3:7">
      <c r="C25" t="s">
        <v>20</v>
      </c>
      <c r="D25" t="str">
        <f>VLOOKUP(C25,DD!$C$3:$I$200,4,FALSE)</f>
        <v>d_owarine_before_zoukagk</v>
      </c>
      <c r="E25" t="str">
        <f>VLOOKUP(C25,DD!$C$3:$I$200,5,FALSE)</f>
        <v>double</v>
      </c>
      <c r="F25" t="str">
        <f>VLOOKUP(C25,DD!$C$3:$I$200,6,FALSE)</f>
        <v>10,3</v>
      </c>
      <c r="G25" t="str">
        <f t="shared" si="1"/>
        <v xml:space="preserve">d_owarine_before_zoukagk double(10,3), </v>
      </c>
    </row>
    <row r="26" spans="3:7">
      <c r="C26" t="s">
        <v>24</v>
      </c>
      <c r="D26" t="str">
        <f>VLOOKUP(C26,DD!$C$3:$I$200,4,FALSE)</f>
        <v>n_neugokikbn</v>
      </c>
      <c r="E26" t="str">
        <f>VLOOKUP(C26,DD!$C$3:$I$200,5,FALSE)</f>
        <v xml:space="preserve">INTEGER </v>
      </c>
      <c r="F26">
        <f>VLOOKUP(C26,DD!$C$3:$I$200,6,FALSE)</f>
        <v>2</v>
      </c>
      <c r="G26" t="str">
        <f t="shared" si="1"/>
        <v xml:space="preserve">n_neugokikbn INTEGER (2), </v>
      </c>
    </row>
    <row r="27" spans="3:7">
      <c r="C27" t="s">
        <v>19</v>
      </c>
      <c r="D27" t="str">
        <f>VLOOKUP(C27,DD!$C$3:$I$200,4,FALSE)</f>
        <v>n_stop_torihiki_kbn</v>
      </c>
      <c r="E27" t="str">
        <f>VLOOKUP(C27,DD!$C$3:$I$200,5,FALSE)</f>
        <v xml:space="preserve">INTEGER </v>
      </c>
      <c r="F27">
        <f>VLOOKUP(C27,DD!$C$3:$I$200,6,FALSE)</f>
        <v>2</v>
      </c>
      <c r="G27" t="str">
        <f t="shared" si="1"/>
        <v xml:space="preserve">n_stop_torihiki_kbn INTEGER (2), </v>
      </c>
    </row>
    <row r="28" spans="3:7">
      <c r="C28" t="s">
        <v>23</v>
      </c>
      <c r="D28" t="str">
        <f>VLOOKUP(C28,DD!$C$3:$I$200,4,FALSE)</f>
        <v>d_pts_owarine_zoukaritu</v>
      </c>
      <c r="E28" t="str">
        <f>VLOOKUP(C28,DD!$C$3:$I$200,5,FALSE)</f>
        <v>double</v>
      </c>
      <c r="F28" t="str">
        <f>VLOOKUP(C28,DD!$C$3:$I$200,6,FALSE)</f>
        <v>5,3</v>
      </c>
      <c r="G28" t="str">
        <f t="shared" si="1"/>
        <v xml:space="preserve">d_pts_owarine_zoukaritu double(5,3), </v>
      </c>
    </row>
    <row r="29" spans="3:7">
      <c r="C29" t="s">
        <v>21</v>
      </c>
      <c r="D29" t="str">
        <f>VLOOKUP(C29,DD!$C$3:$I$200,4,FALSE)</f>
        <v>d_pts_owarine_zoukagk</v>
      </c>
      <c r="E29" t="str">
        <f>VLOOKUP(C29,DD!$C$3:$I$200,5,FALSE)</f>
        <v>double</v>
      </c>
      <c r="F29" t="str">
        <f>VLOOKUP(C29,DD!$C$3:$I$200,6,FALSE)</f>
        <v>10,3</v>
      </c>
      <c r="G29" t="str">
        <f t="shared" si="1"/>
        <v xml:space="preserve">d_pts_owarine_zoukagk double(10,3), </v>
      </c>
    </row>
    <row r="30" spans="3:7">
      <c r="C30" t="s">
        <v>25</v>
      </c>
      <c r="D30" t="str">
        <f>VLOOKUP(C30,DD!$C$3:$I$200,4,FALSE)</f>
        <v>n_pts_neugokikbn</v>
      </c>
      <c r="E30" t="str">
        <f>VLOOKUP(C30,DD!$C$3:$I$200,5,FALSE)</f>
        <v xml:space="preserve">INTEGER </v>
      </c>
      <c r="F30">
        <f>VLOOKUP(C30,DD!$C$3:$I$200,6,FALSE)</f>
        <v>2</v>
      </c>
      <c r="G30" t="str">
        <f>D30&amp;" "&amp;E30&amp;"("&amp;F30&amp;"), "</f>
        <v xml:space="preserve">n_pts_neugokikbn INTEGER (2), </v>
      </c>
    </row>
    <row r="32" spans="3:7" s="15" customFormat="1"/>
    <row r="33" spans="2:7">
      <c r="B33" s="14" t="s">
        <v>190</v>
      </c>
      <c r="E33" s="14" t="str">
        <f>"create table "&amp;B33&amp;"("&amp;_xlfn.CONCAT(G35:G40)&amp;" PRIMARY KEY("&amp;E34&amp;"));"</f>
        <v>create table t_meigaranews(n_meigaraid INTEGER (4), s_happyouymd varchar(8), n_renban INTEGER (5), n_data_syutokumoto_kbn INTEGER (2), s_title varchar(200), s_kijinaiyou varchar(1000),  PRIMARY KEY(n_meigaraid, s_happyouymd));</v>
      </c>
    </row>
    <row r="34" spans="2:7">
      <c r="E34" s="14" t="str">
        <f>D35&amp;", "&amp;D36</f>
        <v>n_meigaraid, s_happyouymd</v>
      </c>
    </row>
    <row r="35" spans="2:7">
      <c r="C35" t="s">
        <v>37</v>
      </c>
      <c r="D35" t="str">
        <f>VLOOKUP(C35,DD!$C$3:$I$200,4,FALSE)</f>
        <v>n_meigaraid</v>
      </c>
      <c r="E35" t="str">
        <f>VLOOKUP(C35,DD!$C$3:$I$200,5,FALSE)</f>
        <v xml:space="preserve">INTEGER </v>
      </c>
      <c r="F35">
        <f>VLOOKUP(C35,DD!$C$3:$I$200,6,FALSE)</f>
        <v>4</v>
      </c>
      <c r="G35" t="str">
        <f>D35&amp;" "&amp;E35&amp;"("&amp;F35&amp;"), "</f>
        <v xml:space="preserve">n_meigaraid INTEGER (4), </v>
      </c>
    </row>
    <row r="36" spans="2:7">
      <c r="C36" t="s">
        <v>30</v>
      </c>
      <c r="D36" t="str">
        <f>VLOOKUP(C36,DD!$C$3:$I$200,4,FALSE)</f>
        <v>s_happyouymd</v>
      </c>
      <c r="E36" t="str">
        <f>VLOOKUP(C36,DD!$C$3:$I$200,5,FALSE)</f>
        <v>varchar</v>
      </c>
      <c r="F36">
        <f>VLOOKUP(C36,DD!$C$3:$I$200,6,FALSE)</f>
        <v>8</v>
      </c>
      <c r="G36" t="str">
        <f t="shared" ref="G36:G40" si="3">D36&amp;" "&amp;E36&amp;"("&amp;F36&amp;"), "</f>
        <v xml:space="preserve">s_happyouymd varchar(8), </v>
      </c>
    </row>
    <row r="37" spans="2:7">
      <c r="C37" t="s">
        <v>26</v>
      </c>
      <c r="D37" t="str">
        <f>VLOOKUP(C37,DD!$C$3:$I$200,4,FALSE)</f>
        <v>n_renban</v>
      </c>
      <c r="E37" t="str">
        <f>VLOOKUP(C37,DD!$C$3:$I$200,5,FALSE)</f>
        <v xml:space="preserve">INTEGER </v>
      </c>
      <c r="F37">
        <f>VLOOKUP(C37,DD!$C$3:$I$200,6,FALSE)</f>
        <v>5</v>
      </c>
      <c r="G37" t="str">
        <f t="shared" si="3"/>
        <v xml:space="preserve">n_renban INTEGER (5), </v>
      </c>
    </row>
    <row r="38" spans="2:7">
      <c r="C38" t="s">
        <v>27</v>
      </c>
      <c r="D38" t="str">
        <f>VLOOKUP(C38,DD!$C$3:$I$200,4,FALSE)</f>
        <v>n_data_syutokumoto_kbn</v>
      </c>
      <c r="E38" t="str">
        <f>VLOOKUP(C38,DD!$C$3:$I$200,5,FALSE)</f>
        <v xml:space="preserve">INTEGER </v>
      </c>
      <c r="F38">
        <f>VLOOKUP(C38,DD!$C$3:$I$200,6,FALSE)</f>
        <v>2</v>
      </c>
      <c r="G38" t="str">
        <f t="shared" si="3"/>
        <v xml:space="preserve">n_data_syutokumoto_kbn INTEGER (2), </v>
      </c>
    </row>
    <row r="39" spans="2:7">
      <c r="C39" t="s">
        <v>200</v>
      </c>
      <c r="D39" t="str">
        <f>VLOOKUP(C39,DD!$C$3:$I$200,4,FALSE)</f>
        <v>s_title</v>
      </c>
      <c r="E39" t="str">
        <f>VLOOKUP(C39,DD!$C$3:$I$200,5,FALSE)</f>
        <v>varchar</v>
      </c>
      <c r="F39">
        <f>VLOOKUP(C39,DD!$C$3:$I$200,6,FALSE)</f>
        <v>200</v>
      </c>
      <c r="G39" t="str">
        <f t="shared" si="3"/>
        <v xml:space="preserve">s_title varchar(200), </v>
      </c>
    </row>
    <row r="40" spans="2:7">
      <c r="C40" t="s">
        <v>45</v>
      </c>
      <c r="D40" t="str">
        <f>VLOOKUP(C40,DD!$C$3:$I$200,4,FALSE)</f>
        <v>s_kijinaiyou</v>
      </c>
      <c r="E40" t="str">
        <f>VLOOKUP(C40,DD!$C$3:$I$200,5,FALSE)</f>
        <v>varchar</v>
      </c>
      <c r="F40">
        <f>VLOOKUP(C40,DD!$C$3:$I$200,6,FALSE)</f>
        <v>1000</v>
      </c>
      <c r="G40" t="str">
        <f t="shared" si="3"/>
        <v xml:space="preserve">s_kijinaiyou varchar(1000), </v>
      </c>
    </row>
    <row r="42" spans="2:7" s="15" customFormat="1"/>
    <row r="43" spans="2:7">
      <c r="B43" s="14" t="s">
        <v>191</v>
      </c>
      <c r="E43" s="14" t="str">
        <f>"create table "&amp;B43&amp;"("&amp;_xlfn.CONCAT(G45:G55)&amp;");"</f>
        <v>create table t_tubuyaki(n_tubuyaki_id INTEGER  primary key AUTOINCREMENT, n_meigaraid INTEGER (4), s_userid varchar(30), s_tubuyaki_nitiji varchar(15), s_tubuyaki varchar(3000), s_tubuyakiurl varchar(500), n_followersuu INTEGER (15), n_neugokikbn INTEGER (2), d_one_neugoki_eikyousisuu double(20,3), d_all_neugoki_eikyousisuu double(20,3), n_kousin_jyoukyou_kbn INTEGER (2));</v>
      </c>
    </row>
    <row r="45" spans="2:7">
      <c r="C45" t="s">
        <v>201</v>
      </c>
      <c r="D45" t="str">
        <f>VLOOKUP(C45,DD!$C$3:$I$200,4,FALSE)</f>
        <v>n_tubuyaki_id</v>
      </c>
      <c r="E45" t="str">
        <f>VLOOKUP(C45,DD!$C$3:$I$200,5,FALSE)</f>
        <v xml:space="preserve">INTEGER </v>
      </c>
      <c r="F45">
        <f>VLOOKUP(C45,DD!$C$3:$I$200,6,FALSE)</f>
        <v>15</v>
      </c>
      <c r="G45" t="str">
        <f>D45&amp;" "&amp;E45&amp;" primary key AUTOINCREMENT, "</f>
        <v xml:space="preserve">n_tubuyaki_id INTEGER  primary key AUTOINCREMENT, </v>
      </c>
    </row>
    <row r="46" spans="2:7">
      <c r="C46" t="s">
        <v>37</v>
      </c>
      <c r="D46" t="str">
        <f>VLOOKUP(C46,DD!$C$3:$I$200,4,FALSE)</f>
        <v>n_meigaraid</v>
      </c>
      <c r="E46" t="str">
        <f>VLOOKUP(C46,DD!$C$3:$I$200,5,FALSE)</f>
        <v xml:space="preserve">INTEGER </v>
      </c>
      <c r="F46">
        <f>VLOOKUP(C46,DD!$C$3:$I$200,6,FALSE)</f>
        <v>4</v>
      </c>
      <c r="G46" t="str">
        <f>D46&amp;" "&amp;E46&amp;"("&amp;F46&amp;"), "</f>
        <v xml:space="preserve">n_meigaraid INTEGER (4), </v>
      </c>
    </row>
    <row r="47" spans="2:7">
      <c r="C47" t="s">
        <v>292</v>
      </c>
      <c r="D47" t="str">
        <f>VLOOKUP(C47,DD!$C$3:$I$200,4,FALSE)</f>
        <v>s_userid</v>
      </c>
      <c r="E47" t="str">
        <f>VLOOKUP(C47,DD!$C$3:$I$200,5,FALSE)</f>
        <v>varchar</v>
      </c>
      <c r="F47">
        <f>VLOOKUP(C47,DD!$C$3:$I$200,6,FALSE)</f>
        <v>30</v>
      </c>
      <c r="G47" t="str">
        <f t="shared" ref="G47:G54" si="4">D47&amp;" "&amp;E47&amp;"("&amp;F47&amp;"), "</f>
        <v xml:space="preserve">s_userid varchar(30), </v>
      </c>
    </row>
    <row r="48" spans="2:7">
      <c r="C48" t="s">
        <v>36</v>
      </c>
      <c r="D48" t="str">
        <f>VLOOKUP(C48,DD!$C$3:$I$200,4,FALSE)</f>
        <v>s_tubuyaki_nitiji</v>
      </c>
      <c r="E48" t="str">
        <f>VLOOKUP(C48,DD!$C$3:$I$200,5,FALSE)</f>
        <v>varchar</v>
      </c>
      <c r="F48">
        <f>VLOOKUP(C48,DD!$C$3:$I$200,6,FALSE)</f>
        <v>15</v>
      </c>
      <c r="G48" t="str">
        <f t="shared" si="4"/>
        <v xml:space="preserve">s_tubuyaki_nitiji varchar(15), </v>
      </c>
    </row>
    <row r="49" spans="2:7">
      <c r="C49" t="s">
        <v>202</v>
      </c>
      <c r="D49" t="str">
        <f>VLOOKUP(C49,DD!$C$3:$I$200,4,FALSE)</f>
        <v>s_tubuyaki</v>
      </c>
      <c r="E49" t="str">
        <f>VLOOKUP(C49,DD!$C$3:$I$200,5,FALSE)</f>
        <v>varchar</v>
      </c>
      <c r="F49">
        <f>VLOOKUP(C49,DD!$C$3:$I$200,6,FALSE)</f>
        <v>3000</v>
      </c>
      <c r="G49" t="str">
        <f t="shared" si="4"/>
        <v xml:space="preserve">s_tubuyaki varchar(3000), </v>
      </c>
    </row>
    <row r="50" spans="2:7">
      <c r="C50" t="s">
        <v>295</v>
      </c>
      <c r="D50" t="str">
        <f>VLOOKUP(C50,DD!$C$3:$I$200,4,FALSE)</f>
        <v>s_tubuyakiurl</v>
      </c>
      <c r="E50" t="str">
        <f>VLOOKUP(C50,DD!$C$3:$I$200,5,FALSE)</f>
        <v>varchar</v>
      </c>
      <c r="F50">
        <f>VLOOKUP(C50,DD!$C$3:$I$200,6,FALSE)</f>
        <v>500</v>
      </c>
      <c r="G50" t="str">
        <f t="shared" ref="G50" si="5">D50&amp;" "&amp;E50&amp;"("&amp;F50&amp;"), "</f>
        <v xml:space="preserve">s_tubuyakiurl varchar(500), </v>
      </c>
    </row>
    <row r="51" spans="2:7">
      <c r="C51" t="s">
        <v>41</v>
      </c>
      <c r="D51" t="str">
        <f>VLOOKUP(C51,DD!$C$3:$I$200,4,FALSE)</f>
        <v>n_followersuu</v>
      </c>
      <c r="E51" t="str">
        <f>VLOOKUP(C51,DD!$C$3:$I$200,5,FALSE)</f>
        <v xml:space="preserve">INTEGER </v>
      </c>
      <c r="F51">
        <f>VLOOKUP(C51,DD!$C$3:$I$200,6,FALSE)</f>
        <v>15</v>
      </c>
      <c r="G51" t="str">
        <f t="shared" si="4"/>
        <v xml:space="preserve">n_followersuu INTEGER (15), </v>
      </c>
    </row>
    <row r="52" spans="2:7">
      <c r="C52" t="s">
        <v>24</v>
      </c>
      <c r="D52" t="str">
        <f>VLOOKUP(C52,DD!$C$3:$I$200,4,FALSE)</f>
        <v>n_neugokikbn</v>
      </c>
      <c r="E52" t="str">
        <f>VLOOKUP(C52,DD!$C$3:$I$200,5,FALSE)</f>
        <v xml:space="preserve">INTEGER </v>
      </c>
      <c r="F52">
        <f>VLOOKUP(C52,DD!$C$3:$I$200,6,FALSE)</f>
        <v>2</v>
      </c>
      <c r="G52" t="str">
        <f t="shared" si="4"/>
        <v xml:space="preserve">n_neugokikbn INTEGER (2), </v>
      </c>
    </row>
    <row r="53" spans="2:7">
      <c r="C53" t="s">
        <v>42</v>
      </c>
      <c r="D53" t="str">
        <f>VLOOKUP(C53,DD!$C$3:$I$200,4,FALSE)</f>
        <v>d_one_neugoki_eikyousisuu</v>
      </c>
      <c r="E53" t="str">
        <f>VLOOKUP(C53,DD!$C$3:$I$200,5,FALSE)</f>
        <v>double</v>
      </c>
      <c r="F53" t="str">
        <f>VLOOKUP(C53,DD!$C$3:$I$200,6,FALSE)</f>
        <v>20,3</v>
      </c>
      <c r="G53" t="str">
        <f t="shared" si="4"/>
        <v xml:space="preserve">d_one_neugoki_eikyousisuu double(20,3), </v>
      </c>
    </row>
    <row r="54" spans="2:7">
      <c r="C54" t="s">
        <v>43</v>
      </c>
      <c r="D54" t="str">
        <f>VLOOKUP(C54,DD!$C$3:$I$200,4,FALSE)</f>
        <v>d_all_neugoki_eikyousisuu</v>
      </c>
      <c r="E54" t="str">
        <f>VLOOKUP(C54,DD!$C$3:$I$200,5,FALSE)</f>
        <v>double</v>
      </c>
      <c r="F54" t="str">
        <f>VLOOKUP(C54,DD!$C$3:$I$200,6,FALSE)</f>
        <v>20,3</v>
      </c>
      <c r="G54" t="str">
        <f t="shared" si="4"/>
        <v xml:space="preserve">d_all_neugoki_eikyousisuu double(20,3), </v>
      </c>
    </row>
    <row r="55" spans="2:7">
      <c r="C55" t="s">
        <v>69</v>
      </c>
      <c r="D55" t="str">
        <f>VLOOKUP(C55,DD!$C$3:$I$200,4,FALSE)</f>
        <v>n_kousin_jyoukyou_kbn</v>
      </c>
      <c r="E55" t="str">
        <f>VLOOKUP(C55,DD!$C$3:$I$200,5,FALSE)</f>
        <v xml:space="preserve">INTEGER </v>
      </c>
      <c r="F55">
        <f>VLOOKUP(C55,DD!$C$3:$I$200,6,FALSE)</f>
        <v>2</v>
      </c>
      <c r="G55" t="str">
        <f>D55&amp;" "&amp;E55&amp;"("&amp;F55&amp;")"</f>
        <v>n_kousin_jyoukyou_kbn INTEGER (2)</v>
      </c>
    </row>
    <row r="57" spans="2:7" s="15" customFormat="1"/>
    <row r="58" spans="2:7">
      <c r="B58" s="14" t="s">
        <v>192</v>
      </c>
      <c r="E58" s="14" t="str">
        <f>"create table "&amp;B58&amp;"("&amp;_xlfn.CONCAT(G60:G64)&amp;");"</f>
        <v>create table t_tubuyakitangoseisitu(n_tango_id INTEGER  primary key AUTOINCREMENT, s_tango varchar(100), n_hinsikbn INTEGER (2), d_eikyoudo_age double(20,3), d_eikyoudo_sage double(20,3));</v>
      </c>
    </row>
    <row r="60" spans="2:7">
      <c r="C60" t="s">
        <v>38</v>
      </c>
      <c r="D60" t="str">
        <f>VLOOKUP(C60,DD!$C$3:$I$200,4,FALSE)</f>
        <v>n_tango_id</v>
      </c>
      <c r="E60" t="str">
        <f>VLOOKUP(C60,DD!$C$3:$I$200,5,FALSE)</f>
        <v xml:space="preserve">INTEGER </v>
      </c>
      <c r="F60">
        <f>VLOOKUP(C60,DD!$C$3:$I$200,6,FALSE)</f>
        <v>50</v>
      </c>
      <c r="G60" t="str">
        <f>D60&amp;" "&amp;E60&amp;" primary key AUTOINCREMENT, "</f>
        <v xml:space="preserve">n_tango_id INTEGER  primary key AUTOINCREMENT, </v>
      </c>
    </row>
    <row r="61" spans="2:7">
      <c r="C61" t="s">
        <v>35</v>
      </c>
      <c r="D61" t="str">
        <f>VLOOKUP(C61,DD!$C$3:$I$200,4,FALSE)</f>
        <v>s_tango</v>
      </c>
      <c r="E61" t="str">
        <f>VLOOKUP(C61,DD!$C$3:$I$200,5,FALSE)</f>
        <v>varchar</v>
      </c>
      <c r="F61">
        <f>VLOOKUP(C61,DD!$C$3:$I$200,6,FALSE)</f>
        <v>100</v>
      </c>
      <c r="G61" t="str">
        <f>D61&amp;" "&amp;E61&amp;"("&amp;F61&amp;"), "</f>
        <v xml:space="preserve">s_tango varchar(100), </v>
      </c>
    </row>
    <row r="62" spans="2:7">
      <c r="C62" t="s">
        <v>71</v>
      </c>
      <c r="D62" t="str">
        <f>VLOOKUP(C62,DD!$C$3:$I$200,4,FALSE)</f>
        <v>n_hinsikbn</v>
      </c>
      <c r="E62" t="str">
        <f>VLOOKUP(C62,DD!$C$3:$I$200,5,FALSE)</f>
        <v xml:space="preserve">INTEGER </v>
      </c>
      <c r="F62">
        <f>VLOOKUP(C62,DD!$C$3:$I$200,6,FALSE)</f>
        <v>2</v>
      </c>
      <c r="G62" t="str">
        <f t="shared" ref="G62:G63" si="6">D62&amp;" "&amp;E62&amp;"("&amp;F62&amp;"), "</f>
        <v xml:space="preserve">n_hinsikbn INTEGER (2), </v>
      </c>
    </row>
    <row r="63" spans="2:7">
      <c r="C63" t="s">
        <v>40</v>
      </c>
      <c r="D63" t="str">
        <f>VLOOKUP(C63,DD!$C$3:$I$200,4,FALSE)</f>
        <v>d_eikyoudo_age</v>
      </c>
      <c r="E63" t="str">
        <f>VLOOKUP(C63,DD!$C$3:$I$200,5,FALSE)</f>
        <v>double</v>
      </c>
      <c r="F63" t="str">
        <f>VLOOKUP(C63,DD!$C$3:$I$200,6,FALSE)</f>
        <v>20,3</v>
      </c>
      <c r="G63" t="str">
        <f t="shared" si="6"/>
        <v xml:space="preserve">d_eikyoudo_age double(20,3), </v>
      </c>
    </row>
    <row r="64" spans="2:7">
      <c r="C64" t="s">
        <v>46</v>
      </c>
      <c r="D64" t="str">
        <f>VLOOKUP(C64,DD!$C$3:$I$200,4,FALSE)</f>
        <v>d_eikyoudo_sage</v>
      </c>
      <c r="E64" t="str">
        <f>VLOOKUP(C64,DD!$C$3:$I$200,5,FALSE)</f>
        <v>double</v>
      </c>
      <c r="F64" t="str">
        <f>VLOOKUP(C64,DD!$C$3:$I$200,6,FALSE)</f>
        <v>20,3</v>
      </c>
      <c r="G64" t="str">
        <f>D64&amp;" "&amp;E64&amp;"("&amp;F64&amp;")"</f>
        <v>d_eikyoudo_sage double(20,3)</v>
      </c>
    </row>
    <row r="66" spans="2:7" s="15" customFormat="1"/>
    <row r="67" spans="2:7">
      <c r="B67" s="14" t="s">
        <v>193</v>
      </c>
      <c r="E67" s="14" t="str">
        <f>"create table "&amp;B67&amp;"("&amp;_xlfn.CONCAT(G69:G72)&amp;" PRIMARY KEY("&amp;E68&amp;"));"</f>
        <v>create table t_tubuyakitangoseisiturireki(n_tango_id INTEGER (50), s_rirekiymd varchar(8), d_eikyoudo_age double(20,3), d_eikyoudo_sage double(20,3),  PRIMARY KEY(n_tango_id, s_rirekiymd));</v>
      </c>
    </row>
    <row r="68" spans="2:7">
      <c r="E68" s="14" t="str">
        <f>D69&amp;", "&amp;D70</f>
        <v>n_tango_id, s_rirekiymd</v>
      </c>
    </row>
    <row r="69" spans="2:7">
      <c r="C69" t="s">
        <v>38</v>
      </c>
      <c r="D69" t="str">
        <f>VLOOKUP(C69,DD!$C$3:$I$200,4,FALSE)</f>
        <v>n_tango_id</v>
      </c>
      <c r="E69" t="str">
        <f>VLOOKUP(C69,DD!$C$3:$I$200,5,FALSE)</f>
        <v xml:space="preserve">INTEGER </v>
      </c>
      <c r="F69">
        <f>VLOOKUP(C69,DD!$C$3:$I$200,6,FALSE)</f>
        <v>50</v>
      </c>
      <c r="G69" t="str">
        <f>D69&amp;" "&amp;E69&amp;"("&amp;F69&amp;"), "</f>
        <v xml:space="preserve">n_tango_id INTEGER (50), </v>
      </c>
    </row>
    <row r="70" spans="2:7">
      <c r="C70" t="s">
        <v>44</v>
      </c>
      <c r="D70" t="str">
        <f>VLOOKUP(C70,DD!$C$3:$I$200,4,FALSE)</f>
        <v>s_rirekiymd</v>
      </c>
      <c r="E70" t="str">
        <f>VLOOKUP(C70,DD!$C$3:$I$200,5,FALSE)</f>
        <v>varchar</v>
      </c>
      <c r="F70">
        <f>VLOOKUP(C70,DD!$C$3:$I$200,6,FALSE)</f>
        <v>8</v>
      </c>
      <c r="G70" t="str">
        <f t="shared" ref="G70" si="7">D70&amp;" "&amp;E70&amp;"("&amp;F70&amp;"), "</f>
        <v xml:space="preserve">s_rirekiymd varchar(8), </v>
      </c>
    </row>
    <row r="71" spans="2:7">
      <c r="C71" t="s">
        <v>40</v>
      </c>
      <c r="D71" t="str">
        <f>VLOOKUP(C71,DD!$C$3:$I$200,4,FALSE)</f>
        <v>d_eikyoudo_age</v>
      </c>
      <c r="E71" t="str">
        <f>VLOOKUP(C71,DD!$C$3:$I$200,5,FALSE)</f>
        <v>double</v>
      </c>
      <c r="F71" t="str">
        <f>VLOOKUP(C71,DD!$C$3:$I$200,6,FALSE)</f>
        <v>20,3</v>
      </c>
      <c r="G71" t="str">
        <f t="shared" ref="G71:G72" si="8">D71&amp;" "&amp;E71&amp;"("&amp;F71&amp;"), "</f>
        <v xml:space="preserve">d_eikyoudo_age double(20,3), </v>
      </c>
    </row>
    <row r="72" spans="2:7">
      <c r="C72" t="s">
        <v>46</v>
      </c>
      <c r="D72" t="str">
        <f>VLOOKUP(C72,DD!$C$3:$I$200,4,FALSE)</f>
        <v>d_eikyoudo_sage</v>
      </c>
      <c r="E72" t="str">
        <f>VLOOKUP(C72,DD!$C$3:$I$200,5,FALSE)</f>
        <v>double</v>
      </c>
      <c r="F72" t="str">
        <f>VLOOKUP(C72,DD!$C$3:$I$200,6,FALSE)</f>
        <v>20,3</v>
      </c>
      <c r="G72" t="str">
        <f t="shared" si="8"/>
        <v xml:space="preserve">d_eikyoudo_sage double(20,3), </v>
      </c>
    </row>
    <row r="74" spans="2:7" s="15" customFormat="1"/>
    <row r="75" spans="2:7">
      <c r="B75" s="14" t="s">
        <v>194</v>
      </c>
      <c r="E75" s="14" t="str">
        <f>"create table "&amp;B75&amp;"("&amp;_xlfn.CONCAT(G77:G82)&amp;" PRIMARY KEY("&amp;E76&amp;"));"</f>
        <v>create table t_meigaratubuyakisummary(n_meigaraid INTEGER (4), s_dataymd varchar(8), n_neugokikbn INTEGER (2), d_one_neugoki_eikyousisuu_ruikei double(20,3), d_all_neugoki_eikyousisuu_ruikei double(20,3), d_bunseki_kekka_tekiseido double(20,3),  PRIMARY KEY(n_meigaraid, s_dataymd));</v>
      </c>
    </row>
    <row r="76" spans="2:7">
      <c r="E76" s="14" t="str">
        <f>D77&amp;", "&amp;D78</f>
        <v>n_meigaraid, s_dataymd</v>
      </c>
    </row>
    <row r="77" spans="2:7">
      <c r="C77" t="s">
        <v>37</v>
      </c>
      <c r="D77" t="str">
        <f>VLOOKUP(C77,DD!$C$3:$I$200,4,FALSE)</f>
        <v>n_meigaraid</v>
      </c>
      <c r="E77" t="str">
        <f>VLOOKUP(C77,DD!$C$3:$I$200,5,FALSE)</f>
        <v xml:space="preserve">INTEGER </v>
      </c>
      <c r="F77">
        <f>VLOOKUP(C77,DD!$C$3:$I$200,6,FALSE)</f>
        <v>4</v>
      </c>
      <c r="G77" t="str">
        <f>D77&amp;" "&amp;E77&amp;"("&amp;F77&amp;"), "</f>
        <v xml:space="preserve">n_meigaraid INTEGER (4), </v>
      </c>
    </row>
    <row r="78" spans="2:7">
      <c r="C78" t="s">
        <v>9</v>
      </c>
      <c r="D78" t="str">
        <f>VLOOKUP(C78,DD!$C$3:$I$200,4,FALSE)</f>
        <v>s_dataymd</v>
      </c>
      <c r="E78" t="str">
        <f>VLOOKUP(C78,DD!$C$3:$I$200,5,FALSE)</f>
        <v>varchar</v>
      </c>
      <c r="F78">
        <f>VLOOKUP(C78,DD!$C$3:$I$200,6,FALSE)</f>
        <v>8</v>
      </c>
      <c r="G78" t="str">
        <f t="shared" ref="G78" si="9">D78&amp;" "&amp;E78&amp;"("&amp;F78&amp;"), "</f>
        <v xml:space="preserve">s_dataymd varchar(8), </v>
      </c>
    </row>
    <row r="79" spans="2:7">
      <c r="C79" t="s">
        <v>24</v>
      </c>
      <c r="D79" t="str">
        <f>VLOOKUP(C79,DD!$C$3:$I$200,4,FALSE)</f>
        <v>n_neugokikbn</v>
      </c>
      <c r="E79" t="str">
        <f>VLOOKUP(C79,DD!$C$3:$I$200,5,FALSE)</f>
        <v xml:space="preserve">INTEGER </v>
      </c>
      <c r="F79">
        <f>VLOOKUP(C79,DD!$C$3:$I$200,6,FALSE)</f>
        <v>2</v>
      </c>
      <c r="G79" t="str">
        <f t="shared" ref="G79:G82" si="10">D79&amp;" "&amp;E79&amp;"("&amp;F79&amp;"), "</f>
        <v xml:space="preserve">n_neugokikbn INTEGER (2), </v>
      </c>
    </row>
    <row r="80" spans="2:7">
      <c r="C80" t="s">
        <v>50</v>
      </c>
      <c r="D80" t="str">
        <f>VLOOKUP(C80,DD!$C$3:$I$200,4,FALSE)</f>
        <v>d_one_neugoki_eikyousisuu_ruikei</v>
      </c>
      <c r="E80" t="str">
        <f>VLOOKUP(C80,DD!$C$3:$I$200,5,FALSE)</f>
        <v>double</v>
      </c>
      <c r="F80" t="str">
        <f>VLOOKUP(C80,DD!$C$3:$I$200,6,FALSE)</f>
        <v>20,3</v>
      </c>
      <c r="G80" t="str">
        <f t="shared" si="10"/>
        <v xml:space="preserve">d_one_neugoki_eikyousisuu_ruikei double(20,3), </v>
      </c>
    </row>
    <row r="81" spans="2:7">
      <c r="C81" t="s">
        <v>51</v>
      </c>
      <c r="D81" t="str">
        <f>VLOOKUP(C81,DD!$C$3:$I$200,4,FALSE)</f>
        <v>d_all_neugoki_eikyousisuu_ruikei</v>
      </c>
      <c r="E81" t="str">
        <f>VLOOKUP(C81,DD!$C$3:$I$200,5,FALSE)</f>
        <v>double</v>
      </c>
      <c r="F81" t="str">
        <f>VLOOKUP(C81,DD!$C$3:$I$200,6,FALSE)</f>
        <v>20,3</v>
      </c>
      <c r="G81" t="str">
        <f t="shared" si="10"/>
        <v xml:space="preserve">d_all_neugoki_eikyousisuu_ruikei double(20,3), </v>
      </c>
    </row>
    <row r="82" spans="2:7">
      <c r="C82" t="s">
        <v>52</v>
      </c>
      <c r="D82" t="str">
        <f>VLOOKUP(C82,DD!$C$3:$I$200,4,FALSE)</f>
        <v>d_bunseki_kekka_tekiseido</v>
      </c>
      <c r="E82" t="str">
        <f>VLOOKUP(C82,DD!$C$3:$I$200,5,FALSE)</f>
        <v>double</v>
      </c>
      <c r="F82" t="str">
        <f>VLOOKUP(C82,DD!$C$3:$I$200,6,FALSE)</f>
        <v>20,3</v>
      </c>
      <c r="G82" t="str">
        <f t="shared" si="10"/>
        <v xml:space="preserve">d_bunseki_kekka_tekiseido double(20,3), </v>
      </c>
    </row>
    <row r="84" spans="2:7" s="15" customFormat="1"/>
    <row r="85" spans="2:7">
      <c r="B85" s="14" t="s">
        <v>195</v>
      </c>
      <c r="E85" s="14" t="str">
        <f>"create table "&amp;B85&amp;"("&amp;_xlfn.CONCAT(G87:G91)&amp;");"</f>
        <v>create table t_batchkekka(n_batch_kekka_dataid INTEGER  primary key AUTOINCREMENT, s_syoriymd varchar(8), s_kinou_id varchar(30), n_syori_kekka_kbn INTEGER (2), s_syori_comment varchar(100));</v>
      </c>
    </row>
    <row r="86" spans="2:7">
      <c r="E86" s="14"/>
    </row>
    <row r="87" spans="2:7">
      <c r="C87" t="s">
        <v>86</v>
      </c>
      <c r="D87" t="str">
        <f>VLOOKUP(C87,DD!$C$3:$I$200,4,FALSE)</f>
        <v>n_batch_kekka_dataid</v>
      </c>
      <c r="E87" t="str">
        <f>VLOOKUP(C87,DD!$C$3:$I$200,5,FALSE)</f>
        <v xml:space="preserve">INTEGER </v>
      </c>
      <c r="F87">
        <f>VLOOKUP(C87,DD!$C$3:$I$200,6,FALSE)</f>
        <v>10</v>
      </c>
      <c r="G87" t="str">
        <f>D87&amp;" "&amp;E87&amp;" primary key AUTOINCREMENT, "</f>
        <v xml:space="preserve">n_batch_kekka_dataid INTEGER  primary key AUTOINCREMENT, </v>
      </c>
    </row>
    <row r="88" spans="2:7">
      <c r="C88" t="s">
        <v>92</v>
      </c>
      <c r="D88" t="str">
        <f>VLOOKUP(C88,DD!$C$3:$I$200,4,FALSE)</f>
        <v>s_syoriymd</v>
      </c>
      <c r="E88" t="str">
        <f>VLOOKUP(C88,DD!$C$3:$I$200,5,FALSE)</f>
        <v>varchar</v>
      </c>
      <c r="F88">
        <f>VLOOKUP(C88,DD!$C$3:$I$200,6,FALSE)</f>
        <v>8</v>
      </c>
      <c r="G88" t="str">
        <f>D88&amp;" "&amp;E88&amp;"("&amp;F88&amp;"), "</f>
        <v xml:space="preserve">s_syoriymd varchar(8), </v>
      </c>
    </row>
    <row r="89" spans="2:7">
      <c r="C89" t="s">
        <v>87</v>
      </c>
      <c r="D89" t="str">
        <f>VLOOKUP(C89,DD!$C$3:$I$200,4,FALSE)</f>
        <v>s_kinou_id</v>
      </c>
      <c r="E89" t="str">
        <f>VLOOKUP(C89,DD!$C$3:$I$200,5,FALSE)</f>
        <v>varchar</v>
      </c>
      <c r="F89">
        <f>VLOOKUP(C89,DD!$C$3:$I$200,6,FALSE)</f>
        <v>30</v>
      </c>
      <c r="G89" t="str">
        <f t="shared" ref="G89" si="11">D89&amp;" "&amp;E89&amp;"("&amp;F89&amp;"), "</f>
        <v xml:space="preserve">s_kinou_id varchar(30), </v>
      </c>
    </row>
    <row r="90" spans="2:7">
      <c r="C90" t="s">
        <v>82</v>
      </c>
      <c r="D90" t="str">
        <f>VLOOKUP(C90,DD!$C$3:$I$200,4,FALSE)</f>
        <v>n_syori_kekka_kbn</v>
      </c>
      <c r="E90" t="str">
        <f>VLOOKUP(C90,DD!$C$3:$I$200,5,FALSE)</f>
        <v xml:space="preserve">INTEGER </v>
      </c>
      <c r="F90">
        <f>VLOOKUP(C90,DD!$C$3:$I$200,6,FALSE)</f>
        <v>2</v>
      </c>
      <c r="G90" t="str">
        <f t="shared" ref="G90" si="12">D90&amp;" "&amp;E90&amp;"("&amp;F90&amp;"), "</f>
        <v xml:space="preserve">n_syori_kekka_kbn INTEGER (2), </v>
      </c>
    </row>
    <row r="91" spans="2:7">
      <c r="C91" t="s">
        <v>89</v>
      </c>
      <c r="D91" t="str">
        <f>VLOOKUP(C91,DD!$C$3:$I$200,4,FALSE)</f>
        <v>s_syori_comment</v>
      </c>
      <c r="E91" t="str">
        <f>VLOOKUP(C91,DD!$C$3:$I$200,5,FALSE)</f>
        <v>varchar</v>
      </c>
      <c r="F91">
        <f>VLOOKUP(C91,DD!$C$3:$I$200,6,FALSE)</f>
        <v>100</v>
      </c>
      <c r="G91" t="str">
        <f>D91&amp;" "&amp;E91&amp;"("&amp;F91&amp;")"</f>
        <v>s_syori_comment varchar(100)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FD6C-B3A0-4B89-9396-A9677E3BAA4F}">
  <dimension ref="B2:I56"/>
  <sheetViews>
    <sheetView tabSelected="1" topLeftCell="A38" zoomScaleNormal="100" workbookViewId="0">
      <selection activeCell="E53" sqref="E53"/>
    </sheetView>
  </sheetViews>
  <sheetFormatPr defaultRowHeight="17.649999999999999"/>
  <cols>
    <col min="1" max="1" width="2.5625" customWidth="1"/>
    <col min="3" max="3" width="22.4375" bestFit="1" customWidth="1"/>
    <col min="4" max="4" width="10.3125" bestFit="1" customWidth="1"/>
    <col min="5" max="6" width="30.1875" bestFit="1" customWidth="1"/>
    <col min="7" max="7" width="9.25" bestFit="1" customWidth="1"/>
    <col min="8" max="9" width="23.4375" bestFit="1" customWidth="1"/>
    <col min="10" max="10" width="15.0625" bestFit="1" customWidth="1"/>
    <col min="11" max="11" width="10.9375" bestFit="1" customWidth="1"/>
    <col min="12" max="12" width="14.1875" bestFit="1" customWidth="1"/>
    <col min="13" max="13" width="23.0625" bestFit="1" customWidth="1"/>
    <col min="14" max="15" width="21.0625" bestFit="1" customWidth="1"/>
  </cols>
  <sheetData>
    <row r="2" spans="2:9" ht="35.25">
      <c r="B2" s="11" t="s">
        <v>132</v>
      </c>
      <c r="C2" s="11" t="s">
        <v>128</v>
      </c>
      <c r="D2" s="11" t="s">
        <v>131</v>
      </c>
      <c r="E2" s="11" t="s">
        <v>180</v>
      </c>
      <c r="F2" s="12" t="s">
        <v>181</v>
      </c>
      <c r="G2" s="12" t="s">
        <v>197</v>
      </c>
      <c r="H2" s="11" t="s">
        <v>130</v>
      </c>
      <c r="I2" s="11" t="s">
        <v>129</v>
      </c>
    </row>
    <row r="3" spans="2:9">
      <c r="B3" s="2">
        <v>1</v>
      </c>
      <c r="C3" s="2" t="s">
        <v>43</v>
      </c>
      <c r="D3" s="13" t="s">
        <v>182</v>
      </c>
      <c r="E3" s="2" t="s">
        <v>149</v>
      </c>
      <c r="F3" s="2" t="str" cm="1">
        <f t="array" ref="F3">_xlfn.SWITCH(D3,"D","d_","N","n_","V","s_")&amp;E3</f>
        <v>d_all_neugoki_eikyousisuu</v>
      </c>
      <c r="G3" s="2" t="str" cm="1">
        <f t="array" ref="G3">_xlfn.SWITCH(D3,"D","double","N","INTEGER ","V","varchar")</f>
        <v>double</v>
      </c>
      <c r="H3" s="13" t="s">
        <v>185</v>
      </c>
      <c r="I3" s="2"/>
    </row>
    <row r="4" spans="2:9">
      <c r="B4" s="2">
        <v>2</v>
      </c>
      <c r="C4" s="2" t="s">
        <v>51</v>
      </c>
      <c r="D4" s="13" t="s">
        <v>182</v>
      </c>
      <c r="E4" s="2" t="s">
        <v>150</v>
      </c>
      <c r="F4" s="2" t="str" cm="1">
        <f t="array" ref="F4">_xlfn.SWITCH(D4,"D","d_","N","n_","V","s_")&amp;E4</f>
        <v>d_all_neugoki_eikyousisuu_ruikei</v>
      </c>
      <c r="G4" s="2" t="str" cm="1">
        <f t="array" ref="G4">_xlfn.SWITCH(D4,"D","double","N","INTEGER ","V","varchar")</f>
        <v>double</v>
      </c>
      <c r="H4" s="13" t="s">
        <v>185</v>
      </c>
      <c r="I4" s="2"/>
    </row>
    <row r="5" spans="2:9">
      <c r="B5" s="2">
        <v>3</v>
      </c>
      <c r="C5" s="2" t="s">
        <v>86</v>
      </c>
      <c r="D5" s="13" t="s">
        <v>183</v>
      </c>
      <c r="E5" s="2" t="s">
        <v>168</v>
      </c>
      <c r="F5" s="2" t="str" cm="1">
        <f t="array" ref="F5">_xlfn.SWITCH(D5,"D","d_","N","n_","V","s_")&amp;E5</f>
        <v>n_batch_kekka_dataid</v>
      </c>
      <c r="G5" s="2" t="str" cm="1">
        <f t="array" ref="G5">_xlfn.SWITCH(D5,"D","double","N","INTEGER ","V","varchar")</f>
        <v xml:space="preserve">INTEGER </v>
      </c>
      <c r="H5" s="13">
        <v>10</v>
      </c>
      <c r="I5" s="2"/>
    </row>
    <row r="6" spans="2:9">
      <c r="B6" s="2">
        <v>4</v>
      </c>
      <c r="C6" s="2" t="s">
        <v>52</v>
      </c>
      <c r="D6" s="13" t="s">
        <v>182</v>
      </c>
      <c r="E6" s="2" t="s">
        <v>172</v>
      </c>
      <c r="F6" s="2" t="str" cm="1">
        <f t="array" ref="F6">_xlfn.SWITCH(D6,"D","d_","N","n_","V","s_")&amp;E6</f>
        <v>d_bunseki_kekka_tekiseido</v>
      </c>
      <c r="G6" s="2" t="str" cm="1">
        <f t="array" ref="G6">_xlfn.SWITCH(D6,"D","double","N","INTEGER ","V","varchar")</f>
        <v>double</v>
      </c>
      <c r="H6" s="13" t="s">
        <v>185</v>
      </c>
      <c r="I6" s="2"/>
    </row>
    <row r="7" spans="2:9">
      <c r="B7" s="2">
        <v>5</v>
      </c>
      <c r="C7" s="2" t="s">
        <v>27</v>
      </c>
      <c r="D7" s="13" t="s">
        <v>183</v>
      </c>
      <c r="E7" s="2" t="s">
        <v>162</v>
      </c>
      <c r="F7" s="2" t="str" cm="1">
        <f t="array" ref="F7">_xlfn.SWITCH(D7,"D","d_","N","n_","V","s_")&amp;E7</f>
        <v>n_data_syutokumoto_kbn</v>
      </c>
      <c r="G7" s="2" t="str" cm="1">
        <f t="array" ref="G7">_xlfn.SWITCH(D7,"D","double","N","INTEGER ","V","varchar")</f>
        <v xml:space="preserve">INTEGER </v>
      </c>
      <c r="H7" s="13">
        <v>2</v>
      </c>
      <c r="I7" s="2"/>
    </row>
    <row r="8" spans="2:9">
      <c r="B8" s="2">
        <v>6</v>
      </c>
      <c r="C8" s="2" t="s">
        <v>9</v>
      </c>
      <c r="D8" s="13" t="s">
        <v>184</v>
      </c>
      <c r="E8" s="2" t="s">
        <v>163</v>
      </c>
      <c r="F8" s="2" t="str" cm="1">
        <f t="array" ref="F8">_xlfn.SWITCH(D8,"D","d_","N","n_","V","s_")&amp;E8</f>
        <v>s_dataymd</v>
      </c>
      <c r="G8" s="2" t="str" cm="1">
        <f t="array" ref="G8">_xlfn.SWITCH(D8,"D","double","N","INTEGER ","V","varchar")</f>
        <v>varchar</v>
      </c>
      <c r="H8" s="13">
        <v>8</v>
      </c>
      <c r="I8" s="2"/>
    </row>
    <row r="9" spans="2:9">
      <c r="B9" s="2">
        <v>7</v>
      </c>
      <c r="C9" s="2" t="s">
        <v>14</v>
      </c>
      <c r="D9" s="13" t="s">
        <v>183</v>
      </c>
      <c r="E9" s="2" t="s">
        <v>164</v>
      </c>
      <c r="F9" s="2" t="str" cm="1">
        <f t="array" ref="F9">_xlfn.SWITCH(D9,"D","d_","N","n_","V","s_")&amp;E9</f>
        <v>n_dekitakasuu</v>
      </c>
      <c r="G9" s="2" t="str" cm="1">
        <f t="array" ref="G9">_xlfn.SWITCH(D9,"D","double","N","INTEGER ","V","varchar")</f>
        <v xml:space="preserve">INTEGER </v>
      </c>
      <c r="H9" s="13">
        <v>30</v>
      </c>
      <c r="I9" s="2"/>
    </row>
    <row r="10" spans="2:9">
      <c r="B10" s="2">
        <v>8</v>
      </c>
      <c r="C10" s="2" t="s">
        <v>40</v>
      </c>
      <c r="D10" s="13" t="s">
        <v>182</v>
      </c>
      <c r="E10" s="2" t="s">
        <v>133</v>
      </c>
      <c r="F10" s="2" t="str" cm="1">
        <f t="array" ref="F10">_xlfn.SWITCH(D10,"D","d_","N","n_","V","s_")&amp;E10</f>
        <v>d_eikyoudo_age</v>
      </c>
      <c r="G10" s="2" t="str" cm="1">
        <f t="array" ref="G10">_xlfn.SWITCH(D10,"D","double","N","INTEGER ","V","varchar")</f>
        <v>double</v>
      </c>
      <c r="H10" s="13" t="s">
        <v>185</v>
      </c>
      <c r="I10" s="2"/>
    </row>
    <row r="11" spans="2:9">
      <c r="B11" s="2">
        <v>9</v>
      </c>
      <c r="C11" s="2" t="s">
        <v>46</v>
      </c>
      <c r="D11" s="13" t="s">
        <v>182</v>
      </c>
      <c r="E11" s="2" t="s">
        <v>142</v>
      </c>
      <c r="F11" s="2" t="str" cm="1">
        <f t="array" ref="F11">_xlfn.SWITCH(D11,"D","d_","N","n_","V","s_")&amp;E11</f>
        <v>d_eikyoudo_sage</v>
      </c>
      <c r="G11" s="2" t="str" cm="1">
        <f t="array" ref="G11">_xlfn.SWITCH(D11,"D","double","N","INTEGER ","V","varchar")</f>
        <v>double</v>
      </c>
      <c r="H11" s="13" t="s">
        <v>185</v>
      </c>
      <c r="I11" s="2"/>
    </row>
    <row r="12" spans="2:9">
      <c r="B12" s="2">
        <v>10</v>
      </c>
      <c r="C12" s="2" t="s">
        <v>41</v>
      </c>
      <c r="D12" s="13" t="s">
        <v>183</v>
      </c>
      <c r="E12" s="2" t="s">
        <v>171</v>
      </c>
      <c r="F12" s="2" t="str" cm="1">
        <f t="array" ref="F12">_xlfn.SWITCH(D12,"D","d_","N","n_","V","s_")&amp;E12</f>
        <v>n_followersuu</v>
      </c>
      <c r="G12" s="2" t="str" cm="1">
        <f t="array" ref="G12">_xlfn.SWITCH(D12,"D","double","N","INTEGER ","V","varchar")</f>
        <v xml:space="preserve">INTEGER </v>
      </c>
      <c r="H12" s="13">
        <v>15</v>
      </c>
      <c r="I12" s="2"/>
    </row>
    <row r="13" spans="2:9">
      <c r="B13" s="2">
        <v>11</v>
      </c>
      <c r="C13" s="2" t="s">
        <v>17</v>
      </c>
      <c r="D13" s="13" t="s">
        <v>183</v>
      </c>
      <c r="E13" s="2" t="s">
        <v>140</v>
      </c>
      <c r="F13" s="2" t="str" cm="1">
        <f t="array" ref="F13">_xlfn.SWITCH(D13,"D","d_","N","n_","V","s_")&amp;E13</f>
        <v>n_gyousyu_bunrui_kbn</v>
      </c>
      <c r="G13" s="2" t="str" cm="1">
        <f t="array" ref="G13">_xlfn.SWITCH(D13,"D","double","N","INTEGER ","V","varchar")</f>
        <v xml:space="preserve">INTEGER </v>
      </c>
      <c r="H13" s="13">
        <v>2</v>
      </c>
      <c r="I13" s="2"/>
    </row>
    <row r="14" spans="2:9">
      <c r="B14" s="2">
        <v>12</v>
      </c>
      <c r="C14" s="2" t="s">
        <v>30</v>
      </c>
      <c r="D14" s="13" t="s">
        <v>184</v>
      </c>
      <c r="E14" s="2" t="s">
        <v>169</v>
      </c>
      <c r="F14" s="2" t="str" cm="1">
        <f t="array" ref="F14">_xlfn.SWITCH(D14,"D","d_","N","n_","V","s_")&amp;E14</f>
        <v>s_happyouymd</v>
      </c>
      <c r="G14" s="2" t="str" cm="1">
        <f t="array" ref="G14">_xlfn.SWITCH(D14,"D","double","N","INTEGER ","V","varchar")</f>
        <v>varchar</v>
      </c>
      <c r="H14" s="13">
        <v>8</v>
      </c>
      <c r="I14" s="2"/>
    </row>
    <row r="15" spans="2:9">
      <c r="B15" s="2">
        <v>13</v>
      </c>
      <c r="C15" s="2" t="s">
        <v>11</v>
      </c>
      <c r="D15" s="13" t="s">
        <v>182</v>
      </c>
      <c r="E15" s="2" t="s">
        <v>167</v>
      </c>
      <c r="F15" s="2" t="str" cm="1">
        <f t="array" ref="F15">_xlfn.SWITCH(D15,"D","d_","N","n_","V","s_")&amp;E15</f>
        <v>d_hazimarine</v>
      </c>
      <c r="G15" s="2" t="str" cm="1">
        <f t="array" ref="G15">_xlfn.SWITCH(D15,"D","double","N","INTEGER ","V","varchar")</f>
        <v>double</v>
      </c>
      <c r="H15" s="13" t="s">
        <v>186</v>
      </c>
      <c r="I15" s="2"/>
    </row>
    <row r="16" spans="2:9">
      <c r="B16" s="2">
        <v>14</v>
      </c>
      <c r="C16" s="2" t="s">
        <v>71</v>
      </c>
      <c r="D16" s="13" t="s">
        <v>183</v>
      </c>
      <c r="E16" s="2" t="s">
        <v>170</v>
      </c>
      <c r="F16" s="2" t="str" cm="1">
        <f t="array" ref="F16">_xlfn.SWITCH(D16,"D","d_","N","n_","V","s_")&amp;E16</f>
        <v>n_hinsikbn</v>
      </c>
      <c r="G16" s="2" t="str" cm="1">
        <f t="array" ref="G16">_xlfn.SWITCH(D16,"D","double","N","INTEGER ","V","varchar")</f>
        <v xml:space="preserve">INTEGER </v>
      </c>
      <c r="H16" s="13">
        <v>2</v>
      </c>
      <c r="I16" s="2"/>
    </row>
    <row r="17" spans="2:9">
      <c r="B17" s="2">
        <v>15</v>
      </c>
      <c r="C17" s="2" t="s">
        <v>45</v>
      </c>
      <c r="D17" s="13" t="s">
        <v>184</v>
      </c>
      <c r="E17" s="2" t="s">
        <v>137</v>
      </c>
      <c r="F17" s="2" t="str" cm="1">
        <f t="array" ref="F17">_xlfn.SWITCH(D17,"D","d_","N","n_","V","s_")&amp;E17</f>
        <v>s_kijinaiyou</v>
      </c>
      <c r="G17" s="2" t="str" cm="1">
        <f t="array" ref="G17">_xlfn.SWITCH(D17,"D","double","N","INTEGER ","V","varchar")</f>
        <v>varchar</v>
      </c>
      <c r="H17" s="13">
        <v>1000</v>
      </c>
      <c r="I17" s="2"/>
    </row>
    <row r="18" spans="2:9">
      <c r="B18" s="2">
        <v>16</v>
      </c>
      <c r="C18" s="2" t="s">
        <v>87</v>
      </c>
      <c r="D18" s="13" t="s">
        <v>203</v>
      </c>
      <c r="E18" s="2" t="s">
        <v>158</v>
      </c>
      <c r="F18" s="2" t="str" cm="1">
        <f t="array" ref="F18">_xlfn.SWITCH(D18,"D","d_","N","n_","V","s_")&amp;E18</f>
        <v>s_kinou_id</v>
      </c>
      <c r="G18" s="2" t="str" cm="1">
        <f t="array" ref="G18">_xlfn.SWITCH(D18,"D","double","N","INTEGER ","V","varchar")</f>
        <v>varchar</v>
      </c>
      <c r="H18" s="13">
        <v>30</v>
      </c>
      <c r="I18" s="2"/>
    </row>
    <row r="19" spans="2:9">
      <c r="B19" s="2">
        <v>17</v>
      </c>
      <c r="C19" s="2" t="s">
        <v>69</v>
      </c>
      <c r="D19" s="13" t="s">
        <v>183</v>
      </c>
      <c r="E19" s="2" t="s">
        <v>141</v>
      </c>
      <c r="F19" s="2" t="str" cm="1">
        <f t="array" ref="F19">_xlfn.SWITCH(D19,"D","d_","N","n_","V","s_")&amp;E19</f>
        <v>n_kousin_jyoukyou_kbn</v>
      </c>
      <c r="G19" s="2" t="str" cm="1">
        <f t="array" ref="G19">_xlfn.SWITCH(D19,"D","double","N","INTEGER ","V","varchar")</f>
        <v xml:space="preserve">INTEGER </v>
      </c>
      <c r="H19" s="13">
        <v>2</v>
      </c>
      <c r="I19" s="2"/>
    </row>
    <row r="20" spans="2:9">
      <c r="B20" s="2">
        <v>18</v>
      </c>
      <c r="C20" s="2" t="s">
        <v>37</v>
      </c>
      <c r="D20" s="13" t="s">
        <v>183</v>
      </c>
      <c r="E20" s="2" t="s">
        <v>173</v>
      </c>
      <c r="F20" s="2" t="str" cm="1">
        <f t="array" ref="F20">_xlfn.SWITCH(D20,"D","d_","N","n_","V","s_")&amp;E20</f>
        <v>n_meigaraid</v>
      </c>
      <c r="G20" s="2" t="str" cm="1">
        <f t="array" ref="G20">_xlfn.SWITCH(D20,"D","double","N","INTEGER ","V","varchar")</f>
        <v xml:space="preserve">INTEGER </v>
      </c>
      <c r="H20" s="13">
        <v>4</v>
      </c>
      <c r="I20" s="2"/>
    </row>
    <row r="21" spans="2:9">
      <c r="B21" s="2">
        <v>19</v>
      </c>
      <c r="C21" s="2" t="s">
        <v>1</v>
      </c>
      <c r="D21" s="13" t="s">
        <v>184</v>
      </c>
      <c r="E21" s="2" t="s">
        <v>174</v>
      </c>
      <c r="F21" s="2" t="str" cm="1">
        <f t="array" ref="F21">_xlfn.SWITCH(D21,"D","d_","N","n_","V","s_")&amp;E21</f>
        <v>s_meigaraname</v>
      </c>
      <c r="G21" s="2" t="str" cm="1">
        <f t="array" ref="G21">_xlfn.SWITCH(D21,"D","double","N","INTEGER ","V","varchar")</f>
        <v>varchar</v>
      </c>
      <c r="H21" s="13">
        <v>100</v>
      </c>
      <c r="I21" s="2"/>
    </row>
    <row r="22" spans="2:9">
      <c r="B22" s="2">
        <v>20</v>
      </c>
      <c r="C22" s="2" t="s">
        <v>24</v>
      </c>
      <c r="D22" s="13" t="s">
        <v>183</v>
      </c>
      <c r="E22" s="2" t="s">
        <v>166</v>
      </c>
      <c r="F22" s="2" t="str" cm="1">
        <f t="array" ref="F22">_xlfn.SWITCH(D22,"D","d_","N","n_","V","s_")&amp;E22</f>
        <v>n_neugokikbn</v>
      </c>
      <c r="G22" s="2" t="str" cm="1">
        <f t="array" ref="G22">_xlfn.SWITCH(D22,"D","double","N","INTEGER ","V","varchar")</f>
        <v xml:space="preserve">INTEGER </v>
      </c>
      <c r="H22" s="13">
        <v>2</v>
      </c>
      <c r="I22" s="2"/>
    </row>
    <row r="23" spans="2:9">
      <c r="B23" s="2">
        <v>21</v>
      </c>
      <c r="C23" s="2" t="s">
        <v>4</v>
      </c>
      <c r="D23" s="13" t="s">
        <v>183</v>
      </c>
      <c r="E23" s="2" t="s">
        <v>165</v>
      </c>
      <c r="F23" s="2" t="str" cm="1">
        <f t="array" ref="F23">_xlfn.SWITCH(D23,"D","d_","N","n_","V","s_")&amp;E23</f>
        <v>n_nikkei_saiyou_flg</v>
      </c>
      <c r="G23" s="2" t="str" cm="1">
        <f t="array" ref="G23">_xlfn.SWITCH(D23,"D","double","N","INTEGER ","V","varchar")</f>
        <v xml:space="preserve">INTEGER </v>
      </c>
      <c r="H23" s="13">
        <v>1</v>
      </c>
      <c r="I23" s="2"/>
    </row>
    <row r="24" spans="2:9">
      <c r="B24" s="2">
        <v>22</v>
      </c>
      <c r="C24" s="2" t="s">
        <v>42</v>
      </c>
      <c r="D24" s="13" t="s">
        <v>182</v>
      </c>
      <c r="E24" s="2" t="s">
        <v>155</v>
      </c>
      <c r="F24" s="2" t="str" cm="1">
        <f t="array" ref="F24">_xlfn.SWITCH(D24,"D","d_","N","n_","V","s_")&amp;E24</f>
        <v>d_one_neugoki_eikyousisuu</v>
      </c>
      <c r="G24" s="2" t="str" cm="1">
        <f t="array" ref="G24">_xlfn.SWITCH(D24,"D","double","N","INTEGER ","V","varchar")</f>
        <v>double</v>
      </c>
      <c r="H24" s="13" t="s">
        <v>185</v>
      </c>
      <c r="I24" s="2"/>
    </row>
    <row r="25" spans="2:9">
      <c r="B25" s="2">
        <v>23</v>
      </c>
      <c r="C25" s="2" t="s">
        <v>50</v>
      </c>
      <c r="D25" s="13" t="s">
        <v>182</v>
      </c>
      <c r="E25" s="2" t="s">
        <v>156</v>
      </c>
      <c r="F25" s="2" t="str" cm="1">
        <f t="array" ref="F25">_xlfn.SWITCH(D25,"D","d_","N","n_","V","s_")&amp;E25</f>
        <v>d_one_neugoki_eikyousisuu_ruikei</v>
      </c>
      <c r="G25" s="2" t="str" cm="1">
        <f t="array" ref="G25">_xlfn.SWITCH(D25,"D","double","N","INTEGER ","V","varchar")</f>
        <v>double</v>
      </c>
      <c r="H25" s="13" t="s">
        <v>185</v>
      </c>
      <c r="I25" s="2"/>
    </row>
    <row r="26" spans="2:9">
      <c r="B26" s="2">
        <v>24</v>
      </c>
      <c r="C26" s="2" t="s">
        <v>13</v>
      </c>
      <c r="D26" s="13" t="s">
        <v>182</v>
      </c>
      <c r="E26" s="2" t="s">
        <v>134</v>
      </c>
      <c r="F26" s="2" t="str" cm="1">
        <f t="array" ref="F26">_xlfn.SWITCH(D26,"D","d_","N","n_","V","s_")&amp;E26</f>
        <v>d_owarine</v>
      </c>
      <c r="G26" s="2" t="str" cm="1">
        <f t="array" ref="G26">_xlfn.SWITCH(D26,"D","double","N","INTEGER ","V","varchar")</f>
        <v>double</v>
      </c>
      <c r="H26" s="13" t="s">
        <v>186</v>
      </c>
      <c r="I26" s="2"/>
    </row>
    <row r="27" spans="2:9">
      <c r="B27" s="2">
        <v>25</v>
      </c>
      <c r="C27" s="2" t="s">
        <v>20</v>
      </c>
      <c r="D27" s="13" t="s">
        <v>182</v>
      </c>
      <c r="E27" s="2" t="s">
        <v>135</v>
      </c>
      <c r="F27" s="2" t="str" cm="1">
        <f t="array" ref="F27">_xlfn.SWITCH(D27,"D","d_","N","n_","V","s_")&amp;E27</f>
        <v>d_owarine_before_zoukagk</v>
      </c>
      <c r="G27" s="2" t="str" cm="1">
        <f t="array" ref="G27">_xlfn.SWITCH(D27,"D","double","N","INTEGER ","V","varchar")</f>
        <v>double</v>
      </c>
      <c r="H27" s="13" t="s">
        <v>186</v>
      </c>
      <c r="I27" s="2"/>
    </row>
    <row r="28" spans="2:9">
      <c r="B28" s="2">
        <v>26</v>
      </c>
      <c r="C28" s="2" t="s">
        <v>22</v>
      </c>
      <c r="D28" s="13" t="s">
        <v>182</v>
      </c>
      <c r="E28" s="2" t="s">
        <v>136</v>
      </c>
      <c r="F28" s="2" t="str" cm="1">
        <f t="array" ref="F28">_xlfn.SWITCH(D28,"D","d_","N","n_","V","s_")&amp;E28</f>
        <v>d_owarine_before_zoukaritu</v>
      </c>
      <c r="G28" s="2" t="str" cm="1">
        <f t="array" ref="G28">_xlfn.SWITCH(D28,"D","double","N","INTEGER ","V","varchar")</f>
        <v>double</v>
      </c>
      <c r="H28" s="13" t="s">
        <v>186</v>
      </c>
      <c r="I28" s="2"/>
    </row>
    <row r="29" spans="2:9">
      <c r="B29" s="2">
        <v>27</v>
      </c>
      <c r="C29" s="2" t="s">
        <v>18</v>
      </c>
      <c r="D29" s="13" t="s">
        <v>183</v>
      </c>
      <c r="E29" s="2" t="s">
        <v>139</v>
      </c>
      <c r="F29" s="2" t="str" cm="1">
        <f t="array" ref="F29">_xlfn.SWITCH(D29,"D","d_","N","n_","V","s_")&amp;E29</f>
        <v>n_pts_kbn</v>
      </c>
      <c r="G29" s="2" t="str" cm="1">
        <f t="array" ref="G29">_xlfn.SWITCH(D29,"D","double","N","INTEGER ","V","varchar")</f>
        <v xml:space="preserve">INTEGER </v>
      </c>
      <c r="H29" s="13">
        <v>2</v>
      </c>
      <c r="I29" s="2"/>
    </row>
    <row r="30" spans="2:9">
      <c r="B30" s="2">
        <v>28</v>
      </c>
      <c r="C30" s="2" t="s">
        <v>25</v>
      </c>
      <c r="D30" s="13" t="s">
        <v>183</v>
      </c>
      <c r="E30" s="2" t="s">
        <v>179</v>
      </c>
      <c r="F30" s="2" t="str" cm="1">
        <f t="array" ref="F30">_xlfn.SWITCH(D30,"D","d_","N","n_","V","s_")&amp;E30</f>
        <v>n_pts_neugokikbn</v>
      </c>
      <c r="G30" s="2" t="str" cm="1">
        <f t="array" ref="G30">_xlfn.SWITCH(D30,"D","double","N","INTEGER ","V","varchar")</f>
        <v xml:space="preserve">INTEGER </v>
      </c>
      <c r="H30" s="13">
        <v>2</v>
      </c>
      <c r="I30" s="2"/>
    </row>
    <row r="31" spans="2:9">
      <c r="B31" s="2">
        <v>29</v>
      </c>
      <c r="C31" s="2" t="s">
        <v>21</v>
      </c>
      <c r="D31" s="13" t="s">
        <v>182</v>
      </c>
      <c r="E31" s="2" t="s">
        <v>143</v>
      </c>
      <c r="F31" s="2" t="str" cm="1">
        <f t="array" ref="F31">_xlfn.SWITCH(D31,"D","d_","N","n_","V","s_")&amp;E31</f>
        <v>d_pts_owarine_zoukagk</v>
      </c>
      <c r="G31" s="2" t="str" cm="1">
        <f t="array" ref="G31">_xlfn.SWITCH(D31,"D","double","N","INTEGER ","V","varchar")</f>
        <v>double</v>
      </c>
      <c r="H31" s="13" t="s">
        <v>186</v>
      </c>
      <c r="I31" s="2"/>
    </row>
    <row r="32" spans="2:9">
      <c r="B32" s="2">
        <v>30</v>
      </c>
      <c r="C32" s="2" t="s">
        <v>23</v>
      </c>
      <c r="D32" s="13" t="s">
        <v>182</v>
      </c>
      <c r="E32" s="2" t="s">
        <v>144</v>
      </c>
      <c r="F32" s="2" t="str" cm="1">
        <f t="array" ref="F32">_xlfn.SWITCH(D32,"D","d_","N","n_","V","s_")&amp;E32</f>
        <v>d_pts_owarine_zoukaritu</v>
      </c>
      <c r="G32" s="2" t="str" cm="1">
        <f t="array" ref="G32">_xlfn.SWITCH(D32,"D","double","N","INTEGER ","V","varchar")</f>
        <v>double</v>
      </c>
      <c r="H32" s="13" t="s">
        <v>187</v>
      </c>
      <c r="I32" s="2"/>
    </row>
    <row r="33" spans="2:9">
      <c r="B33" s="2">
        <v>31</v>
      </c>
      <c r="C33" s="2" t="s">
        <v>26</v>
      </c>
      <c r="D33" s="13" t="s">
        <v>183</v>
      </c>
      <c r="E33" s="2" t="s">
        <v>178</v>
      </c>
      <c r="F33" s="2" t="str" cm="1">
        <f t="array" ref="F33">_xlfn.SWITCH(D33,"D","d_","N","n_","V","s_")&amp;E33</f>
        <v>n_renban</v>
      </c>
      <c r="G33" s="2" t="str" cm="1">
        <f t="array" ref="G33">_xlfn.SWITCH(D33,"D","double","N","INTEGER ","V","varchar")</f>
        <v xml:space="preserve">INTEGER </v>
      </c>
      <c r="H33" s="13">
        <v>5</v>
      </c>
      <c r="I33" s="2"/>
    </row>
    <row r="34" spans="2:9">
      <c r="B34" s="2">
        <v>32</v>
      </c>
      <c r="C34" s="2" t="s">
        <v>44</v>
      </c>
      <c r="D34" s="13" t="s">
        <v>184</v>
      </c>
      <c r="E34" s="2" t="s">
        <v>177</v>
      </c>
      <c r="F34" s="2" t="str" cm="1">
        <f t="array" ref="F34">_xlfn.SWITCH(D34,"D","d_","N","n_","V","s_")&amp;E34</f>
        <v>s_rirekiymd</v>
      </c>
      <c r="G34" s="2" t="str" cm="1">
        <f t="array" ref="G34">_xlfn.SWITCH(D34,"D","double","N","INTEGER ","V","varchar")</f>
        <v>varchar</v>
      </c>
      <c r="H34" s="13">
        <v>8</v>
      </c>
      <c r="I34" s="2"/>
    </row>
    <row r="35" spans="2:9">
      <c r="B35" s="2">
        <v>33</v>
      </c>
      <c r="C35" s="2" t="s">
        <v>2</v>
      </c>
      <c r="D35" s="13" t="s">
        <v>183</v>
      </c>
      <c r="E35" s="2" t="s">
        <v>145</v>
      </c>
      <c r="F35" s="2" t="str" cm="1">
        <f t="array" ref="F35">_xlfn.SWITCH(D35,"D","d_","N","n_","V","s_")&amp;E35</f>
        <v>n_sijyou_kbn</v>
      </c>
      <c r="G35" s="2" t="str" cm="1">
        <f t="array" ref="G35">_xlfn.SWITCH(D35,"D","double","N","INTEGER ","V","varchar")</f>
        <v xml:space="preserve">INTEGER </v>
      </c>
      <c r="H35" s="13">
        <v>2</v>
      </c>
      <c r="I35" s="2"/>
    </row>
    <row r="36" spans="2:9">
      <c r="B36" s="2">
        <v>34</v>
      </c>
      <c r="C36" s="2" t="s">
        <v>19</v>
      </c>
      <c r="D36" s="13" t="s">
        <v>183</v>
      </c>
      <c r="E36" s="2" t="s">
        <v>138</v>
      </c>
      <c r="F36" s="2" t="str" cm="1">
        <f t="array" ref="F36">_xlfn.SWITCH(D36,"D","d_","N","n_","V","s_")&amp;E36</f>
        <v>n_stop_torihiki_kbn</v>
      </c>
      <c r="G36" s="2" t="str" cm="1">
        <f t="array" ref="G36">_xlfn.SWITCH(D36,"D","double","N","INTEGER ","V","varchar")</f>
        <v xml:space="preserve">INTEGER </v>
      </c>
      <c r="H36" s="13">
        <v>2</v>
      </c>
      <c r="I36" s="2"/>
    </row>
    <row r="37" spans="2:9">
      <c r="B37" s="2">
        <v>35</v>
      </c>
      <c r="C37" s="2" t="s">
        <v>89</v>
      </c>
      <c r="D37" s="13" t="s">
        <v>184</v>
      </c>
      <c r="E37" s="2" t="s">
        <v>147</v>
      </c>
      <c r="F37" s="2" t="str" cm="1">
        <f t="array" ref="F37">_xlfn.SWITCH(D37,"D","d_","N","n_","V","s_")&amp;E37</f>
        <v>s_syori_comment</v>
      </c>
      <c r="G37" s="2" t="str" cm="1">
        <f t="array" ref="G37">_xlfn.SWITCH(D37,"D","double","N","INTEGER ","V","varchar")</f>
        <v>varchar</v>
      </c>
      <c r="H37" s="13">
        <v>100</v>
      </c>
      <c r="I37" s="2"/>
    </row>
    <row r="38" spans="2:9">
      <c r="B38" s="2">
        <v>36</v>
      </c>
      <c r="C38" s="2" t="s">
        <v>82</v>
      </c>
      <c r="D38" s="13" t="s">
        <v>183</v>
      </c>
      <c r="E38" s="2" t="s">
        <v>146</v>
      </c>
      <c r="F38" s="2" t="str" cm="1">
        <f t="array" ref="F38">_xlfn.SWITCH(D38,"D","d_","N","n_","V","s_")&amp;E38</f>
        <v>n_syori_kekka_kbn</v>
      </c>
      <c r="G38" s="2" t="str" cm="1">
        <f t="array" ref="G38">_xlfn.SWITCH(D38,"D","double","N","INTEGER ","V","varchar")</f>
        <v xml:space="preserve">INTEGER </v>
      </c>
      <c r="H38" s="13">
        <v>2</v>
      </c>
      <c r="I38" s="2"/>
    </row>
    <row r="39" spans="2:9">
      <c r="B39" s="2">
        <v>37</v>
      </c>
      <c r="C39" s="2" t="s">
        <v>92</v>
      </c>
      <c r="D39" s="13" t="s">
        <v>184</v>
      </c>
      <c r="E39" s="2" t="s">
        <v>148</v>
      </c>
      <c r="F39" s="2" t="str" cm="1">
        <f t="array" ref="F39">_xlfn.SWITCH(D39,"D","d_","N","n_","V","s_")&amp;E39</f>
        <v>s_syoriymd</v>
      </c>
      <c r="G39" s="2" t="str" cm="1">
        <f t="array" ref="G39">_xlfn.SWITCH(D39,"D","double","N","INTEGER ","V","varchar")</f>
        <v>varchar</v>
      </c>
      <c r="H39" s="13">
        <v>8</v>
      </c>
      <c r="I39" s="2"/>
    </row>
    <row r="40" spans="2:9">
      <c r="B40" s="2">
        <v>38</v>
      </c>
      <c r="C40" s="2" t="s">
        <v>12</v>
      </c>
      <c r="D40" s="13" t="s">
        <v>182</v>
      </c>
      <c r="E40" s="2" t="s">
        <v>152</v>
      </c>
      <c r="F40" s="2" t="str" cm="1">
        <f t="array" ref="F40">_xlfn.SWITCH(D40,"D","d_","N","n_","V","s_")&amp;E40</f>
        <v>d_takane</v>
      </c>
      <c r="G40" s="2" t="str" cm="1">
        <f t="array" ref="G40">_xlfn.SWITCH(D40,"D","double","N","INTEGER ","V","varchar")</f>
        <v>double</v>
      </c>
      <c r="H40" s="13" t="s">
        <v>186</v>
      </c>
      <c r="I40" s="2"/>
    </row>
    <row r="41" spans="2:9">
      <c r="B41" s="2">
        <v>39</v>
      </c>
      <c r="C41" s="2" t="s">
        <v>3</v>
      </c>
      <c r="D41" s="13" t="s">
        <v>183</v>
      </c>
      <c r="E41" s="2" t="s">
        <v>153</v>
      </c>
      <c r="F41" s="2" t="str" cm="1">
        <f t="array" ref="F41">_xlfn.SWITCH(D41,"D","d_","N","n_","V","s_")&amp;E41</f>
        <v>n_tangen_kabusuu</v>
      </c>
      <c r="G41" s="2" t="str" cm="1">
        <f t="array" ref="G41">_xlfn.SWITCH(D41,"D","double","N","INTEGER ","V","varchar")</f>
        <v xml:space="preserve">INTEGER </v>
      </c>
      <c r="H41" s="13">
        <v>5</v>
      </c>
      <c r="I41" s="2"/>
    </row>
    <row r="42" spans="2:9">
      <c r="B42" s="2">
        <v>40</v>
      </c>
      <c r="C42" s="2" t="s">
        <v>35</v>
      </c>
      <c r="D42" s="13" t="s">
        <v>184</v>
      </c>
      <c r="E42" s="2" t="s">
        <v>154</v>
      </c>
      <c r="F42" s="2" t="str" cm="1">
        <f t="array" ref="F42">_xlfn.SWITCH(D42,"D","d_","N","n_","V","s_")&amp;E42</f>
        <v>s_tango</v>
      </c>
      <c r="G42" s="2" t="str" cm="1">
        <f t="array" ref="G42">_xlfn.SWITCH(D42,"D","double","N","INTEGER ","V","varchar")</f>
        <v>varchar</v>
      </c>
      <c r="H42" s="13">
        <v>100</v>
      </c>
      <c r="I42" s="2"/>
    </row>
    <row r="43" spans="2:9">
      <c r="B43" s="2">
        <v>41</v>
      </c>
      <c r="C43" s="2" t="s">
        <v>38</v>
      </c>
      <c r="D43" s="13" t="s">
        <v>183</v>
      </c>
      <c r="E43" s="2" t="s">
        <v>159</v>
      </c>
      <c r="F43" s="2" t="str" cm="1">
        <f t="array" ref="F43">_xlfn.SWITCH(D43,"D","d_","N","n_","V","s_")&amp;E43</f>
        <v>n_tango_id</v>
      </c>
      <c r="G43" s="2" t="str" cm="1">
        <f t="array" ref="G43">_xlfn.SWITCH(D43,"D","double","N","INTEGER ","V","varchar")</f>
        <v xml:space="preserve">INTEGER </v>
      </c>
      <c r="H43" s="13">
        <v>50</v>
      </c>
      <c r="I43" s="2"/>
    </row>
    <row r="44" spans="2:9">
      <c r="B44" s="2">
        <v>42</v>
      </c>
      <c r="C44" s="2" t="s">
        <v>28</v>
      </c>
      <c r="D44" s="13" t="s">
        <v>184</v>
      </c>
      <c r="E44" s="2" t="s">
        <v>151</v>
      </c>
      <c r="F44" s="2" t="str" cm="1">
        <f t="array" ref="F44">_xlfn.SWITCH(D44,"D","d_","N","n_","V","s_")&amp;E44</f>
        <v>s_title</v>
      </c>
      <c r="G44" s="2" t="str" cm="1">
        <f t="array" ref="G44">_xlfn.SWITCH(D44,"D","double","N","INTEGER ","V","varchar")</f>
        <v>varchar</v>
      </c>
      <c r="H44" s="13">
        <v>200</v>
      </c>
      <c r="I44" s="2"/>
    </row>
    <row r="45" spans="2:9">
      <c r="B45" s="2">
        <v>43</v>
      </c>
      <c r="C45" s="2" t="s">
        <v>33</v>
      </c>
      <c r="D45" s="13" t="s">
        <v>184</v>
      </c>
      <c r="E45" s="2" t="s">
        <v>157</v>
      </c>
      <c r="F45" s="2" t="str" cm="1">
        <f t="array" ref="F45">_xlfn.SWITCH(D45,"D","d_","N","n_","V","s_")&amp;E45</f>
        <v>s_tubuyaki</v>
      </c>
      <c r="G45" s="2" t="str" cm="1">
        <f t="array" ref="G45">_xlfn.SWITCH(D45,"D","double","N","INTEGER ","V","varchar")</f>
        <v>varchar</v>
      </c>
      <c r="H45" s="13">
        <v>3000</v>
      </c>
      <c r="I45" s="2"/>
    </row>
    <row r="46" spans="2:9">
      <c r="B46" s="2">
        <v>44</v>
      </c>
      <c r="C46" s="2" t="s">
        <v>109</v>
      </c>
      <c r="D46" s="13" t="s">
        <v>183</v>
      </c>
      <c r="E46" s="2" t="s">
        <v>160</v>
      </c>
      <c r="F46" s="2" t="str" cm="1">
        <f t="array" ref="F46">_xlfn.SWITCH(D46,"D","d_","N","n_","V","s_")&amp;E46</f>
        <v>n_tubuyaki_id</v>
      </c>
      <c r="G46" s="2" t="str" cm="1">
        <f t="array" ref="G46">_xlfn.SWITCH(D46,"D","double","N","INTEGER ","V","varchar")</f>
        <v xml:space="preserve">INTEGER </v>
      </c>
      <c r="H46" s="13">
        <v>15</v>
      </c>
      <c r="I46" s="2"/>
    </row>
    <row r="47" spans="2:9">
      <c r="B47" s="2">
        <v>45</v>
      </c>
      <c r="C47" s="2" t="s">
        <v>36</v>
      </c>
      <c r="D47" s="13" t="s">
        <v>184</v>
      </c>
      <c r="E47" s="2" t="s">
        <v>161</v>
      </c>
      <c r="F47" s="2" t="str" cm="1">
        <f t="array" ref="F47">_xlfn.SWITCH(D47,"D","d_","N","n_","V","s_")&amp;E47</f>
        <v>s_tubuyaki_nitiji</v>
      </c>
      <c r="G47" s="2" t="str" cm="1">
        <f t="array" ref="G47">_xlfn.SWITCH(D47,"D","double","N","INTEGER ","V","varchar")</f>
        <v>varchar</v>
      </c>
      <c r="H47" s="13">
        <v>15</v>
      </c>
      <c r="I47" s="2"/>
    </row>
    <row r="48" spans="2:9">
      <c r="B48" s="2">
        <v>46</v>
      </c>
      <c r="C48" s="2" t="s">
        <v>32</v>
      </c>
      <c r="D48" s="13" t="s">
        <v>293</v>
      </c>
      <c r="E48" s="2" t="s">
        <v>176</v>
      </c>
      <c r="F48" s="2" t="str" cm="1">
        <f t="array" ref="F48">_xlfn.SWITCH(D48,"D","d_","N","n_","V","s_")&amp;E48</f>
        <v>s_userid</v>
      </c>
      <c r="G48" s="2" t="str" cm="1">
        <f t="array" ref="G48">_xlfn.SWITCH(D48,"D","double","N","INTEGER ","V","varchar")</f>
        <v>varchar</v>
      </c>
      <c r="H48" s="13">
        <v>30</v>
      </c>
      <c r="I48" s="2"/>
    </row>
    <row r="49" spans="2:9">
      <c r="B49" s="2">
        <v>47</v>
      </c>
      <c r="C49" s="2" t="s">
        <v>16</v>
      </c>
      <c r="D49" s="13" t="s">
        <v>182</v>
      </c>
      <c r="E49" s="2" t="s">
        <v>175</v>
      </c>
      <c r="F49" s="2" t="str" cm="1">
        <f t="array" ref="F49">_xlfn.SWITCH(D49,"D","d_","N","n_","V","s_")&amp;E49</f>
        <v>d_yasune</v>
      </c>
      <c r="G49" s="2" t="str" cm="1">
        <f t="array" ref="G49">_xlfn.SWITCH(D49,"D","double","N","INTEGER ","V","varchar")</f>
        <v>double</v>
      </c>
      <c r="H49" s="13" t="s">
        <v>186</v>
      </c>
      <c r="I49" s="2"/>
    </row>
    <row r="50" spans="2:9">
      <c r="B50" s="2">
        <v>48</v>
      </c>
      <c r="C50" t="s">
        <v>204</v>
      </c>
      <c r="D50" s="13" t="s">
        <v>206</v>
      </c>
      <c r="E50" s="2" t="s">
        <v>208</v>
      </c>
      <c r="F50" s="2" t="str" cm="1">
        <f t="array" ref="F50">_xlfn.SWITCH(D50,"D","d_","N","n_","V","s_")&amp;E50</f>
        <v>n_yauzyou_cnt</v>
      </c>
      <c r="G50" s="2" t="str" cm="1">
        <f t="array" ref="G50">_xlfn.SWITCH(D50,"D","double","N","INTEGER ","V","varchar")</f>
        <v xml:space="preserve">INTEGER </v>
      </c>
      <c r="H50" s="13" t="s">
        <v>186</v>
      </c>
      <c r="I50" s="2"/>
    </row>
    <row r="51" spans="2:9">
      <c r="B51" s="2">
        <v>49</v>
      </c>
      <c r="C51" t="s">
        <v>205</v>
      </c>
      <c r="D51" s="13" t="s">
        <v>207</v>
      </c>
      <c r="E51" s="2" t="s">
        <v>209</v>
      </c>
      <c r="F51" s="2" t="str" cm="1">
        <f t="array" ref="F51">_xlfn.SWITCH(D51,"D","d_","N","n_","V","s_")&amp;E51</f>
        <v>d_jikasougaku</v>
      </c>
      <c r="G51" s="2" t="str" cm="1">
        <f t="array" ref="G51">_xlfn.SWITCH(D51,"D","double","N","INTEGER ","V","varchar")</f>
        <v>double</v>
      </c>
      <c r="H51" s="13" t="s">
        <v>210</v>
      </c>
      <c r="I51" s="2"/>
    </row>
    <row r="52" spans="2:9">
      <c r="B52" s="2">
        <v>50</v>
      </c>
      <c r="C52" t="s">
        <v>295</v>
      </c>
      <c r="D52" s="13" t="s">
        <v>203</v>
      </c>
      <c r="E52" s="18" t="s">
        <v>296</v>
      </c>
      <c r="F52" s="18" t="str" cm="1">
        <f t="array" ref="F52">_xlfn.SWITCH(D52,"D","d_","N","n_","V","s_")&amp;E52</f>
        <v>s_tubuyakiurl</v>
      </c>
      <c r="G52" s="2" t="str" cm="1">
        <f t="array" ref="G52">_xlfn.SWITCH(D52,"D","double","N","INTEGER ","V","varchar")</f>
        <v>varchar</v>
      </c>
      <c r="H52" s="13">
        <v>500</v>
      </c>
      <c r="I52" s="2"/>
    </row>
    <row r="53" spans="2:9">
      <c r="B53" s="2">
        <v>51</v>
      </c>
    </row>
    <row r="54" spans="2:9">
      <c r="B54" s="2">
        <v>52</v>
      </c>
    </row>
    <row r="55" spans="2:9">
      <c r="B55" s="2">
        <v>53</v>
      </c>
    </row>
    <row r="56" spans="2:9">
      <c r="B56" s="2">
        <v>54</v>
      </c>
    </row>
  </sheetData>
  <autoFilter ref="B2:I49" xr:uid="{72D617C6-7850-4E74-B845-C89B3DD6942A}">
    <sortState xmlns:xlrd2="http://schemas.microsoft.com/office/spreadsheetml/2017/richdata2" ref="B3:I49">
      <sortCondition ref="E2"/>
    </sortState>
  </autoFilter>
  <phoneticPr fontId="1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EB19-43A3-409D-B88A-AFE90B3F5D67}">
  <dimension ref="C2:L30"/>
  <sheetViews>
    <sheetView workbookViewId="0">
      <selection activeCell="G18" sqref="G18"/>
    </sheetView>
  </sheetViews>
  <sheetFormatPr defaultColWidth="2.5625" defaultRowHeight="17.649999999999999"/>
  <sheetData>
    <row r="2" spans="3:12">
      <c r="C2" t="s">
        <v>78</v>
      </c>
    </row>
    <row r="3" spans="3:12">
      <c r="D3" t="s">
        <v>123</v>
      </c>
    </row>
    <row r="5" spans="3:12">
      <c r="D5" t="s">
        <v>124</v>
      </c>
    </row>
    <row r="6" spans="3:12">
      <c r="E6" t="s">
        <v>79</v>
      </c>
      <c r="L6" t="s">
        <v>81</v>
      </c>
    </row>
    <row r="7" spans="3:12">
      <c r="F7" t="s">
        <v>80</v>
      </c>
    </row>
    <row r="9" spans="3:12">
      <c r="E9" t="s">
        <v>110</v>
      </c>
    </row>
    <row r="10" spans="3:12">
      <c r="F10" t="s">
        <v>126</v>
      </c>
    </row>
    <row r="11" spans="3:12">
      <c r="G11" t="s">
        <v>112</v>
      </c>
    </row>
    <row r="12" spans="3:12">
      <c r="G12" t="s">
        <v>113</v>
      </c>
    </row>
    <row r="13" spans="3:12">
      <c r="G13" t="s">
        <v>114</v>
      </c>
    </row>
    <row r="14" spans="3:12">
      <c r="G14" t="s">
        <v>115</v>
      </c>
    </row>
    <row r="15" spans="3:12">
      <c r="G15" t="s">
        <v>116</v>
      </c>
    </row>
    <row r="17" spans="4:7">
      <c r="F17" t="s">
        <v>111</v>
      </c>
    </row>
    <row r="18" spans="4:7">
      <c r="G18" t="s">
        <v>117</v>
      </c>
    </row>
    <row r="21" spans="4:7">
      <c r="F21" t="s">
        <v>119</v>
      </c>
    </row>
    <row r="22" spans="4:7">
      <c r="G22" t="s">
        <v>118</v>
      </c>
    </row>
    <row r="25" spans="4:7">
      <c r="E25" t="s">
        <v>120</v>
      </c>
    </row>
    <row r="26" spans="4:7">
      <c r="F26" t="s">
        <v>121</v>
      </c>
    </row>
    <row r="27" spans="4:7">
      <c r="F27" t="s">
        <v>122</v>
      </c>
    </row>
    <row r="30" spans="4:7">
      <c r="D30" t="s">
        <v>125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097A-8060-4335-B73C-40CDC38B6D07}">
  <dimension ref="B3:D23"/>
  <sheetViews>
    <sheetView workbookViewId="0">
      <selection activeCell="B19" sqref="B19"/>
    </sheetView>
  </sheetViews>
  <sheetFormatPr defaultRowHeight="17.649999999999999"/>
  <cols>
    <col min="1" max="1" width="2.5625" customWidth="1"/>
    <col min="2" max="2" width="21.625" customWidth="1"/>
    <col min="4" max="4" width="21.5625" bestFit="1" customWidth="1"/>
  </cols>
  <sheetData>
    <row r="3" spans="2:4">
      <c r="B3" t="s">
        <v>82</v>
      </c>
      <c r="C3">
        <v>0</v>
      </c>
      <c r="D3" t="s">
        <v>83</v>
      </c>
    </row>
    <row r="4" spans="2:4">
      <c r="C4">
        <v>1</v>
      </c>
      <c r="D4" t="s">
        <v>91</v>
      </c>
    </row>
    <row r="6" spans="2:4">
      <c r="B6" t="s">
        <v>24</v>
      </c>
      <c r="C6">
        <v>0</v>
      </c>
      <c r="D6" t="s">
        <v>98</v>
      </c>
    </row>
    <row r="7" spans="2:4">
      <c r="C7">
        <v>1</v>
      </c>
      <c r="D7" t="s">
        <v>93</v>
      </c>
    </row>
    <row r="8" spans="2:4">
      <c r="C8">
        <v>2</v>
      </c>
      <c r="D8" t="s">
        <v>94</v>
      </c>
    </row>
    <row r="9" spans="2:4">
      <c r="C9">
        <v>3</v>
      </c>
      <c r="D9" t="s">
        <v>95</v>
      </c>
    </row>
    <row r="10" spans="2:4">
      <c r="C10">
        <v>4</v>
      </c>
      <c r="D10" t="s">
        <v>96</v>
      </c>
    </row>
    <row r="11" spans="2:4">
      <c r="C11">
        <v>5</v>
      </c>
      <c r="D11" t="s">
        <v>97</v>
      </c>
    </row>
    <row r="13" spans="2:4">
      <c r="B13" t="s">
        <v>99</v>
      </c>
      <c r="C13">
        <v>0</v>
      </c>
      <c r="D13" t="s">
        <v>100</v>
      </c>
    </row>
    <row r="14" spans="2:4">
      <c r="C14">
        <v>1</v>
      </c>
      <c r="D14" t="s">
        <v>101</v>
      </c>
    </row>
    <row r="16" spans="2:4">
      <c r="B16" t="s">
        <v>102</v>
      </c>
      <c r="C16">
        <v>0</v>
      </c>
      <c r="D16" t="s">
        <v>98</v>
      </c>
    </row>
    <row r="17" spans="2:4">
      <c r="C17">
        <v>1</v>
      </c>
      <c r="D17" t="s">
        <v>103</v>
      </c>
    </row>
    <row r="18" spans="2:4">
      <c r="C18">
        <v>2</v>
      </c>
      <c r="D18" t="s">
        <v>104</v>
      </c>
    </row>
    <row r="20" spans="2:4">
      <c r="B20" t="s">
        <v>105</v>
      </c>
      <c r="C20">
        <v>0</v>
      </c>
      <c r="D20" t="s">
        <v>98</v>
      </c>
    </row>
    <row r="21" spans="2:4">
      <c r="C21">
        <v>1</v>
      </c>
      <c r="D21" t="s">
        <v>106</v>
      </c>
    </row>
    <row r="22" spans="2:4">
      <c r="C22">
        <v>2</v>
      </c>
      <c r="D22" t="s">
        <v>127</v>
      </c>
    </row>
    <row r="23" spans="2:4">
      <c r="C23">
        <v>3</v>
      </c>
      <c r="D23" t="s">
        <v>107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CRUD図</vt:lpstr>
      <vt:lpstr>DBレイアウト</vt:lpstr>
      <vt:lpstr>Sheet1</vt:lpstr>
      <vt:lpstr>Sheet2</vt:lpstr>
      <vt:lpstr>DDL</vt:lpstr>
      <vt:lpstr>DD</vt:lpstr>
      <vt:lpstr>フォルダ構成</vt:lpstr>
      <vt:lpstr>区分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井上雄太</dc:creator>
  <cp:lastModifiedBy>井上雄太</cp:lastModifiedBy>
  <dcterms:created xsi:type="dcterms:W3CDTF">2015-06-05T18:19:34Z</dcterms:created>
  <dcterms:modified xsi:type="dcterms:W3CDTF">2020-07-28T13:49:05Z</dcterms:modified>
</cp:coreProperties>
</file>