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me\git\kabukayosoku\documents\"/>
    </mc:Choice>
  </mc:AlternateContent>
  <xr:revisionPtr revIDLastSave="0" documentId="13_ncr:1_{3EA0C0E6-8E37-4C41-B2C0-9DCCFDD66C0A}" xr6:coauthVersionLast="45" xr6:coauthVersionMax="45" xr10:uidLastSave="{00000000-0000-0000-0000-000000000000}"/>
  <bookViews>
    <workbookView xWindow="-98" yWindow="-98" windowWidth="19396" windowHeight="10546" activeTab="1" xr2:uid="{00000000-000D-0000-FFFF-FFFF00000000}"/>
  </bookViews>
  <sheets>
    <sheet name="CRUD図" sheetId="1" r:id="rId1"/>
    <sheet name="DBレイアウト" sheetId="2" r:id="rId2"/>
    <sheet name="DDL" sheetId="9" r:id="rId3"/>
    <sheet name="DD" sheetId="7" r:id="rId4"/>
    <sheet name="フォルダ構成" sheetId="5" r:id="rId5"/>
    <sheet name="区分" sheetId="6" r:id="rId6"/>
  </sheets>
  <definedNames>
    <definedName name="_xlnm._FilterDatabase" localSheetId="3" hidden="1">DD!$B$2:$I$52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7" i="9" l="1"/>
  <c r="G66" i="9"/>
  <c r="F67" i="9"/>
  <c r="E67" i="9"/>
  <c r="D67" i="9"/>
  <c r="L32" i="2"/>
  <c r="G57" i="7" a="1"/>
  <c r="G57" i="7" s="1"/>
  <c r="F57" i="7" a="1"/>
  <c r="F57" i="7" s="1"/>
  <c r="F76" i="9" l="1"/>
  <c r="E76" i="9"/>
  <c r="D76" i="9"/>
  <c r="G76" i="9" s="1"/>
  <c r="G39" i="2"/>
  <c r="F66" i="9"/>
  <c r="E66" i="9"/>
  <c r="D66" i="9"/>
  <c r="K32" i="2"/>
  <c r="G56" i="7" a="1"/>
  <c r="G56" i="7" s="1"/>
  <c r="F56" i="7" a="1"/>
  <c r="F56" i="7" s="1"/>
  <c r="F64" i="9"/>
  <c r="E64" i="9"/>
  <c r="D64" i="9"/>
  <c r="F63" i="9"/>
  <c r="E63" i="9"/>
  <c r="D63" i="9"/>
  <c r="F62" i="9"/>
  <c r="E62" i="9"/>
  <c r="D62" i="9"/>
  <c r="H32" i="2"/>
  <c r="G32" i="2"/>
  <c r="F32" i="2"/>
  <c r="G19" i="7" a="1"/>
  <c r="G19" i="7" s="1"/>
  <c r="F19" i="7" a="1"/>
  <c r="F19" i="7" s="1"/>
  <c r="G18" i="7" a="1"/>
  <c r="G18" i="7" s="1"/>
  <c r="F18" i="7" a="1"/>
  <c r="F18" i="7" s="1"/>
  <c r="G17" i="7" a="1"/>
  <c r="G17" i="7" s="1"/>
  <c r="F17" i="7" a="1"/>
  <c r="F17" i="7" s="1"/>
  <c r="G63" i="9" l="1"/>
  <c r="G64" i="9"/>
  <c r="G62" i="9"/>
  <c r="F49" i="9"/>
  <c r="G55" i="7" a="1"/>
  <c r="G55" i="7" s="1"/>
  <c r="E49" i="9" s="1"/>
  <c r="F55" i="7" a="1"/>
  <c r="F55" i="7" s="1"/>
  <c r="H25" i="2" s="1"/>
  <c r="D49" i="9" l="1"/>
  <c r="G49" i="9" s="1"/>
  <c r="F22" i="9"/>
  <c r="F23" i="9"/>
  <c r="G54" i="7" a="1"/>
  <c r="G54" i="7" s="1"/>
  <c r="E23" i="9" s="1"/>
  <c r="F54" i="7" a="1"/>
  <c r="F54" i="7" s="1"/>
  <c r="L11" i="2" s="1"/>
  <c r="G53" i="7" a="1"/>
  <c r="G53" i="7" s="1"/>
  <c r="E22" i="9" s="1"/>
  <c r="F53" i="7" a="1"/>
  <c r="F53" i="7" s="1"/>
  <c r="D22" i="9" s="1"/>
  <c r="D23" i="9" l="1"/>
  <c r="K11" i="2"/>
  <c r="G22" i="9"/>
  <c r="G23" i="9"/>
  <c r="G4" i="7" a="1"/>
  <c r="G4" i="7" s="1"/>
  <c r="E86" i="9" s="1"/>
  <c r="G5" i="7" a="1"/>
  <c r="G5" i="7" s="1"/>
  <c r="E92" i="9" s="1"/>
  <c r="G6" i="7" a="1"/>
  <c r="G6" i="7"/>
  <c r="E87" i="9" s="1"/>
  <c r="G7" i="7" a="1"/>
  <c r="G7" i="7" s="1"/>
  <c r="E37" i="9" s="1"/>
  <c r="G8" i="7" a="1"/>
  <c r="G8" i="7"/>
  <c r="E83" i="9" s="1"/>
  <c r="G9" i="7" a="1"/>
  <c r="G9" i="7" s="1"/>
  <c r="E21" i="9" s="1"/>
  <c r="G10" i="7" a="1"/>
  <c r="G10" i="7" s="1"/>
  <c r="G11" i="7" a="1"/>
  <c r="G11" i="7" s="1"/>
  <c r="G12" i="7" a="1"/>
  <c r="G12" i="7" s="1"/>
  <c r="E50" i="9" s="1"/>
  <c r="G13" i="7" a="1"/>
  <c r="G13" i="7" s="1"/>
  <c r="E7" i="9" s="1"/>
  <c r="G14" i="7" a="1"/>
  <c r="G14" i="7" s="1"/>
  <c r="E35" i="9" s="1"/>
  <c r="G15" i="7" a="1"/>
  <c r="G15" i="7" s="1"/>
  <c r="E17" i="9" s="1"/>
  <c r="G16" i="7" a="1"/>
  <c r="G16" i="7" s="1"/>
  <c r="E61" i="9" s="1"/>
  <c r="G20" i="7" a="1"/>
  <c r="G20" i="7" s="1"/>
  <c r="E39" i="9" s="1"/>
  <c r="G21" i="7" a="1"/>
  <c r="G21" i="7" s="1"/>
  <c r="E94" i="9" s="1"/>
  <c r="G22" i="7" a="1"/>
  <c r="G22" i="7" s="1"/>
  <c r="E54" i="9" s="1"/>
  <c r="G23" i="7" a="1"/>
  <c r="G23" i="7" s="1"/>
  <c r="G24" i="7" a="1"/>
  <c r="G24" i="7" s="1"/>
  <c r="E5" i="9" s="1"/>
  <c r="G25" i="7" a="1"/>
  <c r="G25" i="7"/>
  <c r="E51" i="9" s="1"/>
  <c r="G26" i="7" a="1"/>
  <c r="G26" i="7" s="1"/>
  <c r="E9" i="9" s="1"/>
  <c r="G27" i="7" a="1"/>
  <c r="G27" i="7"/>
  <c r="E52" i="9" s="1"/>
  <c r="G28" i="7" a="1"/>
  <c r="G28" i="7" s="1"/>
  <c r="E85" i="9" s="1"/>
  <c r="G29" i="7" a="1"/>
  <c r="G29" i="7" s="1"/>
  <c r="E20" i="9" s="1"/>
  <c r="G30" i="7" a="1"/>
  <c r="G30" i="7" s="1"/>
  <c r="E25" i="9" s="1"/>
  <c r="G31" i="7" a="1"/>
  <c r="G31" i="7" s="1"/>
  <c r="E24" i="9" s="1"/>
  <c r="G32" i="7" a="1"/>
  <c r="G32" i="7" s="1"/>
  <c r="E16" i="9" s="1"/>
  <c r="G33" i="7" a="1"/>
  <c r="G33" i="7"/>
  <c r="G34" i="7" a="1"/>
  <c r="G34" i="7" s="1"/>
  <c r="E29" i="9" s="1"/>
  <c r="G35" i="7" a="1"/>
  <c r="G35" i="7"/>
  <c r="E28" i="9" s="1"/>
  <c r="G36" i="7" a="1"/>
  <c r="G36" i="7" s="1"/>
  <c r="E36" i="9" s="1"/>
  <c r="G37" i="7" a="1"/>
  <c r="G37" i="7"/>
  <c r="G38" i="7" a="1"/>
  <c r="G38" i="7" s="1"/>
  <c r="E6" i="9" s="1"/>
  <c r="G39" i="7" a="1"/>
  <c r="G39" i="7" s="1"/>
  <c r="E27" i="9" s="1"/>
  <c r="G40" i="7" a="1"/>
  <c r="G40" i="7" s="1"/>
  <c r="E96" i="9" s="1"/>
  <c r="G41" i="7" a="1"/>
  <c r="G41" i="7" s="1"/>
  <c r="E95" i="9" s="1"/>
  <c r="G42" i="7" a="1"/>
  <c r="G42" i="7" s="1"/>
  <c r="E93" i="9" s="1"/>
  <c r="G43" i="7" a="1"/>
  <c r="G43" i="7" s="1"/>
  <c r="E18" i="9" s="1"/>
  <c r="G44" i="7" a="1"/>
  <c r="G44" i="7"/>
  <c r="E8" i="9" s="1"/>
  <c r="G45" i="7" a="1"/>
  <c r="G45" i="7" s="1"/>
  <c r="E60" i="9" s="1"/>
  <c r="G46" i="7" a="1"/>
  <c r="G46" i="7"/>
  <c r="E73" i="9" s="1"/>
  <c r="G47" i="7" a="1"/>
  <c r="G47" i="7" s="1"/>
  <c r="E38" i="9" s="1"/>
  <c r="G48" i="7" a="1"/>
  <c r="G48" i="7" s="1"/>
  <c r="E48" i="9" s="1"/>
  <c r="G49" i="7" a="1"/>
  <c r="G49" i="7" s="1"/>
  <c r="E44" i="9" s="1"/>
  <c r="G50" i="7" a="1"/>
  <c r="G50" i="7" s="1"/>
  <c r="E47" i="9" s="1"/>
  <c r="G51" i="7" a="1"/>
  <c r="G51" i="7" s="1"/>
  <c r="E46" i="9" s="1"/>
  <c r="G52" i="7" a="1"/>
  <c r="G52" i="7" s="1"/>
  <c r="E19" i="9" s="1"/>
  <c r="G3" i="7" a="1"/>
  <c r="G3" i="7" s="1"/>
  <c r="E53" i="9" s="1"/>
  <c r="F96" i="9"/>
  <c r="F95" i="9"/>
  <c r="F94" i="9"/>
  <c r="F93" i="9"/>
  <c r="F92" i="9"/>
  <c r="F87" i="9"/>
  <c r="F86" i="9"/>
  <c r="F85" i="9"/>
  <c r="F84" i="9"/>
  <c r="E84" i="9"/>
  <c r="F83" i="9"/>
  <c r="F82" i="9"/>
  <c r="F77" i="9"/>
  <c r="F75" i="9"/>
  <c r="F74" i="9"/>
  <c r="E74" i="9"/>
  <c r="F73" i="9"/>
  <c r="F68" i="9"/>
  <c r="F65" i="9"/>
  <c r="F61" i="9"/>
  <c r="F60" i="9"/>
  <c r="F59" i="9"/>
  <c r="F54" i="9"/>
  <c r="F53" i="9"/>
  <c r="D53" i="9"/>
  <c r="F52" i="9"/>
  <c r="F51" i="9"/>
  <c r="F50" i="9"/>
  <c r="F48" i="9"/>
  <c r="F47" i="9"/>
  <c r="F46" i="9"/>
  <c r="F45" i="9"/>
  <c r="F44" i="9"/>
  <c r="F39" i="9"/>
  <c r="F38" i="9"/>
  <c r="F37" i="9"/>
  <c r="F36" i="9"/>
  <c r="F35" i="9"/>
  <c r="F34" i="9"/>
  <c r="F29" i="9"/>
  <c r="F28" i="9"/>
  <c r="F27" i="9"/>
  <c r="F26" i="9"/>
  <c r="F25" i="9"/>
  <c r="F24" i="9"/>
  <c r="F21" i="9"/>
  <c r="F20" i="9"/>
  <c r="F19" i="9"/>
  <c r="F18" i="9"/>
  <c r="F17" i="9"/>
  <c r="F16" i="9"/>
  <c r="F15" i="9"/>
  <c r="E15" i="9"/>
  <c r="F14" i="9"/>
  <c r="F9" i="9"/>
  <c r="F8" i="9"/>
  <c r="F7" i="9"/>
  <c r="F6" i="9"/>
  <c r="F5" i="9"/>
  <c r="F4" i="9"/>
  <c r="F3" i="7" a="1"/>
  <c r="F3" i="7" s="1"/>
  <c r="L25" i="2" s="1"/>
  <c r="D5" i="9"/>
  <c r="F4" i="7" a="1"/>
  <c r="F4" i="7" s="1"/>
  <c r="G46" i="2" s="1"/>
  <c r="F5" i="7" a="1"/>
  <c r="F5" i="7" s="1"/>
  <c r="C53" i="2" s="1"/>
  <c r="F6" i="7" a="1"/>
  <c r="F6" i="7" s="1"/>
  <c r="H46" i="2" s="1"/>
  <c r="F7" i="7" a="1"/>
  <c r="F7" i="7" s="1"/>
  <c r="F18" i="2" s="1"/>
  <c r="F8" i="7" a="1"/>
  <c r="F8" i="7" s="1"/>
  <c r="D11" i="2" s="1"/>
  <c r="F9" i="7" a="1"/>
  <c r="F9" i="7" s="1"/>
  <c r="J11" i="2" s="1"/>
  <c r="F10" i="7" a="1"/>
  <c r="F10" i="7" s="1"/>
  <c r="I32" i="2" s="1"/>
  <c r="F11" i="7" a="1"/>
  <c r="F11" i="7" s="1"/>
  <c r="J32" i="2" s="1"/>
  <c r="F12" i="7" a="1"/>
  <c r="F12" i="7" s="1"/>
  <c r="I25" i="2" s="1"/>
  <c r="F13" i="7" a="1"/>
  <c r="F13" i="7" s="1"/>
  <c r="F4" i="2" s="1"/>
  <c r="F14" i="7" a="1"/>
  <c r="F14" i="7" s="1"/>
  <c r="D18" i="2" s="1"/>
  <c r="F15" i="7" a="1"/>
  <c r="F15" i="7" s="1"/>
  <c r="F11" i="2" s="1"/>
  <c r="F16" i="7" a="1"/>
  <c r="F16" i="7" s="1"/>
  <c r="E32" i="2" s="1"/>
  <c r="F20" i="7" a="1"/>
  <c r="F20" i="7" s="1"/>
  <c r="H18" i="2" s="1"/>
  <c r="F21" i="7" a="1"/>
  <c r="F21" i="7" s="1"/>
  <c r="E53" i="2" s="1"/>
  <c r="F22" i="7" a="1"/>
  <c r="F22" i="7" s="1"/>
  <c r="M25" i="2" s="1"/>
  <c r="F23" i="7" a="1"/>
  <c r="F23" i="7" s="1"/>
  <c r="C46" i="2" s="1"/>
  <c r="F24" i="7" a="1"/>
  <c r="F24" i="7" s="1"/>
  <c r="D4" i="2" s="1"/>
  <c r="F25" i="7" a="1"/>
  <c r="F25" i="7" s="1"/>
  <c r="E46" i="2" s="1"/>
  <c r="F26" i="7" a="1"/>
  <c r="F26" i="7"/>
  <c r="H4" i="2" s="1"/>
  <c r="F27" i="7" a="1"/>
  <c r="F27" i="7" s="1"/>
  <c r="K25" i="2" s="1"/>
  <c r="F28" i="7" a="1"/>
  <c r="F28" i="7" s="1"/>
  <c r="F46" i="2" s="1"/>
  <c r="F29" i="7" a="1"/>
  <c r="F29" i="7" s="1"/>
  <c r="I11" i="2" s="1"/>
  <c r="F30" i="7" a="1"/>
  <c r="F30" i="7" s="1"/>
  <c r="N11" i="2" s="1"/>
  <c r="F31" i="7" a="1"/>
  <c r="F31" i="7" s="1"/>
  <c r="M11" i="2" s="1"/>
  <c r="F32" i="7" a="1"/>
  <c r="F32" i="7" s="1"/>
  <c r="E11" i="2" s="1"/>
  <c r="F33" i="7" a="1"/>
  <c r="F33" i="7" s="1"/>
  <c r="S11" i="2" s="1"/>
  <c r="F34" i="7" a="1"/>
  <c r="F34" i="7" s="1"/>
  <c r="F35" i="7" a="1"/>
  <c r="F35" i="7" s="1"/>
  <c r="Q11" i="2" s="1"/>
  <c r="F36" i="7" a="1"/>
  <c r="F36" i="7" s="1"/>
  <c r="E18" i="2" s="1"/>
  <c r="F37" i="7" a="1"/>
  <c r="F37" i="7" s="1"/>
  <c r="D39" i="2" s="1"/>
  <c r="F38" i="7" a="1"/>
  <c r="F38" i="7" s="1"/>
  <c r="E4" i="2" s="1"/>
  <c r="F39" i="7" a="1"/>
  <c r="F39" i="7" s="1"/>
  <c r="P11" i="2" s="1"/>
  <c r="F40" i="7" a="1"/>
  <c r="F40" i="7" s="1"/>
  <c r="G53" i="2" s="1"/>
  <c r="F41" i="7" a="1"/>
  <c r="F41" i="7" s="1"/>
  <c r="F53" i="2" s="1"/>
  <c r="F42" i="7" a="1"/>
  <c r="F42" i="7" s="1"/>
  <c r="D53" i="2" s="1"/>
  <c r="F43" i="7" a="1"/>
  <c r="F43" i="7" s="1"/>
  <c r="G11" i="2" s="1"/>
  <c r="F44" i="7" a="1"/>
  <c r="F44" i="7" s="1"/>
  <c r="G4" i="2" s="1"/>
  <c r="F45" i="7" a="1"/>
  <c r="F45" i="7" s="1"/>
  <c r="D32" i="2" s="1"/>
  <c r="F46" i="7" a="1"/>
  <c r="F46" i="7" s="1"/>
  <c r="C39" i="2" s="1"/>
  <c r="F47" i="7" a="1"/>
  <c r="F47" i="7" s="1"/>
  <c r="G18" i="2" s="1"/>
  <c r="F48" i="7" a="1"/>
  <c r="F48" i="7" s="1"/>
  <c r="G25" i="2" s="1"/>
  <c r="F49" i="7" a="1"/>
  <c r="F49" i="7" s="1"/>
  <c r="C25" i="2" s="1"/>
  <c r="F50" i="7" a="1"/>
  <c r="F50" i="7" s="1"/>
  <c r="F25" i="2" s="1"/>
  <c r="F51" i="7" a="1"/>
  <c r="F51" i="7" s="1"/>
  <c r="E25" i="2" s="1"/>
  <c r="F52" i="7" a="1"/>
  <c r="F52" i="7" s="1"/>
  <c r="H11" i="2" s="1"/>
  <c r="E82" i="9" l="1"/>
  <c r="E4" i="9"/>
  <c r="D21" i="9"/>
  <c r="G21" i="9" s="1"/>
  <c r="E75" i="9"/>
  <c r="E65" i="9"/>
  <c r="D59" i="9"/>
  <c r="E26" i="9"/>
  <c r="E45" i="9"/>
  <c r="E34" i="9"/>
  <c r="E14" i="9"/>
  <c r="E77" i="9"/>
  <c r="E68" i="9"/>
  <c r="R11" i="2"/>
  <c r="D29" i="9"/>
  <c r="D14" i="9"/>
  <c r="D17" i="9"/>
  <c r="G17" i="9" s="1"/>
  <c r="D36" i="9"/>
  <c r="G36" i="9" s="1"/>
  <c r="D38" i="9"/>
  <c r="D45" i="9"/>
  <c r="D47" i="9"/>
  <c r="G47" i="9" s="1"/>
  <c r="D51" i="9"/>
  <c r="G51" i="9" s="1"/>
  <c r="D54" i="9"/>
  <c r="G54" i="9" s="1"/>
  <c r="D65" i="9"/>
  <c r="D74" i="9"/>
  <c r="G74" i="9" s="1"/>
  <c r="D86" i="9"/>
  <c r="G86" i="9" s="1"/>
  <c r="D4" i="9"/>
  <c r="G4" i="9" s="1"/>
  <c r="D19" i="9"/>
  <c r="G19" i="9" s="1"/>
  <c r="D28" i="9"/>
  <c r="G28" i="9" s="1"/>
  <c r="D35" i="9"/>
  <c r="G35" i="9" s="1"/>
  <c r="D50" i="9"/>
  <c r="G50" i="9" s="1"/>
  <c r="D60" i="9"/>
  <c r="G60" i="9" s="1"/>
  <c r="D82" i="9"/>
  <c r="G82" i="9" s="1"/>
  <c r="D85" i="9"/>
  <c r="G85" i="9" s="1"/>
  <c r="D92" i="9"/>
  <c r="D18" i="9"/>
  <c r="G18" i="9" s="1"/>
  <c r="D37" i="9"/>
  <c r="G37" i="9" s="1"/>
  <c r="D73" i="9"/>
  <c r="G73" i="9" s="1"/>
  <c r="D77" i="9"/>
  <c r="D84" i="9"/>
  <c r="G84" i="9" s="1"/>
  <c r="D87" i="9"/>
  <c r="G87" i="9" s="1"/>
  <c r="D96" i="9"/>
  <c r="G96" i="9" s="1"/>
  <c r="D16" i="9"/>
  <c r="D27" i="9"/>
  <c r="G27" i="9" s="1"/>
  <c r="D34" i="9"/>
  <c r="G34" i="9" s="1"/>
  <c r="D44" i="9"/>
  <c r="G44" i="9" s="1"/>
  <c r="D15" i="9"/>
  <c r="G15" i="9" s="1"/>
  <c r="D20" i="9"/>
  <c r="G20" i="9" s="1"/>
  <c r="D26" i="9"/>
  <c r="D39" i="9"/>
  <c r="G39" i="9" s="1"/>
  <c r="D48" i="9"/>
  <c r="G48" i="9" s="1"/>
  <c r="D52" i="9"/>
  <c r="G52" i="9" s="1"/>
  <c r="E59" i="9"/>
  <c r="G59" i="9" s="1"/>
  <c r="D68" i="9"/>
  <c r="D75" i="9"/>
  <c r="D83" i="9"/>
  <c r="G83" i="9" s="1"/>
  <c r="D93" i="9"/>
  <c r="G93" i="9" s="1"/>
  <c r="D95" i="9"/>
  <c r="G95" i="9" s="1"/>
  <c r="D61" i="9"/>
  <c r="G61" i="9" s="1"/>
  <c r="D46" i="9"/>
  <c r="G46" i="9" s="1"/>
  <c r="D24" i="9"/>
  <c r="G24" i="9" s="1"/>
  <c r="D25" i="9"/>
  <c r="G25" i="9" s="1"/>
  <c r="G92" i="9"/>
  <c r="D94" i="9"/>
  <c r="G94" i="9" s="1"/>
  <c r="G38" i="9"/>
  <c r="G53" i="9"/>
  <c r="G16" i="9"/>
  <c r="G29" i="9"/>
  <c r="G5" i="9"/>
  <c r="D8" i="9"/>
  <c r="G8" i="9" s="1"/>
  <c r="D9" i="9"/>
  <c r="G9" i="9" s="1"/>
  <c r="D7" i="9"/>
  <c r="G7" i="9" s="1"/>
  <c r="C4" i="2"/>
  <c r="D6" i="9"/>
  <c r="G6" i="9" s="1"/>
  <c r="C11" i="2"/>
  <c r="C18" i="2"/>
  <c r="D25" i="2"/>
  <c r="D46" i="2"/>
  <c r="O11" i="2"/>
  <c r="J25" i="2"/>
  <c r="E39" i="2"/>
  <c r="C32" i="2"/>
  <c r="F39" i="2"/>
  <c r="G26" i="9" l="1"/>
  <c r="G14" i="9"/>
  <c r="G65" i="9"/>
  <c r="G45" i="9"/>
  <c r="G75" i="9"/>
  <c r="E81" i="9"/>
  <c r="G77" i="9"/>
  <c r="G68" i="9"/>
  <c r="E72" i="9"/>
  <c r="E33" i="9"/>
  <c r="E32" i="9" s="1"/>
  <c r="E13" i="9"/>
  <c r="E42" i="9"/>
  <c r="E90" i="9"/>
  <c r="E80" i="9"/>
  <c r="E2" i="9"/>
  <c r="E57" i="9" l="1"/>
  <c r="E12" i="9"/>
  <c r="E71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井上雄太</author>
  </authors>
  <commentList>
    <comment ref="O10" authorId="0" shapeId="0" xr:uid="{8EE08B55-DEE0-4F1A-9528-AA0C8EB05300}">
      <text>
        <r>
          <rPr>
            <b/>
            <sz val="9"/>
            <color indexed="81"/>
            <rFont val="MS P ゴシック"/>
            <family val="3"/>
            <charset val="128"/>
          </rPr>
          <t>井上雄太:</t>
        </r>
        <r>
          <rPr>
            <sz val="9"/>
            <color indexed="81"/>
            <rFont val="MS P ゴシック"/>
            <family val="3"/>
            <charset val="128"/>
          </rPr>
          <t xml:space="preserve">
大幅下げ
小幅下げ
停滞
小幅上げ
大幅上げ</t>
        </r>
      </text>
    </comment>
    <comment ref="P10" authorId="0" shapeId="0" xr:uid="{840BC1D5-840B-437E-A005-CBD38A5E7AC9}">
      <text>
        <r>
          <rPr>
            <b/>
            <sz val="9"/>
            <color indexed="81"/>
            <rFont val="MS P ゴシック"/>
            <family val="3"/>
            <charset val="128"/>
          </rPr>
          <t>井上雄太:</t>
        </r>
        <r>
          <rPr>
            <sz val="9"/>
            <color indexed="81"/>
            <rFont val="MS P ゴシック"/>
            <family val="3"/>
            <charset val="128"/>
          </rPr>
          <t xml:space="preserve">
0:ブランク
1:STOP安
2:STOP高</t>
        </r>
      </text>
    </comment>
    <comment ref="Q10" authorId="0" shapeId="0" xr:uid="{5C559454-0A08-4968-AA7A-916A56A1F2FA}">
      <text>
        <r>
          <rPr>
            <b/>
            <sz val="9"/>
            <color indexed="81"/>
            <rFont val="MS P ゴシック"/>
            <family val="3"/>
            <charset val="128"/>
          </rPr>
          <t>井上雄太:</t>
        </r>
        <r>
          <rPr>
            <sz val="9"/>
            <color indexed="81"/>
            <rFont val="MS P ゴシック"/>
            <family val="3"/>
            <charset val="128"/>
          </rPr>
          <t xml:space="preserve">
PTS終値/当日終値</t>
        </r>
      </text>
    </comment>
    <comment ref="R10" authorId="0" shapeId="0" xr:uid="{1DE757F3-05BB-47AC-A22A-2CF47D1A1277}">
      <text>
        <r>
          <rPr>
            <b/>
            <sz val="9"/>
            <color indexed="81"/>
            <rFont val="MS P ゴシック"/>
            <family val="3"/>
            <charset val="128"/>
          </rPr>
          <t>井上雄太:</t>
        </r>
        <r>
          <rPr>
            <sz val="9"/>
            <color indexed="81"/>
            <rFont val="MS P ゴシック"/>
            <family val="3"/>
            <charset val="128"/>
          </rPr>
          <t xml:space="preserve">
PTS終値 - 当日終値</t>
        </r>
      </text>
    </comment>
    <comment ref="S10" authorId="0" shapeId="0" xr:uid="{C1AD8A60-F697-4AA4-8902-AB53F7A10B26}">
      <text>
        <r>
          <rPr>
            <b/>
            <sz val="9"/>
            <color indexed="81"/>
            <rFont val="MS P ゴシック"/>
            <family val="3"/>
            <charset val="128"/>
          </rPr>
          <t>井上雄太:</t>
        </r>
        <r>
          <rPr>
            <sz val="9"/>
            <color indexed="81"/>
            <rFont val="MS P ゴシック"/>
            <family val="3"/>
            <charset val="128"/>
          </rPr>
          <t xml:space="preserve">
大幅下げ
小幅下げ
停滞
小幅上げ
大幅上げ</t>
        </r>
      </text>
    </comment>
    <comment ref="E45" authorId="0" shapeId="0" xr:uid="{A8201E46-8A49-4021-A387-83F828F43A1B}">
      <text>
        <r>
          <rPr>
            <b/>
            <sz val="9"/>
            <color indexed="81"/>
            <rFont val="MS P ゴシック"/>
            <family val="3"/>
            <charset val="128"/>
          </rPr>
          <t>井上雄太:</t>
        </r>
        <r>
          <rPr>
            <sz val="9"/>
            <color indexed="81"/>
            <rFont val="MS P ゴシック"/>
            <family val="3"/>
            <charset val="128"/>
          </rPr>
          <t xml:space="preserve">
大幅下げ
小幅下げ
停滞
小幅上げ
大幅上げ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井上雄太</author>
  </authors>
  <commentList>
    <comment ref="C25" authorId="0" shapeId="0" xr:uid="{49D9C197-056E-4D7D-B7E3-B6DD8E2574CE}">
      <text>
        <r>
          <rPr>
            <b/>
            <sz val="9"/>
            <color indexed="81"/>
            <rFont val="MS P ゴシック"/>
            <family val="3"/>
            <charset val="128"/>
          </rPr>
          <t>井上雄太:</t>
        </r>
        <r>
          <rPr>
            <sz val="9"/>
            <color indexed="81"/>
            <rFont val="MS P ゴシック"/>
            <family val="3"/>
            <charset val="128"/>
          </rPr>
          <t xml:space="preserve">
大幅下げ
小幅下げ
停滞
小幅上げ
大幅上げ</t>
        </r>
      </text>
    </comment>
    <comment ref="C33" authorId="0" shapeId="0" xr:uid="{95C965C9-2BDA-499F-8CD2-020EDE3E0A79}">
      <text>
        <r>
          <rPr>
            <b/>
            <sz val="9"/>
            <color indexed="81"/>
            <rFont val="MS P ゴシック"/>
            <family val="3"/>
            <charset val="128"/>
          </rPr>
          <t>井上雄太:</t>
        </r>
        <r>
          <rPr>
            <sz val="9"/>
            <color indexed="81"/>
            <rFont val="MS P ゴシック"/>
            <family val="3"/>
            <charset val="128"/>
          </rPr>
          <t xml:space="preserve">
大幅下げ
小幅下げ
停滞
小幅上げ
大幅上げ</t>
        </r>
      </text>
    </comment>
    <comment ref="C34" authorId="0" shapeId="0" xr:uid="{64CC3BE6-0F7D-4231-B038-B1596148FB2A}">
      <text>
        <r>
          <rPr>
            <b/>
            <sz val="9"/>
            <color indexed="81"/>
            <rFont val="MS P ゴシック"/>
            <family val="3"/>
            <charset val="128"/>
          </rPr>
          <t>井上雄太:</t>
        </r>
        <r>
          <rPr>
            <sz val="9"/>
            <color indexed="81"/>
            <rFont val="MS P ゴシック"/>
            <family val="3"/>
            <charset val="128"/>
          </rPr>
          <t xml:space="preserve">
PTS終値 - 当日終値</t>
        </r>
      </text>
    </comment>
    <comment ref="C35" authorId="0" shapeId="0" xr:uid="{91C35294-0CA3-4B55-BDCB-B2E42C56BE9A}">
      <text>
        <r>
          <rPr>
            <b/>
            <sz val="9"/>
            <color indexed="81"/>
            <rFont val="MS P ゴシック"/>
            <family val="3"/>
            <charset val="128"/>
          </rPr>
          <t>井上雄太:</t>
        </r>
        <r>
          <rPr>
            <sz val="9"/>
            <color indexed="81"/>
            <rFont val="MS P ゴシック"/>
            <family val="3"/>
            <charset val="128"/>
          </rPr>
          <t xml:space="preserve">
PTS終値/当日終値</t>
        </r>
      </text>
    </comment>
    <comment ref="C39" authorId="0" shapeId="0" xr:uid="{F5407019-EE26-43BA-A0F9-EAD570CE1A12}">
      <text>
        <r>
          <rPr>
            <b/>
            <sz val="9"/>
            <color indexed="81"/>
            <rFont val="MS P ゴシック"/>
            <family val="3"/>
            <charset val="128"/>
          </rPr>
          <t>井上雄太:</t>
        </r>
        <r>
          <rPr>
            <sz val="9"/>
            <color indexed="81"/>
            <rFont val="MS P ゴシック"/>
            <family val="3"/>
            <charset val="128"/>
          </rPr>
          <t xml:space="preserve">
0:ブランク
1:STOP安
2:STOP高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<sst xmlns="http://schemas.openxmlformats.org/spreadsheetml/2006/main" count="505" uniqueCount="230">
  <si>
    <t>銘柄マスタ</t>
    <rPh sb="0" eb="2">
      <t>メイガラ</t>
    </rPh>
    <phoneticPr fontId="1"/>
  </si>
  <si>
    <t>銘柄名</t>
    <rPh sb="0" eb="2">
      <t>メイガラ</t>
    </rPh>
    <rPh sb="2" eb="3">
      <t>メイ</t>
    </rPh>
    <phoneticPr fontId="1"/>
  </si>
  <si>
    <t>市場区分</t>
    <rPh sb="0" eb="2">
      <t>シジョウ</t>
    </rPh>
    <rPh sb="2" eb="4">
      <t>クブン</t>
    </rPh>
    <phoneticPr fontId="1"/>
  </si>
  <si>
    <t>単元株数</t>
    <rPh sb="0" eb="2">
      <t>タンゲン</t>
    </rPh>
    <rPh sb="2" eb="4">
      <t>カブスウ</t>
    </rPh>
    <phoneticPr fontId="1"/>
  </si>
  <si>
    <t>日経採用フラグ</t>
    <rPh sb="0" eb="2">
      <t>ニッケイ</t>
    </rPh>
    <rPh sb="2" eb="4">
      <t>サイヨウ</t>
    </rPh>
    <phoneticPr fontId="1"/>
  </si>
  <si>
    <t>PK[N]</t>
    <phoneticPr fontId="1"/>
  </si>
  <si>
    <t>[V]</t>
    <phoneticPr fontId="1"/>
  </si>
  <si>
    <t>[N]</t>
    <phoneticPr fontId="1"/>
  </si>
  <si>
    <t>株価データテーブル</t>
    <rPh sb="0" eb="2">
      <t>カブカ</t>
    </rPh>
    <phoneticPr fontId="1"/>
  </si>
  <si>
    <t>データ日付</t>
    <rPh sb="3" eb="5">
      <t>ヒヅケ</t>
    </rPh>
    <phoneticPr fontId="1"/>
  </si>
  <si>
    <t>PK[V]</t>
    <phoneticPr fontId="1"/>
  </si>
  <si>
    <t>始値</t>
    <rPh sb="0" eb="1">
      <t>ハジ</t>
    </rPh>
    <rPh sb="1" eb="2">
      <t>ネ</t>
    </rPh>
    <phoneticPr fontId="1"/>
  </si>
  <si>
    <t>高値</t>
    <rPh sb="0" eb="1">
      <t>タカ</t>
    </rPh>
    <rPh sb="1" eb="2">
      <t>ネ</t>
    </rPh>
    <phoneticPr fontId="1"/>
  </si>
  <si>
    <t>終値</t>
    <rPh sb="0" eb="2">
      <t>オワリネ</t>
    </rPh>
    <phoneticPr fontId="1"/>
  </si>
  <si>
    <t>出来高数</t>
    <rPh sb="0" eb="3">
      <t>デキダカ</t>
    </rPh>
    <rPh sb="3" eb="4">
      <t>スウ</t>
    </rPh>
    <phoneticPr fontId="1"/>
  </si>
  <si>
    <t>[D]</t>
    <phoneticPr fontId="1"/>
  </si>
  <si>
    <t>安値</t>
    <rPh sb="0" eb="1">
      <t>ヤス</t>
    </rPh>
    <rPh sb="1" eb="2">
      <t>ネ</t>
    </rPh>
    <phoneticPr fontId="1"/>
  </si>
  <si>
    <t>業種分類区分</t>
    <rPh sb="0" eb="2">
      <t>ギョウシュ</t>
    </rPh>
    <rPh sb="2" eb="4">
      <t>ブンルイ</t>
    </rPh>
    <rPh sb="4" eb="6">
      <t>クブン</t>
    </rPh>
    <phoneticPr fontId="1"/>
  </si>
  <si>
    <t>PTS区分</t>
    <rPh sb="3" eb="5">
      <t>クブン</t>
    </rPh>
    <phoneticPr fontId="1"/>
  </si>
  <si>
    <t>STOP取引区分</t>
    <rPh sb="4" eb="6">
      <t>トリヒキ</t>
    </rPh>
    <rPh sb="6" eb="8">
      <t>クブン</t>
    </rPh>
    <phoneticPr fontId="1"/>
  </si>
  <si>
    <t>終値前営業日増加額</t>
    <rPh sb="0" eb="2">
      <t>オワリネ</t>
    </rPh>
    <rPh sb="2" eb="3">
      <t>ゼン</t>
    </rPh>
    <rPh sb="3" eb="6">
      <t>エイギョウビ</t>
    </rPh>
    <rPh sb="6" eb="8">
      <t>ゾウカ</t>
    </rPh>
    <rPh sb="8" eb="9">
      <t>ガク</t>
    </rPh>
    <phoneticPr fontId="1"/>
  </si>
  <si>
    <t>時間外PTS終値増加額</t>
    <rPh sb="0" eb="3">
      <t>ジカンガイ</t>
    </rPh>
    <rPh sb="6" eb="8">
      <t>オワリネ</t>
    </rPh>
    <rPh sb="8" eb="10">
      <t>ゾウカ</t>
    </rPh>
    <rPh sb="10" eb="11">
      <t>ガク</t>
    </rPh>
    <phoneticPr fontId="1"/>
  </si>
  <si>
    <t>終値前営業日増加比率</t>
    <rPh sb="0" eb="2">
      <t>オワリネ</t>
    </rPh>
    <rPh sb="2" eb="3">
      <t>ゼン</t>
    </rPh>
    <rPh sb="3" eb="6">
      <t>エイギョウビ</t>
    </rPh>
    <rPh sb="6" eb="8">
      <t>ゾウカ</t>
    </rPh>
    <rPh sb="8" eb="10">
      <t>ヒリツ</t>
    </rPh>
    <phoneticPr fontId="1"/>
  </si>
  <si>
    <t>時間外PTS終値増加比率</t>
    <rPh sb="0" eb="3">
      <t>ジカンガイ</t>
    </rPh>
    <rPh sb="6" eb="8">
      <t>オワリネ</t>
    </rPh>
    <rPh sb="8" eb="10">
      <t>ゾウカ</t>
    </rPh>
    <rPh sb="10" eb="12">
      <t>ヒリツ</t>
    </rPh>
    <phoneticPr fontId="1"/>
  </si>
  <si>
    <t>値動き区分</t>
    <rPh sb="0" eb="2">
      <t>ネウゴ</t>
    </rPh>
    <rPh sb="3" eb="5">
      <t>クブン</t>
    </rPh>
    <phoneticPr fontId="1"/>
  </si>
  <si>
    <t>時間外PTS値動き区分</t>
    <rPh sb="6" eb="8">
      <t>ネウゴ</t>
    </rPh>
    <rPh sb="9" eb="11">
      <t>クブン</t>
    </rPh>
    <phoneticPr fontId="1"/>
  </si>
  <si>
    <t>連番</t>
    <rPh sb="0" eb="2">
      <t>レンバン</t>
    </rPh>
    <phoneticPr fontId="1"/>
  </si>
  <si>
    <t>データ取得元区分</t>
    <rPh sb="3" eb="5">
      <t>シュトク</t>
    </rPh>
    <rPh sb="5" eb="6">
      <t>モト</t>
    </rPh>
    <rPh sb="6" eb="8">
      <t>クブン</t>
    </rPh>
    <phoneticPr fontId="1"/>
  </si>
  <si>
    <t>タイトル</t>
    <phoneticPr fontId="1"/>
  </si>
  <si>
    <t>つぶやきデータテーブル</t>
    <phoneticPr fontId="1"/>
  </si>
  <si>
    <t>発表日付</t>
    <rPh sb="0" eb="2">
      <t>ハッピョウ</t>
    </rPh>
    <rPh sb="2" eb="4">
      <t>ヒヅケ</t>
    </rPh>
    <phoneticPr fontId="1"/>
  </si>
  <si>
    <t>FK[N]</t>
    <phoneticPr fontId="1"/>
  </si>
  <si>
    <t>ユーザーID</t>
    <phoneticPr fontId="1"/>
  </si>
  <si>
    <t>つぶやき</t>
    <phoneticPr fontId="1"/>
  </si>
  <si>
    <t>銘柄ニュースデータテーブル</t>
    <rPh sb="0" eb="2">
      <t>メイガラ</t>
    </rPh>
    <phoneticPr fontId="1"/>
  </si>
  <si>
    <t>単語</t>
    <rPh sb="0" eb="2">
      <t>タンゴ</t>
    </rPh>
    <phoneticPr fontId="1"/>
  </si>
  <si>
    <t>つぶやき日時</t>
    <rPh sb="4" eb="6">
      <t>ニチジ</t>
    </rPh>
    <phoneticPr fontId="1"/>
  </si>
  <si>
    <t>銘柄ID</t>
    <rPh sb="0" eb="2">
      <t>メイガラ</t>
    </rPh>
    <phoneticPr fontId="1"/>
  </si>
  <si>
    <t>単語ID</t>
    <rPh sb="0" eb="2">
      <t>タンゴ</t>
    </rPh>
    <phoneticPr fontId="1"/>
  </si>
  <si>
    <t>[V]</t>
    <phoneticPr fontId="1"/>
  </si>
  <si>
    <t>上げ影響度</t>
    <rPh sb="0" eb="1">
      <t>ア</t>
    </rPh>
    <rPh sb="2" eb="4">
      <t>エイキョウ</t>
    </rPh>
    <rPh sb="4" eb="5">
      <t>ド</t>
    </rPh>
    <phoneticPr fontId="1"/>
  </si>
  <si>
    <t>フォロワー数</t>
    <rPh sb="5" eb="6">
      <t>スウ</t>
    </rPh>
    <phoneticPr fontId="1"/>
  </si>
  <si>
    <t>単純値動き影響指数</t>
    <rPh sb="0" eb="2">
      <t>タンジュン</t>
    </rPh>
    <rPh sb="2" eb="4">
      <t>ネウゴ</t>
    </rPh>
    <rPh sb="5" eb="7">
      <t>エイキョウ</t>
    </rPh>
    <rPh sb="7" eb="9">
      <t>シスウ</t>
    </rPh>
    <phoneticPr fontId="1"/>
  </si>
  <si>
    <t>全体値動き影響指数</t>
    <rPh sb="0" eb="2">
      <t>ゼンタイ</t>
    </rPh>
    <rPh sb="2" eb="4">
      <t>ネウゴ</t>
    </rPh>
    <rPh sb="5" eb="7">
      <t>エイキョウ</t>
    </rPh>
    <rPh sb="7" eb="9">
      <t>シスウ</t>
    </rPh>
    <phoneticPr fontId="1"/>
  </si>
  <si>
    <t>履歴日付</t>
    <rPh sb="0" eb="2">
      <t>リレキ</t>
    </rPh>
    <rPh sb="2" eb="4">
      <t>ヒヅケ</t>
    </rPh>
    <phoneticPr fontId="1"/>
  </si>
  <si>
    <t>記事内容</t>
    <rPh sb="0" eb="2">
      <t>キジ</t>
    </rPh>
    <rPh sb="2" eb="4">
      <t>ナイヨウ</t>
    </rPh>
    <phoneticPr fontId="1"/>
  </si>
  <si>
    <t>下げ影響度</t>
    <rPh sb="0" eb="1">
      <t>サ</t>
    </rPh>
    <rPh sb="2" eb="5">
      <t>エイキョウド</t>
    </rPh>
    <phoneticPr fontId="1"/>
  </si>
  <si>
    <t>つぶやき単語性質データテーブル</t>
    <rPh sb="4" eb="6">
      <t>タンゴ</t>
    </rPh>
    <rPh sb="6" eb="8">
      <t>セイシツ</t>
    </rPh>
    <phoneticPr fontId="1"/>
  </si>
  <si>
    <t>つぶやき単語性質履歴データテーブル</t>
    <rPh sb="4" eb="6">
      <t>タンゴ</t>
    </rPh>
    <rPh sb="6" eb="8">
      <t>セイシツ</t>
    </rPh>
    <rPh sb="8" eb="10">
      <t>リレキ</t>
    </rPh>
    <phoneticPr fontId="1"/>
  </si>
  <si>
    <t>銘柄単位つぶやき集計データテーブル</t>
    <rPh sb="0" eb="2">
      <t>メイガラ</t>
    </rPh>
    <rPh sb="2" eb="4">
      <t>タンイ</t>
    </rPh>
    <rPh sb="8" eb="10">
      <t>シュウケイ</t>
    </rPh>
    <phoneticPr fontId="1"/>
  </si>
  <si>
    <t>単純値動き影響指数累計</t>
    <rPh sb="0" eb="2">
      <t>タンジュン</t>
    </rPh>
    <rPh sb="2" eb="4">
      <t>ネウゴ</t>
    </rPh>
    <rPh sb="5" eb="7">
      <t>エイキョウ</t>
    </rPh>
    <rPh sb="7" eb="9">
      <t>シスウ</t>
    </rPh>
    <rPh sb="9" eb="11">
      <t>ルイケイ</t>
    </rPh>
    <phoneticPr fontId="1"/>
  </si>
  <si>
    <t>全体値動き影響指数累計</t>
    <rPh sb="0" eb="2">
      <t>ゼンタイ</t>
    </rPh>
    <rPh sb="2" eb="4">
      <t>ネウゴ</t>
    </rPh>
    <rPh sb="5" eb="7">
      <t>エイキョウ</t>
    </rPh>
    <rPh sb="7" eb="9">
      <t>シスウ</t>
    </rPh>
    <rPh sb="9" eb="11">
      <t>ルイケイ</t>
    </rPh>
    <phoneticPr fontId="1"/>
  </si>
  <si>
    <t>分析結果適正度</t>
    <rPh sb="0" eb="2">
      <t>ブンセキ</t>
    </rPh>
    <rPh sb="2" eb="4">
      <t>ケッカ</t>
    </rPh>
    <rPh sb="4" eb="6">
      <t>テキセイ</t>
    </rPh>
    <rPh sb="6" eb="7">
      <t>ド</t>
    </rPh>
    <phoneticPr fontId="1"/>
  </si>
  <si>
    <t>【銘柄マスタメンテナンス】</t>
    <rPh sb="1" eb="3">
      <t>メイガラ</t>
    </rPh>
    <phoneticPr fontId="1"/>
  </si>
  <si>
    <t>【株価データ取得処理】</t>
    <rPh sb="1" eb="3">
      <t>カブカ</t>
    </rPh>
    <rPh sb="6" eb="8">
      <t>シュトク</t>
    </rPh>
    <rPh sb="8" eb="10">
      <t>ショリ</t>
    </rPh>
    <phoneticPr fontId="1"/>
  </si>
  <si>
    <t>銘柄単位つぶやき集計
データテーブル</t>
    <rPh sb="0" eb="2">
      <t>メイガラ</t>
    </rPh>
    <rPh sb="2" eb="4">
      <t>タンイ</t>
    </rPh>
    <rPh sb="8" eb="10">
      <t>シュウケイ</t>
    </rPh>
    <phoneticPr fontId="1"/>
  </si>
  <si>
    <t>つぶやき単語性質履歴
データテーブル</t>
    <rPh sb="4" eb="6">
      <t>タンゴ</t>
    </rPh>
    <rPh sb="6" eb="8">
      <t>セイシツ</t>
    </rPh>
    <rPh sb="8" eb="10">
      <t>リレキ</t>
    </rPh>
    <phoneticPr fontId="1"/>
  </si>
  <si>
    <t>つぶやき単語性質
データテーブル</t>
    <rPh sb="4" eb="6">
      <t>タンゴ</t>
    </rPh>
    <rPh sb="6" eb="8">
      <t>セイシツ</t>
    </rPh>
    <phoneticPr fontId="1"/>
  </si>
  <si>
    <t>つぶやき
データテーブル</t>
    <phoneticPr fontId="1"/>
  </si>
  <si>
    <t>銘柄ニュース
データテーブル</t>
    <rPh sb="0" eb="2">
      <t>メイガラ</t>
    </rPh>
    <phoneticPr fontId="1"/>
  </si>
  <si>
    <t>株価
データテーブル</t>
    <rPh sb="0" eb="2">
      <t>カブカ</t>
    </rPh>
    <phoneticPr fontId="1"/>
  </si>
  <si>
    <t>CD</t>
    <phoneticPr fontId="1"/>
  </si>
  <si>
    <t>C</t>
    <phoneticPr fontId="1"/>
  </si>
  <si>
    <t>【株価ニュースデータ取得処理】</t>
    <rPh sb="1" eb="3">
      <t>カブカ</t>
    </rPh>
    <rPh sb="10" eb="12">
      <t>シュトク</t>
    </rPh>
    <rPh sb="12" eb="14">
      <t>ショリ</t>
    </rPh>
    <phoneticPr fontId="1"/>
  </si>
  <si>
    <t>不定期</t>
    <rPh sb="0" eb="3">
      <t>フテイキ</t>
    </rPh>
    <phoneticPr fontId="1"/>
  </si>
  <si>
    <t>営</t>
    <rPh sb="0" eb="1">
      <t>エイ</t>
    </rPh>
    <phoneticPr fontId="1"/>
  </si>
  <si>
    <t>365日</t>
    <rPh sb="3" eb="4">
      <t>ニチ</t>
    </rPh>
    <phoneticPr fontId="1"/>
  </si>
  <si>
    <t>R</t>
    <phoneticPr fontId="1"/>
  </si>
  <si>
    <t>【つぶやきデータ取得処理】</t>
    <rPh sb="8" eb="10">
      <t>シュトク</t>
    </rPh>
    <rPh sb="10" eb="12">
      <t>ショリ</t>
    </rPh>
    <phoneticPr fontId="1"/>
  </si>
  <si>
    <t>更新状況区分</t>
    <rPh sb="0" eb="2">
      <t>コウシン</t>
    </rPh>
    <rPh sb="2" eb="4">
      <t>ジョウキョウ</t>
    </rPh>
    <rPh sb="4" eb="6">
      <t>クブン</t>
    </rPh>
    <phoneticPr fontId="1"/>
  </si>
  <si>
    <t>【つぶやき単語データ分析処理】</t>
    <rPh sb="5" eb="7">
      <t>タンゴ</t>
    </rPh>
    <rPh sb="10" eb="12">
      <t>ブンセキ</t>
    </rPh>
    <rPh sb="12" eb="14">
      <t>ショリ</t>
    </rPh>
    <phoneticPr fontId="1"/>
  </si>
  <si>
    <t>【銘柄単位つぶやき集計処理】</t>
    <rPh sb="1" eb="3">
      <t>メイガラ</t>
    </rPh>
    <rPh sb="3" eb="5">
      <t>タンイ</t>
    </rPh>
    <rPh sb="9" eb="11">
      <t>シュウケイ</t>
    </rPh>
    <rPh sb="11" eb="13">
      <t>ショリ</t>
    </rPh>
    <phoneticPr fontId="1"/>
  </si>
  <si>
    <t>【つぶやきデータ評価処理】</t>
    <rPh sb="8" eb="10">
      <t>ヒョウカ</t>
    </rPh>
    <rPh sb="10" eb="12">
      <t>ショリ</t>
    </rPh>
    <phoneticPr fontId="1"/>
  </si>
  <si>
    <t>U</t>
    <phoneticPr fontId="1"/>
  </si>
  <si>
    <t>RU</t>
    <phoneticPr fontId="1"/>
  </si>
  <si>
    <t>稼働日</t>
    <rPh sb="0" eb="3">
      <t>カドウビ</t>
    </rPh>
    <phoneticPr fontId="1"/>
  </si>
  <si>
    <t>機能名</t>
    <rPh sb="0" eb="3">
      <t>キノウメイ</t>
    </rPh>
    <phoneticPr fontId="1"/>
  </si>
  <si>
    <t>kabukayosoku</t>
    <phoneticPr fontId="1"/>
  </si>
  <si>
    <t>input</t>
    <phoneticPr fontId="1"/>
  </si>
  <si>
    <t>end</t>
    <phoneticPr fontId="1"/>
  </si>
  <si>
    <t>銘柄一覧.csv</t>
    <rPh sb="0" eb="2">
      <t>メイガラ</t>
    </rPh>
    <rPh sb="2" eb="4">
      <t>イチラン</t>
    </rPh>
    <phoneticPr fontId="1"/>
  </si>
  <si>
    <t>処理結果区分</t>
    <rPh sb="0" eb="2">
      <t>ショリ</t>
    </rPh>
    <rPh sb="2" eb="4">
      <t>ケッカ</t>
    </rPh>
    <rPh sb="4" eb="6">
      <t>クブン</t>
    </rPh>
    <phoneticPr fontId="1"/>
  </si>
  <si>
    <t>正常終了</t>
    <rPh sb="0" eb="2">
      <t>セイジョウ</t>
    </rPh>
    <rPh sb="2" eb="4">
      <t>シュウリョウ</t>
    </rPh>
    <phoneticPr fontId="1"/>
  </si>
  <si>
    <t>　</t>
    <phoneticPr fontId="1"/>
  </si>
  <si>
    <t>バッチ結果データテーブル</t>
    <rPh sb="3" eb="5">
      <t>ケッカ</t>
    </rPh>
    <phoneticPr fontId="1"/>
  </si>
  <si>
    <t>バッチ結果データID</t>
    <rPh sb="3" eb="5">
      <t>ケッカ</t>
    </rPh>
    <phoneticPr fontId="1"/>
  </si>
  <si>
    <t>機能ID</t>
    <rPh sb="0" eb="2">
      <t>キノウ</t>
    </rPh>
    <phoneticPr fontId="1"/>
  </si>
  <si>
    <t>処理結果区分</t>
    <rPh sb="0" eb="2">
      <t>ショリ</t>
    </rPh>
    <rPh sb="2" eb="4">
      <t>ケッカ</t>
    </rPh>
    <rPh sb="4" eb="6">
      <t>クブン</t>
    </rPh>
    <phoneticPr fontId="1"/>
  </si>
  <si>
    <t>処理コメント</t>
    <rPh sb="0" eb="2">
      <t>ショリ</t>
    </rPh>
    <phoneticPr fontId="1"/>
  </si>
  <si>
    <t>バッチ結果
データテーブル</t>
    <phoneticPr fontId="1"/>
  </si>
  <si>
    <t>エラー終了</t>
    <rPh sb="3" eb="5">
      <t>シュウリョウ</t>
    </rPh>
    <phoneticPr fontId="1"/>
  </si>
  <si>
    <t>処理日</t>
    <rPh sb="0" eb="2">
      <t>ショリ</t>
    </rPh>
    <rPh sb="2" eb="3">
      <t>ビ</t>
    </rPh>
    <phoneticPr fontId="1"/>
  </si>
  <si>
    <t>大幅下げ</t>
  </si>
  <si>
    <t>小幅下げ</t>
  </si>
  <si>
    <t>停滞</t>
  </si>
  <si>
    <t>小幅上げ</t>
  </si>
  <si>
    <t>大幅上げ</t>
  </si>
  <si>
    <t>ブランク</t>
    <phoneticPr fontId="1"/>
  </si>
  <si>
    <t>PTS区分</t>
    <phoneticPr fontId="1"/>
  </si>
  <si>
    <t>対象外</t>
    <rPh sb="0" eb="3">
      <t>タイショウガイ</t>
    </rPh>
    <phoneticPr fontId="1"/>
  </si>
  <si>
    <t>STOP取引区分</t>
    <phoneticPr fontId="1"/>
  </si>
  <si>
    <t>STOP安</t>
    <rPh sb="4" eb="5">
      <t>ヤス</t>
    </rPh>
    <phoneticPr fontId="1"/>
  </si>
  <si>
    <t>STOP高</t>
    <rPh sb="4" eb="5">
      <t>タカ</t>
    </rPh>
    <phoneticPr fontId="1"/>
  </si>
  <si>
    <t>更新状況区分</t>
    <phoneticPr fontId="1"/>
  </si>
  <si>
    <t>つぶやきデータ登録済み</t>
    <rPh sb="7" eb="9">
      <t>トウロク</t>
    </rPh>
    <rPh sb="9" eb="10">
      <t>ズ</t>
    </rPh>
    <phoneticPr fontId="1"/>
  </si>
  <si>
    <t>銘柄評価更新済み</t>
    <rPh sb="0" eb="2">
      <t>メイガラ</t>
    </rPh>
    <rPh sb="2" eb="4">
      <t>ヒョウカ</t>
    </rPh>
    <rPh sb="4" eb="6">
      <t>コウシン</t>
    </rPh>
    <rPh sb="6" eb="7">
      <t>ズ</t>
    </rPh>
    <phoneticPr fontId="1"/>
  </si>
  <si>
    <t>値動き区分</t>
    <rPh sb="0" eb="2">
      <t>ネウゴ</t>
    </rPh>
    <rPh sb="3" eb="5">
      <t>クブン</t>
    </rPh>
    <phoneticPr fontId="1"/>
  </si>
  <si>
    <t>つぶやきID</t>
    <phoneticPr fontId="1"/>
  </si>
  <si>
    <t>app</t>
    <phoneticPr fontId="1"/>
  </si>
  <si>
    <t>common</t>
    <phoneticPr fontId="1"/>
  </si>
  <si>
    <t>meigaramst_mnt</t>
    <phoneticPr fontId="1"/>
  </si>
  <si>
    <t>kabuka_input</t>
    <phoneticPr fontId="1"/>
  </si>
  <si>
    <t>tubuyaki_input</t>
    <phoneticPr fontId="1"/>
  </si>
  <si>
    <t>tubuyakiword_analysis</t>
    <phoneticPr fontId="1"/>
  </si>
  <si>
    <t>meigara_tubuyakiword_summary</t>
    <phoneticPr fontId="1"/>
  </si>
  <si>
    <t>dao</t>
    <phoneticPr fontId="1"/>
  </si>
  <si>
    <t>kbn</t>
    <phoneticPr fontId="1"/>
  </si>
  <si>
    <t>infr</t>
    <phoneticPr fontId="1"/>
  </si>
  <si>
    <t>config</t>
    <phoneticPr fontId="1"/>
  </si>
  <si>
    <t>app_config.py</t>
    <phoneticPr fontId="1"/>
  </si>
  <si>
    <t>worldid.py</t>
    <phoneticPr fontId="1"/>
  </si>
  <si>
    <t>documents</t>
    <phoneticPr fontId="1"/>
  </si>
  <si>
    <t>sources</t>
    <phoneticPr fontId="1"/>
  </si>
  <si>
    <t>logs</t>
    <phoneticPr fontId="1"/>
  </si>
  <si>
    <t>main</t>
    <phoneticPr fontId="1"/>
  </si>
  <si>
    <t>値動き影響度更新済み</t>
    <rPh sb="0" eb="2">
      <t>ネウゴ</t>
    </rPh>
    <rPh sb="3" eb="5">
      <t>エイキョウ</t>
    </rPh>
    <rPh sb="5" eb="6">
      <t>ド</t>
    </rPh>
    <rPh sb="6" eb="8">
      <t>コウシン</t>
    </rPh>
    <rPh sb="8" eb="9">
      <t>ズ</t>
    </rPh>
    <phoneticPr fontId="1"/>
  </si>
  <si>
    <t>DD名</t>
    <rPh sb="2" eb="3">
      <t>メイ</t>
    </rPh>
    <phoneticPr fontId="1"/>
  </si>
  <si>
    <t>説明</t>
    <rPh sb="0" eb="2">
      <t>セツメイ</t>
    </rPh>
    <phoneticPr fontId="1"/>
  </si>
  <si>
    <t>桁数</t>
    <rPh sb="0" eb="2">
      <t>ケタスウ</t>
    </rPh>
    <phoneticPr fontId="1"/>
  </si>
  <si>
    <t>データ型</t>
    <rPh sb="3" eb="4">
      <t>ガタ</t>
    </rPh>
    <phoneticPr fontId="1"/>
  </si>
  <si>
    <t>No</t>
    <phoneticPr fontId="1"/>
  </si>
  <si>
    <t>eikyoudo_age</t>
    <phoneticPr fontId="1"/>
  </si>
  <si>
    <t>owarine</t>
    <phoneticPr fontId="1"/>
  </si>
  <si>
    <t>owarine_before_zoukagk</t>
    <phoneticPr fontId="1"/>
  </si>
  <si>
    <t>owarine_before_zoukaritu</t>
    <phoneticPr fontId="1"/>
  </si>
  <si>
    <t>kijinaiyou</t>
    <phoneticPr fontId="1"/>
  </si>
  <si>
    <t>stop_torihiki_kbn</t>
    <phoneticPr fontId="1"/>
  </si>
  <si>
    <t>pts_kbn</t>
    <phoneticPr fontId="1"/>
  </si>
  <si>
    <t>gyousyu_bunrui_kbn</t>
    <phoneticPr fontId="1"/>
  </si>
  <si>
    <t>kousin_jyoukyou_kbn</t>
    <phoneticPr fontId="1"/>
  </si>
  <si>
    <t>eikyoudo_sage</t>
    <phoneticPr fontId="1"/>
  </si>
  <si>
    <t>pts_owarine_zoukagk</t>
    <phoneticPr fontId="1"/>
  </si>
  <si>
    <t>pts_owarine_zoukaritu</t>
    <phoneticPr fontId="1"/>
  </si>
  <si>
    <t>sijyou_kbn</t>
    <phoneticPr fontId="1"/>
  </si>
  <si>
    <t>syori_kekka_kbn</t>
    <phoneticPr fontId="1"/>
  </si>
  <si>
    <t>syori_comment</t>
    <phoneticPr fontId="1"/>
  </si>
  <si>
    <t>syoriymd</t>
    <phoneticPr fontId="1"/>
  </si>
  <si>
    <t>all_neugoki_eikyousisuu</t>
    <phoneticPr fontId="1"/>
  </si>
  <si>
    <t>all_neugoki_eikyousisuu_ruikei</t>
    <phoneticPr fontId="1"/>
  </si>
  <si>
    <t>title</t>
    <phoneticPr fontId="1"/>
  </si>
  <si>
    <t>takane</t>
    <phoneticPr fontId="1"/>
  </si>
  <si>
    <t>tangen_kabusuu</t>
    <phoneticPr fontId="1"/>
  </si>
  <si>
    <t>tango</t>
    <phoneticPr fontId="1"/>
  </si>
  <si>
    <t>one_neugoki_eikyousisuu</t>
    <phoneticPr fontId="1"/>
  </si>
  <si>
    <t>one_neugoki_eikyousisuu_ruikei</t>
    <phoneticPr fontId="1"/>
  </si>
  <si>
    <t>tubuyaki</t>
    <phoneticPr fontId="1"/>
  </si>
  <si>
    <t>kinou_id</t>
    <phoneticPr fontId="1"/>
  </si>
  <si>
    <t>tango_id</t>
    <phoneticPr fontId="1"/>
  </si>
  <si>
    <t>tubuyaki_id</t>
    <phoneticPr fontId="1"/>
  </si>
  <si>
    <t>tubuyaki_nitiji</t>
    <phoneticPr fontId="1"/>
  </si>
  <si>
    <t>data_syutokumoto_kbn</t>
    <phoneticPr fontId="1"/>
  </si>
  <si>
    <t>dataymd</t>
    <phoneticPr fontId="1"/>
  </si>
  <si>
    <t>dekitakasuu</t>
    <phoneticPr fontId="1"/>
  </si>
  <si>
    <t>nikkei_saiyou_flg</t>
    <phoneticPr fontId="1"/>
  </si>
  <si>
    <t>neugokikbn</t>
    <phoneticPr fontId="1"/>
  </si>
  <si>
    <t>hazimarine</t>
    <phoneticPr fontId="1"/>
  </si>
  <si>
    <t>batch_kekka_dataid</t>
    <phoneticPr fontId="1"/>
  </si>
  <si>
    <t>happyouymd</t>
    <phoneticPr fontId="1"/>
  </si>
  <si>
    <t>followersuu</t>
    <phoneticPr fontId="1"/>
  </si>
  <si>
    <t>bunseki_kekka_tekiseido</t>
    <phoneticPr fontId="1"/>
  </si>
  <si>
    <t>meigaraid</t>
    <phoneticPr fontId="1"/>
  </si>
  <si>
    <t>meigaraname</t>
    <phoneticPr fontId="1"/>
  </si>
  <si>
    <t>yasune</t>
    <phoneticPr fontId="1"/>
  </si>
  <si>
    <t>userid</t>
    <phoneticPr fontId="1"/>
  </si>
  <si>
    <t>rirekiymd</t>
    <phoneticPr fontId="1"/>
  </si>
  <si>
    <t>renban</t>
    <phoneticPr fontId="1"/>
  </si>
  <si>
    <t>pts_neugokikbn</t>
    <phoneticPr fontId="1"/>
  </si>
  <si>
    <t>【作業用】DDID</t>
    <rPh sb="1" eb="3">
      <t>サギョウ</t>
    </rPh>
    <rPh sb="3" eb="4">
      <t>ヨウ</t>
    </rPh>
    <phoneticPr fontId="1"/>
  </si>
  <si>
    <t>DDID
（データ型_DDID）</t>
    <rPh sb="9" eb="10">
      <t>ガタ</t>
    </rPh>
    <phoneticPr fontId="1"/>
  </si>
  <si>
    <t>D</t>
  </si>
  <si>
    <t>N</t>
  </si>
  <si>
    <t>V</t>
  </si>
  <si>
    <t>20,3</t>
    <phoneticPr fontId="1"/>
  </si>
  <si>
    <t>10,3</t>
    <phoneticPr fontId="1"/>
  </si>
  <si>
    <t>5,3</t>
    <phoneticPr fontId="1"/>
  </si>
  <si>
    <t>m_meigara</t>
    <phoneticPr fontId="1"/>
  </si>
  <si>
    <t>t_kabuka</t>
    <phoneticPr fontId="1"/>
  </si>
  <si>
    <t>t_meigaranews</t>
    <phoneticPr fontId="1"/>
  </si>
  <si>
    <t>t_tubuyaki</t>
    <phoneticPr fontId="1"/>
  </si>
  <si>
    <t>t_tubuyakitangoseisitu</t>
    <phoneticPr fontId="1"/>
  </si>
  <si>
    <t>t_tubuyakitangoseisiturireki</t>
    <phoneticPr fontId="1"/>
  </si>
  <si>
    <t>t_meigaratubuyakisummary</t>
    <phoneticPr fontId="1"/>
  </si>
  <si>
    <t>t_batchkekka</t>
    <phoneticPr fontId="1"/>
  </si>
  <si>
    <t>m_meigara</t>
    <phoneticPr fontId="1"/>
  </si>
  <si>
    <t>DDL用データ型</t>
    <rPh sb="3" eb="4">
      <t>ヨウ</t>
    </rPh>
    <rPh sb="7" eb="8">
      <t>ガタ</t>
    </rPh>
    <phoneticPr fontId="1"/>
  </si>
  <si>
    <t xml:space="preserve">alter table user add primary key (id); </t>
    <phoneticPr fontId="1"/>
  </si>
  <si>
    <t>タイトル</t>
  </si>
  <si>
    <t>つぶやきID</t>
  </si>
  <si>
    <t>つぶやき</t>
  </si>
  <si>
    <t>V</t>
    <phoneticPr fontId="1"/>
  </si>
  <si>
    <t>約定回数</t>
    <rPh sb="0" eb="2">
      <t>ヤクジョウ</t>
    </rPh>
    <rPh sb="2" eb="4">
      <t>カイスウ</t>
    </rPh>
    <phoneticPr fontId="1"/>
  </si>
  <si>
    <t>時価総額</t>
    <rPh sb="0" eb="2">
      <t>ジカ</t>
    </rPh>
    <rPh sb="2" eb="4">
      <t>ソウガク</t>
    </rPh>
    <phoneticPr fontId="1"/>
  </si>
  <si>
    <t>N</t>
    <phoneticPr fontId="1"/>
  </si>
  <si>
    <t>D</t>
    <phoneticPr fontId="1"/>
  </si>
  <si>
    <t>yauzyou_cnt</t>
    <phoneticPr fontId="1"/>
  </si>
  <si>
    <t>jikasougaku</t>
    <phoneticPr fontId="1"/>
  </si>
  <si>
    <t>30,3</t>
    <phoneticPr fontId="1"/>
  </si>
  <si>
    <t>ユーザーID</t>
    <phoneticPr fontId="1"/>
  </si>
  <si>
    <t>V</t>
    <phoneticPr fontId="1"/>
  </si>
  <si>
    <t>つぶやきURL</t>
    <phoneticPr fontId="1"/>
  </si>
  <si>
    <t>つぶやきURL</t>
    <phoneticPr fontId="1"/>
  </si>
  <si>
    <t>tubuyakiurl</t>
    <phoneticPr fontId="1"/>
  </si>
  <si>
    <t>対象（昼間取引）</t>
    <rPh sb="0" eb="2">
      <t>タイショウ</t>
    </rPh>
    <phoneticPr fontId="1"/>
  </si>
  <si>
    <t>対象（夜間取引）</t>
    <rPh sb="0" eb="2">
      <t>タイショウ</t>
    </rPh>
    <rPh sb="3" eb="5">
      <t>ヤカン</t>
    </rPh>
    <phoneticPr fontId="1"/>
  </si>
  <si>
    <t>V</t>
    <phoneticPr fontId="1"/>
  </si>
  <si>
    <t>品詞区分１</t>
    <rPh sb="0" eb="2">
      <t>ヒンシ</t>
    </rPh>
    <rPh sb="2" eb="4">
      <t>クブン</t>
    </rPh>
    <phoneticPr fontId="1"/>
  </si>
  <si>
    <t>品詞区分２</t>
    <rPh sb="0" eb="2">
      <t>ヒンシ</t>
    </rPh>
    <rPh sb="2" eb="4">
      <t>クブン</t>
    </rPh>
    <phoneticPr fontId="1"/>
  </si>
  <si>
    <t>品詞区分３</t>
    <rPh sb="0" eb="2">
      <t>ヒンシ</t>
    </rPh>
    <rPh sb="2" eb="4">
      <t>クブン</t>
    </rPh>
    <phoneticPr fontId="1"/>
  </si>
  <si>
    <t>品詞区分４</t>
    <rPh sb="0" eb="2">
      <t>ヒンシ</t>
    </rPh>
    <rPh sb="2" eb="4">
      <t>クブン</t>
    </rPh>
    <phoneticPr fontId="1"/>
  </si>
  <si>
    <t>hinsikbn_1</t>
    <phoneticPr fontId="1"/>
  </si>
  <si>
    <t>hinsikbn_2</t>
    <phoneticPr fontId="1"/>
  </si>
  <si>
    <t>hinsikbn_3</t>
    <phoneticPr fontId="1"/>
  </si>
  <si>
    <t>hinsikbn_4</t>
    <phoneticPr fontId="1"/>
  </si>
  <si>
    <t>更新回数</t>
    <rPh sb="0" eb="2">
      <t>コウシン</t>
    </rPh>
    <rPh sb="2" eb="4">
      <t>カイスウ</t>
    </rPh>
    <phoneticPr fontId="1"/>
  </si>
  <si>
    <t>update_cnt</t>
    <phoneticPr fontId="1"/>
  </si>
  <si>
    <t>更新回数</t>
    <rPh sb="0" eb="2">
      <t>コウシン</t>
    </rPh>
    <rPh sb="2" eb="4">
      <t>カイスウ</t>
    </rPh>
    <phoneticPr fontId="1"/>
  </si>
  <si>
    <t>影響無視フラグ</t>
    <rPh sb="0" eb="2">
      <t>エイキョウ</t>
    </rPh>
    <rPh sb="2" eb="4">
      <t>ムシ</t>
    </rPh>
    <phoneticPr fontId="1"/>
  </si>
  <si>
    <t>eikyou_musi_flg</t>
    <phoneticPr fontId="1"/>
  </si>
  <si>
    <t>影響無視フラグ</t>
    <phoneticPr fontId="1"/>
  </si>
  <si>
    <t>影響無視フラグ</t>
    <rPh sb="0" eb="2">
      <t>エイキョウ</t>
    </rPh>
    <rPh sb="2" eb="4">
      <t>ムシ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</si>
</sst>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8"/>
      <color theme="1"/>
      <name val="Yu Gothic"/>
      <family val="2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8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 applyAlignment="1">
      <alignment vertical="top" textRotation="255"/>
    </xf>
    <xf numFmtId="0" fontId="0" fillId="0" borderId="1" xfId="0" applyBorder="1"/>
    <xf numFmtId="0" fontId="4" fillId="2" borderId="1" xfId="0" applyFont="1" applyFill="1" applyBorder="1" applyAlignment="1">
      <alignment vertical="top" textRotation="255"/>
    </xf>
    <xf numFmtId="0" fontId="0" fillId="3" borderId="1" xfId="0" applyFill="1" applyBorder="1"/>
    <xf numFmtId="0" fontId="0" fillId="3" borderId="0" xfId="0" applyFill="1"/>
    <xf numFmtId="0" fontId="5" fillId="0" borderId="0" xfId="0" applyFont="1"/>
    <xf numFmtId="0" fontId="6" fillId="0" borderId="0" xfId="0" applyFont="1"/>
    <xf numFmtId="0" fontId="7" fillId="2" borderId="1" xfId="0" applyFont="1" applyFill="1" applyBorder="1" applyAlignment="1">
      <alignment vertical="top" textRotation="255"/>
    </xf>
    <xf numFmtId="0" fontId="7" fillId="2" borderId="1" xfId="0" applyFont="1" applyFill="1" applyBorder="1" applyAlignment="1">
      <alignment vertical="top" textRotation="255" wrapText="1"/>
    </xf>
    <xf numFmtId="0" fontId="7" fillId="0" borderId="0" xfId="0" applyFont="1" applyAlignment="1">
      <alignment vertical="top" textRotation="255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8" fillId="0" borderId="0" xfId="0" applyFont="1"/>
    <xf numFmtId="0" fontId="0" fillId="6" borderId="0" xfId="0" applyFill="1"/>
    <xf numFmtId="0" fontId="0" fillId="0" borderId="2" xfId="0" applyFill="1" applyBorder="1"/>
    <xf numFmtId="0" fontId="5" fillId="5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9"/>
  <sheetViews>
    <sheetView topLeftCell="A3" zoomScale="115" zoomScaleNormal="115" workbookViewId="0">
      <selection activeCell="F10" sqref="F10"/>
    </sheetView>
  </sheetViews>
  <sheetFormatPr defaultRowHeight="17.649999999999999"/>
  <cols>
    <col min="1" max="1" width="2.5625" customWidth="1"/>
    <col min="3" max="3" width="33.125" customWidth="1"/>
    <col min="4" max="13" width="6.1875" customWidth="1"/>
  </cols>
  <sheetData>
    <row r="2" spans="2:11" s="1" customFormat="1" ht="148.9" customHeight="1">
      <c r="B2" s="3" t="s">
        <v>75</v>
      </c>
      <c r="C2" s="3" t="s">
        <v>76</v>
      </c>
      <c r="D2" s="8" t="s">
        <v>0</v>
      </c>
      <c r="E2" s="9" t="s">
        <v>60</v>
      </c>
      <c r="F2" s="9" t="s">
        <v>59</v>
      </c>
      <c r="G2" s="9" t="s">
        <v>58</v>
      </c>
      <c r="H2" s="9" t="s">
        <v>57</v>
      </c>
      <c r="I2" s="9" t="s">
        <v>56</v>
      </c>
      <c r="J2" s="9" t="s">
        <v>55</v>
      </c>
      <c r="K2" s="10" t="s">
        <v>89</v>
      </c>
    </row>
    <row r="3" spans="2:11">
      <c r="B3" s="2" t="s">
        <v>64</v>
      </c>
      <c r="C3" s="2" t="s">
        <v>53</v>
      </c>
      <c r="D3" s="2" t="s">
        <v>61</v>
      </c>
      <c r="E3" s="2"/>
      <c r="F3" s="2"/>
      <c r="G3" s="2"/>
      <c r="H3" s="2"/>
      <c r="I3" s="2"/>
      <c r="J3" s="2"/>
      <c r="K3" t="s">
        <v>62</v>
      </c>
    </row>
    <row r="4" spans="2:11">
      <c r="B4" s="2" t="s">
        <v>65</v>
      </c>
      <c r="C4" s="2" t="s">
        <v>54</v>
      </c>
      <c r="D4" s="2" t="s">
        <v>67</v>
      </c>
      <c r="E4" s="2" t="s">
        <v>62</v>
      </c>
      <c r="F4" s="2"/>
      <c r="G4" s="2"/>
      <c r="H4" s="2"/>
      <c r="I4" s="2"/>
      <c r="J4" s="2"/>
      <c r="K4" t="s">
        <v>62</v>
      </c>
    </row>
    <row r="5" spans="2:11" s="5" customFormat="1">
      <c r="B5" s="4" t="s">
        <v>66</v>
      </c>
      <c r="C5" s="4" t="s">
        <v>63</v>
      </c>
      <c r="D5" s="4" t="s">
        <v>67</v>
      </c>
      <c r="E5" s="4"/>
      <c r="F5" s="4" t="s">
        <v>62</v>
      </c>
      <c r="G5" s="4"/>
      <c r="H5" s="4"/>
      <c r="I5" s="4"/>
      <c r="J5" s="4"/>
      <c r="K5" s="5" t="s">
        <v>62</v>
      </c>
    </row>
    <row r="6" spans="2:11">
      <c r="B6" s="2" t="s">
        <v>66</v>
      </c>
      <c r="C6" s="2" t="s">
        <v>68</v>
      </c>
      <c r="D6" s="2" t="s">
        <v>67</v>
      </c>
      <c r="E6" s="2" t="s">
        <v>67</v>
      </c>
      <c r="F6" s="2"/>
      <c r="G6" s="2" t="s">
        <v>62</v>
      </c>
      <c r="H6" s="2"/>
      <c r="I6" s="2"/>
      <c r="J6" s="2"/>
      <c r="K6" t="s">
        <v>62</v>
      </c>
    </row>
    <row r="7" spans="2:11">
      <c r="B7" s="2" t="s">
        <v>66</v>
      </c>
      <c r="C7" s="2" t="s">
        <v>70</v>
      </c>
      <c r="D7" s="2"/>
      <c r="E7" s="2" t="s">
        <v>67</v>
      </c>
      <c r="F7" s="2"/>
      <c r="G7" s="2" t="s">
        <v>74</v>
      </c>
      <c r="H7" s="2" t="s">
        <v>62</v>
      </c>
      <c r="I7" s="2" t="s">
        <v>62</v>
      </c>
      <c r="J7" s="2"/>
      <c r="K7" t="s">
        <v>62</v>
      </c>
    </row>
    <row r="8" spans="2:11" s="5" customFormat="1">
      <c r="B8" s="4" t="s">
        <v>66</v>
      </c>
      <c r="C8" s="4" t="s">
        <v>72</v>
      </c>
      <c r="D8" s="4"/>
      <c r="E8" s="4"/>
      <c r="F8" s="4"/>
      <c r="G8" s="4" t="s">
        <v>73</v>
      </c>
      <c r="H8" s="4" t="s">
        <v>67</v>
      </c>
      <c r="I8" s="4"/>
      <c r="J8" s="4"/>
      <c r="K8" s="5" t="s">
        <v>62</v>
      </c>
    </row>
    <row r="9" spans="2:11">
      <c r="B9" s="2" t="s">
        <v>66</v>
      </c>
      <c r="C9" s="2" t="s">
        <v>71</v>
      </c>
      <c r="D9" s="2"/>
      <c r="E9" s="2" t="s">
        <v>67</v>
      </c>
      <c r="F9" s="2"/>
      <c r="G9" s="2" t="s">
        <v>74</v>
      </c>
      <c r="H9" s="2"/>
      <c r="I9" s="2"/>
      <c r="J9" s="2" t="s">
        <v>62</v>
      </c>
      <c r="K9" t="s">
        <v>62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B94AA-C204-4FA0-AA44-339F90B1A936}">
  <dimension ref="B2:S54"/>
  <sheetViews>
    <sheetView tabSelected="1" zoomScale="70" zoomScaleNormal="70" workbookViewId="0"/>
  </sheetViews>
  <sheetFormatPr defaultRowHeight="17.649999999999999"/>
  <cols>
    <col min="1" max="2" width="2.5625" customWidth="1"/>
    <col min="3" max="3" width="30.3125" customWidth="1"/>
    <col min="4" max="4" width="15.5" bestFit="1" customWidth="1"/>
    <col min="5" max="5" width="15.625" bestFit="1" customWidth="1"/>
    <col min="6" max="6" width="33" bestFit="1" customWidth="1"/>
    <col min="7" max="7" width="31.875" bestFit="1" customWidth="1"/>
    <col min="8" max="8" width="26.125" bestFit="1" customWidth="1"/>
    <col min="9" max="9" width="13.4375" bestFit="1" customWidth="1"/>
    <col min="10" max="10" width="26.6875" bestFit="1" customWidth="1"/>
    <col min="11" max="11" width="27" bestFit="1" customWidth="1"/>
    <col min="12" max="12" width="26.0625" bestFit="1" customWidth="1"/>
    <col min="13" max="13" width="13.4375" bestFit="1" customWidth="1"/>
    <col min="14" max="14" width="18.75" bestFit="1" customWidth="1"/>
    <col min="15" max="15" width="23.8125" bestFit="1" customWidth="1"/>
    <col min="16" max="16" width="22.8125" bestFit="1" customWidth="1"/>
    <col min="17" max="17" width="20.5" bestFit="1" customWidth="1"/>
    <col min="18" max="19" width="15.875" customWidth="1"/>
  </cols>
  <sheetData>
    <row r="2" spans="2:19">
      <c r="B2" t="s">
        <v>0</v>
      </c>
      <c r="D2" s="14" t="s">
        <v>185</v>
      </c>
    </row>
    <row r="3" spans="2:19">
      <c r="C3" t="s">
        <v>37</v>
      </c>
      <c r="D3" t="s">
        <v>1</v>
      </c>
      <c r="E3" t="s">
        <v>2</v>
      </c>
      <c r="F3" t="s">
        <v>17</v>
      </c>
      <c r="G3" t="s">
        <v>3</v>
      </c>
      <c r="H3" t="s">
        <v>4</v>
      </c>
    </row>
    <row r="4" spans="2:19">
      <c r="C4" t="str">
        <f>VLOOKUP(C3,DD!$C$3:$I$203,4,FALSE)</f>
        <v>n_meigaraid</v>
      </c>
      <c r="D4" t="str">
        <f>VLOOKUP(D3,DD!$C$3:$I$203,4,FALSE)</f>
        <v>s_meigaraname</v>
      </c>
      <c r="E4" t="str">
        <f>VLOOKUP(E3,DD!$C$3:$I$203,4,FALSE)</f>
        <v>n_sijyou_kbn</v>
      </c>
      <c r="F4" t="str">
        <f>VLOOKUP(F3,DD!$C$3:$I$203,4,FALSE)</f>
        <v>n_gyousyu_bunrui_kbn</v>
      </c>
      <c r="G4" t="str">
        <f>VLOOKUP(G3,DD!$C$3:$I$203,4,FALSE)</f>
        <v>n_tangen_kabusuu</v>
      </c>
      <c r="H4" t="str">
        <f>VLOOKUP(H3,DD!$C$3:$I$203,4,FALSE)</f>
        <v>n_nikkei_saiyou_flg</v>
      </c>
    </row>
    <row r="5" spans="2:19"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</row>
    <row r="9" spans="2:19">
      <c r="B9" t="s">
        <v>8</v>
      </c>
      <c r="D9" s="14" t="s">
        <v>186</v>
      </c>
    </row>
    <row r="10" spans="2:19">
      <c r="C10" t="s">
        <v>37</v>
      </c>
      <c r="D10" t="s">
        <v>9</v>
      </c>
      <c r="E10" t="s">
        <v>18</v>
      </c>
      <c r="F10" t="s">
        <v>11</v>
      </c>
      <c r="G10" t="s">
        <v>12</v>
      </c>
      <c r="H10" t="s">
        <v>16</v>
      </c>
      <c r="I10" t="s">
        <v>13</v>
      </c>
      <c r="J10" t="s">
        <v>14</v>
      </c>
      <c r="K10" s="6" t="s">
        <v>200</v>
      </c>
      <c r="L10" s="7" t="s">
        <v>201</v>
      </c>
      <c r="M10" t="s">
        <v>22</v>
      </c>
      <c r="N10" t="s">
        <v>20</v>
      </c>
      <c r="O10" t="s">
        <v>24</v>
      </c>
      <c r="P10" t="s">
        <v>19</v>
      </c>
      <c r="Q10" t="s">
        <v>23</v>
      </c>
      <c r="R10" t="s">
        <v>21</v>
      </c>
      <c r="S10" s="5" t="s">
        <v>25</v>
      </c>
    </row>
    <row r="11" spans="2:19">
      <c r="C11" t="str">
        <f>VLOOKUP(C10,DD!$C$3:$I$203,4,FALSE)</f>
        <v>n_meigaraid</v>
      </c>
      <c r="D11" t="str">
        <f>VLOOKUP(D10,DD!$C$3:$I$203,4,FALSE)</f>
        <v>s_dataymd</v>
      </c>
      <c r="E11" t="str">
        <f>VLOOKUP(E10,DD!$C$3:$I$203,4,FALSE)</f>
        <v>n_pts_kbn</v>
      </c>
      <c r="F11" t="str">
        <f>VLOOKUP(F10,DD!$C$3:$I$203,4,FALSE)</f>
        <v>d_hazimarine</v>
      </c>
      <c r="G11" t="str">
        <f>VLOOKUP(G10,DD!$C$3:$I$203,4,FALSE)</f>
        <v>d_takane</v>
      </c>
      <c r="H11" t="str">
        <f>VLOOKUP(H10,DD!$C$3:$I$203,4,FALSE)</f>
        <v>d_yasune</v>
      </c>
      <c r="I11" t="str">
        <f>VLOOKUP(I10,DD!$C$3:$I$203,4,FALSE)</f>
        <v>d_owarine</v>
      </c>
      <c r="J11" t="str">
        <f>VLOOKUP(J10,DD!$C$3:$I$203,4,FALSE)</f>
        <v>n_dekitakasuu</v>
      </c>
      <c r="K11" s="7" t="str">
        <f>VLOOKUP(K10,DD!$C$3:$I$203,4,FALSE)</f>
        <v>n_yauzyou_cnt</v>
      </c>
      <c r="L11" s="7" t="str">
        <f>VLOOKUP(L10,DD!$C$3:$I$203,4,FALSE)</f>
        <v>d_jikasougaku</v>
      </c>
      <c r="M11" t="str">
        <f>VLOOKUP(M10,DD!$C$3:$I$203,4,FALSE)</f>
        <v>d_owarine_before_zoukaritu</v>
      </c>
      <c r="N11" t="str">
        <f>VLOOKUP(N10,DD!$C$3:$I$203,4,FALSE)</f>
        <v>d_owarine_before_zoukagk</v>
      </c>
      <c r="O11" t="str">
        <f>VLOOKUP(O10,DD!$C$3:$I$203,4,FALSE)</f>
        <v>n_neugokikbn</v>
      </c>
      <c r="P11" t="str">
        <f>VLOOKUP(P10,DD!$C$3:$I$203,4,FALSE)</f>
        <v>n_stop_torihiki_kbn</v>
      </c>
      <c r="Q11" t="str">
        <f>VLOOKUP(Q10,DD!$C$3:$I$203,4,FALSE)</f>
        <v>d_pts_owarine_zoukaritu</v>
      </c>
      <c r="R11" t="str">
        <f>VLOOKUP(R10,DD!$C$3:$I$203,4,FALSE)</f>
        <v>d_pts_owarine_zoukagk</v>
      </c>
      <c r="S11" s="5" t="str">
        <f>VLOOKUP(S10,DD!$C$3:$I$203,4,FALSE)</f>
        <v>n_pts_neugokikbn</v>
      </c>
    </row>
    <row r="12" spans="2:19">
      <c r="C12" t="s">
        <v>5</v>
      </c>
      <c r="D12" t="s">
        <v>10</v>
      </c>
      <c r="E12" t="s">
        <v>7</v>
      </c>
      <c r="F12" t="s">
        <v>15</v>
      </c>
      <c r="G12" t="s">
        <v>15</v>
      </c>
      <c r="H12" t="s">
        <v>15</v>
      </c>
      <c r="I12" t="s">
        <v>15</v>
      </c>
      <c r="J12" t="s">
        <v>7</v>
      </c>
      <c r="K12" s="7" t="s">
        <v>7</v>
      </c>
      <c r="L12" s="7" t="s">
        <v>7</v>
      </c>
      <c r="M12" t="s">
        <v>15</v>
      </c>
      <c r="N12" t="s">
        <v>15</v>
      </c>
      <c r="O12" t="s">
        <v>7</v>
      </c>
      <c r="P12" t="s">
        <v>7</v>
      </c>
      <c r="Q12" t="s">
        <v>15</v>
      </c>
      <c r="R12" t="s">
        <v>15</v>
      </c>
      <c r="S12" s="5" t="s">
        <v>7</v>
      </c>
    </row>
    <row r="16" spans="2:19">
      <c r="B16" t="s">
        <v>34</v>
      </c>
      <c r="D16" s="14" t="s">
        <v>187</v>
      </c>
    </row>
    <row r="17" spans="2:13">
      <c r="C17" t="s">
        <v>37</v>
      </c>
      <c r="D17" t="s">
        <v>30</v>
      </c>
      <c r="E17" t="s">
        <v>26</v>
      </c>
      <c r="F17" t="s">
        <v>27</v>
      </c>
      <c r="G17" t="s">
        <v>28</v>
      </c>
      <c r="H17" t="s">
        <v>45</v>
      </c>
    </row>
    <row r="18" spans="2:13">
      <c r="C18" t="str">
        <f>VLOOKUP(C17,DD!$C$3:$I$203,4,FALSE)</f>
        <v>n_meigaraid</v>
      </c>
      <c r="D18" t="str">
        <f>VLOOKUP(D17,DD!$C$3:$I$203,4,FALSE)</f>
        <v>s_happyouymd</v>
      </c>
      <c r="E18" t="str">
        <f>VLOOKUP(E17,DD!$C$3:$I$203,4,FALSE)</f>
        <v>n_renban</v>
      </c>
      <c r="F18" t="str">
        <f>VLOOKUP(F17,DD!$C$3:$I$203,4,FALSE)</f>
        <v>n_data_syutokumoto_kbn</v>
      </c>
      <c r="G18" t="str">
        <f>VLOOKUP(G17,DD!$C$3:$I$203,4,FALSE)</f>
        <v>s_title</v>
      </c>
      <c r="H18" t="str">
        <f>VLOOKUP(H17,DD!$C$3:$I$203,4,FALSE)</f>
        <v>s_kijinaiyou</v>
      </c>
    </row>
    <row r="19" spans="2:13">
      <c r="C19" t="s">
        <v>5</v>
      </c>
      <c r="D19" t="s">
        <v>10</v>
      </c>
      <c r="E19" t="s">
        <v>5</v>
      </c>
      <c r="F19" t="s">
        <v>7</v>
      </c>
      <c r="G19" t="s">
        <v>6</v>
      </c>
      <c r="H19" t="s">
        <v>6</v>
      </c>
    </row>
    <row r="23" spans="2:13">
      <c r="B23" t="s">
        <v>29</v>
      </c>
      <c r="D23" s="14" t="s">
        <v>188</v>
      </c>
    </row>
    <row r="24" spans="2:13">
      <c r="C24" t="s">
        <v>107</v>
      </c>
      <c r="D24" t="s">
        <v>37</v>
      </c>
      <c r="E24" t="s">
        <v>32</v>
      </c>
      <c r="F24" t="s">
        <v>36</v>
      </c>
      <c r="G24" t="s">
        <v>33</v>
      </c>
      <c r="H24" t="s">
        <v>209</v>
      </c>
      <c r="I24" t="s">
        <v>41</v>
      </c>
      <c r="J24" s="6" t="s">
        <v>106</v>
      </c>
      <c r="K24" t="s">
        <v>42</v>
      </c>
      <c r="L24" t="s">
        <v>43</v>
      </c>
      <c r="M24" t="s">
        <v>69</v>
      </c>
    </row>
    <row r="25" spans="2:13">
      <c r="C25" t="str">
        <f>VLOOKUP(C24,DD!$C$3:$I$203,4,FALSE)</f>
        <v>n_tubuyaki_id</v>
      </c>
      <c r="D25" t="str">
        <f>VLOOKUP(D24,DD!$C$3:$I$203,4,FALSE)</f>
        <v>n_meigaraid</v>
      </c>
      <c r="E25" t="str">
        <f>VLOOKUP(E24,DD!$C$3:$I$203,4,FALSE)</f>
        <v>s_userid</v>
      </c>
      <c r="F25" t="str">
        <f>VLOOKUP(F24,DD!$C$3:$I$203,4,FALSE)</f>
        <v>s_tubuyaki_nitiji</v>
      </c>
      <c r="G25" t="str">
        <f>VLOOKUP(G24,DD!$C$3:$I$203,4,FALSE)</f>
        <v>s_tubuyaki</v>
      </c>
      <c r="H25" t="str">
        <f>VLOOKUP(H24,DD!$C$3:$I$203,4,FALSE)</f>
        <v>s_tubuyakiurl</v>
      </c>
      <c r="I25" t="str">
        <f>VLOOKUP(I24,DD!$C$3:$I$203,4,FALSE)</f>
        <v>n_followersuu</v>
      </c>
      <c r="J25" t="str">
        <f>VLOOKUP(J24,DD!$C$3:$I$203,4,FALSE)</f>
        <v>n_neugokikbn</v>
      </c>
      <c r="K25" t="str">
        <f>VLOOKUP(K24,DD!$C$3:$I$203,4,FALSE)</f>
        <v>d_one_neugoki_eikyousisuu</v>
      </c>
      <c r="L25" t="str">
        <f>VLOOKUP(L24,DD!$C$3:$I$203,4,FALSE)</f>
        <v>d_all_neugoki_eikyousisuu</v>
      </c>
      <c r="M25" t="str">
        <f>VLOOKUP(M24,DD!$C$3:$I$203,4,FALSE)</f>
        <v>n_kousin_jyoukyou_kbn</v>
      </c>
    </row>
    <row r="26" spans="2:13">
      <c r="C26" t="s">
        <v>5</v>
      </c>
      <c r="D26" t="s">
        <v>31</v>
      </c>
      <c r="E26" t="s">
        <v>31</v>
      </c>
      <c r="F26" t="s">
        <v>6</v>
      </c>
      <c r="G26" t="s">
        <v>6</v>
      </c>
      <c r="H26" t="s">
        <v>6</v>
      </c>
      <c r="I26" t="s">
        <v>7</v>
      </c>
      <c r="J26" s="7" t="s">
        <v>7</v>
      </c>
      <c r="K26" t="s">
        <v>15</v>
      </c>
      <c r="L26" t="s">
        <v>15</v>
      </c>
      <c r="M26" t="s">
        <v>7</v>
      </c>
    </row>
    <row r="30" spans="2:13">
      <c r="B30" t="s">
        <v>47</v>
      </c>
      <c r="D30" s="14" t="s">
        <v>189</v>
      </c>
    </row>
    <row r="31" spans="2:13">
      <c r="C31" t="s">
        <v>38</v>
      </c>
      <c r="D31" t="s">
        <v>35</v>
      </c>
      <c r="E31" s="6" t="s">
        <v>215</v>
      </c>
      <c r="F31" s="7" t="s">
        <v>216</v>
      </c>
      <c r="G31" s="7" t="s">
        <v>217</v>
      </c>
      <c r="H31" s="7" t="s">
        <v>218</v>
      </c>
      <c r="I31" t="s">
        <v>40</v>
      </c>
      <c r="J31" t="s">
        <v>46</v>
      </c>
      <c r="K31" s="6" t="s">
        <v>223</v>
      </c>
      <c r="L31" s="6" t="s">
        <v>228</v>
      </c>
    </row>
    <row r="32" spans="2:13">
      <c r="C32" t="str">
        <f>VLOOKUP(C31,DD!$C$3:$I$203,4,FALSE)</f>
        <v>n_tango_id</v>
      </c>
      <c r="D32" t="str">
        <f>VLOOKUP(D31,DD!$C$3:$I$203,4,FALSE)</f>
        <v>s_tango</v>
      </c>
      <c r="E32" s="7" t="str">
        <f>VLOOKUP(E31,DD!$C$3:$I$203,4,FALSE)</f>
        <v>s_hinsikbn_1</v>
      </c>
      <c r="F32" s="7" t="str">
        <f>VLOOKUP(F31,DD!$C$3:$I$203,4,FALSE)</f>
        <v>s_hinsikbn_2</v>
      </c>
      <c r="G32" s="7" t="str">
        <f>VLOOKUP(G31,DD!$C$3:$I$203,4,FALSE)</f>
        <v>s_hinsikbn_3</v>
      </c>
      <c r="H32" s="7" t="str">
        <f>VLOOKUP(H31,DD!$C$3:$I$203,4,FALSE)</f>
        <v>s_hinsikbn_4</v>
      </c>
      <c r="I32" t="str">
        <f>VLOOKUP(I31,DD!$C$3:$I$203,4,FALSE)</f>
        <v>d_eikyoudo_age</v>
      </c>
      <c r="J32" t="str">
        <f>VLOOKUP(J31,DD!$C$3:$I$203,4,FALSE)</f>
        <v>d_eikyoudo_sage</v>
      </c>
      <c r="K32" s="7" t="str">
        <f>VLOOKUP(K31,DD!$C$3:$I$203,4,FALSE)</f>
        <v>n_update_cnt</v>
      </c>
      <c r="L32" s="7" t="str">
        <f>VLOOKUP(L31,DD!$C$3:$I$203,4,FALSE)</f>
        <v>n_eikyou_musi_flg</v>
      </c>
    </row>
    <row r="33" spans="2:12">
      <c r="C33" t="s">
        <v>5</v>
      </c>
      <c r="D33" t="s">
        <v>39</v>
      </c>
      <c r="E33" s="7" t="s">
        <v>7</v>
      </c>
      <c r="F33" s="7" t="s">
        <v>7</v>
      </c>
      <c r="G33" s="7" t="s">
        <v>7</v>
      </c>
      <c r="H33" s="7" t="s">
        <v>7</v>
      </c>
      <c r="I33" t="s">
        <v>15</v>
      </c>
      <c r="J33" t="s">
        <v>15</v>
      </c>
      <c r="K33" s="7" t="s">
        <v>15</v>
      </c>
      <c r="L33" s="7" t="s">
        <v>15</v>
      </c>
    </row>
    <row r="37" spans="2:12">
      <c r="B37" t="s">
        <v>48</v>
      </c>
      <c r="D37" s="14" t="s">
        <v>190</v>
      </c>
    </row>
    <row r="38" spans="2:12">
      <c r="C38" t="s">
        <v>38</v>
      </c>
      <c r="D38" t="s">
        <v>44</v>
      </c>
      <c r="E38" t="s">
        <v>40</v>
      </c>
      <c r="F38" t="s">
        <v>46</v>
      </c>
      <c r="G38" s="6" t="s">
        <v>225</v>
      </c>
    </row>
    <row r="39" spans="2:12">
      <c r="C39" t="str">
        <f>VLOOKUP(C38,DD!$C$3:$I$203,4,FALSE)</f>
        <v>n_tango_id</v>
      </c>
      <c r="D39" t="str">
        <f>VLOOKUP(D38,DD!$C$3:$I$203,4,FALSE)</f>
        <v>s_rirekiymd</v>
      </c>
      <c r="E39" t="str">
        <f>VLOOKUP(E38,DD!$C$3:$I$203,4,FALSE)</f>
        <v>d_eikyoudo_age</v>
      </c>
      <c r="F39" t="str">
        <f>VLOOKUP(F38,DD!$C$3:$I$203,4,FALSE)</f>
        <v>d_eikyoudo_sage</v>
      </c>
      <c r="G39" s="7" t="str">
        <f>VLOOKUP(G38,DD!$C$3:$I$203,4,FALSE)</f>
        <v>n_update_cnt</v>
      </c>
    </row>
    <row r="40" spans="2:12">
      <c r="C40" t="s">
        <v>5</v>
      </c>
      <c r="D40" t="s">
        <v>10</v>
      </c>
      <c r="E40" t="s">
        <v>15</v>
      </c>
      <c r="F40" t="s">
        <v>15</v>
      </c>
      <c r="G40" s="7" t="s">
        <v>15</v>
      </c>
    </row>
    <row r="44" spans="2:12">
      <c r="B44" t="s">
        <v>49</v>
      </c>
      <c r="D44" s="14" t="s">
        <v>191</v>
      </c>
    </row>
    <row r="45" spans="2:12">
      <c r="C45" t="s">
        <v>37</v>
      </c>
      <c r="D45" t="s">
        <v>9</v>
      </c>
      <c r="E45" t="s">
        <v>24</v>
      </c>
      <c r="F45" t="s">
        <v>50</v>
      </c>
      <c r="G45" t="s">
        <v>51</v>
      </c>
      <c r="H45" t="s">
        <v>52</v>
      </c>
    </row>
    <row r="46" spans="2:12">
      <c r="C46" t="str">
        <f>VLOOKUP(C45,DD!$C$3:$I$203,4,FALSE)</f>
        <v>n_meigaraid</v>
      </c>
      <c r="D46" t="str">
        <f>VLOOKUP(D45,DD!$C$3:$I$203,4,FALSE)</f>
        <v>s_dataymd</v>
      </c>
      <c r="E46" t="str">
        <f>VLOOKUP(E45,DD!$C$3:$I$203,4,FALSE)</f>
        <v>n_neugokikbn</v>
      </c>
      <c r="F46" t="str">
        <f>VLOOKUP(F45,DD!$C$3:$I$203,4,FALSE)</f>
        <v>d_one_neugoki_eikyousisuu_ruikei</v>
      </c>
      <c r="G46" t="str">
        <f>VLOOKUP(G45,DD!$C$3:$I$203,4,FALSE)</f>
        <v>d_all_neugoki_eikyousisuu_ruikei</v>
      </c>
      <c r="H46" t="str">
        <f>VLOOKUP(H45,DD!$C$3:$I$203,4,FALSE)</f>
        <v>d_bunseki_kekka_tekiseido</v>
      </c>
    </row>
    <row r="47" spans="2:12">
      <c r="C47" t="s">
        <v>5</v>
      </c>
      <c r="D47" t="s">
        <v>10</v>
      </c>
      <c r="E47" t="s">
        <v>7</v>
      </c>
      <c r="F47" t="s">
        <v>15</v>
      </c>
      <c r="G47" t="s">
        <v>15</v>
      </c>
      <c r="H47" t="s">
        <v>15</v>
      </c>
    </row>
    <row r="49" spans="2:7">
      <c r="B49" t="s">
        <v>83</v>
      </c>
    </row>
    <row r="51" spans="2:7">
      <c r="B51" t="s">
        <v>84</v>
      </c>
      <c r="D51" s="14" t="s">
        <v>192</v>
      </c>
    </row>
    <row r="52" spans="2:7">
      <c r="C52" t="s">
        <v>85</v>
      </c>
      <c r="D52" t="s">
        <v>91</v>
      </c>
      <c r="E52" t="s">
        <v>86</v>
      </c>
      <c r="F52" t="s">
        <v>87</v>
      </c>
      <c r="G52" t="s">
        <v>88</v>
      </c>
    </row>
    <row r="53" spans="2:7">
      <c r="C53" t="str">
        <f>VLOOKUP(C52,DD!$C$3:$I$203,4,FALSE)</f>
        <v>n_batch_kekka_dataid</v>
      </c>
      <c r="D53" t="str">
        <f>VLOOKUP(D52,DD!$C$3:$I$203,4,FALSE)</f>
        <v>s_syoriymd</v>
      </c>
      <c r="E53" t="str">
        <f>VLOOKUP(E52,DD!$C$3:$I$203,4,FALSE)</f>
        <v>s_kinou_id</v>
      </c>
      <c r="F53" t="str">
        <f>VLOOKUP(F52,DD!$C$3:$I$203,4,FALSE)</f>
        <v>n_syori_kekka_kbn</v>
      </c>
      <c r="G53" t="str">
        <f>VLOOKUP(G52,DD!$C$3:$I$203,4,FALSE)</f>
        <v>s_syori_comment</v>
      </c>
    </row>
    <row r="54" spans="2:7">
      <c r="C54" t="s">
        <v>5</v>
      </c>
      <c r="D54" t="s">
        <v>6</v>
      </c>
      <c r="E54" t="s">
        <v>6</v>
      </c>
      <c r="F54" t="s">
        <v>7</v>
      </c>
      <c r="G54" t="s">
        <v>6</v>
      </c>
    </row>
  </sheetData>
  <phoneticPr fontId="1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9ED1-E227-4CD4-A66B-9AD9B395DEB9}">
  <dimension ref="B1:G96"/>
  <sheetViews>
    <sheetView topLeftCell="A57" workbookViewId="0">
      <selection activeCell="G67" sqref="G67"/>
    </sheetView>
  </sheetViews>
  <sheetFormatPr defaultRowHeight="17.649999999999999"/>
  <cols>
    <col min="1" max="2" width="2.5625" customWidth="1"/>
    <col min="3" max="3" width="22.25" customWidth="1"/>
    <col min="4" max="4" width="20.75" bestFit="1" customWidth="1"/>
  </cols>
  <sheetData>
    <row r="1" spans="2:7">
      <c r="E1" t="s">
        <v>195</v>
      </c>
    </row>
    <row r="2" spans="2:7">
      <c r="B2" t="s">
        <v>193</v>
      </c>
      <c r="C2" s="14"/>
      <c r="E2" s="14" t="str">
        <f>"create table "&amp;B2&amp;"("&amp;_xlfn.CONCAT(G4:G9)&amp;");"</f>
        <v>create table m_meigara(n_meigaraid INTEGER (4) primary key, s_meigaraname varchar(100), n_sijyou_kbn INTEGER (2), n_gyousyu_bunrui_kbn INTEGER (2), n_tangen_kabusuu INTEGER (5), n_nikkei_saiyou_flg INTEGER (1));</v>
      </c>
    </row>
    <row r="3" spans="2:7">
      <c r="E3" s="14"/>
    </row>
    <row r="4" spans="2:7">
      <c r="C4" t="s">
        <v>37</v>
      </c>
      <c r="D4" t="str">
        <f>VLOOKUP(C4,DD!$C$3:$I$203,4,FALSE)</f>
        <v>n_meigaraid</v>
      </c>
      <c r="E4" t="str">
        <f>VLOOKUP(C4,DD!$C$3:$I$203,5,FALSE)</f>
        <v xml:space="preserve">INTEGER </v>
      </c>
      <c r="F4">
        <f>VLOOKUP(C4,DD!$C$3:$I$203,6,FALSE)</f>
        <v>4</v>
      </c>
      <c r="G4" t="str">
        <f>D4&amp;" "&amp;E4&amp;"("&amp;F4&amp;") primary key, "</f>
        <v xml:space="preserve">n_meigaraid INTEGER (4) primary key, </v>
      </c>
    </row>
    <row r="5" spans="2:7">
      <c r="C5" t="s">
        <v>1</v>
      </c>
      <c r="D5" t="str">
        <f>VLOOKUP(C5,DD!$C$3:$I$203,4,FALSE)</f>
        <v>s_meigaraname</v>
      </c>
      <c r="E5" t="str">
        <f>VLOOKUP(C5,DD!$C$3:$I$203,5,FALSE)</f>
        <v>varchar</v>
      </c>
      <c r="F5">
        <f>VLOOKUP(C5,DD!$C$3:$I$203,6,FALSE)</f>
        <v>100</v>
      </c>
      <c r="G5" t="str">
        <f>D5&amp;" "&amp;E5&amp;"("&amp;F5&amp;"), "</f>
        <v xml:space="preserve">s_meigaraname varchar(100), </v>
      </c>
    </row>
    <row r="6" spans="2:7">
      <c r="C6" t="s">
        <v>2</v>
      </c>
      <c r="D6" t="str">
        <f>VLOOKUP(C6,DD!$C$3:$I$203,4,FALSE)</f>
        <v>n_sijyou_kbn</v>
      </c>
      <c r="E6" t="str">
        <f>VLOOKUP(C6,DD!$C$3:$I$203,5,FALSE)</f>
        <v xml:space="preserve">INTEGER </v>
      </c>
      <c r="F6">
        <f>VLOOKUP(C6,DD!$C$3:$I$203,6,FALSE)</f>
        <v>2</v>
      </c>
      <c r="G6" t="str">
        <f t="shared" ref="G6:G8" si="0">D6&amp;" "&amp;E6&amp;"("&amp;F6&amp;"), "</f>
        <v xml:space="preserve">n_sijyou_kbn INTEGER (2), </v>
      </c>
    </row>
    <row r="7" spans="2:7">
      <c r="C7" t="s">
        <v>17</v>
      </c>
      <c r="D7" t="str">
        <f>VLOOKUP(C7,DD!$C$3:$I$203,4,FALSE)</f>
        <v>n_gyousyu_bunrui_kbn</v>
      </c>
      <c r="E7" t="str">
        <f>VLOOKUP(C7,DD!$C$3:$I$203,5,FALSE)</f>
        <v xml:space="preserve">INTEGER </v>
      </c>
      <c r="F7">
        <f>VLOOKUP(C7,DD!$C$3:$I$203,6,FALSE)</f>
        <v>2</v>
      </c>
      <c r="G7" t="str">
        <f t="shared" si="0"/>
        <v xml:space="preserve">n_gyousyu_bunrui_kbn INTEGER (2), </v>
      </c>
    </row>
    <row r="8" spans="2:7">
      <c r="C8" t="s">
        <v>3</v>
      </c>
      <c r="D8" t="str">
        <f>VLOOKUP(C8,DD!$C$3:$I$203,4,FALSE)</f>
        <v>n_tangen_kabusuu</v>
      </c>
      <c r="E8" t="str">
        <f>VLOOKUP(C8,DD!$C$3:$I$203,5,FALSE)</f>
        <v xml:space="preserve">INTEGER </v>
      </c>
      <c r="F8">
        <f>VLOOKUP(C8,DD!$C$3:$I$203,6,FALSE)</f>
        <v>5</v>
      </c>
      <c r="G8" t="str">
        <f t="shared" si="0"/>
        <v xml:space="preserve">n_tangen_kabusuu INTEGER (5), </v>
      </c>
    </row>
    <row r="9" spans="2:7">
      <c r="C9" t="s">
        <v>4</v>
      </c>
      <c r="D9" t="str">
        <f>VLOOKUP(C9,DD!$C$3:$I$203,4,FALSE)</f>
        <v>n_nikkei_saiyou_flg</v>
      </c>
      <c r="E9" t="str">
        <f>VLOOKUP(C9,DD!$C$3:$I$203,5,FALSE)</f>
        <v xml:space="preserve">INTEGER </v>
      </c>
      <c r="F9">
        <f>VLOOKUP(C9,DD!$C$3:$I$203,6,FALSE)</f>
        <v>1</v>
      </c>
      <c r="G9" t="str">
        <f>D9&amp;" "&amp;E9&amp;"("&amp;F9&amp;")"</f>
        <v>n_nikkei_saiyou_flg INTEGER (1)</v>
      </c>
    </row>
    <row r="11" spans="2:7" s="15" customFormat="1"/>
    <row r="12" spans="2:7">
      <c r="B12" t="s">
        <v>186</v>
      </c>
      <c r="E12" s="14" t="str">
        <f>"create table "&amp;B12&amp;"("&amp;_xlfn.CONCAT(G14:G29)&amp;" PRIMARY KEY("&amp;E13&amp;"));"</f>
        <v>create table t_kabuka(n_meigaraid INTEGER (4), s_dataymd varchar(8), n_pts_kbn INTEGER (2), d_hazimarine double(10,3), d_takane double(10,3), d_yasune double(10,3), d_owarine double(10,3), n_dekitakasuu INTEGER (30), n_yauzyou_cnt INTEGER (10,3), d_jikasougaku double(30,3), d_owarine_before_zoukaritu double(10,3), d_owarine_before_zoukagk double(10,3), n_neugokikbn INTEGER (2), n_stop_torihiki_kbn INTEGER (2), d_pts_owarine_zoukaritu double(5,3), d_pts_owarine_zoukagk double(10,3),  PRIMARY KEY(n_meigaraid, s_dataymd, n_pts_kbn));</v>
      </c>
    </row>
    <row r="13" spans="2:7">
      <c r="E13" s="14" t="str">
        <f>D14&amp;", "&amp;D15&amp;", "&amp;D16</f>
        <v>n_meigaraid, s_dataymd, n_pts_kbn</v>
      </c>
    </row>
    <row r="14" spans="2:7">
      <c r="C14" t="s">
        <v>37</v>
      </c>
      <c r="D14" t="str">
        <f>VLOOKUP(C14,DD!$C$3:$I$203,4,FALSE)</f>
        <v>n_meigaraid</v>
      </c>
      <c r="E14" t="str">
        <f>VLOOKUP(C14,DD!$C$3:$I$203,5,FALSE)</f>
        <v xml:space="preserve">INTEGER </v>
      </c>
      <c r="F14">
        <f>VLOOKUP(C14,DD!$C$3:$I$203,6,FALSE)</f>
        <v>4</v>
      </c>
      <c r="G14" t="str">
        <f>D14&amp;" "&amp;E14&amp;"("&amp;F14&amp;"), "</f>
        <v xml:space="preserve">n_meigaraid INTEGER (4), </v>
      </c>
    </row>
    <row r="15" spans="2:7">
      <c r="C15" t="s">
        <v>9</v>
      </c>
      <c r="D15" t="str">
        <f>VLOOKUP(C15,DD!$C$3:$I$203,4,FALSE)</f>
        <v>s_dataymd</v>
      </c>
      <c r="E15" t="str">
        <f>VLOOKUP(C15,DD!$C$3:$I$203,5,FALSE)</f>
        <v>varchar</v>
      </c>
      <c r="F15">
        <f>VLOOKUP(C15,DD!$C$3:$I$203,6,FALSE)</f>
        <v>8</v>
      </c>
      <c r="G15" t="str">
        <f>D15&amp;" "&amp;E15&amp;"("&amp;F15&amp;"), "</f>
        <v xml:space="preserve">s_dataymd varchar(8), </v>
      </c>
    </row>
    <row r="16" spans="2:7">
      <c r="C16" t="s">
        <v>18</v>
      </c>
      <c r="D16" t="str">
        <f>VLOOKUP(C16,DD!$C$3:$I$203,4,FALSE)</f>
        <v>n_pts_kbn</v>
      </c>
      <c r="E16" t="str">
        <f>VLOOKUP(C16,DD!$C$3:$I$203,5,FALSE)</f>
        <v xml:space="preserve">INTEGER </v>
      </c>
      <c r="F16">
        <f>VLOOKUP(C16,DD!$C$3:$I$203,6,FALSE)</f>
        <v>2</v>
      </c>
      <c r="G16" t="str">
        <f t="shared" ref="G16:G29" si="1">D16&amp;" "&amp;E16&amp;"("&amp;F16&amp;"), "</f>
        <v xml:space="preserve">n_pts_kbn INTEGER (2), </v>
      </c>
    </row>
    <row r="17" spans="2:7">
      <c r="C17" t="s">
        <v>11</v>
      </c>
      <c r="D17" t="str">
        <f>VLOOKUP(C17,DD!$C$3:$I$203,4,FALSE)</f>
        <v>d_hazimarine</v>
      </c>
      <c r="E17" t="str">
        <f>VLOOKUP(C17,DD!$C$3:$I$203,5,FALSE)</f>
        <v>double</v>
      </c>
      <c r="F17" t="str">
        <f>VLOOKUP(C17,DD!$C$3:$I$203,6,FALSE)</f>
        <v>10,3</v>
      </c>
      <c r="G17" t="str">
        <f t="shared" si="1"/>
        <v xml:space="preserve">d_hazimarine double(10,3), </v>
      </c>
    </row>
    <row r="18" spans="2:7">
      <c r="C18" t="s">
        <v>12</v>
      </c>
      <c r="D18" t="str">
        <f>VLOOKUP(C18,DD!$C$3:$I$203,4,FALSE)</f>
        <v>d_takane</v>
      </c>
      <c r="E18" t="str">
        <f>VLOOKUP(C18,DD!$C$3:$I$203,5,FALSE)</f>
        <v>double</v>
      </c>
      <c r="F18" t="str">
        <f>VLOOKUP(C18,DD!$C$3:$I$203,6,FALSE)</f>
        <v>10,3</v>
      </c>
      <c r="G18" t="str">
        <f t="shared" si="1"/>
        <v xml:space="preserve">d_takane double(10,3), </v>
      </c>
    </row>
    <row r="19" spans="2:7">
      <c r="C19" t="s">
        <v>16</v>
      </c>
      <c r="D19" t="str">
        <f>VLOOKUP(C19,DD!$C$3:$I$203,4,FALSE)</f>
        <v>d_yasune</v>
      </c>
      <c r="E19" t="str">
        <f>VLOOKUP(C19,DD!$C$3:$I$203,5,FALSE)</f>
        <v>double</v>
      </c>
      <c r="F19" t="str">
        <f>VLOOKUP(C19,DD!$C$3:$I$203,6,FALSE)</f>
        <v>10,3</v>
      </c>
      <c r="G19" t="str">
        <f t="shared" si="1"/>
        <v xml:space="preserve">d_yasune double(10,3), </v>
      </c>
    </row>
    <row r="20" spans="2:7">
      <c r="C20" t="s">
        <v>13</v>
      </c>
      <c r="D20" t="str">
        <f>VLOOKUP(C20,DD!$C$3:$I$203,4,FALSE)</f>
        <v>d_owarine</v>
      </c>
      <c r="E20" t="str">
        <f>VLOOKUP(C20,DD!$C$3:$I$203,5,FALSE)</f>
        <v>double</v>
      </c>
      <c r="F20" t="str">
        <f>VLOOKUP(C20,DD!$C$3:$I$203,6,FALSE)</f>
        <v>10,3</v>
      </c>
      <c r="G20" t="str">
        <f t="shared" si="1"/>
        <v xml:space="preserve">d_owarine double(10,3), </v>
      </c>
    </row>
    <row r="21" spans="2:7">
      <c r="C21" t="s">
        <v>14</v>
      </c>
      <c r="D21" t="str">
        <f>VLOOKUP(C21,DD!$C$3:$I$203,4,FALSE)</f>
        <v>n_dekitakasuu</v>
      </c>
      <c r="E21" t="str">
        <f>VLOOKUP(C21,DD!$C$3:$I$203,5,FALSE)</f>
        <v xml:space="preserve">INTEGER </v>
      </c>
      <c r="F21">
        <f>VLOOKUP(C21,DD!$C$3:$I$203,6,FALSE)</f>
        <v>30</v>
      </c>
      <c r="G21" t="str">
        <f t="shared" si="1"/>
        <v xml:space="preserve">n_dekitakasuu INTEGER (30), </v>
      </c>
    </row>
    <row r="22" spans="2:7" s="6" customFormat="1">
      <c r="C22" s="6" t="s">
        <v>200</v>
      </c>
      <c r="D22" s="6" t="str">
        <f>VLOOKUP(C22,DD!$C$3:$I$203,4,FALSE)</f>
        <v>n_yauzyou_cnt</v>
      </c>
      <c r="E22" s="6" t="str">
        <f>VLOOKUP(C22,DD!$C$3:$I$203,5,FALSE)</f>
        <v xml:space="preserve">INTEGER </v>
      </c>
      <c r="F22" s="6" t="str">
        <f>VLOOKUP(C22,DD!$C$3:$I$203,6,FALSE)</f>
        <v>10,3</v>
      </c>
      <c r="G22" s="6" t="str">
        <f t="shared" si="1"/>
        <v xml:space="preserve">n_yauzyou_cnt INTEGER (10,3), </v>
      </c>
    </row>
    <row r="23" spans="2:7" s="6" customFormat="1">
      <c r="C23" s="6" t="s">
        <v>201</v>
      </c>
      <c r="D23" s="6" t="str">
        <f>VLOOKUP(C23,DD!$C$3:$I$203,4,FALSE)</f>
        <v>d_jikasougaku</v>
      </c>
      <c r="E23" s="6" t="str">
        <f>VLOOKUP(C23,DD!$C$3:$I$203,5,FALSE)</f>
        <v>double</v>
      </c>
      <c r="F23" s="6" t="str">
        <f>VLOOKUP(C23,DD!$C$3:$I$203,6,FALSE)</f>
        <v>30,3</v>
      </c>
      <c r="G23" s="6" t="str">
        <f t="shared" ref="G23" si="2">D23&amp;" "&amp;E23&amp;"("&amp;F23&amp;"), "</f>
        <v xml:space="preserve">d_jikasougaku double(30,3), </v>
      </c>
    </row>
    <row r="24" spans="2:7">
      <c r="C24" t="s">
        <v>22</v>
      </c>
      <c r="D24" t="str">
        <f>VLOOKUP(C24,DD!$C$3:$I$203,4,FALSE)</f>
        <v>d_owarine_before_zoukaritu</v>
      </c>
      <c r="E24" t="str">
        <f>VLOOKUP(C24,DD!$C$3:$I$203,5,FALSE)</f>
        <v>double</v>
      </c>
      <c r="F24" t="str">
        <f>VLOOKUP(C24,DD!$C$3:$I$203,6,FALSE)</f>
        <v>10,3</v>
      </c>
      <c r="G24" t="str">
        <f t="shared" si="1"/>
        <v xml:space="preserve">d_owarine_before_zoukaritu double(10,3), </v>
      </c>
    </row>
    <row r="25" spans="2:7">
      <c r="C25" t="s">
        <v>20</v>
      </c>
      <c r="D25" t="str">
        <f>VLOOKUP(C25,DD!$C$3:$I$203,4,FALSE)</f>
        <v>d_owarine_before_zoukagk</v>
      </c>
      <c r="E25" t="str">
        <f>VLOOKUP(C25,DD!$C$3:$I$203,5,FALSE)</f>
        <v>double</v>
      </c>
      <c r="F25" t="str">
        <f>VLOOKUP(C25,DD!$C$3:$I$203,6,FALSE)</f>
        <v>10,3</v>
      </c>
      <c r="G25" t="str">
        <f t="shared" si="1"/>
        <v xml:space="preserve">d_owarine_before_zoukagk double(10,3), </v>
      </c>
    </row>
    <row r="26" spans="2:7">
      <c r="C26" t="s">
        <v>24</v>
      </c>
      <c r="D26" t="str">
        <f>VLOOKUP(C26,DD!$C$3:$I$203,4,FALSE)</f>
        <v>n_neugokikbn</v>
      </c>
      <c r="E26" t="str">
        <f>VLOOKUP(C26,DD!$C$3:$I$203,5,FALSE)</f>
        <v xml:space="preserve">INTEGER </v>
      </c>
      <c r="F26">
        <f>VLOOKUP(C26,DD!$C$3:$I$203,6,FALSE)</f>
        <v>2</v>
      </c>
      <c r="G26" t="str">
        <f t="shared" si="1"/>
        <v xml:space="preserve">n_neugokikbn INTEGER (2), </v>
      </c>
    </row>
    <row r="27" spans="2:7">
      <c r="C27" t="s">
        <v>19</v>
      </c>
      <c r="D27" t="str">
        <f>VLOOKUP(C27,DD!$C$3:$I$203,4,FALSE)</f>
        <v>n_stop_torihiki_kbn</v>
      </c>
      <c r="E27" t="str">
        <f>VLOOKUP(C27,DD!$C$3:$I$203,5,FALSE)</f>
        <v xml:space="preserve">INTEGER </v>
      </c>
      <c r="F27">
        <f>VLOOKUP(C27,DD!$C$3:$I$203,6,FALSE)</f>
        <v>2</v>
      </c>
      <c r="G27" t="str">
        <f t="shared" si="1"/>
        <v xml:space="preserve">n_stop_torihiki_kbn INTEGER (2), </v>
      </c>
    </row>
    <row r="28" spans="2:7">
      <c r="C28" t="s">
        <v>23</v>
      </c>
      <c r="D28" t="str">
        <f>VLOOKUP(C28,DD!$C$3:$I$203,4,FALSE)</f>
        <v>d_pts_owarine_zoukaritu</v>
      </c>
      <c r="E28" t="str">
        <f>VLOOKUP(C28,DD!$C$3:$I$203,5,FALSE)</f>
        <v>double</v>
      </c>
      <c r="F28" t="str">
        <f>VLOOKUP(C28,DD!$C$3:$I$203,6,FALSE)</f>
        <v>5,3</v>
      </c>
      <c r="G28" t="str">
        <f t="shared" si="1"/>
        <v xml:space="preserve">d_pts_owarine_zoukaritu double(5,3), </v>
      </c>
    </row>
    <row r="29" spans="2:7">
      <c r="C29" t="s">
        <v>21</v>
      </c>
      <c r="D29" t="str">
        <f>VLOOKUP(C29,DD!$C$3:$I$203,4,FALSE)</f>
        <v>d_pts_owarine_zoukagk</v>
      </c>
      <c r="E29" t="str">
        <f>VLOOKUP(C29,DD!$C$3:$I$203,5,FALSE)</f>
        <v>double</v>
      </c>
      <c r="F29" t="str">
        <f>VLOOKUP(C29,DD!$C$3:$I$203,6,FALSE)</f>
        <v>10,3</v>
      </c>
      <c r="G29" t="str">
        <f t="shared" si="1"/>
        <v xml:space="preserve">d_pts_owarine_zoukagk double(10,3), </v>
      </c>
    </row>
    <row r="31" spans="2:7" s="15" customFormat="1"/>
    <row r="32" spans="2:7">
      <c r="B32" s="14" t="s">
        <v>187</v>
      </c>
      <c r="E32" s="14" t="str">
        <f>"create table "&amp;B32&amp;"("&amp;_xlfn.CONCAT(G34:G39)&amp;" PRIMARY KEY("&amp;E33&amp;"));"</f>
        <v>create table t_meigaranews(n_meigaraid INTEGER (4), s_happyouymd varchar(8), n_renban INTEGER (5), n_data_syutokumoto_kbn INTEGER (2), s_title varchar(200), s_kijinaiyou varchar(1000),  PRIMARY KEY(n_meigaraid, s_happyouymd));</v>
      </c>
    </row>
    <row r="33" spans="2:7">
      <c r="E33" s="14" t="str">
        <f>D34&amp;", "&amp;D35</f>
        <v>n_meigaraid, s_happyouymd</v>
      </c>
    </row>
    <row r="34" spans="2:7">
      <c r="C34" t="s">
        <v>37</v>
      </c>
      <c r="D34" t="str">
        <f>VLOOKUP(C34,DD!$C$3:$I$203,4,FALSE)</f>
        <v>n_meigaraid</v>
      </c>
      <c r="E34" t="str">
        <f>VLOOKUP(C34,DD!$C$3:$I$203,5,FALSE)</f>
        <v xml:space="preserve">INTEGER </v>
      </c>
      <c r="F34">
        <f>VLOOKUP(C34,DD!$C$3:$I$203,6,FALSE)</f>
        <v>4</v>
      </c>
      <c r="G34" t="str">
        <f>D34&amp;" "&amp;E34&amp;"("&amp;F34&amp;"), "</f>
        <v xml:space="preserve">n_meigaraid INTEGER (4), </v>
      </c>
    </row>
    <row r="35" spans="2:7">
      <c r="C35" t="s">
        <v>30</v>
      </c>
      <c r="D35" t="str">
        <f>VLOOKUP(C35,DD!$C$3:$I$203,4,FALSE)</f>
        <v>s_happyouymd</v>
      </c>
      <c r="E35" t="str">
        <f>VLOOKUP(C35,DD!$C$3:$I$203,5,FALSE)</f>
        <v>varchar</v>
      </c>
      <c r="F35">
        <f>VLOOKUP(C35,DD!$C$3:$I$203,6,FALSE)</f>
        <v>8</v>
      </c>
      <c r="G35" t="str">
        <f t="shared" ref="G35:G39" si="3">D35&amp;" "&amp;E35&amp;"("&amp;F35&amp;"), "</f>
        <v xml:space="preserve">s_happyouymd varchar(8), </v>
      </c>
    </row>
    <row r="36" spans="2:7">
      <c r="C36" t="s">
        <v>26</v>
      </c>
      <c r="D36" t="str">
        <f>VLOOKUP(C36,DD!$C$3:$I$203,4,FALSE)</f>
        <v>n_renban</v>
      </c>
      <c r="E36" t="str">
        <f>VLOOKUP(C36,DD!$C$3:$I$203,5,FALSE)</f>
        <v xml:space="preserve">INTEGER </v>
      </c>
      <c r="F36">
        <f>VLOOKUP(C36,DD!$C$3:$I$203,6,FALSE)</f>
        <v>5</v>
      </c>
      <c r="G36" t="str">
        <f t="shared" si="3"/>
        <v xml:space="preserve">n_renban INTEGER (5), </v>
      </c>
    </row>
    <row r="37" spans="2:7">
      <c r="C37" t="s">
        <v>27</v>
      </c>
      <c r="D37" t="str">
        <f>VLOOKUP(C37,DD!$C$3:$I$203,4,FALSE)</f>
        <v>n_data_syutokumoto_kbn</v>
      </c>
      <c r="E37" t="str">
        <f>VLOOKUP(C37,DD!$C$3:$I$203,5,FALSE)</f>
        <v xml:space="preserve">INTEGER </v>
      </c>
      <c r="F37">
        <f>VLOOKUP(C37,DD!$C$3:$I$203,6,FALSE)</f>
        <v>2</v>
      </c>
      <c r="G37" t="str">
        <f t="shared" si="3"/>
        <v xml:space="preserve">n_data_syutokumoto_kbn INTEGER (2), </v>
      </c>
    </row>
    <row r="38" spans="2:7">
      <c r="C38" t="s">
        <v>196</v>
      </c>
      <c r="D38" t="str">
        <f>VLOOKUP(C38,DD!$C$3:$I$203,4,FALSE)</f>
        <v>s_title</v>
      </c>
      <c r="E38" t="str">
        <f>VLOOKUP(C38,DD!$C$3:$I$203,5,FALSE)</f>
        <v>varchar</v>
      </c>
      <c r="F38">
        <f>VLOOKUP(C38,DD!$C$3:$I$203,6,FALSE)</f>
        <v>200</v>
      </c>
      <c r="G38" t="str">
        <f t="shared" si="3"/>
        <v xml:space="preserve">s_title varchar(200), </v>
      </c>
    </row>
    <row r="39" spans="2:7">
      <c r="C39" t="s">
        <v>45</v>
      </c>
      <c r="D39" t="str">
        <f>VLOOKUP(C39,DD!$C$3:$I$203,4,FALSE)</f>
        <v>s_kijinaiyou</v>
      </c>
      <c r="E39" t="str">
        <f>VLOOKUP(C39,DD!$C$3:$I$203,5,FALSE)</f>
        <v>varchar</v>
      </c>
      <c r="F39">
        <f>VLOOKUP(C39,DD!$C$3:$I$203,6,FALSE)</f>
        <v>1000</v>
      </c>
      <c r="G39" t="str">
        <f t="shared" si="3"/>
        <v xml:space="preserve">s_kijinaiyou varchar(1000), </v>
      </c>
    </row>
    <row r="41" spans="2:7" s="15" customFormat="1"/>
    <row r="42" spans="2:7">
      <c r="B42" s="14" t="s">
        <v>188</v>
      </c>
      <c r="E42" s="14" t="str">
        <f>"create table "&amp;B42&amp;"("&amp;_xlfn.CONCAT(G44:G54)&amp;");"</f>
        <v>create table t_tubuyaki(n_tubuyaki_id INTEGER  primary key AUTOINCREMENT, n_meigaraid INTEGER (4), s_userid varchar(30), s_tubuyaki_nitiji varchar(15), s_tubuyaki varchar(3000), s_tubuyakiurl varchar(500), n_followersuu INTEGER (15), n_neugokikbn INTEGER (2), d_one_neugoki_eikyousisuu double(20,3), d_all_neugoki_eikyousisuu double(20,3), n_kousin_jyoukyou_kbn INTEGER (2));</v>
      </c>
    </row>
    <row r="44" spans="2:7">
      <c r="C44" t="s">
        <v>197</v>
      </c>
      <c r="D44" t="str">
        <f>VLOOKUP(C44,DD!$C$3:$I$203,4,FALSE)</f>
        <v>n_tubuyaki_id</v>
      </c>
      <c r="E44" t="str">
        <f>VLOOKUP(C44,DD!$C$3:$I$203,5,FALSE)</f>
        <v xml:space="preserve">INTEGER </v>
      </c>
      <c r="F44">
        <f>VLOOKUP(C44,DD!$C$3:$I$203,6,FALSE)</f>
        <v>15</v>
      </c>
      <c r="G44" t="str">
        <f>D44&amp;" "&amp;E44&amp;" primary key AUTOINCREMENT, "</f>
        <v xml:space="preserve">n_tubuyaki_id INTEGER  primary key AUTOINCREMENT, </v>
      </c>
    </row>
    <row r="45" spans="2:7">
      <c r="C45" t="s">
        <v>37</v>
      </c>
      <c r="D45" t="str">
        <f>VLOOKUP(C45,DD!$C$3:$I$203,4,FALSE)</f>
        <v>n_meigaraid</v>
      </c>
      <c r="E45" t="str">
        <f>VLOOKUP(C45,DD!$C$3:$I$203,5,FALSE)</f>
        <v xml:space="preserve">INTEGER </v>
      </c>
      <c r="F45">
        <f>VLOOKUP(C45,DD!$C$3:$I$203,6,FALSE)</f>
        <v>4</v>
      </c>
      <c r="G45" t="str">
        <f>D45&amp;" "&amp;E45&amp;"("&amp;F45&amp;"), "</f>
        <v xml:space="preserve">n_meigaraid INTEGER (4), </v>
      </c>
    </row>
    <row r="46" spans="2:7">
      <c r="C46" t="s">
        <v>207</v>
      </c>
      <c r="D46" t="str">
        <f>VLOOKUP(C46,DD!$C$3:$I$203,4,FALSE)</f>
        <v>s_userid</v>
      </c>
      <c r="E46" t="str">
        <f>VLOOKUP(C46,DD!$C$3:$I$203,5,FALSE)</f>
        <v>varchar</v>
      </c>
      <c r="F46">
        <f>VLOOKUP(C46,DD!$C$3:$I$203,6,FALSE)</f>
        <v>30</v>
      </c>
      <c r="G46" t="str">
        <f t="shared" ref="G46:G53" si="4">D46&amp;" "&amp;E46&amp;"("&amp;F46&amp;"), "</f>
        <v xml:space="preserve">s_userid varchar(30), </v>
      </c>
    </row>
    <row r="47" spans="2:7">
      <c r="C47" t="s">
        <v>36</v>
      </c>
      <c r="D47" t="str">
        <f>VLOOKUP(C47,DD!$C$3:$I$203,4,FALSE)</f>
        <v>s_tubuyaki_nitiji</v>
      </c>
      <c r="E47" t="str">
        <f>VLOOKUP(C47,DD!$C$3:$I$203,5,FALSE)</f>
        <v>varchar</v>
      </c>
      <c r="F47">
        <f>VLOOKUP(C47,DD!$C$3:$I$203,6,FALSE)</f>
        <v>15</v>
      </c>
      <c r="G47" t="str">
        <f t="shared" si="4"/>
        <v xml:space="preserve">s_tubuyaki_nitiji varchar(15), </v>
      </c>
    </row>
    <row r="48" spans="2:7">
      <c r="C48" t="s">
        <v>198</v>
      </c>
      <c r="D48" t="str">
        <f>VLOOKUP(C48,DD!$C$3:$I$203,4,FALSE)</f>
        <v>s_tubuyaki</v>
      </c>
      <c r="E48" t="str">
        <f>VLOOKUP(C48,DD!$C$3:$I$203,5,FALSE)</f>
        <v>varchar</v>
      </c>
      <c r="F48">
        <f>VLOOKUP(C48,DD!$C$3:$I$203,6,FALSE)</f>
        <v>3000</v>
      </c>
      <c r="G48" t="str">
        <f t="shared" si="4"/>
        <v xml:space="preserve">s_tubuyaki varchar(3000), </v>
      </c>
    </row>
    <row r="49" spans="2:7">
      <c r="C49" t="s">
        <v>210</v>
      </c>
      <c r="D49" t="str">
        <f>VLOOKUP(C49,DD!$C$3:$I$203,4,FALSE)</f>
        <v>s_tubuyakiurl</v>
      </c>
      <c r="E49" t="str">
        <f>VLOOKUP(C49,DD!$C$3:$I$203,5,FALSE)</f>
        <v>varchar</v>
      </c>
      <c r="F49">
        <f>VLOOKUP(C49,DD!$C$3:$I$203,6,FALSE)</f>
        <v>500</v>
      </c>
      <c r="G49" t="str">
        <f t="shared" ref="G49" si="5">D49&amp;" "&amp;E49&amp;"("&amp;F49&amp;"), "</f>
        <v xml:space="preserve">s_tubuyakiurl varchar(500), </v>
      </c>
    </row>
    <row r="50" spans="2:7">
      <c r="C50" t="s">
        <v>41</v>
      </c>
      <c r="D50" t="str">
        <f>VLOOKUP(C50,DD!$C$3:$I$203,4,FALSE)</f>
        <v>n_followersuu</v>
      </c>
      <c r="E50" t="str">
        <f>VLOOKUP(C50,DD!$C$3:$I$203,5,FALSE)</f>
        <v xml:space="preserve">INTEGER </v>
      </c>
      <c r="F50">
        <f>VLOOKUP(C50,DD!$C$3:$I$203,6,FALSE)</f>
        <v>15</v>
      </c>
      <c r="G50" t="str">
        <f t="shared" si="4"/>
        <v xml:space="preserve">n_followersuu INTEGER (15), </v>
      </c>
    </row>
    <row r="51" spans="2:7">
      <c r="C51" t="s">
        <v>24</v>
      </c>
      <c r="D51" t="str">
        <f>VLOOKUP(C51,DD!$C$3:$I$203,4,FALSE)</f>
        <v>n_neugokikbn</v>
      </c>
      <c r="E51" t="str">
        <f>VLOOKUP(C51,DD!$C$3:$I$203,5,FALSE)</f>
        <v xml:space="preserve">INTEGER </v>
      </c>
      <c r="F51">
        <f>VLOOKUP(C51,DD!$C$3:$I$203,6,FALSE)</f>
        <v>2</v>
      </c>
      <c r="G51" t="str">
        <f t="shared" si="4"/>
        <v xml:space="preserve">n_neugokikbn INTEGER (2), </v>
      </c>
    </row>
    <row r="52" spans="2:7">
      <c r="C52" t="s">
        <v>42</v>
      </c>
      <c r="D52" t="str">
        <f>VLOOKUP(C52,DD!$C$3:$I$203,4,FALSE)</f>
        <v>d_one_neugoki_eikyousisuu</v>
      </c>
      <c r="E52" t="str">
        <f>VLOOKUP(C52,DD!$C$3:$I$203,5,FALSE)</f>
        <v>double</v>
      </c>
      <c r="F52" t="str">
        <f>VLOOKUP(C52,DD!$C$3:$I$203,6,FALSE)</f>
        <v>20,3</v>
      </c>
      <c r="G52" t="str">
        <f t="shared" si="4"/>
        <v xml:space="preserve">d_one_neugoki_eikyousisuu double(20,3), </v>
      </c>
    </row>
    <row r="53" spans="2:7">
      <c r="C53" t="s">
        <v>43</v>
      </c>
      <c r="D53" t="str">
        <f>VLOOKUP(C53,DD!$C$3:$I$203,4,FALSE)</f>
        <v>d_all_neugoki_eikyousisuu</v>
      </c>
      <c r="E53" t="str">
        <f>VLOOKUP(C53,DD!$C$3:$I$203,5,FALSE)</f>
        <v>double</v>
      </c>
      <c r="F53" t="str">
        <f>VLOOKUP(C53,DD!$C$3:$I$203,6,FALSE)</f>
        <v>20,3</v>
      </c>
      <c r="G53" t="str">
        <f t="shared" si="4"/>
        <v xml:space="preserve">d_all_neugoki_eikyousisuu double(20,3), </v>
      </c>
    </row>
    <row r="54" spans="2:7">
      <c r="C54" t="s">
        <v>69</v>
      </c>
      <c r="D54" t="str">
        <f>VLOOKUP(C54,DD!$C$3:$I$203,4,FALSE)</f>
        <v>n_kousin_jyoukyou_kbn</v>
      </c>
      <c r="E54" t="str">
        <f>VLOOKUP(C54,DD!$C$3:$I$203,5,FALSE)</f>
        <v xml:space="preserve">INTEGER </v>
      </c>
      <c r="F54">
        <f>VLOOKUP(C54,DD!$C$3:$I$203,6,FALSE)</f>
        <v>2</v>
      </c>
      <c r="G54" t="str">
        <f>D54&amp;" "&amp;E54&amp;"("&amp;F54&amp;")"</f>
        <v>n_kousin_jyoukyou_kbn INTEGER (2)</v>
      </c>
    </row>
    <row r="56" spans="2:7" s="15" customFormat="1"/>
    <row r="57" spans="2:7">
      <c r="B57" s="14" t="s">
        <v>189</v>
      </c>
      <c r="E57" s="14" t="str">
        <f>"create table "&amp;B57&amp;"("&amp;_xlfn.CONCAT(G59:G68)&amp;");"</f>
        <v>create table t_tubuyakitangoseisitu(n_tango_id INTEGER  primary key AUTOINCREMENT, s_tango varchar(100), s_hinsikbn_1 varchar(10), s_hinsikbn_2 varchar(10), s_hinsikbn_3 varchar(10), s_hinsikbn_4 varchar(10), d_eikyoudo_age double(20,3), d_eikyoudo_sage double(20,3), n_update_cnt INTEGER (10), n_eikyou_musi_flg INTEGER (1));</v>
      </c>
    </row>
    <row r="59" spans="2:7">
      <c r="C59" t="s">
        <v>38</v>
      </c>
      <c r="D59" t="str">
        <f>VLOOKUP(C59,DD!$C$3:$I$203,4,FALSE)</f>
        <v>n_tango_id</v>
      </c>
      <c r="E59" t="str">
        <f>VLOOKUP(C59,DD!$C$3:$I$203,5,FALSE)</f>
        <v xml:space="preserve">INTEGER </v>
      </c>
      <c r="F59">
        <f>VLOOKUP(C59,DD!$C$3:$I$203,6,FALSE)</f>
        <v>50</v>
      </c>
      <c r="G59" t="str">
        <f>D59&amp;" "&amp;E59&amp;" primary key AUTOINCREMENT, "</f>
        <v xml:space="preserve">n_tango_id INTEGER  primary key AUTOINCREMENT, </v>
      </c>
    </row>
    <row r="60" spans="2:7">
      <c r="C60" t="s">
        <v>35</v>
      </c>
      <c r="D60" t="str">
        <f>VLOOKUP(C60,DD!$C$3:$I$203,4,FALSE)</f>
        <v>s_tango</v>
      </c>
      <c r="E60" t="str">
        <f>VLOOKUP(C60,DD!$C$3:$I$203,5,FALSE)</f>
        <v>varchar</v>
      </c>
      <c r="F60">
        <f>VLOOKUP(C60,DD!$C$3:$I$203,6,FALSE)</f>
        <v>100</v>
      </c>
      <c r="G60" t="str">
        <f>D60&amp;" "&amp;E60&amp;"("&amp;F60&amp;"), "</f>
        <v xml:space="preserve">s_tango varchar(100), </v>
      </c>
    </row>
    <row r="61" spans="2:7">
      <c r="C61" t="s">
        <v>215</v>
      </c>
      <c r="D61" t="str">
        <f>VLOOKUP(C61,DD!$C$3:$I$203,4,FALSE)</f>
        <v>s_hinsikbn_1</v>
      </c>
      <c r="E61" t="str">
        <f>VLOOKUP(C61,DD!$C$3:$I$203,5,FALSE)</f>
        <v>varchar</v>
      </c>
      <c r="F61">
        <f>VLOOKUP(C61,DD!$C$3:$I$203,6,FALSE)</f>
        <v>10</v>
      </c>
      <c r="G61" t="str">
        <f t="shared" ref="G61:G67" si="6">D61&amp;" "&amp;E61&amp;"("&amp;F61&amp;"), "</f>
        <v xml:space="preserve">s_hinsikbn_1 varchar(10), </v>
      </c>
    </row>
    <row r="62" spans="2:7">
      <c r="C62" t="s">
        <v>216</v>
      </c>
      <c r="D62" t="str">
        <f>VLOOKUP(C62,DD!$C$3:$I$203,4,FALSE)</f>
        <v>s_hinsikbn_2</v>
      </c>
      <c r="E62" t="str">
        <f>VLOOKUP(C62,DD!$C$3:$I$203,5,FALSE)</f>
        <v>varchar</v>
      </c>
      <c r="F62">
        <f>VLOOKUP(C62,DD!$C$3:$I$203,6,FALSE)</f>
        <v>10</v>
      </c>
      <c r="G62" t="str">
        <f t="shared" ref="G62:G64" si="7">D62&amp;" "&amp;E62&amp;"("&amp;F62&amp;"), "</f>
        <v xml:space="preserve">s_hinsikbn_2 varchar(10), </v>
      </c>
    </row>
    <row r="63" spans="2:7">
      <c r="C63" t="s">
        <v>217</v>
      </c>
      <c r="D63" t="str">
        <f>VLOOKUP(C63,DD!$C$3:$I$203,4,FALSE)</f>
        <v>s_hinsikbn_3</v>
      </c>
      <c r="E63" t="str">
        <f>VLOOKUP(C63,DD!$C$3:$I$203,5,FALSE)</f>
        <v>varchar</v>
      </c>
      <c r="F63">
        <f>VLOOKUP(C63,DD!$C$3:$I$203,6,FALSE)</f>
        <v>10</v>
      </c>
      <c r="G63" t="str">
        <f t="shared" si="7"/>
        <v xml:space="preserve">s_hinsikbn_3 varchar(10), </v>
      </c>
    </row>
    <row r="64" spans="2:7">
      <c r="C64" t="s">
        <v>218</v>
      </c>
      <c r="D64" t="str">
        <f>VLOOKUP(C64,DD!$C$3:$I$203,4,FALSE)</f>
        <v>s_hinsikbn_4</v>
      </c>
      <c r="E64" t="str">
        <f>VLOOKUP(C64,DD!$C$3:$I$203,5,FALSE)</f>
        <v>varchar</v>
      </c>
      <c r="F64">
        <f>VLOOKUP(C64,DD!$C$3:$I$203,6,FALSE)</f>
        <v>10</v>
      </c>
      <c r="G64" t="str">
        <f t="shared" si="7"/>
        <v xml:space="preserve">s_hinsikbn_4 varchar(10), </v>
      </c>
    </row>
    <row r="65" spans="2:7">
      <c r="C65" t="s">
        <v>40</v>
      </c>
      <c r="D65" t="str">
        <f>VLOOKUP(C65,DD!$C$3:$I$203,4,FALSE)</f>
        <v>d_eikyoudo_age</v>
      </c>
      <c r="E65" t="str">
        <f>VLOOKUP(C65,DD!$C$3:$I$203,5,FALSE)</f>
        <v>double</v>
      </c>
      <c r="F65" t="str">
        <f>VLOOKUP(C65,DD!$C$3:$I$203,6,FALSE)</f>
        <v>20,3</v>
      </c>
      <c r="G65" t="str">
        <f t="shared" si="6"/>
        <v xml:space="preserve">d_eikyoudo_age double(20,3), </v>
      </c>
    </row>
    <row r="66" spans="2:7">
      <c r="C66" t="s">
        <v>46</v>
      </c>
      <c r="D66" t="str">
        <f>VLOOKUP(C66,DD!$C$3:$I$203,4,FALSE)</f>
        <v>d_eikyoudo_sage</v>
      </c>
      <c r="E66" t="str">
        <f>VLOOKUP(C66,DD!$C$3:$I$203,5,FALSE)</f>
        <v>double</v>
      </c>
      <c r="F66" t="str">
        <f>VLOOKUP(C66,DD!$C$3:$I$203,6,FALSE)</f>
        <v>20,3</v>
      </c>
      <c r="G66" t="str">
        <f t="shared" si="6"/>
        <v xml:space="preserve">d_eikyoudo_sage double(20,3), </v>
      </c>
    </row>
    <row r="67" spans="2:7">
      <c r="C67" t="s">
        <v>223</v>
      </c>
      <c r="D67" t="str">
        <f>VLOOKUP(C67,DD!$C$3:$I$203,4,FALSE)</f>
        <v>n_update_cnt</v>
      </c>
      <c r="E67" t="str">
        <f>VLOOKUP(C67,DD!$C$3:$I$203,5,FALSE)</f>
        <v xml:space="preserve">INTEGER </v>
      </c>
      <c r="F67">
        <f>VLOOKUP(C67,DD!$C$3:$I$203,6,FALSE)</f>
        <v>10</v>
      </c>
      <c r="G67" t="str">
        <f t="shared" si="6"/>
        <v xml:space="preserve">n_update_cnt INTEGER (10), </v>
      </c>
    </row>
    <row r="68" spans="2:7">
      <c r="C68" t="s">
        <v>229</v>
      </c>
      <c r="D68" t="str">
        <f>VLOOKUP(C68,DD!$C$3:$I$203,4,FALSE)</f>
        <v>n_eikyou_musi_flg</v>
      </c>
      <c r="E68" t="str">
        <f>VLOOKUP(C68,DD!$C$3:$I$203,5,FALSE)</f>
        <v xml:space="preserve">INTEGER </v>
      </c>
      <c r="F68">
        <f>VLOOKUP(C68,DD!$C$3:$I$203,6,FALSE)</f>
        <v>1</v>
      </c>
      <c r="G68" t="str">
        <f>D68&amp;" "&amp;E68&amp;"("&amp;F68&amp;")"</f>
        <v>n_eikyou_musi_flg INTEGER (1)</v>
      </c>
    </row>
    <row r="70" spans="2:7" s="15" customFormat="1"/>
    <row r="71" spans="2:7">
      <c r="B71" s="14" t="s">
        <v>190</v>
      </c>
      <c r="E71" s="14" t="str">
        <f>"create table "&amp;B71&amp;"("&amp;_xlfn.CONCAT(G73:G77)&amp;" PRIMARY KEY("&amp;E72&amp;"));"</f>
        <v>create table t_tubuyakitangoseisiturireki(n_tango_id INTEGER (50), s_rirekiymd varchar(8), d_eikyoudo_age double(20,3), d_eikyoudo_sage double(20,3), n_update_cnt INTEGER (10),  PRIMARY KEY(n_tango_id, s_rirekiymd));</v>
      </c>
    </row>
    <row r="72" spans="2:7">
      <c r="E72" s="14" t="str">
        <f>D73&amp;", "&amp;D74</f>
        <v>n_tango_id, s_rirekiymd</v>
      </c>
    </row>
    <row r="73" spans="2:7">
      <c r="C73" t="s">
        <v>38</v>
      </c>
      <c r="D73" t="str">
        <f>VLOOKUP(C73,DD!$C$3:$I$203,4,FALSE)</f>
        <v>n_tango_id</v>
      </c>
      <c r="E73" t="str">
        <f>VLOOKUP(C73,DD!$C$3:$I$203,5,FALSE)</f>
        <v xml:space="preserve">INTEGER </v>
      </c>
      <c r="F73">
        <f>VLOOKUP(C73,DD!$C$3:$I$203,6,FALSE)</f>
        <v>50</v>
      </c>
      <c r="G73" t="str">
        <f>D73&amp;" "&amp;E73&amp;"("&amp;F73&amp;"), "</f>
        <v xml:space="preserve">n_tango_id INTEGER (50), </v>
      </c>
    </row>
    <row r="74" spans="2:7">
      <c r="C74" t="s">
        <v>44</v>
      </c>
      <c r="D74" t="str">
        <f>VLOOKUP(C74,DD!$C$3:$I$203,4,FALSE)</f>
        <v>s_rirekiymd</v>
      </c>
      <c r="E74" t="str">
        <f>VLOOKUP(C74,DD!$C$3:$I$203,5,FALSE)</f>
        <v>varchar</v>
      </c>
      <c r="F74">
        <f>VLOOKUP(C74,DD!$C$3:$I$203,6,FALSE)</f>
        <v>8</v>
      </c>
      <c r="G74" t="str">
        <f t="shared" ref="G74" si="8">D74&amp;" "&amp;E74&amp;"("&amp;F74&amp;"), "</f>
        <v xml:space="preserve">s_rirekiymd varchar(8), </v>
      </c>
    </row>
    <row r="75" spans="2:7">
      <c r="C75" t="s">
        <v>40</v>
      </c>
      <c r="D75" t="str">
        <f>VLOOKUP(C75,DD!$C$3:$I$203,4,FALSE)</f>
        <v>d_eikyoudo_age</v>
      </c>
      <c r="E75" t="str">
        <f>VLOOKUP(C75,DD!$C$3:$I$203,5,FALSE)</f>
        <v>double</v>
      </c>
      <c r="F75" t="str">
        <f>VLOOKUP(C75,DD!$C$3:$I$203,6,FALSE)</f>
        <v>20,3</v>
      </c>
      <c r="G75" t="str">
        <f t="shared" ref="G75:G77" si="9">D75&amp;" "&amp;E75&amp;"("&amp;F75&amp;"), "</f>
        <v xml:space="preserve">d_eikyoudo_age double(20,3), </v>
      </c>
    </row>
    <row r="76" spans="2:7">
      <c r="C76" t="s">
        <v>46</v>
      </c>
      <c r="D76" t="str">
        <f>VLOOKUP(C76,DD!$C$3:$I$203,4,FALSE)</f>
        <v>d_eikyoudo_sage</v>
      </c>
      <c r="E76" t="str">
        <f>VLOOKUP(C76,DD!$C$3:$I$203,5,FALSE)</f>
        <v>double</v>
      </c>
      <c r="F76" t="str">
        <f>VLOOKUP(C76,DD!$C$3:$I$203,6,FALSE)</f>
        <v>20,3</v>
      </c>
      <c r="G76" t="str">
        <f t="shared" ref="G76" si="10">D76&amp;" "&amp;E76&amp;"("&amp;F76&amp;"), "</f>
        <v xml:space="preserve">d_eikyoudo_sage double(20,3), </v>
      </c>
    </row>
    <row r="77" spans="2:7">
      <c r="C77" t="s">
        <v>225</v>
      </c>
      <c r="D77" t="str">
        <f>VLOOKUP(C77,DD!$C$3:$I$203,4,FALSE)</f>
        <v>n_update_cnt</v>
      </c>
      <c r="E77" t="str">
        <f>VLOOKUP(C77,DD!$C$3:$I$203,5,FALSE)</f>
        <v xml:space="preserve">INTEGER </v>
      </c>
      <c r="F77">
        <f>VLOOKUP(C77,DD!$C$3:$I$203,6,FALSE)</f>
        <v>10</v>
      </c>
      <c r="G77" t="str">
        <f t="shared" si="9"/>
        <v xml:space="preserve">n_update_cnt INTEGER (10), </v>
      </c>
    </row>
    <row r="79" spans="2:7" s="15" customFormat="1"/>
    <row r="80" spans="2:7">
      <c r="B80" s="14" t="s">
        <v>191</v>
      </c>
      <c r="E80" s="14" t="str">
        <f>"create table "&amp;B80&amp;"("&amp;_xlfn.CONCAT(G82:G87)&amp;" PRIMARY KEY("&amp;E81&amp;"));"</f>
        <v>create table t_meigaratubuyakisummary(n_meigaraid INTEGER (4), s_dataymd varchar(8), n_neugokikbn INTEGER (2), d_one_neugoki_eikyousisuu_ruikei double(20,3), d_all_neugoki_eikyousisuu_ruikei double(20,3), d_bunseki_kekka_tekiseido double(20,3),  PRIMARY KEY(n_meigaraid, s_dataymd));</v>
      </c>
    </row>
    <row r="81" spans="2:7">
      <c r="E81" s="14" t="str">
        <f>D82&amp;", "&amp;D83</f>
        <v>n_meigaraid, s_dataymd</v>
      </c>
    </row>
    <row r="82" spans="2:7">
      <c r="C82" t="s">
        <v>37</v>
      </c>
      <c r="D82" t="str">
        <f>VLOOKUP(C82,DD!$C$3:$I$203,4,FALSE)</f>
        <v>n_meigaraid</v>
      </c>
      <c r="E82" t="str">
        <f>VLOOKUP(C82,DD!$C$3:$I$203,5,FALSE)</f>
        <v xml:space="preserve">INTEGER </v>
      </c>
      <c r="F82">
        <f>VLOOKUP(C82,DD!$C$3:$I$203,6,FALSE)</f>
        <v>4</v>
      </c>
      <c r="G82" t="str">
        <f>D82&amp;" "&amp;E82&amp;"("&amp;F82&amp;"), "</f>
        <v xml:space="preserve">n_meigaraid INTEGER (4), </v>
      </c>
    </row>
    <row r="83" spans="2:7">
      <c r="C83" t="s">
        <v>9</v>
      </c>
      <c r="D83" t="str">
        <f>VLOOKUP(C83,DD!$C$3:$I$203,4,FALSE)</f>
        <v>s_dataymd</v>
      </c>
      <c r="E83" t="str">
        <f>VLOOKUP(C83,DD!$C$3:$I$203,5,FALSE)</f>
        <v>varchar</v>
      </c>
      <c r="F83">
        <f>VLOOKUP(C83,DD!$C$3:$I$203,6,FALSE)</f>
        <v>8</v>
      </c>
      <c r="G83" t="str">
        <f t="shared" ref="G83" si="11">D83&amp;" "&amp;E83&amp;"("&amp;F83&amp;"), "</f>
        <v xml:space="preserve">s_dataymd varchar(8), </v>
      </c>
    </row>
    <row r="84" spans="2:7">
      <c r="C84" t="s">
        <v>24</v>
      </c>
      <c r="D84" t="str">
        <f>VLOOKUP(C84,DD!$C$3:$I$203,4,FALSE)</f>
        <v>n_neugokikbn</v>
      </c>
      <c r="E84" t="str">
        <f>VLOOKUP(C84,DD!$C$3:$I$203,5,FALSE)</f>
        <v xml:space="preserve">INTEGER </v>
      </c>
      <c r="F84">
        <f>VLOOKUP(C84,DD!$C$3:$I$203,6,FALSE)</f>
        <v>2</v>
      </c>
      <c r="G84" t="str">
        <f t="shared" ref="G84:G87" si="12">D84&amp;" "&amp;E84&amp;"("&amp;F84&amp;"), "</f>
        <v xml:space="preserve">n_neugokikbn INTEGER (2), </v>
      </c>
    </row>
    <row r="85" spans="2:7">
      <c r="C85" t="s">
        <v>50</v>
      </c>
      <c r="D85" t="str">
        <f>VLOOKUP(C85,DD!$C$3:$I$203,4,FALSE)</f>
        <v>d_one_neugoki_eikyousisuu_ruikei</v>
      </c>
      <c r="E85" t="str">
        <f>VLOOKUP(C85,DD!$C$3:$I$203,5,FALSE)</f>
        <v>double</v>
      </c>
      <c r="F85" t="str">
        <f>VLOOKUP(C85,DD!$C$3:$I$203,6,FALSE)</f>
        <v>20,3</v>
      </c>
      <c r="G85" t="str">
        <f t="shared" si="12"/>
        <v xml:space="preserve">d_one_neugoki_eikyousisuu_ruikei double(20,3), </v>
      </c>
    </row>
    <row r="86" spans="2:7">
      <c r="C86" t="s">
        <v>51</v>
      </c>
      <c r="D86" t="str">
        <f>VLOOKUP(C86,DD!$C$3:$I$203,4,FALSE)</f>
        <v>d_all_neugoki_eikyousisuu_ruikei</v>
      </c>
      <c r="E86" t="str">
        <f>VLOOKUP(C86,DD!$C$3:$I$203,5,FALSE)</f>
        <v>double</v>
      </c>
      <c r="F86" t="str">
        <f>VLOOKUP(C86,DD!$C$3:$I$203,6,FALSE)</f>
        <v>20,3</v>
      </c>
      <c r="G86" t="str">
        <f t="shared" si="12"/>
        <v xml:space="preserve">d_all_neugoki_eikyousisuu_ruikei double(20,3), </v>
      </c>
    </row>
    <row r="87" spans="2:7">
      <c r="C87" t="s">
        <v>52</v>
      </c>
      <c r="D87" t="str">
        <f>VLOOKUP(C87,DD!$C$3:$I$203,4,FALSE)</f>
        <v>d_bunseki_kekka_tekiseido</v>
      </c>
      <c r="E87" t="str">
        <f>VLOOKUP(C87,DD!$C$3:$I$203,5,FALSE)</f>
        <v>double</v>
      </c>
      <c r="F87" t="str">
        <f>VLOOKUP(C87,DD!$C$3:$I$203,6,FALSE)</f>
        <v>20,3</v>
      </c>
      <c r="G87" t="str">
        <f t="shared" si="12"/>
        <v xml:space="preserve">d_bunseki_kekka_tekiseido double(20,3), </v>
      </c>
    </row>
    <row r="89" spans="2:7" s="15" customFormat="1"/>
    <row r="90" spans="2:7">
      <c r="B90" s="14" t="s">
        <v>192</v>
      </c>
      <c r="E90" s="14" t="str">
        <f>"create table "&amp;B90&amp;"("&amp;_xlfn.CONCAT(G92:G96)&amp;");"</f>
        <v>create table t_batchkekka(n_batch_kekka_dataid INTEGER  primary key AUTOINCREMENT, s_syoriymd varchar(8), s_kinou_id varchar(30), n_syori_kekka_kbn INTEGER (2), s_syori_comment varchar(100));</v>
      </c>
    </row>
    <row r="91" spans="2:7">
      <c r="E91" s="14"/>
    </row>
    <row r="92" spans="2:7">
      <c r="C92" t="s">
        <v>85</v>
      </c>
      <c r="D92" t="str">
        <f>VLOOKUP(C92,DD!$C$3:$I$203,4,FALSE)</f>
        <v>n_batch_kekka_dataid</v>
      </c>
      <c r="E92" t="str">
        <f>VLOOKUP(C92,DD!$C$3:$I$203,5,FALSE)</f>
        <v xml:space="preserve">INTEGER </v>
      </c>
      <c r="F92">
        <f>VLOOKUP(C92,DD!$C$3:$I$203,6,FALSE)</f>
        <v>10</v>
      </c>
      <c r="G92" t="str">
        <f>D92&amp;" "&amp;E92&amp;" primary key AUTOINCREMENT, "</f>
        <v xml:space="preserve">n_batch_kekka_dataid INTEGER  primary key AUTOINCREMENT, </v>
      </c>
    </row>
    <row r="93" spans="2:7">
      <c r="C93" t="s">
        <v>91</v>
      </c>
      <c r="D93" t="str">
        <f>VLOOKUP(C93,DD!$C$3:$I$203,4,FALSE)</f>
        <v>s_syoriymd</v>
      </c>
      <c r="E93" t="str">
        <f>VLOOKUP(C93,DD!$C$3:$I$203,5,FALSE)</f>
        <v>varchar</v>
      </c>
      <c r="F93">
        <f>VLOOKUP(C93,DD!$C$3:$I$203,6,FALSE)</f>
        <v>8</v>
      </c>
      <c r="G93" t="str">
        <f>D93&amp;" "&amp;E93&amp;"("&amp;F93&amp;"), "</f>
        <v xml:space="preserve">s_syoriymd varchar(8), </v>
      </c>
    </row>
    <row r="94" spans="2:7">
      <c r="C94" t="s">
        <v>86</v>
      </c>
      <c r="D94" t="str">
        <f>VLOOKUP(C94,DD!$C$3:$I$203,4,FALSE)</f>
        <v>s_kinou_id</v>
      </c>
      <c r="E94" t="str">
        <f>VLOOKUP(C94,DD!$C$3:$I$203,5,FALSE)</f>
        <v>varchar</v>
      </c>
      <c r="F94">
        <f>VLOOKUP(C94,DD!$C$3:$I$203,6,FALSE)</f>
        <v>30</v>
      </c>
      <c r="G94" t="str">
        <f t="shared" ref="G94" si="13">D94&amp;" "&amp;E94&amp;"("&amp;F94&amp;"), "</f>
        <v xml:space="preserve">s_kinou_id varchar(30), </v>
      </c>
    </row>
    <row r="95" spans="2:7">
      <c r="C95" t="s">
        <v>81</v>
      </c>
      <c r="D95" t="str">
        <f>VLOOKUP(C95,DD!$C$3:$I$203,4,FALSE)</f>
        <v>n_syori_kekka_kbn</v>
      </c>
      <c r="E95" t="str">
        <f>VLOOKUP(C95,DD!$C$3:$I$203,5,FALSE)</f>
        <v xml:space="preserve">INTEGER </v>
      </c>
      <c r="F95">
        <f>VLOOKUP(C95,DD!$C$3:$I$203,6,FALSE)</f>
        <v>2</v>
      </c>
      <c r="G95" t="str">
        <f t="shared" ref="G95" si="14">D95&amp;" "&amp;E95&amp;"("&amp;F95&amp;"), "</f>
        <v xml:space="preserve">n_syori_kekka_kbn INTEGER (2), </v>
      </c>
    </row>
    <row r="96" spans="2:7">
      <c r="C96" t="s">
        <v>88</v>
      </c>
      <c r="D96" t="str">
        <f>VLOOKUP(C96,DD!$C$3:$I$203,4,FALSE)</f>
        <v>s_syori_comment</v>
      </c>
      <c r="E96" t="str">
        <f>VLOOKUP(C96,DD!$C$3:$I$203,5,FALSE)</f>
        <v>varchar</v>
      </c>
      <c r="F96">
        <f>VLOOKUP(C96,DD!$C$3:$I$203,6,FALSE)</f>
        <v>100</v>
      </c>
      <c r="G96" t="str">
        <f>D96&amp;" "&amp;E96&amp;"("&amp;F96&amp;")"</f>
        <v>s_syori_comment varchar(100)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FD6C-B3A0-4B89-9396-A9677E3BAA4F}">
  <dimension ref="B2:I59"/>
  <sheetViews>
    <sheetView topLeftCell="A38" zoomScaleNormal="100" workbookViewId="0">
      <selection activeCell="C57" sqref="C57"/>
    </sheetView>
  </sheetViews>
  <sheetFormatPr defaultRowHeight="17.649999999999999"/>
  <cols>
    <col min="1" max="1" width="2.5625" customWidth="1"/>
    <col min="3" max="3" width="22.4375" bestFit="1" customWidth="1"/>
    <col min="4" max="4" width="10.3125" bestFit="1" customWidth="1"/>
    <col min="5" max="6" width="30.1875" bestFit="1" customWidth="1"/>
    <col min="7" max="7" width="9.25" bestFit="1" customWidth="1"/>
    <col min="8" max="9" width="23.4375" bestFit="1" customWidth="1"/>
    <col min="10" max="10" width="15.0625" bestFit="1" customWidth="1"/>
    <col min="11" max="11" width="10.9375" bestFit="1" customWidth="1"/>
    <col min="12" max="12" width="14.1875" bestFit="1" customWidth="1"/>
    <col min="13" max="13" width="23.0625" bestFit="1" customWidth="1"/>
    <col min="14" max="15" width="21.0625" bestFit="1" customWidth="1"/>
  </cols>
  <sheetData>
    <row r="2" spans="2:9" ht="35.25">
      <c r="B2" s="11" t="s">
        <v>130</v>
      </c>
      <c r="C2" s="11" t="s">
        <v>126</v>
      </c>
      <c r="D2" s="11" t="s">
        <v>129</v>
      </c>
      <c r="E2" s="11" t="s">
        <v>177</v>
      </c>
      <c r="F2" s="12" t="s">
        <v>178</v>
      </c>
      <c r="G2" s="12" t="s">
        <v>194</v>
      </c>
      <c r="H2" s="11" t="s">
        <v>128</v>
      </c>
      <c r="I2" s="11" t="s">
        <v>127</v>
      </c>
    </row>
    <row r="3" spans="2:9">
      <c r="B3" s="2">
        <v>1</v>
      </c>
      <c r="C3" s="2" t="s">
        <v>43</v>
      </c>
      <c r="D3" s="13" t="s">
        <v>179</v>
      </c>
      <c r="E3" s="2" t="s">
        <v>147</v>
      </c>
      <c r="F3" s="2" t="str" cm="1">
        <f t="array" ref="F3">_xlfn.SWITCH(D3,"D","d_","N","n_","V","s_")&amp;E3</f>
        <v>d_all_neugoki_eikyousisuu</v>
      </c>
      <c r="G3" s="2" t="str" cm="1">
        <f t="array" ref="G3">_xlfn.SWITCH(D3,"D","double","N","INTEGER ","V","varchar")</f>
        <v>double</v>
      </c>
      <c r="H3" s="13" t="s">
        <v>182</v>
      </c>
      <c r="I3" s="2"/>
    </row>
    <row r="4" spans="2:9">
      <c r="B4" s="2">
        <v>2</v>
      </c>
      <c r="C4" s="2" t="s">
        <v>51</v>
      </c>
      <c r="D4" s="13" t="s">
        <v>179</v>
      </c>
      <c r="E4" s="2" t="s">
        <v>148</v>
      </c>
      <c r="F4" s="2" t="str" cm="1">
        <f t="array" ref="F4">_xlfn.SWITCH(D4,"D","d_","N","n_","V","s_")&amp;E4</f>
        <v>d_all_neugoki_eikyousisuu_ruikei</v>
      </c>
      <c r="G4" s="2" t="str" cm="1">
        <f t="array" ref="G4">_xlfn.SWITCH(D4,"D","double","N","INTEGER ","V","varchar")</f>
        <v>double</v>
      </c>
      <c r="H4" s="13" t="s">
        <v>182</v>
      </c>
      <c r="I4" s="2"/>
    </row>
    <row r="5" spans="2:9">
      <c r="B5" s="2">
        <v>3</v>
      </c>
      <c r="C5" s="2" t="s">
        <v>85</v>
      </c>
      <c r="D5" s="13" t="s">
        <v>180</v>
      </c>
      <c r="E5" s="2" t="s">
        <v>166</v>
      </c>
      <c r="F5" s="2" t="str" cm="1">
        <f t="array" ref="F5">_xlfn.SWITCH(D5,"D","d_","N","n_","V","s_")&amp;E5</f>
        <v>n_batch_kekka_dataid</v>
      </c>
      <c r="G5" s="2" t="str" cm="1">
        <f t="array" ref="G5">_xlfn.SWITCH(D5,"D","double","N","INTEGER ","V","varchar")</f>
        <v xml:space="preserve">INTEGER </v>
      </c>
      <c r="H5" s="13">
        <v>10</v>
      </c>
      <c r="I5" s="2"/>
    </row>
    <row r="6" spans="2:9">
      <c r="B6" s="2">
        <v>4</v>
      </c>
      <c r="C6" s="2" t="s">
        <v>52</v>
      </c>
      <c r="D6" s="13" t="s">
        <v>179</v>
      </c>
      <c r="E6" s="2" t="s">
        <v>169</v>
      </c>
      <c r="F6" s="2" t="str" cm="1">
        <f t="array" ref="F6">_xlfn.SWITCH(D6,"D","d_","N","n_","V","s_")&amp;E6</f>
        <v>d_bunseki_kekka_tekiseido</v>
      </c>
      <c r="G6" s="2" t="str" cm="1">
        <f t="array" ref="G6">_xlfn.SWITCH(D6,"D","double","N","INTEGER ","V","varchar")</f>
        <v>double</v>
      </c>
      <c r="H6" s="13" t="s">
        <v>182</v>
      </c>
      <c r="I6" s="2"/>
    </row>
    <row r="7" spans="2:9">
      <c r="B7" s="2">
        <v>5</v>
      </c>
      <c r="C7" s="2" t="s">
        <v>27</v>
      </c>
      <c r="D7" s="13" t="s">
        <v>180</v>
      </c>
      <c r="E7" s="2" t="s">
        <v>160</v>
      </c>
      <c r="F7" s="2" t="str" cm="1">
        <f t="array" ref="F7">_xlfn.SWITCH(D7,"D","d_","N","n_","V","s_")&amp;E7</f>
        <v>n_data_syutokumoto_kbn</v>
      </c>
      <c r="G7" s="2" t="str" cm="1">
        <f t="array" ref="G7">_xlfn.SWITCH(D7,"D","double","N","INTEGER ","V","varchar")</f>
        <v xml:space="preserve">INTEGER </v>
      </c>
      <c r="H7" s="13">
        <v>2</v>
      </c>
      <c r="I7" s="2"/>
    </row>
    <row r="8" spans="2:9">
      <c r="B8" s="2">
        <v>6</v>
      </c>
      <c r="C8" s="2" t="s">
        <v>9</v>
      </c>
      <c r="D8" s="13" t="s">
        <v>181</v>
      </c>
      <c r="E8" s="2" t="s">
        <v>161</v>
      </c>
      <c r="F8" s="2" t="str" cm="1">
        <f t="array" ref="F8">_xlfn.SWITCH(D8,"D","d_","N","n_","V","s_")&amp;E8</f>
        <v>s_dataymd</v>
      </c>
      <c r="G8" s="2" t="str" cm="1">
        <f t="array" ref="G8">_xlfn.SWITCH(D8,"D","double","N","INTEGER ","V","varchar")</f>
        <v>varchar</v>
      </c>
      <c r="H8" s="13">
        <v>8</v>
      </c>
      <c r="I8" s="2"/>
    </row>
    <row r="9" spans="2:9">
      <c r="B9" s="2">
        <v>7</v>
      </c>
      <c r="C9" s="2" t="s">
        <v>14</v>
      </c>
      <c r="D9" s="13" t="s">
        <v>180</v>
      </c>
      <c r="E9" s="2" t="s">
        <v>162</v>
      </c>
      <c r="F9" s="2" t="str" cm="1">
        <f t="array" ref="F9">_xlfn.SWITCH(D9,"D","d_","N","n_","V","s_")&amp;E9</f>
        <v>n_dekitakasuu</v>
      </c>
      <c r="G9" s="2" t="str" cm="1">
        <f t="array" ref="G9">_xlfn.SWITCH(D9,"D","double","N","INTEGER ","V","varchar")</f>
        <v xml:space="preserve">INTEGER </v>
      </c>
      <c r="H9" s="13">
        <v>30</v>
      </c>
      <c r="I9" s="2"/>
    </row>
    <row r="10" spans="2:9">
      <c r="B10" s="2">
        <v>8</v>
      </c>
      <c r="C10" s="2" t="s">
        <v>40</v>
      </c>
      <c r="D10" s="13" t="s">
        <v>179</v>
      </c>
      <c r="E10" s="2" t="s">
        <v>131</v>
      </c>
      <c r="F10" s="2" t="str" cm="1">
        <f t="array" ref="F10">_xlfn.SWITCH(D10,"D","d_","N","n_","V","s_")&amp;E10</f>
        <v>d_eikyoudo_age</v>
      </c>
      <c r="G10" s="2" t="str" cm="1">
        <f t="array" ref="G10">_xlfn.SWITCH(D10,"D","double","N","INTEGER ","V","varchar")</f>
        <v>double</v>
      </c>
      <c r="H10" s="13" t="s">
        <v>182</v>
      </c>
      <c r="I10" s="2"/>
    </row>
    <row r="11" spans="2:9">
      <c r="B11" s="2">
        <v>9</v>
      </c>
      <c r="C11" s="2" t="s">
        <v>46</v>
      </c>
      <c r="D11" s="13" t="s">
        <v>179</v>
      </c>
      <c r="E11" s="2" t="s">
        <v>140</v>
      </c>
      <c r="F11" s="2" t="str" cm="1">
        <f t="array" ref="F11">_xlfn.SWITCH(D11,"D","d_","N","n_","V","s_")&amp;E11</f>
        <v>d_eikyoudo_sage</v>
      </c>
      <c r="G11" s="2" t="str" cm="1">
        <f t="array" ref="G11">_xlfn.SWITCH(D11,"D","double","N","INTEGER ","V","varchar")</f>
        <v>double</v>
      </c>
      <c r="H11" s="13" t="s">
        <v>182</v>
      </c>
      <c r="I11" s="2"/>
    </row>
    <row r="12" spans="2:9">
      <c r="B12" s="2">
        <v>10</v>
      </c>
      <c r="C12" s="2" t="s">
        <v>41</v>
      </c>
      <c r="D12" s="13" t="s">
        <v>180</v>
      </c>
      <c r="E12" s="2" t="s">
        <v>168</v>
      </c>
      <c r="F12" s="2" t="str" cm="1">
        <f t="array" ref="F12">_xlfn.SWITCH(D12,"D","d_","N","n_","V","s_")&amp;E12</f>
        <v>n_followersuu</v>
      </c>
      <c r="G12" s="2" t="str" cm="1">
        <f t="array" ref="G12">_xlfn.SWITCH(D12,"D","double","N","INTEGER ","V","varchar")</f>
        <v xml:space="preserve">INTEGER </v>
      </c>
      <c r="H12" s="13">
        <v>15</v>
      </c>
      <c r="I12" s="2"/>
    </row>
    <row r="13" spans="2:9">
      <c r="B13" s="2">
        <v>11</v>
      </c>
      <c r="C13" s="2" t="s">
        <v>17</v>
      </c>
      <c r="D13" s="13" t="s">
        <v>180</v>
      </c>
      <c r="E13" s="2" t="s">
        <v>138</v>
      </c>
      <c r="F13" s="2" t="str" cm="1">
        <f t="array" ref="F13">_xlfn.SWITCH(D13,"D","d_","N","n_","V","s_")&amp;E13</f>
        <v>n_gyousyu_bunrui_kbn</v>
      </c>
      <c r="G13" s="2" t="str" cm="1">
        <f t="array" ref="G13">_xlfn.SWITCH(D13,"D","double","N","INTEGER ","V","varchar")</f>
        <v xml:space="preserve">INTEGER </v>
      </c>
      <c r="H13" s="13">
        <v>2</v>
      </c>
      <c r="I13" s="2"/>
    </row>
    <row r="14" spans="2:9">
      <c r="B14" s="2">
        <v>12</v>
      </c>
      <c r="C14" s="2" t="s">
        <v>30</v>
      </c>
      <c r="D14" s="13" t="s">
        <v>181</v>
      </c>
      <c r="E14" s="2" t="s">
        <v>167</v>
      </c>
      <c r="F14" s="2" t="str" cm="1">
        <f t="array" ref="F14">_xlfn.SWITCH(D14,"D","d_","N","n_","V","s_")&amp;E14</f>
        <v>s_happyouymd</v>
      </c>
      <c r="G14" s="2" t="str" cm="1">
        <f t="array" ref="G14">_xlfn.SWITCH(D14,"D","double","N","INTEGER ","V","varchar")</f>
        <v>varchar</v>
      </c>
      <c r="H14" s="13">
        <v>8</v>
      </c>
      <c r="I14" s="2"/>
    </row>
    <row r="15" spans="2:9">
      <c r="B15" s="2">
        <v>13</v>
      </c>
      <c r="C15" s="2" t="s">
        <v>11</v>
      </c>
      <c r="D15" s="13" t="s">
        <v>179</v>
      </c>
      <c r="E15" s="2" t="s">
        <v>165</v>
      </c>
      <c r="F15" s="2" t="str" cm="1">
        <f t="array" ref="F15">_xlfn.SWITCH(D15,"D","d_","N","n_","V","s_")&amp;E15</f>
        <v>d_hazimarine</v>
      </c>
      <c r="G15" s="2" t="str" cm="1">
        <f t="array" ref="G15">_xlfn.SWITCH(D15,"D","double","N","INTEGER ","V","varchar")</f>
        <v>double</v>
      </c>
      <c r="H15" s="13" t="s">
        <v>183</v>
      </c>
      <c r="I15" s="2"/>
    </row>
    <row r="16" spans="2:9">
      <c r="B16" s="2">
        <v>14</v>
      </c>
      <c r="C16" s="2" t="s">
        <v>215</v>
      </c>
      <c r="D16" s="17" t="s">
        <v>214</v>
      </c>
      <c r="E16" s="2" t="s">
        <v>219</v>
      </c>
      <c r="F16" s="2" t="str" cm="1">
        <f t="array" ref="F16">_xlfn.SWITCH(D16,"D","d_","N","n_","V","s_")&amp;E16</f>
        <v>s_hinsikbn_1</v>
      </c>
      <c r="G16" s="2" t="str" cm="1">
        <f t="array" ref="G16">_xlfn.SWITCH(D16,"D","double","N","INTEGER ","V","varchar")</f>
        <v>varchar</v>
      </c>
      <c r="H16" s="13">
        <v>10</v>
      </c>
      <c r="I16" s="2"/>
    </row>
    <row r="17" spans="2:9">
      <c r="B17" s="2">
        <v>14</v>
      </c>
      <c r="C17" s="2" t="s">
        <v>216</v>
      </c>
      <c r="D17" s="17" t="s">
        <v>214</v>
      </c>
      <c r="E17" s="2" t="s">
        <v>220</v>
      </c>
      <c r="F17" s="2" t="str" cm="1">
        <f t="array" ref="F17">_xlfn.SWITCH(D17,"D","d_","N","n_","V","s_")&amp;E17</f>
        <v>s_hinsikbn_2</v>
      </c>
      <c r="G17" s="2" t="str" cm="1">
        <f t="array" ref="G17">_xlfn.SWITCH(D17,"D","double","N","INTEGER ","V","varchar")</f>
        <v>varchar</v>
      </c>
      <c r="H17" s="13">
        <v>10</v>
      </c>
      <c r="I17" s="2"/>
    </row>
    <row r="18" spans="2:9">
      <c r="B18" s="2">
        <v>14</v>
      </c>
      <c r="C18" s="2" t="s">
        <v>217</v>
      </c>
      <c r="D18" s="17" t="s">
        <v>214</v>
      </c>
      <c r="E18" s="2" t="s">
        <v>221</v>
      </c>
      <c r="F18" s="2" t="str" cm="1">
        <f t="array" ref="F18">_xlfn.SWITCH(D18,"D","d_","N","n_","V","s_")&amp;E18</f>
        <v>s_hinsikbn_3</v>
      </c>
      <c r="G18" s="2" t="str" cm="1">
        <f t="array" ref="G18">_xlfn.SWITCH(D18,"D","double","N","INTEGER ","V","varchar")</f>
        <v>varchar</v>
      </c>
      <c r="H18" s="13">
        <v>10</v>
      </c>
      <c r="I18" s="2"/>
    </row>
    <row r="19" spans="2:9">
      <c r="B19" s="2">
        <v>14</v>
      </c>
      <c r="C19" s="2" t="s">
        <v>218</v>
      </c>
      <c r="D19" s="17" t="s">
        <v>214</v>
      </c>
      <c r="E19" s="2" t="s">
        <v>222</v>
      </c>
      <c r="F19" s="2" t="str" cm="1">
        <f t="array" ref="F19">_xlfn.SWITCH(D19,"D","d_","N","n_","V","s_")&amp;E19</f>
        <v>s_hinsikbn_4</v>
      </c>
      <c r="G19" s="2" t="str" cm="1">
        <f t="array" ref="G19">_xlfn.SWITCH(D19,"D","double","N","INTEGER ","V","varchar")</f>
        <v>varchar</v>
      </c>
      <c r="H19" s="13">
        <v>10</v>
      </c>
      <c r="I19" s="2"/>
    </row>
    <row r="20" spans="2:9">
      <c r="B20" s="2">
        <v>15</v>
      </c>
      <c r="C20" s="2" t="s">
        <v>45</v>
      </c>
      <c r="D20" s="13" t="s">
        <v>181</v>
      </c>
      <c r="E20" s="2" t="s">
        <v>135</v>
      </c>
      <c r="F20" s="2" t="str" cm="1">
        <f t="array" ref="F20">_xlfn.SWITCH(D20,"D","d_","N","n_","V","s_")&amp;E20</f>
        <v>s_kijinaiyou</v>
      </c>
      <c r="G20" s="2" t="str" cm="1">
        <f t="array" ref="G20">_xlfn.SWITCH(D20,"D","double","N","INTEGER ","V","varchar")</f>
        <v>varchar</v>
      </c>
      <c r="H20" s="13">
        <v>1000</v>
      </c>
      <c r="I20" s="2"/>
    </row>
    <row r="21" spans="2:9">
      <c r="B21" s="2">
        <v>16</v>
      </c>
      <c r="C21" s="2" t="s">
        <v>86</v>
      </c>
      <c r="D21" s="13" t="s">
        <v>199</v>
      </c>
      <c r="E21" s="2" t="s">
        <v>156</v>
      </c>
      <c r="F21" s="2" t="str" cm="1">
        <f t="array" ref="F21">_xlfn.SWITCH(D21,"D","d_","N","n_","V","s_")&amp;E21</f>
        <v>s_kinou_id</v>
      </c>
      <c r="G21" s="2" t="str" cm="1">
        <f t="array" ref="G21">_xlfn.SWITCH(D21,"D","double","N","INTEGER ","V","varchar")</f>
        <v>varchar</v>
      </c>
      <c r="H21" s="13">
        <v>30</v>
      </c>
      <c r="I21" s="2"/>
    </row>
    <row r="22" spans="2:9">
      <c r="B22" s="2">
        <v>17</v>
      </c>
      <c r="C22" s="2" t="s">
        <v>69</v>
      </c>
      <c r="D22" s="13" t="s">
        <v>180</v>
      </c>
      <c r="E22" s="2" t="s">
        <v>139</v>
      </c>
      <c r="F22" s="2" t="str" cm="1">
        <f t="array" ref="F22">_xlfn.SWITCH(D22,"D","d_","N","n_","V","s_")&amp;E22</f>
        <v>n_kousin_jyoukyou_kbn</v>
      </c>
      <c r="G22" s="2" t="str" cm="1">
        <f t="array" ref="G22">_xlfn.SWITCH(D22,"D","double","N","INTEGER ","V","varchar")</f>
        <v xml:space="preserve">INTEGER </v>
      </c>
      <c r="H22" s="13">
        <v>2</v>
      </c>
      <c r="I22" s="2"/>
    </row>
    <row r="23" spans="2:9">
      <c r="B23" s="2">
        <v>18</v>
      </c>
      <c r="C23" s="2" t="s">
        <v>37</v>
      </c>
      <c r="D23" s="13" t="s">
        <v>180</v>
      </c>
      <c r="E23" s="2" t="s">
        <v>170</v>
      </c>
      <c r="F23" s="2" t="str" cm="1">
        <f t="array" ref="F23">_xlfn.SWITCH(D23,"D","d_","N","n_","V","s_")&amp;E23</f>
        <v>n_meigaraid</v>
      </c>
      <c r="G23" s="2" t="str" cm="1">
        <f t="array" ref="G23">_xlfn.SWITCH(D23,"D","double","N","INTEGER ","V","varchar")</f>
        <v xml:space="preserve">INTEGER </v>
      </c>
      <c r="H23" s="13">
        <v>4</v>
      </c>
      <c r="I23" s="2"/>
    </row>
    <row r="24" spans="2:9">
      <c r="B24" s="2">
        <v>19</v>
      </c>
      <c r="C24" s="2" t="s">
        <v>1</v>
      </c>
      <c r="D24" s="13" t="s">
        <v>181</v>
      </c>
      <c r="E24" s="2" t="s">
        <v>171</v>
      </c>
      <c r="F24" s="2" t="str" cm="1">
        <f t="array" ref="F24">_xlfn.SWITCH(D24,"D","d_","N","n_","V","s_")&amp;E24</f>
        <v>s_meigaraname</v>
      </c>
      <c r="G24" s="2" t="str" cm="1">
        <f t="array" ref="G24">_xlfn.SWITCH(D24,"D","double","N","INTEGER ","V","varchar")</f>
        <v>varchar</v>
      </c>
      <c r="H24" s="13">
        <v>100</v>
      </c>
      <c r="I24" s="2"/>
    </row>
    <row r="25" spans="2:9">
      <c r="B25" s="2">
        <v>20</v>
      </c>
      <c r="C25" s="2" t="s">
        <v>24</v>
      </c>
      <c r="D25" s="13" t="s">
        <v>180</v>
      </c>
      <c r="E25" s="2" t="s">
        <v>164</v>
      </c>
      <c r="F25" s="2" t="str" cm="1">
        <f t="array" ref="F25">_xlfn.SWITCH(D25,"D","d_","N","n_","V","s_")&amp;E25</f>
        <v>n_neugokikbn</v>
      </c>
      <c r="G25" s="2" t="str" cm="1">
        <f t="array" ref="G25">_xlfn.SWITCH(D25,"D","double","N","INTEGER ","V","varchar")</f>
        <v xml:space="preserve">INTEGER </v>
      </c>
      <c r="H25" s="13">
        <v>2</v>
      </c>
      <c r="I25" s="2"/>
    </row>
    <row r="26" spans="2:9">
      <c r="B26" s="2">
        <v>21</v>
      </c>
      <c r="C26" s="2" t="s">
        <v>4</v>
      </c>
      <c r="D26" s="13" t="s">
        <v>180</v>
      </c>
      <c r="E26" s="2" t="s">
        <v>163</v>
      </c>
      <c r="F26" s="2" t="str" cm="1">
        <f t="array" ref="F26">_xlfn.SWITCH(D26,"D","d_","N","n_","V","s_")&amp;E26</f>
        <v>n_nikkei_saiyou_flg</v>
      </c>
      <c r="G26" s="2" t="str" cm="1">
        <f t="array" ref="G26">_xlfn.SWITCH(D26,"D","double","N","INTEGER ","V","varchar")</f>
        <v xml:space="preserve">INTEGER </v>
      </c>
      <c r="H26" s="13">
        <v>1</v>
      </c>
      <c r="I26" s="2"/>
    </row>
    <row r="27" spans="2:9">
      <c r="B27" s="2">
        <v>22</v>
      </c>
      <c r="C27" s="2" t="s">
        <v>42</v>
      </c>
      <c r="D27" s="13" t="s">
        <v>179</v>
      </c>
      <c r="E27" s="2" t="s">
        <v>153</v>
      </c>
      <c r="F27" s="2" t="str" cm="1">
        <f t="array" ref="F27">_xlfn.SWITCH(D27,"D","d_","N","n_","V","s_")&amp;E27</f>
        <v>d_one_neugoki_eikyousisuu</v>
      </c>
      <c r="G27" s="2" t="str" cm="1">
        <f t="array" ref="G27">_xlfn.SWITCH(D27,"D","double","N","INTEGER ","V","varchar")</f>
        <v>double</v>
      </c>
      <c r="H27" s="13" t="s">
        <v>182</v>
      </c>
      <c r="I27" s="2"/>
    </row>
    <row r="28" spans="2:9">
      <c r="B28" s="2">
        <v>23</v>
      </c>
      <c r="C28" s="2" t="s">
        <v>50</v>
      </c>
      <c r="D28" s="13" t="s">
        <v>179</v>
      </c>
      <c r="E28" s="2" t="s">
        <v>154</v>
      </c>
      <c r="F28" s="2" t="str" cm="1">
        <f t="array" ref="F28">_xlfn.SWITCH(D28,"D","d_","N","n_","V","s_")&amp;E28</f>
        <v>d_one_neugoki_eikyousisuu_ruikei</v>
      </c>
      <c r="G28" s="2" t="str" cm="1">
        <f t="array" ref="G28">_xlfn.SWITCH(D28,"D","double","N","INTEGER ","V","varchar")</f>
        <v>double</v>
      </c>
      <c r="H28" s="13" t="s">
        <v>182</v>
      </c>
      <c r="I28" s="2"/>
    </row>
    <row r="29" spans="2:9">
      <c r="B29" s="2">
        <v>24</v>
      </c>
      <c r="C29" s="2" t="s">
        <v>13</v>
      </c>
      <c r="D29" s="13" t="s">
        <v>179</v>
      </c>
      <c r="E29" s="2" t="s">
        <v>132</v>
      </c>
      <c r="F29" s="2" t="str" cm="1">
        <f t="array" ref="F29">_xlfn.SWITCH(D29,"D","d_","N","n_","V","s_")&amp;E29</f>
        <v>d_owarine</v>
      </c>
      <c r="G29" s="2" t="str" cm="1">
        <f t="array" ref="G29">_xlfn.SWITCH(D29,"D","double","N","INTEGER ","V","varchar")</f>
        <v>double</v>
      </c>
      <c r="H29" s="13" t="s">
        <v>183</v>
      </c>
      <c r="I29" s="2"/>
    </row>
    <row r="30" spans="2:9">
      <c r="B30" s="2">
        <v>25</v>
      </c>
      <c r="C30" s="2" t="s">
        <v>20</v>
      </c>
      <c r="D30" s="13" t="s">
        <v>179</v>
      </c>
      <c r="E30" s="2" t="s">
        <v>133</v>
      </c>
      <c r="F30" s="2" t="str" cm="1">
        <f t="array" ref="F30">_xlfn.SWITCH(D30,"D","d_","N","n_","V","s_")&amp;E30</f>
        <v>d_owarine_before_zoukagk</v>
      </c>
      <c r="G30" s="2" t="str" cm="1">
        <f t="array" ref="G30">_xlfn.SWITCH(D30,"D","double","N","INTEGER ","V","varchar")</f>
        <v>double</v>
      </c>
      <c r="H30" s="13" t="s">
        <v>183</v>
      </c>
      <c r="I30" s="2"/>
    </row>
    <row r="31" spans="2:9">
      <c r="B31" s="2">
        <v>26</v>
      </c>
      <c r="C31" s="2" t="s">
        <v>22</v>
      </c>
      <c r="D31" s="13" t="s">
        <v>179</v>
      </c>
      <c r="E31" s="2" t="s">
        <v>134</v>
      </c>
      <c r="F31" s="2" t="str" cm="1">
        <f t="array" ref="F31">_xlfn.SWITCH(D31,"D","d_","N","n_","V","s_")&amp;E31</f>
        <v>d_owarine_before_zoukaritu</v>
      </c>
      <c r="G31" s="2" t="str" cm="1">
        <f t="array" ref="G31">_xlfn.SWITCH(D31,"D","double","N","INTEGER ","V","varchar")</f>
        <v>double</v>
      </c>
      <c r="H31" s="13" t="s">
        <v>183</v>
      </c>
      <c r="I31" s="2"/>
    </row>
    <row r="32" spans="2:9">
      <c r="B32" s="2">
        <v>27</v>
      </c>
      <c r="C32" s="2" t="s">
        <v>18</v>
      </c>
      <c r="D32" s="13" t="s">
        <v>180</v>
      </c>
      <c r="E32" s="2" t="s">
        <v>137</v>
      </c>
      <c r="F32" s="2" t="str" cm="1">
        <f t="array" ref="F32">_xlfn.SWITCH(D32,"D","d_","N","n_","V","s_")&amp;E32</f>
        <v>n_pts_kbn</v>
      </c>
      <c r="G32" s="2" t="str" cm="1">
        <f t="array" ref="G32">_xlfn.SWITCH(D32,"D","double","N","INTEGER ","V","varchar")</f>
        <v xml:space="preserve">INTEGER </v>
      </c>
      <c r="H32" s="13">
        <v>2</v>
      </c>
      <c r="I32" s="2"/>
    </row>
    <row r="33" spans="2:9" s="5" customFormat="1">
      <c r="B33" s="4">
        <v>28</v>
      </c>
      <c r="C33" s="4" t="s">
        <v>25</v>
      </c>
      <c r="D33" s="4" t="s">
        <v>180</v>
      </c>
      <c r="E33" s="4" t="s">
        <v>176</v>
      </c>
      <c r="F33" s="4" t="str" cm="1">
        <f t="array" ref="F33">_xlfn.SWITCH(D33,"D","d_","N","n_","V","s_")&amp;E33</f>
        <v>n_pts_neugokikbn</v>
      </c>
      <c r="G33" s="4" t="str" cm="1">
        <f t="array" ref="G33">_xlfn.SWITCH(D33,"D","double","N","INTEGER ","V","varchar")</f>
        <v xml:space="preserve">INTEGER </v>
      </c>
      <c r="H33" s="4">
        <v>2</v>
      </c>
      <c r="I33" s="4"/>
    </row>
    <row r="34" spans="2:9">
      <c r="B34" s="2">
        <v>29</v>
      </c>
      <c r="C34" s="2" t="s">
        <v>21</v>
      </c>
      <c r="D34" s="13" t="s">
        <v>179</v>
      </c>
      <c r="E34" s="2" t="s">
        <v>141</v>
      </c>
      <c r="F34" s="2" t="str" cm="1">
        <f t="array" ref="F34">_xlfn.SWITCH(D34,"D","d_","N","n_","V","s_")&amp;E34</f>
        <v>d_pts_owarine_zoukagk</v>
      </c>
      <c r="G34" s="2" t="str" cm="1">
        <f t="array" ref="G34">_xlfn.SWITCH(D34,"D","double","N","INTEGER ","V","varchar")</f>
        <v>double</v>
      </c>
      <c r="H34" s="13" t="s">
        <v>183</v>
      </c>
      <c r="I34" s="2"/>
    </row>
    <row r="35" spans="2:9">
      <c r="B35" s="2">
        <v>30</v>
      </c>
      <c r="C35" s="2" t="s">
        <v>23</v>
      </c>
      <c r="D35" s="13" t="s">
        <v>179</v>
      </c>
      <c r="E35" s="2" t="s">
        <v>142</v>
      </c>
      <c r="F35" s="2" t="str" cm="1">
        <f t="array" ref="F35">_xlfn.SWITCH(D35,"D","d_","N","n_","V","s_")&amp;E35</f>
        <v>d_pts_owarine_zoukaritu</v>
      </c>
      <c r="G35" s="2" t="str" cm="1">
        <f t="array" ref="G35">_xlfn.SWITCH(D35,"D","double","N","INTEGER ","V","varchar")</f>
        <v>double</v>
      </c>
      <c r="H35" s="13" t="s">
        <v>184</v>
      </c>
      <c r="I35" s="2"/>
    </row>
    <row r="36" spans="2:9">
      <c r="B36" s="2">
        <v>31</v>
      </c>
      <c r="C36" s="2" t="s">
        <v>26</v>
      </c>
      <c r="D36" s="13" t="s">
        <v>180</v>
      </c>
      <c r="E36" s="2" t="s">
        <v>175</v>
      </c>
      <c r="F36" s="2" t="str" cm="1">
        <f t="array" ref="F36">_xlfn.SWITCH(D36,"D","d_","N","n_","V","s_")&amp;E36</f>
        <v>n_renban</v>
      </c>
      <c r="G36" s="2" t="str" cm="1">
        <f t="array" ref="G36">_xlfn.SWITCH(D36,"D","double","N","INTEGER ","V","varchar")</f>
        <v xml:space="preserve">INTEGER </v>
      </c>
      <c r="H36" s="13">
        <v>5</v>
      </c>
      <c r="I36" s="2"/>
    </row>
    <row r="37" spans="2:9">
      <c r="B37" s="2">
        <v>32</v>
      </c>
      <c r="C37" s="2" t="s">
        <v>44</v>
      </c>
      <c r="D37" s="13" t="s">
        <v>181</v>
      </c>
      <c r="E37" s="2" t="s">
        <v>174</v>
      </c>
      <c r="F37" s="2" t="str" cm="1">
        <f t="array" ref="F37">_xlfn.SWITCH(D37,"D","d_","N","n_","V","s_")&amp;E37</f>
        <v>s_rirekiymd</v>
      </c>
      <c r="G37" s="2" t="str" cm="1">
        <f t="array" ref="G37">_xlfn.SWITCH(D37,"D","double","N","INTEGER ","V","varchar")</f>
        <v>varchar</v>
      </c>
      <c r="H37" s="13">
        <v>8</v>
      </c>
      <c r="I37" s="2"/>
    </row>
    <row r="38" spans="2:9">
      <c r="B38" s="2">
        <v>33</v>
      </c>
      <c r="C38" s="2" t="s">
        <v>2</v>
      </c>
      <c r="D38" s="13" t="s">
        <v>180</v>
      </c>
      <c r="E38" s="2" t="s">
        <v>143</v>
      </c>
      <c r="F38" s="2" t="str" cm="1">
        <f t="array" ref="F38">_xlfn.SWITCH(D38,"D","d_","N","n_","V","s_")&amp;E38</f>
        <v>n_sijyou_kbn</v>
      </c>
      <c r="G38" s="2" t="str" cm="1">
        <f t="array" ref="G38">_xlfn.SWITCH(D38,"D","double","N","INTEGER ","V","varchar")</f>
        <v xml:space="preserve">INTEGER </v>
      </c>
      <c r="H38" s="13">
        <v>2</v>
      </c>
      <c r="I38" s="2"/>
    </row>
    <row r="39" spans="2:9">
      <c r="B39" s="2">
        <v>34</v>
      </c>
      <c r="C39" s="2" t="s">
        <v>19</v>
      </c>
      <c r="D39" s="13" t="s">
        <v>180</v>
      </c>
      <c r="E39" s="2" t="s">
        <v>136</v>
      </c>
      <c r="F39" s="2" t="str" cm="1">
        <f t="array" ref="F39">_xlfn.SWITCH(D39,"D","d_","N","n_","V","s_")&amp;E39</f>
        <v>n_stop_torihiki_kbn</v>
      </c>
      <c r="G39" s="2" t="str" cm="1">
        <f t="array" ref="G39">_xlfn.SWITCH(D39,"D","double","N","INTEGER ","V","varchar")</f>
        <v xml:space="preserve">INTEGER </v>
      </c>
      <c r="H39" s="13">
        <v>2</v>
      </c>
      <c r="I39" s="2"/>
    </row>
    <row r="40" spans="2:9">
      <c r="B40" s="2">
        <v>35</v>
      </c>
      <c r="C40" s="2" t="s">
        <v>88</v>
      </c>
      <c r="D40" s="13" t="s">
        <v>181</v>
      </c>
      <c r="E40" s="2" t="s">
        <v>145</v>
      </c>
      <c r="F40" s="2" t="str" cm="1">
        <f t="array" ref="F40">_xlfn.SWITCH(D40,"D","d_","N","n_","V","s_")&amp;E40</f>
        <v>s_syori_comment</v>
      </c>
      <c r="G40" s="2" t="str" cm="1">
        <f t="array" ref="G40">_xlfn.SWITCH(D40,"D","double","N","INTEGER ","V","varchar")</f>
        <v>varchar</v>
      </c>
      <c r="H40" s="13">
        <v>100</v>
      </c>
      <c r="I40" s="2"/>
    </row>
    <row r="41" spans="2:9">
      <c r="B41" s="2">
        <v>36</v>
      </c>
      <c r="C41" s="2" t="s">
        <v>81</v>
      </c>
      <c r="D41" s="13" t="s">
        <v>180</v>
      </c>
      <c r="E41" s="2" t="s">
        <v>144</v>
      </c>
      <c r="F41" s="2" t="str" cm="1">
        <f t="array" ref="F41">_xlfn.SWITCH(D41,"D","d_","N","n_","V","s_")&amp;E41</f>
        <v>n_syori_kekka_kbn</v>
      </c>
      <c r="G41" s="2" t="str" cm="1">
        <f t="array" ref="G41">_xlfn.SWITCH(D41,"D","double","N","INTEGER ","V","varchar")</f>
        <v xml:space="preserve">INTEGER </v>
      </c>
      <c r="H41" s="13">
        <v>2</v>
      </c>
      <c r="I41" s="2"/>
    </row>
    <row r="42" spans="2:9">
      <c r="B42" s="2">
        <v>37</v>
      </c>
      <c r="C42" s="2" t="s">
        <v>91</v>
      </c>
      <c r="D42" s="13" t="s">
        <v>181</v>
      </c>
      <c r="E42" s="2" t="s">
        <v>146</v>
      </c>
      <c r="F42" s="2" t="str" cm="1">
        <f t="array" ref="F42">_xlfn.SWITCH(D42,"D","d_","N","n_","V","s_")&amp;E42</f>
        <v>s_syoriymd</v>
      </c>
      <c r="G42" s="2" t="str" cm="1">
        <f t="array" ref="G42">_xlfn.SWITCH(D42,"D","double","N","INTEGER ","V","varchar")</f>
        <v>varchar</v>
      </c>
      <c r="H42" s="13">
        <v>8</v>
      </c>
      <c r="I42" s="2"/>
    </row>
    <row r="43" spans="2:9">
      <c r="B43" s="2">
        <v>38</v>
      </c>
      <c r="C43" s="2" t="s">
        <v>12</v>
      </c>
      <c r="D43" s="13" t="s">
        <v>179</v>
      </c>
      <c r="E43" s="2" t="s">
        <v>150</v>
      </c>
      <c r="F43" s="2" t="str" cm="1">
        <f t="array" ref="F43">_xlfn.SWITCH(D43,"D","d_","N","n_","V","s_")&amp;E43</f>
        <v>d_takane</v>
      </c>
      <c r="G43" s="2" t="str" cm="1">
        <f t="array" ref="G43">_xlfn.SWITCH(D43,"D","double","N","INTEGER ","V","varchar")</f>
        <v>double</v>
      </c>
      <c r="H43" s="13" t="s">
        <v>183</v>
      </c>
      <c r="I43" s="2"/>
    </row>
    <row r="44" spans="2:9">
      <c r="B44" s="2">
        <v>39</v>
      </c>
      <c r="C44" s="2" t="s">
        <v>3</v>
      </c>
      <c r="D44" s="13" t="s">
        <v>180</v>
      </c>
      <c r="E44" s="2" t="s">
        <v>151</v>
      </c>
      <c r="F44" s="2" t="str" cm="1">
        <f t="array" ref="F44">_xlfn.SWITCH(D44,"D","d_","N","n_","V","s_")&amp;E44</f>
        <v>n_tangen_kabusuu</v>
      </c>
      <c r="G44" s="2" t="str" cm="1">
        <f t="array" ref="G44">_xlfn.SWITCH(D44,"D","double","N","INTEGER ","V","varchar")</f>
        <v xml:space="preserve">INTEGER </v>
      </c>
      <c r="H44" s="13">
        <v>5</v>
      </c>
      <c r="I44" s="2"/>
    </row>
    <row r="45" spans="2:9">
      <c r="B45" s="2">
        <v>40</v>
      </c>
      <c r="C45" s="2" t="s">
        <v>35</v>
      </c>
      <c r="D45" s="13" t="s">
        <v>181</v>
      </c>
      <c r="E45" s="2" t="s">
        <v>152</v>
      </c>
      <c r="F45" s="2" t="str" cm="1">
        <f t="array" ref="F45">_xlfn.SWITCH(D45,"D","d_","N","n_","V","s_")&amp;E45</f>
        <v>s_tango</v>
      </c>
      <c r="G45" s="2" t="str" cm="1">
        <f t="array" ref="G45">_xlfn.SWITCH(D45,"D","double","N","INTEGER ","V","varchar")</f>
        <v>varchar</v>
      </c>
      <c r="H45" s="13">
        <v>100</v>
      </c>
      <c r="I45" s="2"/>
    </row>
    <row r="46" spans="2:9">
      <c r="B46" s="2">
        <v>41</v>
      </c>
      <c r="C46" s="2" t="s">
        <v>38</v>
      </c>
      <c r="D46" s="13" t="s">
        <v>180</v>
      </c>
      <c r="E46" s="2" t="s">
        <v>157</v>
      </c>
      <c r="F46" s="2" t="str" cm="1">
        <f t="array" ref="F46">_xlfn.SWITCH(D46,"D","d_","N","n_","V","s_")&amp;E46</f>
        <v>n_tango_id</v>
      </c>
      <c r="G46" s="2" t="str" cm="1">
        <f t="array" ref="G46">_xlfn.SWITCH(D46,"D","double","N","INTEGER ","V","varchar")</f>
        <v xml:space="preserve">INTEGER </v>
      </c>
      <c r="H46" s="13">
        <v>50</v>
      </c>
      <c r="I46" s="2"/>
    </row>
    <row r="47" spans="2:9">
      <c r="B47" s="2">
        <v>42</v>
      </c>
      <c r="C47" s="2" t="s">
        <v>28</v>
      </c>
      <c r="D47" s="13" t="s">
        <v>181</v>
      </c>
      <c r="E47" s="2" t="s">
        <v>149</v>
      </c>
      <c r="F47" s="2" t="str" cm="1">
        <f t="array" ref="F47">_xlfn.SWITCH(D47,"D","d_","N","n_","V","s_")&amp;E47</f>
        <v>s_title</v>
      </c>
      <c r="G47" s="2" t="str" cm="1">
        <f t="array" ref="G47">_xlfn.SWITCH(D47,"D","double","N","INTEGER ","V","varchar")</f>
        <v>varchar</v>
      </c>
      <c r="H47" s="13">
        <v>200</v>
      </c>
      <c r="I47" s="2"/>
    </row>
    <row r="48" spans="2:9">
      <c r="B48" s="2">
        <v>43</v>
      </c>
      <c r="C48" s="2" t="s">
        <v>33</v>
      </c>
      <c r="D48" s="13" t="s">
        <v>181</v>
      </c>
      <c r="E48" s="2" t="s">
        <v>155</v>
      </c>
      <c r="F48" s="2" t="str" cm="1">
        <f t="array" ref="F48">_xlfn.SWITCH(D48,"D","d_","N","n_","V","s_")&amp;E48</f>
        <v>s_tubuyaki</v>
      </c>
      <c r="G48" s="2" t="str" cm="1">
        <f t="array" ref="G48">_xlfn.SWITCH(D48,"D","double","N","INTEGER ","V","varchar")</f>
        <v>varchar</v>
      </c>
      <c r="H48" s="13">
        <v>3000</v>
      </c>
      <c r="I48" s="2"/>
    </row>
    <row r="49" spans="2:9">
      <c r="B49" s="2">
        <v>44</v>
      </c>
      <c r="C49" s="2" t="s">
        <v>107</v>
      </c>
      <c r="D49" s="13" t="s">
        <v>180</v>
      </c>
      <c r="E49" s="2" t="s">
        <v>158</v>
      </c>
      <c r="F49" s="2" t="str" cm="1">
        <f t="array" ref="F49">_xlfn.SWITCH(D49,"D","d_","N","n_","V","s_")&amp;E49</f>
        <v>n_tubuyaki_id</v>
      </c>
      <c r="G49" s="2" t="str" cm="1">
        <f t="array" ref="G49">_xlfn.SWITCH(D49,"D","double","N","INTEGER ","V","varchar")</f>
        <v xml:space="preserve">INTEGER </v>
      </c>
      <c r="H49" s="13">
        <v>15</v>
      </c>
      <c r="I49" s="2"/>
    </row>
    <row r="50" spans="2:9">
      <c r="B50" s="2">
        <v>45</v>
      </c>
      <c r="C50" s="2" t="s">
        <v>36</v>
      </c>
      <c r="D50" s="13" t="s">
        <v>181</v>
      </c>
      <c r="E50" s="2" t="s">
        <v>159</v>
      </c>
      <c r="F50" s="2" t="str" cm="1">
        <f t="array" ref="F50">_xlfn.SWITCH(D50,"D","d_","N","n_","V","s_")&amp;E50</f>
        <v>s_tubuyaki_nitiji</v>
      </c>
      <c r="G50" s="2" t="str" cm="1">
        <f t="array" ref="G50">_xlfn.SWITCH(D50,"D","double","N","INTEGER ","V","varchar")</f>
        <v>varchar</v>
      </c>
      <c r="H50" s="13">
        <v>15</v>
      </c>
      <c r="I50" s="2"/>
    </row>
    <row r="51" spans="2:9">
      <c r="B51" s="2">
        <v>46</v>
      </c>
      <c r="C51" s="2" t="s">
        <v>32</v>
      </c>
      <c r="D51" s="13" t="s">
        <v>208</v>
      </c>
      <c r="E51" s="2" t="s">
        <v>173</v>
      </c>
      <c r="F51" s="2" t="str" cm="1">
        <f t="array" ref="F51">_xlfn.SWITCH(D51,"D","d_","N","n_","V","s_")&amp;E51</f>
        <v>s_userid</v>
      </c>
      <c r="G51" s="2" t="str" cm="1">
        <f t="array" ref="G51">_xlfn.SWITCH(D51,"D","double","N","INTEGER ","V","varchar")</f>
        <v>varchar</v>
      </c>
      <c r="H51" s="13">
        <v>30</v>
      </c>
      <c r="I51" s="2"/>
    </row>
    <row r="52" spans="2:9">
      <c r="B52" s="2">
        <v>47</v>
      </c>
      <c r="C52" s="2" t="s">
        <v>16</v>
      </c>
      <c r="D52" s="13" t="s">
        <v>179</v>
      </c>
      <c r="E52" s="2" t="s">
        <v>172</v>
      </c>
      <c r="F52" s="2" t="str" cm="1">
        <f t="array" ref="F52">_xlfn.SWITCH(D52,"D","d_","N","n_","V","s_")&amp;E52</f>
        <v>d_yasune</v>
      </c>
      <c r="G52" s="2" t="str" cm="1">
        <f t="array" ref="G52">_xlfn.SWITCH(D52,"D","double","N","INTEGER ","V","varchar")</f>
        <v>double</v>
      </c>
      <c r="H52" s="13" t="s">
        <v>183</v>
      </c>
      <c r="I52" s="2"/>
    </row>
    <row r="53" spans="2:9">
      <c r="B53" s="2">
        <v>48</v>
      </c>
      <c r="C53" t="s">
        <v>200</v>
      </c>
      <c r="D53" s="13" t="s">
        <v>202</v>
      </c>
      <c r="E53" s="2" t="s">
        <v>204</v>
      </c>
      <c r="F53" s="2" t="str" cm="1">
        <f t="array" ref="F53">_xlfn.SWITCH(D53,"D","d_","N","n_","V","s_")&amp;E53</f>
        <v>n_yauzyou_cnt</v>
      </c>
      <c r="G53" s="2" t="str" cm="1">
        <f t="array" ref="G53">_xlfn.SWITCH(D53,"D","double","N","INTEGER ","V","varchar")</f>
        <v xml:space="preserve">INTEGER </v>
      </c>
      <c r="H53" s="13" t="s">
        <v>183</v>
      </c>
      <c r="I53" s="2"/>
    </row>
    <row r="54" spans="2:9">
      <c r="B54" s="2">
        <v>49</v>
      </c>
      <c r="C54" t="s">
        <v>201</v>
      </c>
      <c r="D54" s="13" t="s">
        <v>203</v>
      </c>
      <c r="E54" s="2" t="s">
        <v>205</v>
      </c>
      <c r="F54" s="2" t="str" cm="1">
        <f t="array" ref="F54">_xlfn.SWITCH(D54,"D","d_","N","n_","V","s_")&amp;E54</f>
        <v>d_jikasougaku</v>
      </c>
      <c r="G54" s="2" t="str" cm="1">
        <f t="array" ref="G54">_xlfn.SWITCH(D54,"D","double","N","INTEGER ","V","varchar")</f>
        <v>double</v>
      </c>
      <c r="H54" s="13" t="s">
        <v>206</v>
      </c>
      <c r="I54" s="2"/>
    </row>
    <row r="55" spans="2:9">
      <c r="B55" s="2">
        <v>50</v>
      </c>
      <c r="C55" t="s">
        <v>210</v>
      </c>
      <c r="D55" s="13" t="s">
        <v>199</v>
      </c>
      <c r="E55" s="16" t="s">
        <v>211</v>
      </c>
      <c r="F55" s="16" t="str" cm="1">
        <f t="array" ref="F55">_xlfn.SWITCH(D55,"D","d_","N","n_","V","s_")&amp;E55</f>
        <v>s_tubuyakiurl</v>
      </c>
      <c r="G55" s="2" t="str" cm="1">
        <f t="array" ref="G55">_xlfn.SWITCH(D55,"D","double","N","INTEGER ","V","varchar")</f>
        <v>varchar</v>
      </c>
      <c r="H55" s="13">
        <v>500</v>
      </c>
      <c r="I55" s="2"/>
    </row>
    <row r="56" spans="2:9">
      <c r="B56" s="2">
        <v>51</v>
      </c>
      <c r="C56" t="s">
        <v>223</v>
      </c>
      <c r="D56" s="13" t="s">
        <v>202</v>
      </c>
      <c r="E56" s="2" t="s">
        <v>224</v>
      </c>
      <c r="F56" s="2" t="str" cm="1">
        <f t="array" ref="F56">_xlfn.SWITCH(D56,"D","d_","N","n_","V","s_")&amp;E56</f>
        <v>n_update_cnt</v>
      </c>
      <c r="G56" s="2" t="str" cm="1">
        <f t="array" ref="G56">_xlfn.SWITCH(D56,"D","double","N","INTEGER ","V","varchar")</f>
        <v xml:space="preserve">INTEGER </v>
      </c>
      <c r="H56" s="13">
        <v>10</v>
      </c>
    </row>
    <row r="57" spans="2:9">
      <c r="B57" s="2">
        <v>52</v>
      </c>
      <c r="C57" t="s">
        <v>226</v>
      </c>
      <c r="D57" s="13" t="s">
        <v>202</v>
      </c>
      <c r="E57" s="2" t="s">
        <v>227</v>
      </c>
      <c r="F57" s="2" t="str" cm="1">
        <f t="array" ref="F57">_xlfn.SWITCH(D57,"D","d_","N","n_","V","s_")&amp;E57</f>
        <v>n_eikyou_musi_flg</v>
      </c>
      <c r="G57" s="2" t="str" cm="1">
        <f t="array" ref="G57">_xlfn.SWITCH(D57,"D","double","N","INTEGER ","V","varchar")</f>
        <v xml:space="preserve">INTEGER </v>
      </c>
      <c r="H57" s="13">
        <v>1</v>
      </c>
    </row>
    <row r="58" spans="2:9">
      <c r="B58" s="2">
        <v>53</v>
      </c>
    </row>
    <row r="59" spans="2:9">
      <c r="B59" s="2">
        <v>54</v>
      </c>
    </row>
  </sheetData>
  <autoFilter ref="B2:I52" xr:uid="{72D617C6-7850-4E74-B845-C89B3DD6942A}">
    <sortState xmlns:xlrd2="http://schemas.microsoft.com/office/spreadsheetml/2017/richdata2" ref="B3:I52">
      <sortCondition ref="E2"/>
    </sortState>
  </autoFilter>
  <phoneticPr fontId="1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EB19-43A3-409D-B88A-AFE90B3F5D67}">
  <dimension ref="C2:L30"/>
  <sheetViews>
    <sheetView workbookViewId="0">
      <selection activeCell="G18" sqref="G18"/>
    </sheetView>
  </sheetViews>
  <sheetFormatPr defaultColWidth="2.5625" defaultRowHeight="17.649999999999999"/>
  <sheetData>
    <row r="2" spans="3:12">
      <c r="C2" t="s">
        <v>77</v>
      </c>
    </row>
    <row r="3" spans="3:12">
      <c r="D3" t="s">
        <v>121</v>
      </c>
    </row>
    <row r="5" spans="3:12">
      <c r="D5" t="s">
        <v>122</v>
      </c>
    </row>
    <row r="6" spans="3:12">
      <c r="E6" t="s">
        <v>78</v>
      </c>
      <c r="L6" t="s">
        <v>80</v>
      </c>
    </row>
    <row r="7" spans="3:12">
      <c r="F7" t="s">
        <v>79</v>
      </c>
    </row>
    <row r="9" spans="3:12">
      <c r="E9" t="s">
        <v>108</v>
      </c>
    </row>
    <row r="10" spans="3:12">
      <c r="F10" t="s">
        <v>124</v>
      </c>
    </row>
    <row r="11" spans="3:12">
      <c r="G11" t="s">
        <v>110</v>
      </c>
    </row>
    <row r="12" spans="3:12">
      <c r="G12" t="s">
        <v>111</v>
      </c>
    </row>
    <row r="13" spans="3:12">
      <c r="G13" t="s">
        <v>112</v>
      </c>
    </row>
    <row r="14" spans="3:12">
      <c r="G14" t="s">
        <v>113</v>
      </c>
    </row>
    <row r="15" spans="3:12">
      <c r="G15" t="s">
        <v>114</v>
      </c>
    </row>
    <row r="17" spans="4:7">
      <c r="F17" t="s">
        <v>109</v>
      </c>
    </row>
    <row r="18" spans="4:7">
      <c r="G18" t="s">
        <v>115</v>
      </c>
    </row>
    <row r="21" spans="4:7">
      <c r="F21" t="s">
        <v>117</v>
      </c>
    </row>
    <row r="22" spans="4:7">
      <c r="G22" t="s">
        <v>116</v>
      </c>
    </row>
    <row r="25" spans="4:7">
      <c r="E25" t="s">
        <v>118</v>
      </c>
    </row>
    <row r="26" spans="4:7">
      <c r="F26" t="s">
        <v>119</v>
      </c>
    </row>
    <row r="27" spans="4:7">
      <c r="F27" t="s">
        <v>120</v>
      </c>
    </row>
    <row r="30" spans="4:7">
      <c r="D30" t="s">
        <v>123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097A-8060-4335-B73C-40CDC38B6D07}">
  <dimension ref="B3:D24"/>
  <sheetViews>
    <sheetView topLeftCell="A21" workbookViewId="0">
      <selection activeCell="A21" sqref="A21"/>
    </sheetView>
  </sheetViews>
  <sheetFormatPr defaultRowHeight="17.649999999999999"/>
  <cols>
    <col min="1" max="1" width="2.5625" customWidth="1"/>
    <col min="2" max="2" width="21.625" customWidth="1"/>
    <col min="4" max="4" width="21.5625" bestFit="1" customWidth="1"/>
  </cols>
  <sheetData>
    <row r="3" spans="2:4">
      <c r="B3" t="s">
        <v>81</v>
      </c>
      <c r="C3">
        <v>0</v>
      </c>
      <c r="D3" t="s">
        <v>82</v>
      </c>
    </row>
    <row r="4" spans="2:4">
      <c r="C4">
        <v>1</v>
      </c>
      <c r="D4" t="s">
        <v>90</v>
      </c>
    </row>
    <row r="6" spans="2:4">
      <c r="B6" t="s">
        <v>24</v>
      </c>
      <c r="C6">
        <v>0</v>
      </c>
      <c r="D6" t="s">
        <v>97</v>
      </c>
    </row>
    <row r="7" spans="2:4">
      <c r="C7">
        <v>1</v>
      </c>
      <c r="D7" t="s">
        <v>92</v>
      </c>
    </row>
    <row r="8" spans="2:4">
      <c r="C8">
        <v>2</v>
      </c>
      <c r="D8" t="s">
        <v>93</v>
      </c>
    </row>
    <row r="9" spans="2:4">
      <c r="C9">
        <v>3</v>
      </c>
      <c r="D9" t="s">
        <v>94</v>
      </c>
    </row>
    <row r="10" spans="2:4">
      <c r="C10">
        <v>4</v>
      </c>
      <c r="D10" t="s">
        <v>95</v>
      </c>
    </row>
    <row r="11" spans="2:4">
      <c r="C11">
        <v>5</v>
      </c>
      <c r="D11" t="s">
        <v>96</v>
      </c>
    </row>
    <row r="13" spans="2:4">
      <c r="B13" t="s">
        <v>98</v>
      </c>
      <c r="C13">
        <v>0</v>
      </c>
      <c r="D13" t="s">
        <v>99</v>
      </c>
    </row>
    <row r="14" spans="2:4">
      <c r="C14" s="6">
        <v>1</v>
      </c>
      <c r="D14" s="6" t="s">
        <v>212</v>
      </c>
    </row>
    <row r="15" spans="2:4">
      <c r="C15" s="7">
        <v>2</v>
      </c>
      <c r="D15" s="7" t="s">
        <v>213</v>
      </c>
    </row>
    <row r="17" spans="2:4">
      <c r="B17" t="s">
        <v>100</v>
      </c>
      <c r="C17">
        <v>0</v>
      </c>
      <c r="D17" t="s">
        <v>97</v>
      </c>
    </row>
    <row r="18" spans="2:4">
      <c r="C18">
        <v>1</v>
      </c>
      <c r="D18" t="s">
        <v>101</v>
      </c>
    </row>
    <row r="19" spans="2:4">
      <c r="C19">
        <v>2</v>
      </c>
      <c r="D19" t="s">
        <v>102</v>
      </c>
    </row>
    <row r="21" spans="2:4">
      <c r="B21" t="s">
        <v>103</v>
      </c>
      <c r="C21">
        <v>0</v>
      </c>
      <c r="D21" t="s">
        <v>97</v>
      </c>
    </row>
    <row r="22" spans="2:4">
      <c r="C22">
        <v>1</v>
      </c>
      <c r="D22" t="s">
        <v>104</v>
      </c>
    </row>
    <row r="23" spans="2:4">
      <c r="C23">
        <v>2</v>
      </c>
      <c r="D23" t="s">
        <v>125</v>
      </c>
    </row>
    <row r="24" spans="2:4">
      <c r="C24">
        <v>3</v>
      </c>
      <c r="D24" t="s">
        <v>105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CRUD図</vt:lpstr>
      <vt:lpstr>DBレイアウト</vt:lpstr>
      <vt:lpstr>DDL</vt:lpstr>
      <vt:lpstr>DD</vt:lpstr>
      <vt:lpstr>フォルダ構成</vt:lpstr>
      <vt:lpstr>区分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井上雄太</dc:creator>
  <cp:lastModifiedBy>井上雄太</cp:lastModifiedBy>
  <dcterms:created xsi:type="dcterms:W3CDTF">2015-06-05T18:19:34Z</dcterms:created>
  <dcterms:modified xsi:type="dcterms:W3CDTF">2020-07-30T14:47:12Z</dcterms:modified>
</cp:coreProperties>
</file>