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45C0A037-3628-454B-8839-12BD85C3F3B1}" xr6:coauthVersionLast="47" xr6:coauthVersionMax="47" xr10:uidLastSave="{00000000-0000-0000-0000-000000000000}"/>
  <bookViews>
    <workbookView xWindow="-120" yWindow="-120" windowWidth="29040" windowHeight="15720" xr2:uid="{DC731C1A-1FC4-4196-B77C-D3C9C00E58A6}"/>
  </bookViews>
  <sheets>
    <sheet name="P3 IMPRIMIR" sheetId="40" r:id="rId1"/>
    <sheet name="RESUMEN PARCIALES" sheetId="38" r:id="rId2"/>
    <sheet name="P3 EQUIPOS" sheetId="37" r:id="rId3"/>
    <sheet name="P3" sheetId="36" r:id="rId4"/>
    <sheet name="P2 TRABAJOS" sheetId="35" r:id="rId5"/>
    <sheet name="P2" sheetId="32" r:id="rId6"/>
    <sheet name="P1 TRABAJOS" sheetId="30" r:id="rId7"/>
    <sheet name="P1 IMPRIMIR" sheetId="33" r:id="rId8"/>
    <sheet name="P1" sheetId="28" r:id="rId9"/>
    <sheet name="INVESTIGACIÓN 2" sheetId="31" r:id="rId10"/>
    <sheet name="Hoja1" sheetId="29" r:id="rId11"/>
    <sheet name="Hoja2" sheetId="39" r:id="rId12"/>
  </sheets>
  <definedNames>
    <definedName name="_xlnm._FilterDatabase" localSheetId="9" hidden="1">'INVESTIGACIÓN 2'!$A$2:$G$30</definedName>
    <definedName name="_xlnm._FilterDatabase" localSheetId="6" hidden="1">'P1 TRABAJOS'!$A$9:$K$50</definedName>
    <definedName name="_xlnm._FilterDatabase" localSheetId="4" hidden="1">'P2 TRABAJOS'!$A$9:$K$49</definedName>
    <definedName name="_xlnm._FilterDatabase" localSheetId="2" hidden="1">'P3 EQUIPOS'!$A$9:$O$48</definedName>
    <definedName name="_xlnm._FilterDatabase" localSheetId="1" hidden="1">'RESUMEN PARCIALES'!$A$7:$C$47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1" i="40" l="1"/>
  <c r="AN28" i="40"/>
  <c r="AO28" i="40"/>
  <c r="AP28" i="40" s="1"/>
  <c r="AV13" i="40"/>
  <c r="K18" i="38"/>
  <c r="AV28" i="40"/>
  <c r="AO27" i="40"/>
  <c r="AP27" i="40" s="1"/>
  <c r="AN27" i="40"/>
  <c r="AV26" i="40"/>
  <c r="AO26" i="40"/>
  <c r="AP26" i="40" s="1"/>
  <c r="AN26" i="40"/>
  <c r="AO25" i="40"/>
  <c r="AP25" i="40" s="1"/>
  <c r="AN25" i="40"/>
  <c r="AO24" i="40"/>
  <c r="AP24" i="40" s="1"/>
  <c r="AN24" i="40"/>
  <c r="AO23" i="40"/>
  <c r="AP23" i="40" s="1"/>
  <c r="AN23" i="40"/>
  <c r="AO22" i="40"/>
  <c r="AP22" i="40" s="1"/>
  <c r="AN22" i="40"/>
  <c r="AO21" i="40"/>
  <c r="AP21" i="40" s="1"/>
  <c r="AN21" i="40"/>
  <c r="AV20" i="40"/>
  <c r="AO20" i="40"/>
  <c r="AP20" i="40" s="1"/>
  <c r="AN20" i="40"/>
  <c r="AO19" i="40"/>
  <c r="AP19" i="40" s="1"/>
  <c r="AN19" i="40"/>
  <c r="AO18" i="40"/>
  <c r="AP18" i="40" s="1"/>
  <c r="AN18" i="40"/>
  <c r="AO17" i="40"/>
  <c r="AP17" i="40" s="1"/>
  <c r="AN17" i="40"/>
  <c r="AV16" i="40"/>
  <c r="AO16" i="40"/>
  <c r="AP16" i="40" s="1"/>
  <c r="AN16" i="40"/>
  <c r="AV15" i="40"/>
  <c r="AO15" i="40"/>
  <c r="AP15" i="40" s="1"/>
  <c r="AN15" i="40"/>
  <c r="AV14" i="40"/>
  <c r="AO14" i="40"/>
  <c r="AP14" i="40" s="1"/>
  <c r="AN14" i="40"/>
  <c r="AO13" i="40"/>
  <c r="AP13" i="40" s="1"/>
  <c r="AN13" i="40"/>
  <c r="AV12" i="40"/>
  <c r="AO12" i="40"/>
  <c r="AP12" i="40" s="1"/>
  <c r="AN12" i="40"/>
  <c r="AO11" i="40"/>
  <c r="AP11" i="40" s="1"/>
  <c r="AN11" i="40"/>
  <c r="AV10" i="40"/>
  <c r="AO10" i="40"/>
  <c r="AP10" i="40" s="1"/>
  <c r="AN10" i="40"/>
  <c r="AO29" i="40" l="1"/>
  <c r="AE29" i="40"/>
  <c r="AV10" i="36"/>
  <c r="AO10" i="36" l="1"/>
  <c r="AP10" i="36" s="1"/>
  <c r="F28" i="37"/>
  <c r="F29" i="37"/>
  <c r="J29" i="37" s="1"/>
  <c r="H28" i="38" s="1"/>
  <c r="J28" i="38" s="1"/>
  <c r="F30" i="37"/>
  <c r="J30" i="37" s="1"/>
  <c r="H29" i="38" s="1"/>
  <c r="J29" i="38" s="1"/>
  <c r="F31" i="37"/>
  <c r="J31" i="37" s="1"/>
  <c r="H30" i="38" s="1"/>
  <c r="J30" i="38" s="1"/>
  <c r="F32" i="37"/>
  <c r="J32" i="37" s="1"/>
  <c r="H31" i="38" s="1"/>
  <c r="J31" i="38" s="1"/>
  <c r="F33" i="37"/>
  <c r="J33" i="37" s="1"/>
  <c r="H32" i="38" s="1"/>
  <c r="J32" i="38" s="1"/>
  <c r="F34" i="37"/>
  <c r="J34" i="37" s="1"/>
  <c r="J33" i="38" s="1"/>
  <c r="F35" i="37"/>
  <c r="J35" i="37" s="1"/>
  <c r="H34" i="38" s="1"/>
  <c r="J34" i="38" s="1"/>
  <c r="F36" i="37"/>
  <c r="J36" i="37" s="1"/>
  <c r="H35" i="38" s="1"/>
  <c r="J35" i="38" s="1"/>
  <c r="F37" i="37"/>
  <c r="J37" i="37" s="1"/>
  <c r="H36" i="38" s="1"/>
  <c r="J36" i="38" s="1"/>
  <c r="F38" i="37"/>
  <c r="J38" i="37" s="1"/>
  <c r="H37" i="38" s="1"/>
  <c r="J37" i="38" s="1"/>
  <c r="F39" i="37"/>
  <c r="J39" i="37" s="1"/>
  <c r="J38" i="38" s="1"/>
  <c r="F40" i="37"/>
  <c r="J40" i="37" s="1"/>
  <c r="J39" i="38" s="1"/>
  <c r="F41" i="37"/>
  <c r="J41" i="37" s="1"/>
  <c r="F42" i="37"/>
  <c r="J42" i="37" s="1"/>
  <c r="H41" i="38" s="1"/>
  <c r="J41" i="38" s="1"/>
  <c r="F10" i="37"/>
  <c r="J10" i="37" s="1"/>
  <c r="H9" i="38" s="1"/>
  <c r="J9" i="38" s="1"/>
  <c r="F11" i="37"/>
  <c r="J11" i="37" s="1"/>
  <c r="H10" i="38" s="1"/>
  <c r="J10" i="38" s="1"/>
  <c r="F12" i="37"/>
  <c r="J12" i="37" s="1"/>
  <c r="H11" i="38" s="1"/>
  <c r="J11" i="38" s="1"/>
  <c r="F13" i="37"/>
  <c r="J13" i="37" s="1"/>
  <c r="H12" i="38" s="1"/>
  <c r="J12" i="38" s="1"/>
  <c r="F14" i="37"/>
  <c r="J14" i="37" s="1"/>
  <c r="H13" i="38" s="1"/>
  <c r="J13" i="38" s="1"/>
  <c r="F15" i="37"/>
  <c r="J15" i="37" s="1"/>
  <c r="H14" i="38" s="1"/>
  <c r="J14" i="38" s="1"/>
  <c r="F16" i="37"/>
  <c r="J16" i="37" s="1"/>
  <c r="H15" i="38" s="1"/>
  <c r="J15" i="38" s="1"/>
  <c r="F17" i="37"/>
  <c r="J17" i="37" s="1"/>
  <c r="J16" i="38" s="1"/>
  <c r="F18" i="37"/>
  <c r="J18" i="37" s="1"/>
  <c r="J17" i="38" s="1"/>
  <c r="F19" i="37"/>
  <c r="F20" i="37"/>
  <c r="J20" i="37" s="1"/>
  <c r="H19" i="38" s="1"/>
  <c r="J19" i="38" s="1"/>
  <c r="F21" i="37"/>
  <c r="J21" i="37" s="1"/>
  <c r="H20" i="38" s="1"/>
  <c r="J20" i="38" s="1"/>
  <c r="F22" i="37"/>
  <c r="J22" i="37" s="1"/>
  <c r="J21" i="38" s="1"/>
  <c r="F23" i="37"/>
  <c r="J23" i="37" s="1"/>
  <c r="J22" i="38" s="1"/>
  <c r="F24" i="37"/>
  <c r="J24" i="37" s="1"/>
  <c r="J23" i="38" s="1"/>
  <c r="F25" i="37"/>
  <c r="J25" i="37" s="1"/>
  <c r="J24" i="38" s="1"/>
  <c r="F26" i="37"/>
  <c r="J26" i="37" s="1"/>
  <c r="H25" i="38" s="1"/>
  <c r="J25" i="38" s="1"/>
  <c r="F27" i="37"/>
  <c r="J27" i="37" s="1"/>
  <c r="J26" i="38" s="1"/>
  <c r="J19" i="37"/>
  <c r="H18" i="38" s="1"/>
  <c r="J18" i="38" s="1"/>
  <c r="J28" i="37"/>
  <c r="H27" i="38" s="1"/>
  <c r="J27" i="38" s="1"/>
  <c r="AO48" i="32"/>
  <c r="AP48" i="32" s="1"/>
  <c r="AO62" i="36"/>
  <c r="AE62" i="36"/>
  <c r="AV61" i="36"/>
  <c r="AO61" i="36"/>
  <c r="AN61" i="36"/>
  <c r="AV60" i="36"/>
  <c r="AO60" i="36"/>
  <c r="AP60" i="36" s="1"/>
  <c r="AN60" i="36"/>
  <c r="AV59" i="36"/>
  <c r="AO59" i="36"/>
  <c r="AP59" i="36" s="1"/>
  <c r="AN59" i="36"/>
  <c r="AV58" i="36"/>
  <c r="AO58" i="36"/>
  <c r="AN58" i="36"/>
  <c r="AV57" i="36"/>
  <c r="AO57" i="36"/>
  <c r="AP57" i="36" s="1"/>
  <c r="I37" i="38" s="1"/>
  <c r="K37" i="38" s="1"/>
  <c r="AN57" i="36"/>
  <c r="AV56" i="36"/>
  <c r="AO56" i="36"/>
  <c r="AN56" i="36"/>
  <c r="AV55" i="36"/>
  <c r="AO55" i="36"/>
  <c r="AP55" i="36" s="1"/>
  <c r="AN55" i="36"/>
  <c r="AV54" i="36"/>
  <c r="AO54" i="36"/>
  <c r="AP54" i="36" s="1"/>
  <c r="AN54" i="36"/>
  <c r="AV53" i="36"/>
  <c r="AO53" i="36"/>
  <c r="AP53" i="36" s="1"/>
  <c r="AN53" i="36"/>
  <c r="AV52" i="36"/>
  <c r="AO52" i="36"/>
  <c r="AP52" i="36" s="1"/>
  <c r="AN52" i="36"/>
  <c r="AV51" i="36"/>
  <c r="AO51" i="36"/>
  <c r="AP51" i="36" s="1"/>
  <c r="AN51" i="36"/>
  <c r="AV50" i="36"/>
  <c r="AO50" i="36"/>
  <c r="AN50" i="36"/>
  <c r="AV49" i="36"/>
  <c r="AO49" i="36"/>
  <c r="AP49" i="36" s="1"/>
  <c r="AN49" i="36"/>
  <c r="AO48" i="36"/>
  <c r="AP48" i="36" s="1"/>
  <c r="AN48" i="36"/>
  <c r="AO29" i="36"/>
  <c r="AE29" i="36"/>
  <c r="AV28" i="36"/>
  <c r="AO28" i="36"/>
  <c r="AN28" i="36"/>
  <c r="AV27" i="36"/>
  <c r="AO27" i="36"/>
  <c r="AP27" i="36" s="1"/>
  <c r="AN27" i="36"/>
  <c r="AV26" i="36"/>
  <c r="AO26" i="36"/>
  <c r="AP26" i="36" s="1"/>
  <c r="AN26" i="36"/>
  <c r="AV25" i="36"/>
  <c r="AO25" i="36"/>
  <c r="AP25" i="36" s="1"/>
  <c r="AN25" i="36"/>
  <c r="AV24" i="36"/>
  <c r="AO24" i="36"/>
  <c r="AN24" i="36"/>
  <c r="AV23" i="36"/>
  <c r="AO23" i="36"/>
  <c r="AP23" i="36" s="1"/>
  <c r="AN23" i="36"/>
  <c r="AV22" i="36"/>
  <c r="AO22" i="36"/>
  <c r="AN22" i="36"/>
  <c r="AV21" i="36"/>
  <c r="AO21" i="36"/>
  <c r="AN21" i="36"/>
  <c r="AV20" i="36"/>
  <c r="AO20" i="36"/>
  <c r="AN20" i="36"/>
  <c r="AV19" i="36"/>
  <c r="AO19" i="36"/>
  <c r="AN19" i="36"/>
  <c r="AV18" i="36"/>
  <c r="AO18" i="36"/>
  <c r="AP18" i="36" s="1"/>
  <c r="AN18" i="36"/>
  <c r="AV17" i="36"/>
  <c r="AO17" i="36"/>
  <c r="AP17" i="36" s="1"/>
  <c r="AN17" i="36"/>
  <c r="AV16" i="36"/>
  <c r="AO16" i="36"/>
  <c r="AP16" i="36" s="1"/>
  <c r="AN16" i="36"/>
  <c r="AV15" i="36"/>
  <c r="AO15" i="36"/>
  <c r="AP15" i="36" s="1"/>
  <c r="AN15" i="36"/>
  <c r="AV14" i="36"/>
  <c r="AO14" i="36"/>
  <c r="AP14" i="36" s="1"/>
  <c r="AN14" i="36"/>
  <c r="AV13" i="36"/>
  <c r="AO13" i="36"/>
  <c r="AN13" i="36"/>
  <c r="AV12" i="36"/>
  <c r="AO12" i="36"/>
  <c r="AN12" i="36"/>
  <c r="AV11" i="36"/>
  <c r="AO11" i="36"/>
  <c r="AN11" i="36"/>
  <c r="AN10" i="36"/>
  <c r="G12" i="35"/>
  <c r="K12" i="35" s="1"/>
  <c r="L12" i="35" s="1"/>
  <c r="G13" i="35"/>
  <c r="K13" i="35" s="1"/>
  <c r="L13" i="35" s="1"/>
  <c r="G14" i="35"/>
  <c r="K14" i="35" s="1"/>
  <c r="G15" i="35"/>
  <c r="K15" i="35" s="1"/>
  <c r="G16" i="35"/>
  <c r="K16" i="35" s="1"/>
  <c r="L16" i="35" s="1"/>
  <c r="G17" i="35"/>
  <c r="K17" i="35" s="1"/>
  <c r="L17" i="35" s="1"/>
  <c r="G18" i="35"/>
  <c r="K18" i="35" s="1"/>
  <c r="L18" i="35" s="1"/>
  <c r="G19" i="35"/>
  <c r="K19" i="35" s="1"/>
  <c r="L19" i="35" s="1"/>
  <c r="G20" i="35"/>
  <c r="K20" i="35" s="1"/>
  <c r="G21" i="35"/>
  <c r="K21" i="35" s="1"/>
  <c r="L21" i="35" s="1"/>
  <c r="G22" i="35"/>
  <c r="K22" i="35" s="1"/>
  <c r="G23" i="35"/>
  <c r="K23" i="35" s="1"/>
  <c r="L23" i="35" s="1"/>
  <c r="G24" i="35"/>
  <c r="K24" i="35" s="1"/>
  <c r="L24" i="35" s="1"/>
  <c r="G25" i="35"/>
  <c r="K25" i="35" s="1"/>
  <c r="L25" i="35" s="1"/>
  <c r="G26" i="35"/>
  <c r="K26" i="35" s="1"/>
  <c r="L26" i="35" s="1"/>
  <c r="G27" i="35"/>
  <c r="K27" i="35" s="1"/>
  <c r="L27" i="35" s="1"/>
  <c r="G28" i="35"/>
  <c r="K28" i="35" s="1"/>
  <c r="L28" i="35" s="1"/>
  <c r="G29" i="35"/>
  <c r="K29" i="35" s="1"/>
  <c r="L29" i="35" s="1"/>
  <c r="G30" i="35"/>
  <c r="K30" i="35" s="1"/>
  <c r="L30" i="35" s="1"/>
  <c r="G31" i="35"/>
  <c r="K31" i="35" s="1"/>
  <c r="L31" i="35" s="1"/>
  <c r="G32" i="35"/>
  <c r="K32" i="35" s="1"/>
  <c r="L32" i="35" s="1"/>
  <c r="G33" i="35"/>
  <c r="K33" i="35" s="1"/>
  <c r="L33" i="35" s="1"/>
  <c r="G34" i="35"/>
  <c r="K34" i="35" s="1"/>
  <c r="L34" i="35" s="1"/>
  <c r="G35" i="35"/>
  <c r="K35" i="35" s="1"/>
  <c r="L35" i="35" s="1"/>
  <c r="G36" i="35"/>
  <c r="K36" i="35" s="1"/>
  <c r="L36" i="35" s="1"/>
  <c r="G37" i="35"/>
  <c r="K37" i="35" s="1"/>
  <c r="L37" i="35" s="1"/>
  <c r="G38" i="35"/>
  <c r="K38" i="35" s="1"/>
  <c r="G39" i="35"/>
  <c r="G40" i="35"/>
  <c r="K40" i="35" s="1"/>
  <c r="L40" i="35" s="1"/>
  <c r="G41" i="35"/>
  <c r="K41" i="35" s="1"/>
  <c r="L41" i="35" s="1"/>
  <c r="G42" i="35"/>
  <c r="K42" i="35" s="1"/>
  <c r="L42" i="35" s="1"/>
  <c r="G43" i="35"/>
  <c r="K43" i="35" s="1"/>
  <c r="L43" i="35" s="1"/>
  <c r="G11" i="35"/>
  <c r="K11" i="35" s="1"/>
  <c r="L11" i="35" s="1"/>
  <c r="K39" i="35"/>
  <c r="K10" i="35"/>
  <c r="AH19" i="33"/>
  <c r="AP48" i="33"/>
  <c r="AG61" i="33"/>
  <c r="AH61" i="33" s="1"/>
  <c r="AF61" i="33"/>
  <c r="AO61" i="33" s="1"/>
  <c r="AP61" i="33" s="1"/>
  <c r="AG60" i="33"/>
  <c r="AH60" i="33" s="1"/>
  <c r="AF60" i="33"/>
  <c r="AO60" i="33" s="1"/>
  <c r="AP60" i="33" s="1"/>
  <c r="AG59" i="33"/>
  <c r="AH59" i="33" s="1"/>
  <c r="AF59" i="33"/>
  <c r="AO59" i="33" s="1"/>
  <c r="AP59" i="33" s="1"/>
  <c r="AG58" i="33"/>
  <c r="AH58" i="33" s="1"/>
  <c r="AF58" i="33"/>
  <c r="AO58" i="33" s="1"/>
  <c r="AP58" i="33" s="1"/>
  <c r="AG57" i="33"/>
  <c r="AH57" i="33" s="1"/>
  <c r="AF57" i="33"/>
  <c r="AO57" i="33" s="1"/>
  <c r="AP57" i="33" s="1"/>
  <c r="AG56" i="33"/>
  <c r="AH56" i="33" s="1"/>
  <c r="AF56" i="33"/>
  <c r="AO56" i="33" s="1"/>
  <c r="AP56" i="33" s="1"/>
  <c r="AG55" i="33"/>
  <c r="AH55" i="33" s="1"/>
  <c r="AF55" i="33"/>
  <c r="AO55" i="33" s="1"/>
  <c r="AP55" i="33" s="1"/>
  <c r="AG54" i="33"/>
  <c r="AH54" i="33" s="1"/>
  <c r="AF54" i="33"/>
  <c r="AO54" i="33" s="1"/>
  <c r="AP54" i="33" s="1"/>
  <c r="AG53" i="33"/>
  <c r="AH53" i="33" s="1"/>
  <c r="AF53" i="33"/>
  <c r="AO53" i="33" s="1"/>
  <c r="AP53" i="33" s="1"/>
  <c r="AG52" i="33"/>
  <c r="AH52" i="33" s="1"/>
  <c r="AF52" i="33"/>
  <c r="AO52" i="33" s="1"/>
  <c r="AP52" i="33" s="1"/>
  <c r="AG51" i="33"/>
  <c r="AH51" i="33" s="1"/>
  <c r="AF51" i="33"/>
  <c r="AO51" i="33" s="1"/>
  <c r="AP51" i="33" s="1"/>
  <c r="AG50" i="33"/>
  <c r="AH50" i="33" s="1"/>
  <c r="AF50" i="33"/>
  <c r="AO50" i="33" s="1"/>
  <c r="AP50" i="33" s="1"/>
  <c r="AG49" i="33"/>
  <c r="AH49" i="33" s="1"/>
  <c r="AF49" i="33"/>
  <c r="AO49" i="33" s="1"/>
  <c r="AP49" i="33" s="1"/>
  <c r="AG48" i="33"/>
  <c r="AH48" i="33" s="1"/>
  <c r="AF48" i="33"/>
  <c r="AG28" i="33"/>
  <c r="AH28" i="33" s="1"/>
  <c r="AF28" i="33"/>
  <c r="AO28" i="33" s="1"/>
  <c r="AP28" i="33" s="1"/>
  <c r="AG27" i="33"/>
  <c r="AH27" i="33" s="1"/>
  <c r="AF27" i="33"/>
  <c r="AO27" i="33" s="1"/>
  <c r="AP27" i="33" s="1"/>
  <c r="AG26" i="33"/>
  <c r="AH26" i="33" s="1"/>
  <c r="AF26" i="33"/>
  <c r="AO26" i="33" s="1"/>
  <c r="AP26" i="33" s="1"/>
  <c r="AG25" i="33"/>
  <c r="AH25" i="33" s="1"/>
  <c r="AF25" i="33"/>
  <c r="AO25" i="33" s="1"/>
  <c r="AP25" i="33" s="1"/>
  <c r="AG24" i="33"/>
  <c r="AH24" i="33" s="1"/>
  <c r="AF24" i="33"/>
  <c r="AO24" i="33" s="1"/>
  <c r="AP24" i="33" s="1"/>
  <c r="AG23" i="33"/>
  <c r="AH23" i="33" s="1"/>
  <c r="AF23" i="33"/>
  <c r="AO23" i="33" s="1"/>
  <c r="AP23" i="33" s="1"/>
  <c r="AG22" i="33"/>
  <c r="AH22" i="33" s="1"/>
  <c r="AF22" i="33"/>
  <c r="AO22" i="33" s="1"/>
  <c r="AP22" i="33" s="1"/>
  <c r="AG21" i="33"/>
  <c r="AH21" i="33" s="1"/>
  <c r="AF21" i="33"/>
  <c r="AO21" i="33" s="1"/>
  <c r="AP21" i="33" s="1"/>
  <c r="AG20" i="33"/>
  <c r="AH20" i="33" s="1"/>
  <c r="AF20" i="33"/>
  <c r="AO20" i="33" s="1"/>
  <c r="AP20" i="33" s="1"/>
  <c r="AP19" i="33"/>
  <c r="AG18" i="33"/>
  <c r="AH18" i="33" s="1"/>
  <c r="AF18" i="33"/>
  <c r="AO18" i="33" s="1"/>
  <c r="AP18" i="33" s="1"/>
  <c r="AG17" i="33"/>
  <c r="AH17" i="33" s="1"/>
  <c r="AF17" i="33"/>
  <c r="AO17" i="33" s="1"/>
  <c r="AP17" i="33" s="1"/>
  <c r="AG16" i="33"/>
  <c r="AH16" i="33" s="1"/>
  <c r="AF16" i="33"/>
  <c r="AO16" i="33" s="1"/>
  <c r="AP16" i="33" s="1"/>
  <c r="AG15" i="33"/>
  <c r="AH15" i="33" s="1"/>
  <c r="AF15" i="33"/>
  <c r="AO15" i="33" s="1"/>
  <c r="AP15" i="33" s="1"/>
  <c r="AG14" i="33"/>
  <c r="AH14" i="33" s="1"/>
  <c r="AF14" i="33"/>
  <c r="AO14" i="33" s="1"/>
  <c r="AP14" i="33" s="1"/>
  <c r="AG13" i="33"/>
  <c r="AH13" i="33" s="1"/>
  <c r="AF13" i="33"/>
  <c r="AO13" i="33" s="1"/>
  <c r="AP13" i="33" s="1"/>
  <c r="AG12" i="33"/>
  <c r="AH12" i="33" s="1"/>
  <c r="AF12" i="33"/>
  <c r="AO12" i="33" s="1"/>
  <c r="AP12" i="33" s="1"/>
  <c r="AG11" i="33"/>
  <c r="AH11" i="33" s="1"/>
  <c r="AF11" i="33"/>
  <c r="AO11" i="33" s="1"/>
  <c r="AP11" i="33" s="1"/>
  <c r="AG10" i="33"/>
  <c r="AH10" i="33" s="1"/>
  <c r="AG62" i="33" s="1"/>
  <c r="AF10" i="33"/>
  <c r="AO10" i="33" s="1"/>
  <c r="AP10" i="33" s="1"/>
  <c r="W62" i="33" s="1"/>
  <c r="AP19" i="28"/>
  <c r="AO62" i="32"/>
  <c r="AE62" i="32"/>
  <c r="AO61" i="32"/>
  <c r="AP61" i="32" s="1"/>
  <c r="AN61" i="32"/>
  <c r="AX61" i="32" s="1"/>
  <c r="AO60" i="32"/>
  <c r="AP60" i="32" s="1"/>
  <c r="AN60" i="32"/>
  <c r="AX60" i="32" s="1"/>
  <c r="AX59" i="32"/>
  <c r="AO59" i="32"/>
  <c r="AP59" i="32" s="1"/>
  <c r="AN59" i="32"/>
  <c r="AO58" i="32"/>
  <c r="AP58" i="32" s="1"/>
  <c r="AN58" i="32"/>
  <c r="AX58" i="32" s="1"/>
  <c r="AO57" i="32"/>
  <c r="AP57" i="32" s="1"/>
  <c r="AN57" i="32"/>
  <c r="AX57" i="32" s="1"/>
  <c r="AO56" i="32"/>
  <c r="AP56" i="32" s="1"/>
  <c r="AN56" i="32"/>
  <c r="AX56" i="32" s="1"/>
  <c r="AO55" i="32"/>
  <c r="AP55" i="32" s="1"/>
  <c r="AN55" i="32"/>
  <c r="AX55" i="32" s="1"/>
  <c r="AO54" i="32"/>
  <c r="AP54" i="32" s="1"/>
  <c r="AN54" i="32"/>
  <c r="AX54" i="32" s="1"/>
  <c r="AX53" i="32"/>
  <c r="AO53" i="32"/>
  <c r="AP53" i="32" s="1"/>
  <c r="AN53" i="32"/>
  <c r="AO52" i="32"/>
  <c r="AP52" i="32" s="1"/>
  <c r="AN52" i="32"/>
  <c r="AX52" i="32" s="1"/>
  <c r="AO51" i="32"/>
  <c r="AP51" i="32" s="1"/>
  <c r="AN51" i="32"/>
  <c r="AX51" i="32" s="1"/>
  <c r="AO50" i="32"/>
  <c r="AP50" i="32" s="1"/>
  <c r="AN50" i="32"/>
  <c r="AX50" i="32" s="1"/>
  <c r="AX49" i="32"/>
  <c r="AO49" i="32"/>
  <c r="AP49" i="32" s="1"/>
  <c r="AN49" i="32"/>
  <c r="AN48" i="32"/>
  <c r="AO29" i="32"/>
  <c r="AE29" i="32"/>
  <c r="AO28" i="32"/>
  <c r="AP28" i="32" s="1"/>
  <c r="AN28" i="32"/>
  <c r="AX28" i="32" s="1"/>
  <c r="AX27" i="32"/>
  <c r="AO27" i="32"/>
  <c r="AP27" i="32" s="1"/>
  <c r="AN27" i="32"/>
  <c r="AX26" i="32"/>
  <c r="AO26" i="32"/>
  <c r="AP26" i="32" s="1"/>
  <c r="AN26" i="32"/>
  <c r="AO25" i="32"/>
  <c r="AP25" i="32" s="1"/>
  <c r="AN25" i="32"/>
  <c r="AX25" i="32" s="1"/>
  <c r="AO24" i="32"/>
  <c r="AP24" i="32" s="1"/>
  <c r="AN24" i="32"/>
  <c r="AX24" i="32" s="1"/>
  <c r="AX23" i="32"/>
  <c r="AO23" i="32"/>
  <c r="AP23" i="32" s="1"/>
  <c r="AN23" i="32"/>
  <c r="AO22" i="32"/>
  <c r="AP22" i="32" s="1"/>
  <c r="AN22" i="32"/>
  <c r="AX22" i="32" s="1"/>
  <c r="AO21" i="32"/>
  <c r="AP21" i="32" s="1"/>
  <c r="AN21" i="32"/>
  <c r="AX21" i="32" s="1"/>
  <c r="AO20" i="32"/>
  <c r="AP20" i="32" s="1"/>
  <c r="AN20" i="32"/>
  <c r="AX20" i="32" s="1"/>
  <c r="AO19" i="32"/>
  <c r="AP19" i="32" s="1"/>
  <c r="AN19" i="32"/>
  <c r="AX19" i="32" s="1"/>
  <c r="AX18" i="32"/>
  <c r="AO18" i="32"/>
  <c r="AP18" i="32" s="1"/>
  <c r="AN18" i="32"/>
  <c r="AO17" i="32"/>
  <c r="AP17" i="32" s="1"/>
  <c r="AN17" i="32"/>
  <c r="AX17" i="32" s="1"/>
  <c r="AO16" i="32"/>
  <c r="AP16" i="32" s="1"/>
  <c r="AN16" i="32"/>
  <c r="AX16" i="32" s="1"/>
  <c r="AX15" i="32"/>
  <c r="AO15" i="32"/>
  <c r="AP15" i="32" s="1"/>
  <c r="AN15" i="32"/>
  <c r="AO14" i="32"/>
  <c r="AP14" i="32" s="1"/>
  <c r="AN14" i="32"/>
  <c r="AX14" i="32" s="1"/>
  <c r="AO13" i="32"/>
  <c r="AP13" i="32" s="1"/>
  <c r="AN13" i="32"/>
  <c r="AX13" i="32" s="1"/>
  <c r="AO12" i="32"/>
  <c r="AP12" i="32" s="1"/>
  <c r="AN12" i="32"/>
  <c r="AX12" i="32" s="1"/>
  <c r="AO11" i="32"/>
  <c r="AP11" i="32" s="1"/>
  <c r="AN11" i="32"/>
  <c r="AX11" i="32" s="1"/>
  <c r="AO10" i="32"/>
  <c r="AP10" i="32" s="1"/>
  <c r="AN10" i="32"/>
  <c r="AX10" i="32" s="1"/>
  <c r="AQ56" i="28"/>
  <c r="AR56" i="28" s="1"/>
  <c r="AP57" i="28"/>
  <c r="AY57" i="28" s="1"/>
  <c r="AZ57" i="28" s="1"/>
  <c r="AQ57" i="28"/>
  <c r="AR57" i="28" s="1"/>
  <c r="AG29" i="28"/>
  <c r="AG62" i="28"/>
  <c r="AP49" i="28"/>
  <c r="AQ49" i="28"/>
  <c r="AR49" i="28" s="1"/>
  <c r="AP50" i="28"/>
  <c r="AQ50" i="28"/>
  <c r="AR50" i="28" s="1"/>
  <c r="AP51" i="28"/>
  <c r="AQ51" i="28"/>
  <c r="AR51" i="28" s="1"/>
  <c r="AP52" i="28"/>
  <c r="AY52" i="28" s="1"/>
  <c r="AQ52" i="28"/>
  <c r="AR52" i="28" s="1"/>
  <c r="AP53" i="28"/>
  <c r="AQ53" i="28"/>
  <c r="AR53" i="28" s="1"/>
  <c r="AP54" i="28"/>
  <c r="AY54" i="28" s="1"/>
  <c r="AQ54" i="28"/>
  <c r="AR54" i="28" s="1"/>
  <c r="AP55" i="28"/>
  <c r="AY55" i="28" s="1"/>
  <c r="AQ55" i="28"/>
  <c r="AR55" i="28" s="1"/>
  <c r="AP56" i="28"/>
  <c r="AY56" i="28" s="1"/>
  <c r="AZ56" i="28" s="1"/>
  <c r="AP58" i="28"/>
  <c r="AQ58" i="28"/>
  <c r="AR58" i="28" s="1"/>
  <c r="AP59" i="28"/>
  <c r="AY59" i="28" s="1"/>
  <c r="AQ59" i="28"/>
  <c r="AR59" i="28" s="1"/>
  <c r="AP60" i="28"/>
  <c r="AY60" i="28" s="1"/>
  <c r="AQ60" i="28"/>
  <c r="AR60" i="28" s="1"/>
  <c r="AP61" i="28"/>
  <c r="AQ61" i="28"/>
  <c r="AR61" i="28" s="1"/>
  <c r="AQ48" i="28"/>
  <c r="AR48" i="28" s="1"/>
  <c r="AP48" i="28"/>
  <c r="AY48" i="28" s="1"/>
  <c r="AP11" i="28"/>
  <c r="AY11" i="28" s="1"/>
  <c r="AP12" i="28"/>
  <c r="AY12" i="28" s="1"/>
  <c r="AP13" i="28"/>
  <c r="AP14" i="28"/>
  <c r="AP15" i="28"/>
  <c r="AY15" i="28" s="1"/>
  <c r="AP16" i="28"/>
  <c r="AY16" i="28" s="1"/>
  <c r="AP17" i="28"/>
  <c r="AY17" i="28" s="1"/>
  <c r="AZ17" i="28" s="1"/>
  <c r="AP18" i="28"/>
  <c r="AP20" i="28"/>
  <c r="AY20" i="28" s="1"/>
  <c r="AP21" i="28"/>
  <c r="AP22" i="28"/>
  <c r="AP23" i="28"/>
  <c r="AY23" i="28" s="1"/>
  <c r="AP24" i="28"/>
  <c r="AY24" i="28" s="1"/>
  <c r="AP25" i="28"/>
  <c r="AY25" i="28" s="1"/>
  <c r="AZ25" i="28" s="1"/>
  <c r="AP26" i="28"/>
  <c r="AP27" i="28"/>
  <c r="AY27" i="28" s="1"/>
  <c r="AZ27" i="28" s="1"/>
  <c r="AP28" i="28"/>
  <c r="AY28" i="28" s="1"/>
  <c r="AP10" i="28"/>
  <c r="AY10" i="28" s="1"/>
  <c r="AQ28" i="28"/>
  <c r="AR28" i="28" s="1"/>
  <c r="AQ11" i="28"/>
  <c r="AR11" i="28" s="1"/>
  <c r="AQ12" i="28"/>
  <c r="AR12" i="28" s="1"/>
  <c r="AQ13" i="28"/>
  <c r="AR13" i="28" s="1"/>
  <c r="AQ14" i="28"/>
  <c r="AR14" i="28" s="1"/>
  <c r="AQ15" i="28"/>
  <c r="AR15" i="28" s="1"/>
  <c r="AQ16" i="28"/>
  <c r="AR16" i="28" s="1"/>
  <c r="AQ17" i="28"/>
  <c r="AR17" i="28" s="1"/>
  <c r="AQ18" i="28"/>
  <c r="AR18" i="28" s="1"/>
  <c r="AR19" i="28"/>
  <c r="AQ20" i="28"/>
  <c r="AR20" i="28" s="1"/>
  <c r="AQ21" i="28"/>
  <c r="AR21" i="28" s="1"/>
  <c r="AQ22" i="28"/>
  <c r="AR22" i="28" s="1"/>
  <c r="AQ23" i="28"/>
  <c r="AR23" i="28" s="1"/>
  <c r="AQ24" i="28"/>
  <c r="AR24" i="28" s="1"/>
  <c r="AQ25" i="28"/>
  <c r="AR25" i="28" s="1"/>
  <c r="AQ26" i="28"/>
  <c r="AR26" i="28" s="1"/>
  <c r="AQ27" i="28"/>
  <c r="AR27" i="28" s="1"/>
  <c r="AQ10" i="28"/>
  <c r="AR10" i="28" s="1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11" i="30"/>
  <c r="K44" i="30"/>
  <c r="K10" i="30"/>
  <c r="AQ62" i="28"/>
  <c r="AQ29" i="28"/>
  <c r="W29" i="33" l="1"/>
  <c r="AG29" i="33"/>
  <c r="I33" i="38"/>
  <c r="K33" i="38" s="1"/>
  <c r="I26" i="38"/>
  <c r="K26" i="38" s="1"/>
  <c r="I31" i="38"/>
  <c r="K31" i="38" s="1"/>
  <c r="I39" i="38"/>
  <c r="K39" i="38" s="1"/>
  <c r="AP24" i="36"/>
  <c r="I23" i="38" s="1"/>
  <c r="K23" i="38" s="1"/>
  <c r="AP58" i="36"/>
  <c r="I38" i="38" s="1"/>
  <c r="K38" i="38" s="1"/>
  <c r="AP50" i="36"/>
  <c r="I30" i="38" s="1"/>
  <c r="K30" i="38" s="1"/>
  <c r="I15" i="38"/>
  <c r="K15" i="38" s="1"/>
  <c r="AP22" i="36"/>
  <c r="I21" i="38" s="1"/>
  <c r="K21" i="38" s="1"/>
  <c r="AP13" i="36"/>
  <c r="I12" i="38" s="1"/>
  <c r="K12" i="38" s="1"/>
  <c r="AP56" i="36"/>
  <c r="I36" i="38" s="1"/>
  <c r="K36" i="38" s="1"/>
  <c r="AP61" i="36"/>
  <c r="I41" i="38" s="1"/>
  <c r="K41" i="38" s="1"/>
  <c r="AP21" i="36"/>
  <c r="I20" i="38" s="1"/>
  <c r="K20" i="38" s="1"/>
  <c r="AP12" i="36"/>
  <c r="I11" i="38" s="1"/>
  <c r="K11" i="38" s="1"/>
  <c r="I13" i="38"/>
  <c r="K13" i="38" s="1"/>
  <c r="AP28" i="36"/>
  <c r="I27" i="38" s="1"/>
  <c r="K27" i="38" s="1"/>
  <c r="AP20" i="36"/>
  <c r="I19" i="38" s="1"/>
  <c r="K19" i="38" s="1"/>
  <c r="AP11" i="36"/>
  <c r="I10" i="38" s="1"/>
  <c r="K10" i="38" s="1"/>
  <c r="AP19" i="36"/>
  <c r="I34" i="38"/>
  <c r="K34" i="38" s="1"/>
  <c r="I29" i="38"/>
  <c r="K29" i="38" s="1"/>
  <c r="I32" i="38"/>
  <c r="K32" i="38" s="1"/>
  <c r="I40" i="38"/>
  <c r="K40" i="38" s="1"/>
  <c r="I35" i="38"/>
  <c r="K35" i="38" s="1"/>
  <c r="I28" i="38"/>
  <c r="K28" i="38" s="1"/>
  <c r="I16" i="38"/>
  <c r="K16" i="38" s="1"/>
  <c r="I24" i="38"/>
  <c r="K24" i="38" s="1"/>
  <c r="I14" i="38"/>
  <c r="K14" i="38" s="1"/>
  <c r="I22" i="38"/>
  <c r="K22" i="38" s="1"/>
  <c r="I17" i="38"/>
  <c r="K17" i="38" s="1"/>
  <c r="I25" i="38"/>
  <c r="K25" i="38" s="1"/>
  <c r="I9" i="38"/>
  <c r="K9" i="38" s="1"/>
  <c r="H40" i="38"/>
  <c r="J40" i="38" s="1"/>
  <c r="AY21" i="28"/>
  <c r="AZ21" i="28" s="1"/>
  <c r="AY18" i="28"/>
  <c r="AZ18" i="28" s="1"/>
  <c r="AY26" i="28"/>
  <c r="AZ26" i="28" s="1"/>
  <c r="AY61" i="28"/>
  <c r="AZ61" i="28" s="1"/>
  <c r="AY53" i="28"/>
  <c r="AZ53" i="28" s="1"/>
  <c r="AY51" i="28"/>
  <c r="AZ51" i="28" s="1"/>
  <c r="AZ54" i="28"/>
  <c r="AY14" i="28"/>
  <c r="AZ14" i="28" s="1"/>
  <c r="AY58" i="28"/>
  <c r="AZ58" i="28" s="1"/>
  <c r="AY50" i="28"/>
  <c r="AZ50" i="28" s="1"/>
  <c r="AZ59" i="28"/>
  <c r="AY22" i="28"/>
  <c r="AZ22" i="28" s="1"/>
  <c r="AY13" i="28"/>
  <c r="AZ13" i="28" s="1"/>
  <c r="AY49" i="28"/>
  <c r="AZ49" i="28" s="1"/>
  <c r="AZ60" i="28"/>
  <c r="AZ52" i="28"/>
  <c r="AZ55" i="28"/>
  <c r="AZ20" i="28"/>
  <c r="AZ12" i="28"/>
  <c r="AZ19" i="28"/>
  <c r="AZ11" i="28"/>
  <c r="AZ28" i="28"/>
  <c r="AZ24" i="28"/>
  <c r="AZ16" i="28"/>
  <c r="AZ23" i="28"/>
  <c r="AZ15" i="28"/>
  <c r="AZ10" i="28"/>
  <c r="K13" i="30"/>
  <c r="K12" i="30"/>
  <c r="K11" i="30"/>
  <c r="K14" i="30" l="1"/>
  <c r="K15" i="30"/>
  <c r="K16" i="30" l="1"/>
  <c r="K17" i="30" l="1"/>
  <c r="K18" i="30" l="1"/>
  <c r="K19" i="30" l="1"/>
  <c r="K20" i="30" l="1"/>
  <c r="K21" i="30" l="1"/>
  <c r="K22" i="30" l="1"/>
  <c r="K23" i="30" l="1"/>
  <c r="K24" i="30" l="1"/>
  <c r="K25" i="30" l="1"/>
  <c r="K26" i="30" l="1"/>
  <c r="K27" i="30" l="1"/>
  <c r="K28" i="30" l="1"/>
  <c r="K29" i="30" l="1"/>
  <c r="K30" i="30" l="1"/>
  <c r="K31" i="30" l="1"/>
  <c r="K32" i="30" l="1"/>
  <c r="K33" i="30" l="1"/>
  <c r="K34" i="30" l="1"/>
  <c r="K35" i="30" l="1"/>
  <c r="K36" i="30" l="1"/>
  <c r="K37" i="30" l="1"/>
  <c r="K38" i="30" l="1"/>
  <c r="K39" i="30" l="1"/>
  <c r="K40" i="30" l="1"/>
  <c r="K41" i="30" l="1"/>
  <c r="K43" i="30" l="1"/>
  <c r="K4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25" authorId="0" shapeId="0" xr:uid="{3398C722-6661-49CC-95D2-C2712E73894E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SE VA A INSCRIBIR A INTER PERO NO VA A ASISTIR. APRUEBA CON 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Arturo Villarreal Sarmiento</author>
  </authors>
  <commentList>
    <comment ref="O19" authorId="0" shapeId="0" xr:uid="{8DC59A1D-A2F3-454E-8745-C123AED01DE0}">
      <text>
        <r>
          <rPr>
            <b/>
            <sz val="9"/>
            <color indexed="81"/>
            <rFont val="Tahoma"/>
            <charset val="1"/>
          </rPr>
          <t>Alfonso Arturo Villarreal Sarmiento:</t>
        </r>
        <r>
          <rPr>
            <sz val="9"/>
            <color indexed="81"/>
            <rFont val="Tahoma"/>
            <charset val="1"/>
          </rPr>
          <t xml:space="preserve">
Se salió sin avisar</t>
        </r>
      </text>
    </comment>
  </commentList>
</comments>
</file>

<file path=xl/sharedStrings.xml><?xml version="1.0" encoding="utf-8"?>
<sst xmlns="http://schemas.openxmlformats.org/spreadsheetml/2006/main" count="3390" uniqueCount="172">
  <si>
    <t xml:space="preserve">C E N T R O   D E   B A C H I L L E R A T O   T E C N O L Ó G I C O       f o r e s t a l           N o .     2 </t>
  </si>
  <si>
    <t xml:space="preserve">R  E  G  I  S  T  R  O     D  E     A  S  I  S  T  E  N  C  I  A     Y     E  V  A  L  U  A  C  I  Ó  N      C  O  N  T  I  N  U  A </t>
  </si>
  <si>
    <t xml:space="preserve">  </t>
  </si>
  <si>
    <t>REGISTRO DE ASISTENCIA</t>
  </si>
  <si>
    <t>No. DE FALTAS</t>
  </si>
  <si>
    <t>% DE ASISTENCIA</t>
  </si>
  <si>
    <t>EVALUACIÓN FINAL</t>
  </si>
  <si>
    <t>No</t>
  </si>
  <si>
    <t xml:space="preserve">N O M B R E   D E L   A L U M N O        </t>
  </si>
  <si>
    <t>%</t>
  </si>
  <si>
    <t>SESIONES PROGRAMADAS: _____________  IMPARTIDAS: _____________    PRÁCTICAS PROGRAMADAS: _______________  REALIZADAS: ______________</t>
  </si>
  <si>
    <t xml:space="preserve">LOS RASGOS DE EVALUACIÓN Y EL PORCENTAJE QUE SE ASIGNE A CADA UNO, DEBERÁN SER ADAPTADOS DE ACUERDO A LAS CARACTERÍSTICAS DE CADA MATERIA Y DE CADA GRUPO Y AL ANÁLISIS QUE SE REALICEN EN ACADEMIA DE PLANTEL (SI ES NECESARIO AUMENTAR LA CANTIDAD DE RASGOS </t>
  </si>
  <si>
    <r>
      <t xml:space="preserve"> MATERIA:__________________________________                     NOMBRE DEL DOCENTE: </t>
    </r>
    <r>
      <rPr>
        <u/>
        <sz val="12"/>
        <rFont val="Calibri"/>
        <family val="2"/>
        <scheme val="minor"/>
      </rPr>
      <t>____________________________________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</si>
  <si>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</si>
  <si>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</si>
  <si>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</si>
  <si>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</si>
  <si>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</si>
  <si>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</si>
  <si>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</si>
  <si>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</si>
  <si>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</si>
  <si>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</si>
  <si>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</si>
  <si>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</si>
  <si>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</si>
  <si>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</si>
  <si>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</si>
  <si>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</si>
  <si>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</si>
  <si>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ELABORÓ</t>
  </si>
  <si>
    <t>DIRECTOR DEL PLANTEL</t>
  </si>
  <si>
    <t>NOMBRE Y FIRMA DEL DOCENTE</t>
  </si>
  <si>
    <t>No. DE ASISTENCIAS</t>
  </si>
  <si>
    <t>ING. HUMBERTO FERNÁNDEZ SÁNCHEZ</t>
  </si>
  <si>
    <r>
      <t xml:space="preserve">§          </t>
    </r>
    <r>
      <rPr>
        <i/>
        <sz val="4"/>
        <rFont val="Calibri"/>
        <family val="2"/>
        <scheme val="minor"/>
      </rPr>
      <t>CADA UNO DE LOS FORMATOS DE SEGUIMIENTO, ESTARÁN A DISPOSICIÓN DE LOS DEPARTAMENTOS DE DESARROLLO ACADÉMICO Y SERVICIOS ESCOLARES, CON EL PROPÓSITO DE QUE A PARTIR DE SU ANÁLISIS PUEDA APOYARSE DE MEJOR FORMA A LOS ALUMNOS EN LOS PROCESOS DE AP</t>
    </r>
  </si>
  <si>
    <r>
      <t xml:space="preserve">§         </t>
    </r>
    <r>
      <rPr>
        <i/>
        <sz val="4"/>
        <rFont val="Calibri"/>
        <family val="2"/>
        <scheme val="minor"/>
      </rPr>
      <t>ESTOS FORMATOS SERÁN LOS QUE PRESENTARÁN EN LA EVALUACIÓN INTEGRAL PARA LA CALIDAD DE LA EDUCACIÓN TECNOLÓGICA AGROPECUARIA Y FORESTAL EN EL ESTADO.</t>
    </r>
  </si>
  <si>
    <t>% DE REPROBACIÓN:</t>
  </si>
  <si>
    <t xml:space="preserve">PROMEDIO GENERAL: </t>
  </si>
  <si>
    <t>% DE ASISTENCIA:</t>
  </si>
  <si>
    <t>% AVANCE PROGRAMÁTICO: _________________</t>
  </si>
  <si>
    <t>Vo. Bo.</t>
  </si>
  <si>
    <t>18</t>
  </si>
  <si>
    <t>NAVAR TRUJILLO JAIRO SAMUEL</t>
  </si>
  <si>
    <t>BUENO RUBIO JONATHAN</t>
  </si>
  <si>
    <t>MUÑOZ VARELA ANGEL RAFAEL</t>
  </si>
  <si>
    <t>HERNANDEZ FLORES OSCAR AARON</t>
  </si>
  <si>
    <t>GALLARZO RIVERA DIEGO</t>
  </si>
  <si>
    <t>SILVA QUINTERO CESAR FERNANDO</t>
  </si>
  <si>
    <t>MARTINEZ RETANA ALAN</t>
  </si>
  <si>
    <t>SALAS SALAS AXEL URIEL</t>
  </si>
  <si>
    <t>LEYVA CASTILLO ALAN ANDREI</t>
  </si>
  <si>
    <t>MARTINEZ PEREZ VICTORIA</t>
  </si>
  <si>
    <t>MARTINEZ NEVAREZ SILVER DAVID</t>
  </si>
  <si>
    <t>TERRRAZAS  MOJICA JUAN PABLO</t>
  </si>
  <si>
    <t>19</t>
  </si>
  <si>
    <t>QUIÑONES GAMIZ KARLA EDITH</t>
  </si>
  <si>
    <t xml:space="preserve">DIAZ  FRANCISCO AXEL 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</si>
  <si>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</si>
  <si>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</si>
  <si>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</si>
  <si>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</si>
  <si>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</si>
  <si>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</si>
  <si>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</si>
  <si>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</si>
  <si>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</si>
  <si>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</si>
  <si>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</si>
  <si>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</si>
  <si>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</si>
  <si>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</si>
  <si>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SANTOS CORRAL ESAUL</t>
  </si>
  <si>
    <t>SANTOS AVALOS EDER ALEJANDRO</t>
  </si>
  <si>
    <t>RENTERIA CALLEROS JAIME</t>
  </si>
  <si>
    <t>RAMIREZ ANAYA RODRIGO</t>
  </si>
  <si>
    <t>RIVERA LOZA EDUARDO</t>
  </si>
  <si>
    <t>REYES PALACIOS BETSY MARIA</t>
  </si>
  <si>
    <t>ROSAS ALDERETE VALERIA AZENETH</t>
  </si>
  <si>
    <t>RESENDIZ NUÑEZ YARITZY DANAE</t>
  </si>
  <si>
    <t>AGUILAR CORRAL KAROL</t>
  </si>
  <si>
    <t>CARRERA AGUILAR ABRAHAM</t>
  </si>
  <si>
    <t>LEYVA GRACIA HUGO CRISTIAN</t>
  </si>
  <si>
    <t>LEYVA HERRERA OSWALDO</t>
  </si>
  <si>
    <t>MARRUFO MARQUEZ MARITZA ISABEL</t>
  </si>
  <si>
    <t>VEGA JUAREZ JOSE ANGEL</t>
  </si>
  <si>
    <t>QUIÑONEZ SANCHEZ NEFERTITI</t>
  </si>
  <si>
    <t>VILLARREAL DAVEY VANESA</t>
  </si>
  <si>
    <t>AGUILAR SALAS JEOVANY</t>
  </si>
  <si>
    <t>NUÑEZ GUZMAN  ESMERALDA</t>
  </si>
  <si>
    <t>GARCIA CHAIDEZ EMMANUEL</t>
  </si>
  <si>
    <r>
      <t xml:space="preserve">   SEMESTRE: 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GRUPO: </t>
    </r>
    <r>
      <rPr>
        <b/>
        <u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 xml:space="preserve">   PORPEDEUTICO</t>
    </r>
    <r>
      <rPr>
        <b/>
        <sz val="12"/>
        <rFont val="Calibri"/>
        <family val="2"/>
        <scheme val="minor"/>
      </rPr>
      <t xml:space="preserve">: </t>
    </r>
    <r>
      <rPr>
        <b/>
        <u/>
        <sz val="12"/>
        <rFont val="Calibri"/>
        <family val="2"/>
        <scheme val="minor"/>
      </rPr>
      <t xml:space="preserve"> FÍSICO-MATEMÁTICO</t>
    </r>
    <r>
      <rPr>
        <sz val="12"/>
        <rFont val="Calibri"/>
        <family val="2"/>
        <scheme val="minor"/>
      </rPr>
      <t xml:space="preserve">       PERIODO DE EVALUACIÓN:</t>
    </r>
  </si>
  <si>
    <r>
      <t xml:space="preserve">   SEMESTRE:  </t>
    </r>
    <r>
      <rPr>
        <b/>
        <sz val="12"/>
        <rFont val="Calibri"/>
        <family val="2"/>
        <scheme val="minor"/>
      </rPr>
      <t xml:space="preserve">6 </t>
    </r>
    <r>
      <rPr>
        <sz val="12"/>
        <rFont val="Calibri"/>
        <family val="2"/>
        <scheme val="minor"/>
      </rPr>
      <t>GRUPO:</t>
    </r>
    <r>
      <rPr>
        <b/>
        <u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 xml:space="preserve">    PROPEDEUTICO</t>
    </r>
    <r>
      <rPr>
        <b/>
        <sz val="12"/>
        <rFont val="Calibri"/>
        <family val="2"/>
        <scheme val="minor"/>
      </rPr>
      <t xml:space="preserve">: </t>
    </r>
    <r>
      <rPr>
        <b/>
        <u/>
        <sz val="12"/>
        <rFont val="Calibri"/>
        <family val="2"/>
        <scheme val="minor"/>
      </rPr>
      <t xml:space="preserve"> FÍSICO-MATEMÁTICO</t>
    </r>
    <r>
      <rPr>
        <b/>
        <sz val="12"/>
        <rFont val="Calibri"/>
        <family val="2"/>
        <scheme val="minor"/>
      </rPr>
      <t xml:space="preserve">  </t>
    </r>
    <r>
      <rPr>
        <sz val="12"/>
        <rFont val="Calibri"/>
        <family val="2"/>
        <scheme val="minor"/>
      </rPr>
      <t xml:space="preserve">       PERIODO DE EVALUACIÓN:</t>
    </r>
  </si>
  <si>
    <t>a</t>
  </si>
  <si>
    <t>12/02/024</t>
  </si>
  <si>
    <t>r</t>
  </si>
  <si>
    <t>j</t>
  </si>
  <si>
    <t>situación familiar</t>
  </si>
  <si>
    <t>f</t>
  </si>
  <si>
    <t>INVESTIGACIÓN 2</t>
  </si>
  <si>
    <t>CONTENIDO DEL INFORME
3%</t>
  </si>
  <si>
    <t>Portada
1%</t>
  </si>
  <si>
    <t>Contenido
15%</t>
  </si>
  <si>
    <t>Conclusión
5%</t>
  </si>
  <si>
    <t>Formato del documento
1%</t>
  </si>
  <si>
    <t>TOTAL</t>
  </si>
  <si>
    <t>06/03/024</t>
  </si>
  <si>
    <t>INVESTIGACIÓN 1</t>
  </si>
  <si>
    <t>SELLOS</t>
  </si>
  <si>
    <t>EXAMEN</t>
  </si>
  <si>
    <t>PUNTOS EXTRA</t>
  </si>
  <si>
    <t>PORTADA Y EXP</t>
  </si>
  <si>
    <t>MODELO PLASTILINA</t>
  </si>
  <si>
    <t>13/0/2024</t>
  </si>
  <si>
    <t>SUSPECIÓN POR ECLIPSE</t>
  </si>
  <si>
    <r>
      <t xml:space="preserve"> MATERIA: MATEMÁTICAS APLICADAS                    NOMBRE DEL DOCENTE: </t>
    </r>
    <r>
      <rPr>
        <u/>
        <sz val="12"/>
        <rFont val="Calibri"/>
        <family val="2"/>
        <scheme val="minor"/>
      </rPr>
      <t>I.S.C. ALFONSO ARTURO VILLARREAL SARMIENTO</t>
    </r>
  </si>
  <si>
    <r>
      <t xml:space="preserve">   SEMESTRE: 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GRUPO: </t>
    </r>
    <r>
      <rPr>
        <b/>
        <u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 xml:space="preserve">   PORPEDEUTICO</t>
    </r>
    <r>
      <rPr>
        <b/>
        <sz val="12"/>
        <rFont val="Calibri"/>
        <family val="2"/>
        <scheme val="minor"/>
      </rPr>
      <t xml:space="preserve">: </t>
    </r>
    <r>
      <rPr>
        <b/>
        <u/>
        <sz val="12"/>
        <rFont val="Calibri"/>
        <family val="2"/>
        <scheme val="minor"/>
      </rPr>
      <t xml:space="preserve"> FÍSICO-MATEMÁTICO</t>
    </r>
    <r>
      <rPr>
        <sz val="12"/>
        <rFont val="Calibri"/>
        <family val="2"/>
        <scheme val="minor"/>
      </rPr>
      <t xml:space="preserve">       PERIODO DE EVALUACIÓN: 1ER PARCIAL</t>
    </r>
  </si>
  <si>
    <t>SESIONES PROGRAMADAS: _____15____  IMPARTIDAS: ____15_____    PRÁCTICAS PROGRAMADAS: ______0_____  REALIZADAS: _____0______</t>
  </si>
  <si>
    <t>I.S.C. ALFONSO ARTURO VULLARREAL SARMIENTO</t>
  </si>
  <si>
    <t>ANIV. NATALICIO BENITO JUAREZ</t>
  </si>
  <si>
    <t>% AVANCE PROGRAMÁTICO: ____33%____</t>
  </si>
  <si>
    <t>PROYECTO TRANSVERSAL</t>
  </si>
  <si>
    <t>PORTADA</t>
  </si>
  <si>
    <t>% ASIS P1</t>
  </si>
  <si>
    <t>% ASIST. P2</t>
  </si>
  <si>
    <t>LOS ROJOS</t>
  </si>
  <si>
    <t>LA PEOR GENERACIÓN</t>
  </si>
  <si>
    <t>LOS PINKY</t>
  </si>
  <si>
    <t>TEAM TETRA</t>
  </si>
  <si>
    <t>LOS MOTOMAMIS</t>
  </si>
  <si>
    <t>LOS CHINOS</t>
  </si>
  <si>
    <t>LOS 4 FANTÁSTICOS</t>
  </si>
  <si>
    <t>CALIF P1</t>
  </si>
  <si>
    <t>CALIF P2</t>
  </si>
  <si>
    <t>DÍA DEL MAESTRO</t>
  </si>
  <si>
    <t>HUELGA SINDICATO</t>
  </si>
  <si>
    <t>EQUPO</t>
  </si>
  <si>
    <t>TEMA</t>
  </si>
  <si>
    <t>4 FANTASTICOS</t>
  </si>
  <si>
    <t>ELIPSE</t>
  </si>
  <si>
    <t>TETRA</t>
  </si>
  <si>
    <t>CIRCUNFERENCIA</t>
  </si>
  <si>
    <t>LA PEOR GEN.</t>
  </si>
  <si>
    <t>HIPÉRBOLA</t>
  </si>
  <si>
    <t>PARÁBOLA</t>
  </si>
  <si>
    <t>TEMAS PARA VIDEO Y EXPO.</t>
  </si>
  <si>
    <t>LOS PINKI</t>
  </si>
  <si>
    <t>EQUIPO</t>
  </si>
  <si>
    <t>ALUMNO(A)</t>
  </si>
  <si>
    <t>EXPOSICIÓN</t>
  </si>
  <si>
    <t>VIDEO</t>
  </si>
  <si>
    <t>NO EXPONEN</t>
  </si>
  <si>
    <t>NO ENTREGAN VIDEO</t>
  </si>
  <si>
    <t>INVESTIGACIÓN 10%</t>
  </si>
  <si>
    <t>LIBRETA 40%</t>
  </si>
  <si>
    <t>EXPO 20%</t>
  </si>
  <si>
    <t>VIDEO 30%</t>
  </si>
  <si>
    <t>EXTRA</t>
  </si>
  <si>
    <t>CALIF P3</t>
  </si>
  <si>
    <t>% ASIST. P3</t>
  </si>
  <si>
    <t>CALIF. FINAL</t>
  </si>
  <si>
    <t>% ASIST.
TOTAL</t>
  </si>
  <si>
    <t>EJERCICIOS</t>
  </si>
  <si>
    <t>INVESTIGACIÓN</t>
  </si>
  <si>
    <t>EXPO</t>
  </si>
  <si>
    <r>
      <t xml:space="preserve">   SEMESTRE: 6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GRUPO: </t>
    </r>
    <r>
      <rPr>
        <b/>
        <u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 xml:space="preserve">   PORPEDEUTICO</t>
    </r>
    <r>
      <rPr>
        <b/>
        <sz val="12"/>
        <rFont val="Calibri"/>
        <family val="2"/>
        <scheme val="minor"/>
      </rPr>
      <t xml:space="preserve">: </t>
    </r>
    <r>
      <rPr>
        <b/>
        <u/>
        <sz val="12"/>
        <rFont val="Calibri"/>
        <family val="2"/>
        <scheme val="minor"/>
      </rPr>
      <t xml:space="preserve"> FÍSICO-MATEMÁTICO</t>
    </r>
    <r>
      <rPr>
        <sz val="12"/>
        <rFont val="Calibri"/>
        <family val="2"/>
        <scheme val="minor"/>
      </rPr>
      <t xml:space="preserve">       PERIODO DE EVALUACIÓN: 3ER PARCIAL</t>
    </r>
  </si>
  <si>
    <t>I.S.C. ALFONSO ARTURO VILLARREAL SARMIENTO</t>
  </si>
  <si>
    <t>% AVANCE PROGRAMÁTICO: _______100%__________</t>
  </si>
  <si>
    <t>SESIONES PROGRAMADAS: ______15_______  IMPARTIDAS: ______13_______    PRÁCTICAS PROGRAMADAS: _______0________  REALIZADAS: _______0_______</t>
  </si>
  <si>
    <t>BARRAZA LEYVA JOSE CRUZ</t>
  </si>
  <si>
    <t>CALDERON SARMIENTO JESUS EDUARDO</t>
  </si>
  <si>
    <t>CHAIDEZ REYES JAQUELIN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</si>
</sst>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sz val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5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i/>
      <sz val="4"/>
      <name val="Calibri"/>
      <family val="2"/>
      <scheme val="minor"/>
    </font>
    <font>
      <sz val="4"/>
      <name val="Calibri"/>
      <family val="2"/>
      <scheme val="minor"/>
    </font>
    <font>
      <b/>
      <sz val="6"/>
      <name val="Calibri"/>
      <family val="2"/>
      <scheme val="minor"/>
    </font>
    <font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04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8" fillId="0" borderId="0" xfId="0" applyFont="1"/>
    <xf numFmtId="49" fontId="8" fillId="0" borderId="0" xfId="0" applyNumberFormat="1" applyFont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/>
    </xf>
    <xf numFmtId="0" fontId="11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17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1" fillId="0" borderId="7" xfId="0" applyFont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textRotation="90" wrapText="1"/>
    </xf>
    <xf numFmtId="0" fontId="8" fillId="0" borderId="1" xfId="0" applyFont="1" applyBorder="1" applyAlignment="1">
      <alignment vertical="top" textRotation="90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/>
    <xf numFmtId="1" fontId="12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1" fontId="12" fillId="0" borderId="5" xfId="0" applyNumberFormat="1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textRotation="90" wrapText="1"/>
    </xf>
    <xf numFmtId="1" fontId="0" fillId="0" borderId="0" xfId="0" applyNumberFormat="1"/>
    <xf numFmtId="1" fontId="13" fillId="0" borderId="0" xfId="0" applyNumberFormat="1" applyFont="1" applyAlignment="1">
      <alignment horizontal="left"/>
    </xf>
    <xf numFmtId="9" fontId="7" fillId="0" borderId="1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 textRotation="90" wrapText="1"/>
    </xf>
    <xf numFmtId="0" fontId="26" fillId="0" borderId="1" xfId="0" applyFont="1" applyBorder="1" applyAlignment="1">
      <alignment horizontal="center" vertical="center"/>
    </xf>
    <xf numFmtId="1" fontId="27" fillId="0" borderId="5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top" textRotation="90" wrapText="1"/>
    </xf>
    <xf numFmtId="0" fontId="26" fillId="0" borderId="1" xfId="0" applyFont="1" applyBorder="1" applyAlignment="1">
      <alignment wrapText="1"/>
    </xf>
    <xf numFmtId="0" fontId="28" fillId="0" borderId="1" xfId="0" applyFont="1" applyBorder="1" applyAlignment="1">
      <alignment vertical="top" wrapText="1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5" borderId="1" xfId="0" applyFill="1" applyBorder="1"/>
    <xf numFmtId="1" fontId="0" fillId="0" borderId="1" xfId="0" applyNumberFormat="1" applyBorder="1"/>
    <xf numFmtId="1" fontId="0" fillId="6" borderId="1" xfId="0" applyNumberFormat="1" applyFill="1" applyBorder="1"/>
    <xf numFmtId="1" fontId="0" fillId="2" borderId="1" xfId="0" applyNumberFormat="1" applyFill="1" applyBorder="1"/>
    <xf numFmtId="1" fontId="0" fillId="7" borderId="1" xfId="0" applyNumberFormat="1" applyFill="1" applyBorder="1"/>
    <xf numFmtId="0" fontId="0" fillId="0" borderId="1" xfId="0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textRotation="90" wrapText="1"/>
    </xf>
    <xf numFmtId="1" fontId="27" fillId="0" borderId="10" xfId="0" applyNumberFormat="1" applyFont="1" applyBorder="1" applyAlignment="1">
      <alignment horizontal="center" vertical="center" wrapText="1"/>
    </xf>
    <xf numFmtId="1" fontId="0" fillId="0" borderId="15" xfId="0" applyNumberFormat="1" applyBorder="1"/>
    <xf numFmtId="1" fontId="0" fillId="6" borderId="15" xfId="0" applyNumberFormat="1" applyFill="1" applyBorder="1"/>
    <xf numFmtId="1" fontId="0" fillId="2" borderId="15" xfId="0" applyNumberFormat="1" applyFill="1" applyBorder="1"/>
    <xf numFmtId="1" fontId="0" fillId="7" borderId="15" xfId="0" applyNumberFormat="1" applyFill="1" applyBorder="1"/>
    <xf numFmtId="1" fontId="27" fillId="0" borderId="16" xfId="0" applyNumberFormat="1" applyFont="1" applyBorder="1" applyAlignment="1">
      <alignment horizontal="center" vertical="center" wrapText="1"/>
    </xf>
    <xf numFmtId="1" fontId="27" fillId="0" borderId="17" xfId="0" applyNumberFormat="1" applyFont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1" fontId="30" fillId="3" borderId="17" xfId="0" applyNumberFormat="1" applyFont="1" applyFill="1" applyBorder="1" applyAlignment="1">
      <alignment horizontal="center" vertical="center" wrapText="1"/>
    </xf>
    <xf numFmtId="1" fontId="27" fillId="0" borderId="18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1" fontId="30" fillId="0" borderId="17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49" fontId="12" fillId="0" borderId="4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textRotation="90" wrapText="1"/>
    </xf>
    <xf numFmtId="1" fontId="29" fillId="0" borderId="1" xfId="0" applyNumberFormat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/>
    </xf>
    <xf numFmtId="1" fontId="27" fillId="0" borderId="2" xfId="0" applyNumberFormat="1" applyFont="1" applyBorder="1" applyAlignment="1">
      <alignment horizontal="center" vertical="center" wrapText="1"/>
    </xf>
    <xf numFmtId="1" fontId="29" fillId="0" borderId="2" xfId="0" applyNumberFormat="1" applyFont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1" fontId="30" fillId="0" borderId="2" xfId="0" applyNumberFormat="1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1" fontId="22" fillId="0" borderId="1" xfId="0" applyNumberFormat="1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wrapText="1"/>
    </xf>
    <xf numFmtId="0" fontId="21" fillId="9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horizontal="center" vertical="center" textRotation="90" wrapText="1"/>
    </xf>
    <xf numFmtId="0" fontId="0" fillId="0" borderId="15" xfId="0" applyBorder="1"/>
    <xf numFmtId="1" fontId="22" fillId="0" borderId="1" xfId="0" applyNumberFormat="1" applyFont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1" fontId="31" fillId="0" borderId="1" xfId="0" applyNumberFormat="1" applyFont="1" applyBorder="1" applyAlignment="1">
      <alignment horizontal="center"/>
    </xf>
    <xf numFmtId="1" fontId="31" fillId="3" borderId="1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2" fontId="0" fillId="3" borderId="1" xfId="0" applyNumberFormat="1" applyFill="1" applyBorder="1"/>
    <xf numFmtId="0" fontId="21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20" fillId="0" borderId="1" xfId="0" applyFont="1" applyBorder="1" applyAlignment="1">
      <alignment horizontal="center" vertical="center" textRotation="90" wrapText="1"/>
    </xf>
    <xf numFmtId="14" fontId="8" fillId="0" borderId="1" xfId="0" applyNumberFormat="1" applyFont="1" applyBorder="1" applyAlignment="1">
      <alignment horizontal="center" textRotation="90" wrapText="1"/>
    </xf>
    <xf numFmtId="14" fontId="8" fillId="0" borderId="1" xfId="0" applyNumberFormat="1" applyFont="1" applyBorder="1" applyAlignment="1">
      <alignment horizontal="justify" textRotation="90" wrapText="1"/>
    </xf>
    <xf numFmtId="0" fontId="8" fillId="0" borderId="1" xfId="0" applyFont="1" applyBorder="1" applyAlignment="1">
      <alignment horizontal="justify" textRotation="90" wrapText="1"/>
    </xf>
    <xf numFmtId="14" fontId="8" fillId="0" borderId="8" xfId="0" applyNumberFormat="1" applyFont="1" applyBorder="1" applyAlignment="1">
      <alignment horizontal="center" textRotation="90" wrapText="1"/>
    </xf>
    <xf numFmtId="14" fontId="8" fillId="0" borderId="14" xfId="0" applyNumberFormat="1" applyFont="1" applyBorder="1" applyAlignment="1">
      <alignment horizontal="center" textRotation="90" wrapText="1"/>
    </xf>
    <xf numFmtId="0" fontId="8" fillId="0" borderId="3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 wrapText="1"/>
    </xf>
    <xf numFmtId="0" fontId="8" fillId="0" borderId="3" xfId="0" applyFont="1" applyBorder="1" applyAlignment="1">
      <alignment horizontal="center" textRotation="90"/>
    </xf>
    <xf numFmtId="0" fontId="8" fillId="0" borderId="5" xfId="0" applyFont="1" applyBorder="1" applyAlignment="1">
      <alignment horizontal="center" textRotation="90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14" fontId="8" fillId="0" borderId="10" xfId="0" applyNumberFormat="1" applyFont="1" applyBorder="1" applyAlignment="1">
      <alignment horizontal="center" textRotation="90" wrapText="1"/>
    </xf>
    <xf numFmtId="0" fontId="21" fillId="3" borderId="3" xfId="0" applyFont="1" applyFill="1" applyBorder="1" applyAlignment="1">
      <alignment horizontal="center" vertical="center" textRotation="90" wrapText="1"/>
    </xf>
    <xf numFmtId="0" fontId="21" fillId="3" borderId="7" xfId="0" applyFont="1" applyFill="1" applyBorder="1" applyAlignment="1">
      <alignment horizontal="center" vertical="center" textRotation="90" wrapText="1"/>
    </xf>
    <xf numFmtId="0" fontId="21" fillId="3" borderId="5" xfId="0" applyFont="1" applyFill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top" textRotation="90" wrapText="1"/>
    </xf>
    <xf numFmtId="0" fontId="8" fillId="0" borderId="5" xfId="0" applyFont="1" applyBorder="1" applyAlignment="1">
      <alignment horizontal="center" vertical="top" textRotation="90" wrapText="1"/>
    </xf>
    <xf numFmtId="0" fontId="8" fillId="0" borderId="3" xfId="0" applyFont="1" applyBorder="1" applyAlignment="1">
      <alignment vertical="top" textRotation="90" wrapText="1"/>
    </xf>
    <xf numFmtId="0" fontId="8" fillId="0" borderId="5" xfId="0" applyFont="1" applyBorder="1" applyAlignment="1">
      <alignment vertical="top" textRotation="90" wrapText="1"/>
    </xf>
    <xf numFmtId="0" fontId="8" fillId="0" borderId="1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vertical="top" textRotation="90" wrapText="1"/>
    </xf>
    <xf numFmtId="0" fontId="8" fillId="0" borderId="1" xfId="0" applyFont="1" applyBorder="1" applyAlignment="1">
      <alignment vertical="top" textRotation="90" wrapText="1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 vertical="center" textRotation="90" wrapText="1"/>
    </xf>
    <xf numFmtId="14" fontId="8" fillId="0" borderId="1" xfId="0" applyNumberFormat="1" applyFont="1" applyBorder="1" applyAlignment="1">
      <alignment horizontal="justify" vertical="top" textRotation="90" wrapText="1"/>
    </xf>
    <xf numFmtId="14" fontId="8" fillId="0" borderId="3" xfId="0" applyNumberFormat="1" applyFont="1" applyBorder="1" applyAlignment="1">
      <alignment horizontal="justify" vertical="top" textRotation="90" wrapText="1"/>
    </xf>
    <xf numFmtId="14" fontId="8" fillId="0" borderId="5" xfId="0" applyNumberFormat="1" applyFont="1" applyBorder="1" applyAlignment="1">
      <alignment horizontal="justify" vertical="top" textRotation="90" wrapText="1"/>
    </xf>
    <xf numFmtId="1" fontId="12" fillId="0" borderId="1" xfId="0" applyNumberFormat="1" applyFont="1" applyBorder="1" applyAlignment="1">
      <alignment horizontal="center" vertical="center" textRotation="90" wrapText="1"/>
    </xf>
    <xf numFmtId="14" fontId="8" fillId="0" borderId="3" xfId="0" applyNumberFormat="1" applyFont="1" applyBorder="1" applyAlignment="1">
      <alignment horizontal="center" vertical="center" textRotation="90" wrapText="1"/>
    </xf>
    <xf numFmtId="14" fontId="8" fillId="0" borderId="5" xfId="0" applyNumberFormat="1" applyFont="1" applyBorder="1" applyAlignment="1">
      <alignment horizontal="center" vertical="center" textRotation="90" wrapText="1"/>
    </xf>
    <xf numFmtId="1" fontId="12" fillId="0" borderId="3" xfId="0" applyNumberFormat="1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top" textRotation="90"/>
    </xf>
    <xf numFmtId="0" fontId="8" fillId="0" borderId="5" xfId="0" applyFont="1" applyBorder="1" applyAlignment="1">
      <alignment horizontal="center" vertical="top" textRotation="90"/>
    </xf>
    <xf numFmtId="0" fontId="1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14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14" fontId="8" fillId="0" borderId="1" xfId="0" applyNumberFormat="1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top" textRotation="90" wrapText="1"/>
    </xf>
    <xf numFmtId="0" fontId="8" fillId="0" borderId="10" xfId="0" applyFont="1" applyBorder="1" applyAlignment="1">
      <alignment horizontal="center" textRotation="90" wrapText="1"/>
    </xf>
    <xf numFmtId="10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top" textRotation="90" wrapText="1"/>
    </xf>
    <xf numFmtId="0" fontId="10" fillId="0" borderId="5" xfId="0" applyFont="1" applyBorder="1" applyAlignment="1">
      <alignment horizontal="center" vertical="top" textRotation="90" wrapText="1"/>
    </xf>
    <xf numFmtId="9" fontId="1" fillId="0" borderId="2" xfId="1" applyFont="1" applyBorder="1" applyAlignment="1">
      <alignment horizontal="center"/>
    </xf>
    <xf numFmtId="14" fontId="8" fillId="0" borderId="1" xfId="0" applyNumberFormat="1" applyFont="1" applyBorder="1" applyAlignment="1">
      <alignment horizontal="justify" textRotation="90"/>
    </xf>
    <xf numFmtId="0" fontId="8" fillId="0" borderId="1" xfId="0" applyFont="1" applyBorder="1" applyAlignment="1">
      <alignment horizontal="justify" textRotation="90"/>
    </xf>
    <xf numFmtId="14" fontId="8" fillId="0" borderId="9" xfId="0" applyNumberFormat="1" applyFont="1" applyBorder="1" applyAlignment="1">
      <alignment horizontal="center" textRotation="90" wrapText="1"/>
    </xf>
    <xf numFmtId="14" fontId="8" fillId="0" borderId="11" xfId="0" applyNumberFormat="1" applyFont="1" applyBorder="1" applyAlignment="1">
      <alignment horizontal="center" textRotation="90" wrapText="1"/>
    </xf>
    <xf numFmtId="0" fontId="8" fillId="0" borderId="8" xfId="0" applyFont="1" applyBorder="1" applyAlignment="1">
      <alignment horizontal="center" textRotation="90" wrapText="1"/>
    </xf>
    <xf numFmtId="0" fontId="8" fillId="0" borderId="9" xfId="0" applyFont="1" applyBorder="1" applyAlignment="1">
      <alignment horizontal="center" textRotation="90" wrapText="1"/>
    </xf>
    <xf numFmtId="0" fontId="8" fillId="0" borderId="11" xfId="0" applyFont="1" applyBorder="1" applyAlignment="1">
      <alignment horizontal="center" textRotation="90" wrapText="1"/>
    </xf>
    <xf numFmtId="0" fontId="8" fillId="0" borderId="1" xfId="0" applyFont="1" applyBorder="1" applyAlignment="1">
      <alignment horizontal="justify" vertical="top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2B72-606C-4D6F-BFBC-C5EC701F3BC2}">
  <sheetPr>
    <tabColor theme="6" tint="0.59999389629810485"/>
  </sheetPr>
  <dimension ref="A1:AV47"/>
  <sheetViews>
    <sheetView tabSelected="1" view="pageBreakPreview" topLeftCell="A4" zoomScale="115" zoomScaleNormal="100" zoomScaleSheetLayoutView="115" workbookViewId="0">
      <selection activeCell="B13" sqref="B13"/>
    </sheetView>
  </sheetViews>
  <sheetFormatPr defaultColWidth="11.42578125" defaultRowHeight="15"/>
  <cols>
    <col min="1" max="1" width="3.5703125" customWidth="1"/>
    <col min="2" max="2" width="51.42578125" customWidth="1"/>
    <col min="3" max="39" width="2.5703125" customWidth="1"/>
    <col min="40" max="40" width="3.7109375" customWidth="1"/>
    <col min="41" max="41" width="4" customWidth="1"/>
    <col min="42" max="42" width="5.5703125" customWidth="1"/>
    <col min="43" max="44" width="3.7109375" customWidth="1"/>
    <col min="45" max="46" width="3.42578125" customWidth="1"/>
    <col min="47" max="47" width="2.85546875" customWidth="1"/>
    <col min="48" max="48" width="5.5703125" customWidth="1"/>
  </cols>
  <sheetData>
    <row r="1" spans="1:48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</row>
    <row r="2" spans="1:48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</row>
    <row r="3" spans="1:48">
      <c r="A3" s="1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</row>
    <row r="4" spans="1:48" ht="15.75">
      <c r="A4" s="137" t="s">
        <v>115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8" ht="23.45" customHeight="1">
      <c r="A5" s="138" t="s">
        <v>165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</row>
    <row r="6" spans="1:48" ht="9" customHeight="1">
      <c r="A6" s="5"/>
      <c r="B6" s="13"/>
      <c r="C6" s="13"/>
      <c r="D6" s="13"/>
      <c r="E6" s="13"/>
      <c r="F6" s="13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O6" s="6"/>
      <c r="AP6" s="6"/>
      <c r="AQ6" s="6"/>
      <c r="AR6" s="3"/>
      <c r="AS6" s="4"/>
      <c r="AT6" s="4"/>
      <c r="AU6" s="4"/>
      <c r="AV6" s="4"/>
    </row>
    <row r="7" spans="1:48" ht="10.15" customHeight="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AN7" s="141" t="s">
        <v>4</v>
      </c>
      <c r="AO7" s="141" t="s">
        <v>33</v>
      </c>
      <c r="AP7" s="141" t="s">
        <v>5</v>
      </c>
      <c r="AQ7" s="133" t="s">
        <v>163</v>
      </c>
      <c r="AR7" s="133" t="s">
        <v>162</v>
      </c>
      <c r="AS7" s="133" t="s">
        <v>164</v>
      </c>
      <c r="AT7" s="124" t="s">
        <v>150</v>
      </c>
      <c r="AU7" s="124" t="s">
        <v>157</v>
      </c>
      <c r="AV7" s="126" t="s">
        <v>6</v>
      </c>
    </row>
    <row r="8" spans="1:48" ht="63" customHeight="1">
      <c r="A8" s="8"/>
      <c r="B8" s="15"/>
      <c r="C8" s="127">
        <v>45419</v>
      </c>
      <c r="D8" s="128">
        <v>45420</v>
      </c>
      <c r="E8" s="130">
        <v>45425</v>
      </c>
      <c r="F8" s="130">
        <v>45426</v>
      </c>
      <c r="G8" s="127">
        <v>45427</v>
      </c>
      <c r="H8" s="127">
        <v>45432</v>
      </c>
      <c r="I8" s="130">
        <v>45433</v>
      </c>
      <c r="J8" s="130">
        <v>45434</v>
      </c>
      <c r="K8" s="128">
        <v>45439</v>
      </c>
      <c r="L8" s="127">
        <v>45440</v>
      </c>
      <c r="M8" s="127">
        <v>45441</v>
      </c>
      <c r="N8" s="127">
        <v>45446</v>
      </c>
      <c r="O8" s="127">
        <v>45447</v>
      </c>
      <c r="P8" s="127">
        <v>45448</v>
      </c>
      <c r="Q8" s="127">
        <v>45453</v>
      </c>
      <c r="R8" s="127"/>
      <c r="S8" s="127"/>
      <c r="V8" s="127"/>
      <c r="W8" s="127"/>
      <c r="X8" s="127"/>
      <c r="Y8" s="127"/>
      <c r="Z8" s="151"/>
      <c r="AA8" s="151"/>
      <c r="AB8" s="152"/>
      <c r="AC8" s="146"/>
      <c r="AD8" s="148"/>
      <c r="AE8" s="148"/>
      <c r="AF8" s="146"/>
      <c r="AG8" s="146"/>
      <c r="AH8" s="146"/>
      <c r="AI8" s="134"/>
      <c r="AJ8" s="134"/>
      <c r="AK8" s="134"/>
      <c r="AL8" s="134"/>
      <c r="AM8" s="134"/>
      <c r="AN8" s="141"/>
      <c r="AO8" s="141"/>
      <c r="AP8" s="141"/>
      <c r="AQ8" s="133"/>
      <c r="AR8" s="133"/>
      <c r="AS8" s="133"/>
      <c r="AT8" s="125"/>
      <c r="AU8" s="125"/>
      <c r="AV8" s="126"/>
    </row>
    <row r="9" spans="1:48" ht="13.9" customHeight="1">
      <c r="A9" s="22" t="s">
        <v>7</v>
      </c>
      <c r="B9" s="23" t="s">
        <v>8</v>
      </c>
      <c r="C9" s="127"/>
      <c r="D9" s="129"/>
      <c r="E9" s="131"/>
      <c r="F9" s="131"/>
      <c r="G9" s="132"/>
      <c r="H9" s="132"/>
      <c r="I9" s="142"/>
      <c r="J9" s="142"/>
      <c r="K9" s="129"/>
      <c r="L9" s="127"/>
      <c r="M9" s="127"/>
      <c r="N9" s="127"/>
      <c r="O9" s="127"/>
      <c r="P9" s="150"/>
      <c r="Q9" s="127"/>
      <c r="R9" s="127"/>
      <c r="S9" s="127"/>
      <c r="V9" s="127"/>
      <c r="W9" s="127"/>
      <c r="X9" s="127"/>
      <c r="Y9" s="127"/>
      <c r="Z9" s="151"/>
      <c r="AA9" s="151"/>
      <c r="AB9" s="152"/>
      <c r="AC9" s="147"/>
      <c r="AD9" s="149"/>
      <c r="AE9" s="149"/>
      <c r="AF9" s="147"/>
      <c r="AG9" s="147"/>
      <c r="AH9" s="147"/>
      <c r="AI9" s="135"/>
      <c r="AJ9" s="135"/>
      <c r="AK9" s="135"/>
      <c r="AL9" s="135"/>
      <c r="AM9" s="135"/>
      <c r="AN9" s="141"/>
      <c r="AO9" s="141"/>
      <c r="AP9" s="141"/>
      <c r="AQ9" s="53">
        <v>0.1</v>
      </c>
      <c r="AR9" s="53">
        <v>0.4</v>
      </c>
      <c r="AS9" s="53">
        <v>0.2</v>
      </c>
      <c r="AT9" s="53">
        <v>0.3</v>
      </c>
      <c r="AU9" s="53" t="s">
        <v>9</v>
      </c>
      <c r="AV9" s="126"/>
    </row>
    <row r="10" spans="1:48" ht="18" customHeight="1">
      <c r="A10" s="10" t="s">
        <v>13</v>
      </c>
      <c r="B10" s="28" t="s">
        <v>169</v>
      </c>
      <c r="C10" s="30" t="s">
        <v>93</v>
      </c>
      <c r="D10" s="30" t="s">
        <v>96</v>
      </c>
      <c r="E10" s="30" t="s">
        <v>93</v>
      </c>
      <c r="F10" s="30" t="s">
        <v>93</v>
      </c>
      <c r="G10" s="143" t="s">
        <v>134</v>
      </c>
      <c r="H10" s="143" t="s">
        <v>135</v>
      </c>
      <c r="I10" s="30" t="s">
        <v>93</v>
      </c>
      <c r="J10" s="30" t="s">
        <v>93</v>
      </c>
      <c r="K10" s="30" t="s">
        <v>93</v>
      </c>
      <c r="L10" s="30" t="s">
        <v>93</v>
      </c>
      <c r="M10" s="30" t="s">
        <v>96</v>
      </c>
      <c r="N10" s="30" t="s">
        <v>93</v>
      </c>
      <c r="O10" s="30" t="s">
        <v>93</v>
      </c>
      <c r="P10" s="30" t="s">
        <v>93</v>
      </c>
      <c r="Q10" s="30" t="s">
        <v>93</v>
      </c>
      <c r="R10" s="30"/>
      <c r="S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9">
        <f t="shared" ref="AN10:AN27" si="0">COUNTIF(C10:AH10,"f")+(ROUNDDOWN(COUNTIF(C10:AH10,"r")/2,0))</f>
        <v>0</v>
      </c>
      <c r="AO10" s="9">
        <f>COUNTIF(C10:AH10,"a")+COUNTIF(C10:AH10,"j")+COUNTIF(C10:AH10,"r")-(ROUNDDOWN(COUNTIF(C10:AH10,"r")/2,0))</f>
        <v>13</v>
      </c>
      <c r="AP10" s="9">
        <f>(AO10*100)/13</f>
        <v>100</v>
      </c>
      <c r="AQ10" s="9">
        <v>10</v>
      </c>
      <c r="AR10" s="9">
        <v>40</v>
      </c>
      <c r="AS10" s="9">
        <v>12</v>
      </c>
      <c r="AT10" s="9">
        <v>26</v>
      </c>
      <c r="AU10" s="9">
        <v>13</v>
      </c>
      <c r="AV10" s="54">
        <f t="shared" ref="AV10:AV28" si="1">SUM(AQ10:AU10)/10</f>
        <v>10.1</v>
      </c>
    </row>
    <row r="11" spans="1:48" ht="18">
      <c r="A11" s="10" t="s">
        <v>14</v>
      </c>
      <c r="B11" s="28" t="s">
        <v>170</v>
      </c>
      <c r="C11" s="30" t="s">
        <v>93</v>
      </c>
      <c r="D11" s="30" t="s">
        <v>93</v>
      </c>
      <c r="E11" s="30" t="s">
        <v>93</v>
      </c>
      <c r="F11" s="30" t="s">
        <v>93</v>
      </c>
      <c r="G11" s="144"/>
      <c r="H11" s="144"/>
      <c r="I11" s="30" t="s">
        <v>93</v>
      </c>
      <c r="J11" s="30" t="s">
        <v>93</v>
      </c>
      <c r="K11" s="30" t="s">
        <v>98</v>
      </c>
      <c r="L11" s="122" t="s">
        <v>98</v>
      </c>
      <c r="M11" s="122" t="s">
        <v>93</v>
      </c>
      <c r="N11" s="122" t="s">
        <v>93</v>
      </c>
      <c r="O11" s="122" t="s">
        <v>93</v>
      </c>
      <c r="P11" s="122" t="s">
        <v>93</v>
      </c>
      <c r="Q11" s="122" t="s">
        <v>93</v>
      </c>
      <c r="R11" s="30"/>
      <c r="S11" s="30"/>
      <c r="V11" s="30"/>
      <c r="W11" s="30"/>
      <c r="X11" s="30"/>
      <c r="Y11" s="3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9"/>
      <c r="AK11" s="9"/>
      <c r="AL11" s="9"/>
      <c r="AM11" s="9"/>
      <c r="AN11" s="9">
        <f t="shared" si="0"/>
        <v>2</v>
      </c>
      <c r="AO11" s="9">
        <f t="shared" ref="AO11:AO27" si="2">COUNTIF(C11:AH11,"a")+COUNTIF(C11:AH11,"j")+COUNTIF(C11:AH11,"r")-(ROUNDDOWN(COUNTIF(C11:AH11,"r")/2,0))</f>
        <v>11</v>
      </c>
      <c r="AP11" s="9">
        <f t="shared" ref="AP11:AP27" si="3">(AO11*100)/13</f>
        <v>84.615384615384613</v>
      </c>
      <c r="AQ11" s="9">
        <v>10</v>
      </c>
      <c r="AR11" s="9">
        <v>30</v>
      </c>
      <c r="AS11" s="9">
        <v>17</v>
      </c>
      <c r="AT11" s="9">
        <v>23</v>
      </c>
      <c r="AU11" s="9">
        <v>13</v>
      </c>
      <c r="AV11" s="54">
        <f>SUM(AQ11:AU11)/10</f>
        <v>9.3000000000000007</v>
      </c>
    </row>
    <row r="12" spans="1:48" ht="18">
      <c r="A12" s="10" t="s">
        <v>15</v>
      </c>
      <c r="B12" s="28" t="s">
        <v>171</v>
      </c>
      <c r="C12" s="30" t="s">
        <v>98</v>
      </c>
      <c r="D12" s="30" t="s">
        <v>98</v>
      </c>
      <c r="E12" s="30" t="s">
        <v>98</v>
      </c>
      <c r="F12" s="30" t="s">
        <v>93</v>
      </c>
      <c r="G12" s="144"/>
      <c r="H12" s="144"/>
      <c r="I12" s="30" t="s">
        <v>98</v>
      </c>
      <c r="J12" s="30" t="s">
        <v>98</v>
      </c>
      <c r="K12" s="30" t="s">
        <v>98</v>
      </c>
      <c r="L12" s="122" t="s">
        <v>98</v>
      </c>
      <c r="M12" s="122" t="s">
        <v>98</v>
      </c>
      <c r="N12" s="122" t="s">
        <v>98</v>
      </c>
      <c r="O12" s="122" t="s">
        <v>98</v>
      </c>
      <c r="P12" s="122" t="s">
        <v>98</v>
      </c>
      <c r="Q12" s="122" t="s">
        <v>98</v>
      </c>
      <c r="R12" s="122"/>
      <c r="S12" s="30"/>
      <c r="V12" s="30"/>
      <c r="W12" s="30"/>
      <c r="X12" s="30"/>
      <c r="Y12" s="3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9"/>
      <c r="AK12" s="9"/>
      <c r="AL12" s="9"/>
      <c r="AM12" s="9"/>
      <c r="AN12" s="9">
        <f t="shared" si="0"/>
        <v>12</v>
      </c>
      <c r="AO12" s="9">
        <f t="shared" si="2"/>
        <v>1</v>
      </c>
      <c r="AP12" s="9">
        <f t="shared" si="3"/>
        <v>7.6923076923076925</v>
      </c>
      <c r="AQ12" s="9">
        <v>10</v>
      </c>
      <c r="AR12" s="9">
        <v>20</v>
      </c>
      <c r="AS12" s="9">
        <v>17</v>
      </c>
      <c r="AT12" s="9">
        <v>23</v>
      </c>
      <c r="AU12" s="9">
        <v>13</v>
      </c>
      <c r="AV12" s="54">
        <f t="shared" si="1"/>
        <v>8.3000000000000007</v>
      </c>
    </row>
    <row r="13" spans="1:48" ht="18">
      <c r="A13" s="10" t="s">
        <v>16</v>
      </c>
      <c r="B13" s="28"/>
      <c r="C13" s="30"/>
      <c r="D13" s="30"/>
      <c r="E13" s="30"/>
      <c r="F13" s="30"/>
      <c r="G13" s="144"/>
      <c r="H13" s="144"/>
      <c r="I13" s="30"/>
      <c r="J13" s="30"/>
      <c r="K13" s="30"/>
      <c r="L13" s="122"/>
      <c r="M13" s="122"/>
      <c r="N13" s="122"/>
      <c r="O13" s="122"/>
      <c r="P13" s="122"/>
      <c r="Q13" s="122"/>
      <c r="R13" s="122"/>
      <c r="S13" s="30"/>
      <c r="V13" s="30"/>
      <c r="W13" s="30"/>
      <c r="X13" s="30"/>
      <c r="Y13" s="3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9"/>
      <c r="AK13" s="9"/>
      <c r="AL13" s="9"/>
      <c r="AM13" s="9"/>
      <c r="AN13" s="9">
        <f t="shared" si="0"/>
        <v>0</v>
      </c>
      <c r="AO13" s="9">
        <f t="shared" si="2"/>
        <v>0</v>
      </c>
      <c r="AP13" s="9">
        <f t="shared" si="3"/>
        <v>0</v>
      </c>
      <c r="AQ13" s="9">
        <v>0</v>
      </c>
      <c r="AR13" s="9">
        <v>24</v>
      </c>
      <c r="AS13" s="9">
        <v>20</v>
      </c>
      <c r="AT13" s="9">
        <v>20</v>
      </c>
      <c r="AU13" s="9">
        <v>0</v>
      </c>
      <c r="AV13" s="54">
        <f>SUM(AQ13:AU13)/10</f>
        <v>6.4</v>
      </c>
    </row>
    <row r="14" spans="1:48" ht="18" customHeight="1">
      <c r="A14" s="10" t="s">
        <v>17</v>
      </c>
      <c r="B14" s="28"/>
      <c r="C14" s="30"/>
      <c r="D14" s="30"/>
      <c r="E14" s="30"/>
      <c r="F14" s="30"/>
      <c r="G14" s="144"/>
      <c r="H14" s="144"/>
      <c r="I14" s="30"/>
      <c r="J14" s="30"/>
      <c r="K14" s="30"/>
      <c r="L14" s="122"/>
      <c r="M14" s="122"/>
      <c r="N14" s="122"/>
      <c r="O14" s="122"/>
      <c r="P14" s="122"/>
      <c r="Q14" s="122"/>
      <c r="R14" s="122"/>
      <c r="S14" s="30"/>
      <c r="V14" s="30"/>
      <c r="W14" s="30"/>
      <c r="X14" s="30"/>
      <c r="Y14" s="3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9"/>
      <c r="AK14" s="9"/>
      <c r="AL14" s="9"/>
      <c r="AM14" s="9"/>
      <c r="AN14" s="9">
        <f t="shared" si="0"/>
        <v>0</v>
      </c>
      <c r="AO14" s="9">
        <f t="shared" si="2"/>
        <v>0</v>
      </c>
      <c r="AP14" s="9">
        <f t="shared" si="3"/>
        <v>0</v>
      </c>
      <c r="AQ14" s="9">
        <v>0</v>
      </c>
      <c r="AR14" s="9">
        <v>30</v>
      </c>
      <c r="AS14" s="9">
        <v>17</v>
      </c>
      <c r="AT14" s="9">
        <v>17</v>
      </c>
      <c r="AU14" s="9">
        <v>0</v>
      </c>
      <c r="AV14" s="54">
        <f t="shared" si="1"/>
        <v>6.4</v>
      </c>
    </row>
    <row r="15" spans="1:48" ht="18" customHeight="1">
      <c r="A15" s="10" t="s">
        <v>18</v>
      </c>
      <c r="B15" s="28"/>
      <c r="C15" s="30"/>
      <c r="D15" s="30"/>
      <c r="E15" s="30"/>
      <c r="F15" s="30"/>
      <c r="G15" s="144"/>
      <c r="H15" s="144"/>
      <c r="I15" s="30"/>
      <c r="J15" s="30"/>
      <c r="K15" s="30"/>
      <c r="L15" s="122"/>
      <c r="M15" s="122"/>
      <c r="N15" s="122"/>
      <c r="O15" s="122"/>
      <c r="P15" s="122"/>
      <c r="Q15" s="122"/>
      <c r="R15" s="122"/>
      <c r="S15" s="30"/>
      <c r="V15" s="30"/>
      <c r="W15" s="30"/>
      <c r="X15" s="30"/>
      <c r="Y15" s="3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9"/>
      <c r="AK15" s="9"/>
      <c r="AL15" s="9"/>
      <c r="AM15" s="9"/>
      <c r="AN15" s="9">
        <f t="shared" si="0"/>
        <v>0</v>
      </c>
      <c r="AO15" s="9">
        <f t="shared" si="2"/>
        <v>0</v>
      </c>
      <c r="AP15" s="9">
        <f t="shared" si="3"/>
        <v>0</v>
      </c>
      <c r="AQ15" s="9">
        <v>10</v>
      </c>
      <c r="AR15" s="9">
        <v>40</v>
      </c>
      <c r="AS15" s="9">
        <v>17</v>
      </c>
      <c r="AT15" s="9">
        <v>23</v>
      </c>
      <c r="AU15" s="9">
        <v>13</v>
      </c>
      <c r="AV15" s="54">
        <f t="shared" si="1"/>
        <v>10.3</v>
      </c>
    </row>
    <row r="16" spans="1:48" ht="18">
      <c r="A16" s="10" t="s">
        <v>19</v>
      </c>
      <c r="B16" s="28"/>
      <c r="C16" s="30"/>
      <c r="D16" s="30"/>
      <c r="E16" s="30"/>
      <c r="F16" s="30"/>
      <c r="G16" s="144"/>
      <c r="H16" s="144"/>
      <c r="I16" s="30"/>
      <c r="J16" s="30"/>
      <c r="K16" s="30"/>
      <c r="L16" s="122"/>
      <c r="M16" s="122"/>
      <c r="N16" s="122"/>
      <c r="O16" s="122"/>
      <c r="P16" s="122"/>
      <c r="Q16" s="122"/>
      <c r="R16" s="122"/>
      <c r="S16" s="30"/>
      <c r="V16" s="30"/>
      <c r="W16" s="30"/>
      <c r="X16" s="30"/>
      <c r="Y16" s="3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9"/>
      <c r="AK16" s="9"/>
      <c r="AL16" s="9"/>
      <c r="AM16" s="9"/>
      <c r="AN16" s="9">
        <f t="shared" si="0"/>
        <v>0</v>
      </c>
      <c r="AO16" s="9">
        <f t="shared" si="2"/>
        <v>0</v>
      </c>
      <c r="AP16" s="9">
        <f t="shared" si="3"/>
        <v>0</v>
      </c>
      <c r="AQ16" s="9">
        <v>10</v>
      </c>
      <c r="AR16" s="9">
        <v>32</v>
      </c>
      <c r="AS16" s="9">
        <v>20</v>
      </c>
      <c r="AT16" s="9">
        <v>30</v>
      </c>
      <c r="AU16" s="9">
        <v>0</v>
      </c>
      <c r="AV16" s="54">
        <f t="shared" si="1"/>
        <v>9.1999999999999993</v>
      </c>
    </row>
    <row r="17" spans="1:48" ht="18">
      <c r="A17" s="10" t="s">
        <v>20</v>
      </c>
      <c r="B17" s="28"/>
      <c r="C17" s="30"/>
      <c r="D17" s="30"/>
      <c r="E17" s="30"/>
      <c r="F17" s="30"/>
      <c r="G17" s="144"/>
      <c r="H17" s="144"/>
      <c r="I17" s="30"/>
      <c r="J17" s="30"/>
      <c r="K17" s="30"/>
      <c r="L17" s="122"/>
      <c r="M17" s="122"/>
      <c r="N17" s="122"/>
      <c r="O17" s="122"/>
      <c r="P17" s="122"/>
      <c r="Q17" s="122"/>
      <c r="R17" s="122"/>
      <c r="S17" s="30"/>
      <c r="V17" s="30"/>
      <c r="W17" s="30"/>
      <c r="X17" s="30"/>
      <c r="Y17" s="3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9"/>
      <c r="AK17" s="9"/>
      <c r="AL17" s="9"/>
      <c r="AM17" s="9"/>
      <c r="AN17" s="9">
        <f t="shared" si="0"/>
        <v>0</v>
      </c>
      <c r="AO17" s="9">
        <f t="shared" si="2"/>
        <v>0</v>
      </c>
      <c r="AP17" s="123">
        <f t="shared" si="3"/>
        <v>0</v>
      </c>
      <c r="AQ17" s="9">
        <v>10</v>
      </c>
      <c r="AR17" s="9">
        <v>40</v>
      </c>
      <c r="AS17" s="9">
        <v>20</v>
      </c>
      <c r="AT17" s="9">
        <v>30</v>
      </c>
      <c r="AU17" s="9">
        <v>10</v>
      </c>
      <c r="AV17" s="54">
        <v>10</v>
      </c>
    </row>
    <row r="18" spans="1:48" ht="18">
      <c r="A18" s="10" t="s">
        <v>21</v>
      </c>
      <c r="B18" s="28"/>
      <c r="C18" s="30"/>
      <c r="D18" s="30"/>
      <c r="E18" s="30"/>
      <c r="F18" s="30"/>
      <c r="G18" s="144"/>
      <c r="H18" s="144"/>
      <c r="I18" s="30"/>
      <c r="J18" s="30"/>
      <c r="K18" s="30"/>
      <c r="L18" s="122"/>
      <c r="M18" s="122"/>
      <c r="N18" s="122"/>
      <c r="O18" s="122"/>
      <c r="P18" s="122"/>
      <c r="Q18" s="122"/>
      <c r="R18" s="122"/>
      <c r="S18" s="30"/>
      <c r="V18" s="30"/>
      <c r="W18" s="30"/>
      <c r="X18" s="30"/>
      <c r="Y18" s="3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9"/>
      <c r="AK18" s="9"/>
      <c r="AL18" s="9"/>
      <c r="AM18" s="9"/>
      <c r="AN18" s="9">
        <f t="shared" si="0"/>
        <v>0</v>
      </c>
      <c r="AO18" s="9">
        <f t="shared" si="2"/>
        <v>0</v>
      </c>
      <c r="AP18" s="123">
        <f t="shared" si="3"/>
        <v>0</v>
      </c>
      <c r="AQ18" s="9">
        <v>10</v>
      </c>
      <c r="AR18" s="9">
        <v>40</v>
      </c>
      <c r="AS18" s="9">
        <v>20</v>
      </c>
      <c r="AT18" s="9">
        <v>30</v>
      </c>
      <c r="AU18" s="9">
        <v>8</v>
      </c>
      <c r="AV18" s="54">
        <v>10</v>
      </c>
    </row>
    <row r="19" spans="1:48" ht="18">
      <c r="A19" s="10" t="s">
        <v>22</v>
      </c>
      <c r="B19" s="28"/>
      <c r="C19" s="30"/>
      <c r="D19" s="30"/>
      <c r="E19" s="30"/>
      <c r="F19" s="30"/>
      <c r="G19" s="144"/>
      <c r="H19" s="144"/>
      <c r="I19" s="30"/>
      <c r="J19" s="30"/>
      <c r="K19" s="30"/>
      <c r="L19" s="122"/>
      <c r="M19" s="122"/>
      <c r="N19" s="122"/>
      <c r="O19" s="122"/>
      <c r="P19" s="122"/>
      <c r="Q19" s="122"/>
      <c r="R19" s="122"/>
      <c r="S19" s="30"/>
      <c r="V19" s="30"/>
      <c r="W19" s="30"/>
      <c r="X19" s="30"/>
      <c r="Y19" s="3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9"/>
      <c r="AK19" s="9"/>
      <c r="AL19" s="9"/>
      <c r="AM19" s="9"/>
      <c r="AN19" s="9">
        <f t="shared" si="0"/>
        <v>0</v>
      </c>
      <c r="AO19" s="9">
        <f t="shared" si="2"/>
        <v>0</v>
      </c>
      <c r="AP19" s="123">
        <f t="shared" si="3"/>
        <v>0</v>
      </c>
      <c r="AQ19" s="9">
        <v>10</v>
      </c>
      <c r="AR19" s="9">
        <v>24</v>
      </c>
      <c r="AS19" s="9">
        <v>20</v>
      </c>
      <c r="AT19" s="9">
        <v>30</v>
      </c>
      <c r="AU19" s="9">
        <v>10</v>
      </c>
      <c r="AV19" s="55">
        <v>9</v>
      </c>
    </row>
    <row r="20" spans="1:48" ht="18">
      <c r="A20" s="10" t="s">
        <v>23</v>
      </c>
      <c r="B20" s="28"/>
      <c r="C20" s="30"/>
      <c r="D20" s="30"/>
      <c r="E20" s="30"/>
      <c r="F20" s="30"/>
      <c r="G20" s="144"/>
      <c r="H20" s="144"/>
      <c r="I20" s="30"/>
      <c r="J20" s="30"/>
      <c r="K20" s="30"/>
      <c r="L20" s="122"/>
      <c r="M20" s="122"/>
      <c r="N20" s="122"/>
      <c r="O20" s="122"/>
      <c r="P20" s="122"/>
      <c r="Q20" s="122"/>
      <c r="R20" s="122"/>
      <c r="S20" s="30"/>
      <c r="V20" s="30"/>
      <c r="W20" s="30"/>
      <c r="X20" s="30"/>
      <c r="Y20" s="3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9"/>
      <c r="AK20" s="9"/>
      <c r="AL20" s="9"/>
      <c r="AM20" s="9"/>
      <c r="AN20" s="9">
        <f t="shared" si="0"/>
        <v>0</v>
      </c>
      <c r="AO20" s="9">
        <f t="shared" si="2"/>
        <v>0</v>
      </c>
      <c r="AP20" s="123">
        <f t="shared" si="3"/>
        <v>0</v>
      </c>
      <c r="AQ20" s="9">
        <v>10</v>
      </c>
      <c r="AR20" s="9">
        <v>40</v>
      </c>
      <c r="AS20" s="9">
        <v>17</v>
      </c>
      <c r="AT20" s="9">
        <v>23</v>
      </c>
      <c r="AU20" s="9">
        <v>13</v>
      </c>
      <c r="AV20" s="54">
        <f t="shared" si="1"/>
        <v>10.3</v>
      </c>
    </row>
    <row r="21" spans="1:48" ht="18" customHeight="1">
      <c r="A21" s="10" t="s">
        <v>24</v>
      </c>
      <c r="B21" s="28"/>
      <c r="C21" s="30"/>
      <c r="D21" s="30"/>
      <c r="E21" s="30"/>
      <c r="F21" s="30"/>
      <c r="G21" s="144"/>
      <c r="H21" s="144"/>
      <c r="I21" s="30"/>
      <c r="J21" s="30"/>
      <c r="K21" s="30"/>
      <c r="L21" s="122"/>
      <c r="M21" s="122"/>
      <c r="N21" s="122"/>
      <c r="O21" s="122"/>
      <c r="P21" s="122"/>
      <c r="Q21" s="122"/>
      <c r="R21" s="122"/>
      <c r="S21" s="30"/>
      <c r="V21" s="30"/>
      <c r="W21" s="30"/>
      <c r="X21" s="30"/>
      <c r="Y21" s="3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9"/>
      <c r="AK21" s="9"/>
      <c r="AL21" s="9"/>
      <c r="AM21" s="9"/>
      <c r="AN21" s="9">
        <f t="shared" si="0"/>
        <v>0</v>
      </c>
      <c r="AO21" s="9">
        <f t="shared" si="2"/>
        <v>0</v>
      </c>
      <c r="AP21" s="123">
        <f t="shared" si="3"/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54">
        <v>5</v>
      </c>
    </row>
    <row r="22" spans="1:48" ht="18">
      <c r="A22" s="10" t="s">
        <v>25</v>
      </c>
      <c r="B22" s="28"/>
      <c r="C22" s="30"/>
      <c r="D22" s="30"/>
      <c r="E22" s="30"/>
      <c r="F22" s="30"/>
      <c r="G22" s="144"/>
      <c r="H22" s="144"/>
      <c r="I22" s="30"/>
      <c r="J22" s="30"/>
      <c r="K22" s="30"/>
      <c r="L22" s="122"/>
      <c r="M22" s="122"/>
      <c r="N22" s="122"/>
      <c r="O22" s="122"/>
      <c r="P22" s="122"/>
      <c r="Q22" s="122"/>
      <c r="R22" s="122"/>
      <c r="S22" s="30"/>
      <c r="V22" s="30"/>
      <c r="W22" s="30"/>
      <c r="X22" s="30"/>
      <c r="Y22" s="3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9"/>
      <c r="AK22" s="9"/>
      <c r="AL22" s="9"/>
      <c r="AM22" s="9"/>
      <c r="AN22" s="9">
        <f t="shared" si="0"/>
        <v>0</v>
      </c>
      <c r="AO22" s="9">
        <f t="shared" si="2"/>
        <v>0</v>
      </c>
      <c r="AP22" s="123">
        <f t="shared" si="3"/>
        <v>0</v>
      </c>
      <c r="AQ22" s="9">
        <v>10</v>
      </c>
      <c r="AR22" s="9">
        <v>40</v>
      </c>
      <c r="AS22" s="9">
        <v>16</v>
      </c>
      <c r="AT22" s="9">
        <v>24</v>
      </c>
      <c r="AU22" s="9">
        <v>16</v>
      </c>
      <c r="AV22" s="55">
        <v>10</v>
      </c>
    </row>
    <row r="23" spans="1:48" ht="18">
      <c r="A23" s="10" t="s">
        <v>26</v>
      </c>
      <c r="B23" s="28"/>
      <c r="C23" s="30"/>
      <c r="D23" s="30"/>
      <c r="E23" s="30"/>
      <c r="F23" s="30"/>
      <c r="G23" s="144"/>
      <c r="H23" s="144"/>
      <c r="I23" s="30"/>
      <c r="J23" s="30"/>
      <c r="K23" s="30"/>
      <c r="L23" s="122"/>
      <c r="M23" s="122"/>
      <c r="N23" s="122"/>
      <c r="O23" s="122"/>
      <c r="P23" s="122"/>
      <c r="Q23" s="122"/>
      <c r="R23" s="122"/>
      <c r="S23" s="30"/>
      <c r="V23" s="30"/>
      <c r="W23" s="30"/>
      <c r="X23" s="30"/>
      <c r="Y23" s="3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9"/>
      <c r="AK23" s="9"/>
      <c r="AL23" s="9"/>
      <c r="AM23" s="9"/>
      <c r="AN23" s="9">
        <f t="shared" si="0"/>
        <v>0</v>
      </c>
      <c r="AO23" s="9">
        <f t="shared" si="2"/>
        <v>0</v>
      </c>
      <c r="AP23" s="123">
        <f t="shared" si="3"/>
        <v>0</v>
      </c>
      <c r="AQ23" s="9">
        <v>10</v>
      </c>
      <c r="AR23" s="9">
        <v>40</v>
      </c>
      <c r="AS23" s="9">
        <v>20</v>
      </c>
      <c r="AT23" s="9">
        <v>30</v>
      </c>
      <c r="AU23" s="9">
        <v>8</v>
      </c>
      <c r="AV23" s="54">
        <v>10</v>
      </c>
    </row>
    <row r="24" spans="1:48" ht="18">
      <c r="A24" s="10" t="s">
        <v>27</v>
      </c>
      <c r="B24" s="28"/>
      <c r="C24" s="30"/>
      <c r="D24" s="30"/>
      <c r="E24" s="30"/>
      <c r="F24" s="30"/>
      <c r="G24" s="144"/>
      <c r="H24" s="144"/>
      <c r="I24" s="30"/>
      <c r="J24" s="30"/>
      <c r="K24" s="30"/>
      <c r="L24" s="122"/>
      <c r="M24" s="122"/>
      <c r="N24" s="122"/>
      <c r="O24" s="122"/>
      <c r="P24" s="122"/>
      <c r="Q24" s="122"/>
      <c r="R24" s="122"/>
      <c r="S24" s="30"/>
      <c r="V24" s="30"/>
      <c r="W24" s="30"/>
      <c r="X24" s="30"/>
      <c r="Y24" s="3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9"/>
      <c r="AK24" s="9"/>
      <c r="AL24" s="9"/>
      <c r="AM24" s="9"/>
      <c r="AN24" s="9">
        <f t="shared" si="0"/>
        <v>0</v>
      </c>
      <c r="AO24" s="9">
        <f t="shared" si="2"/>
        <v>0</v>
      </c>
      <c r="AP24" s="123">
        <f t="shared" si="3"/>
        <v>0</v>
      </c>
      <c r="AQ24" s="9">
        <v>10</v>
      </c>
      <c r="AR24" s="9">
        <v>40</v>
      </c>
      <c r="AS24" s="9">
        <v>16</v>
      </c>
      <c r="AT24" s="9">
        <v>24</v>
      </c>
      <c r="AU24" s="9">
        <v>16</v>
      </c>
      <c r="AV24" s="54">
        <v>10</v>
      </c>
    </row>
    <row r="25" spans="1:48" ht="18">
      <c r="A25" s="10" t="s">
        <v>28</v>
      </c>
      <c r="B25" s="28"/>
      <c r="C25" s="30"/>
      <c r="D25" s="30"/>
      <c r="E25" s="30"/>
      <c r="F25" s="30"/>
      <c r="G25" s="144"/>
      <c r="H25" s="144"/>
      <c r="I25" s="30"/>
      <c r="J25" s="30"/>
      <c r="K25" s="30"/>
      <c r="L25" s="122"/>
      <c r="M25" s="122"/>
      <c r="N25" s="122"/>
      <c r="O25" s="122"/>
      <c r="P25" s="122"/>
      <c r="Q25" s="122"/>
      <c r="R25" s="122"/>
      <c r="S25" s="30"/>
      <c r="V25" s="30"/>
      <c r="W25" s="30"/>
      <c r="X25" s="30"/>
      <c r="Y25" s="3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9"/>
      <c r="AK25" s="9"/>
      <c r="AL25" s="9"/>
      <c r="AM25" s="9"/>
      <c r="AN25" s="9">
        <f t="shared" si="0"/>
        <v>0</v>
      </c>
      <c r="AO25" s="9">
        <f t="shared" si="2"/>
        <v>0</v>
      </c>
      <c r="AP25" s="123">
        <f t="shared" si="3"/>
        <v>0</v>
      </c>
      <c r="AQ25" s="9">
        <v>10</v>
      </c>
      <c r="AR25" s="9">
        <v>40</v>
      </c>
      <c r="AS25" s="9">
        <v>20</v>
      </c>
      <c r="AT25" s="9">
        <v>30</v>
      </c>
      <c r="AU25" s="9">
        <v>10</v>
      </c>
      <c r="AV25" s="54">
        <v>10</v>
      </c>
    </row>
    <row r="26" spans="1:48" ht="14.25" customHeight="1">
      <c r="A26" s="10" t="s">
        <v>29</v>
      </c>
      <c r="B26" s="28"/>
      <c r="C26" s="30"/>
      <c r="D26" s="30"/>
      <c r="E26" s="30"/>
      <c r="F26" s="30"/>
      <c r="G26" s="144"/>
      <c r="H26" s="144"/>
      <c r="I26" s="30"/>
      <c r="J26" s="30"/>
      <c r="K26" s="30"/>
      <c r="L26" s="122"/>
      <c r="M26" s="122"/>
      <c r="N26" s="122"/>
      <c r="O26" s="122"/>
      <c r="P26" s="122"/>
      <c r="Q26" s="122"/>
      <c r="R26" s="122"/>
      <c r="S26" s="30"/>
      <c r="V26" s="30"/>
      <c r="W26" s="30"/>
      <c r="X26" s="30"/>
      <c r="Y26" s="3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9"/>
      <c r="AK26" s="9"/>
      <c r="AL26" s="9"/>
      <c r="AM26" s="9"/>
      <c r="AN26" s="9">
        <f t="shared" si="0"/>
        <v>0</v>
      </c>
      <c r="AO26" s="9">
        <f t="shared" si="2"/>
        <v>0</v>
      </c>
      <c r="AP26" s="123">
        <f t="shared" si="3"/>
        <v>0</v>
      </c>
      <c r="AQ26" s="9">
        <v>5</v>
      </c>
      <c r="AR26" s="9">
        <v>40</v>
      </c>
      <c r="AS26" s="9">
        <v>17</v>
      </c>
      <c r="AT26" s="9">
        <v>23</v>
      </c>
      <c r="AU26" s="9">
        <v>13</v>
      </c>
      <c r="AV26" s="54">
        <f t="shared" si="1"/>
        <v>9.8000000000000007</v>
      </c>
    </row>
    <row r="27" spans="1:48" ht="18">
      <c r="A27" s="10" t="s">
        <v>42</v>
      </c>
      <c r="B27" s="28"/>
      <c r="C27" s="30"/>
      <c r="D27" s="30"/>
      <c r="E27" s="30"/>
      <c r="F27" s="30"/>
      <c r="G27" s="144"/>
      <c r="H27" s="144"/>
      <c r="I27" s="30"/>
      <c r="J27" s="30"/>
      <c r="K27" s="30"/>
      <c r="L27" s="122"/>
      <c r="M27" s="122"/>
      <c r="N27" s="122"/>
      <c r="O27" s="122"/>
      <c r="P27" s="122"/>
      <c r="Q27" s="122"/>
      <c r="R27" s="122"/>
      <c r="S27" s="30"/>
      <c r="V27" s="30"/>
      <c r="W27" s="30"/>
      <c r="X27" s="30"/>
      <c r="Y27" s="3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9">
        <f t="shared" si="0"/>
        <v>0</v>
      </c>
      <c r="AO27" s="9">
        <f t="shared" si="2"/>
        <v>0</v>
      </c>
      <c r="AP27" s="123">
        <f t="shared" si="3"/>
        <v>0</v>
      </c>
      <c r="AQ27" s="9">
        <v>10</v>
      </c>
      <c r="AR27" s="9">
        <v>40</v>
      </c>
      <c r="AS27" s="9">
        <v>20</v>
      </c>
      <c r="AT27" s="9">
        <v>30</v>
      </c>
      <c r="AU27" s="9">
        <v>12</v>
      </c>
      <c r="AV27" s="54">
        <v>10</v>
      </c>
    </row>
    <row r="28" spans="1:48" ht="18">
      <c r="A28" s="10" t="s">
        <v>55</v>
      </c>
      <c r="B28" s="28"/>
      <c r="C28" s="30"/>
      <c r="D28" s="30"/>
      <c r="E28" s="30"/>
      <c r="F28" s="30"/>
      <c r="G28" s="145"/>
      <c r="H28" s="145"/>
      <c r="I28" s="30"/>
      <c r="J28" s="30"/>
      <c r="K28" s="30"/>
      <c r="L28" s="122"/>
      <c r="M28" s="122"/>
      <c r="N28" s="122"/>
      <c r="O28" s="122"/>
      <c r="P28" s="122"/>
      <c r="Q28" s="122"/>
      <c r="R28" s="122"/>
      <c r="S28" s="30"/>
      <c r="V28" s="30"/>
      <c r="W28" s="30"/>
      <c r="X28" s="30"/>
      <c r="Y28" s="3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9">
        <f>COUNTIF(C28:AH28,"f")+(ROUNDDOWN(COUNTIF(C28:AH28,"r")/2,0))</f>
        <v>0</v>
      </c>
      <c r="AO28" s="9">
        <f>COUNTIF(C28:AH28,"a")+COUNTIF(C28:AH28,"j")+COUNTIF(C28:AH28,"r")-(ROUNDDOWN(COUNTIF(C28:AH28,"r")/2,0))</f>
        <v>0</v>
      </c>
      <c r="AP28" s="123">
        <f>(AO28*100)/13</f>
        <v>0</v>
      </c>
      <c r="AQ28" s="9">
        <v>10</v>
      </c>
      <c r="AR28" s="9">
        <v>32</v>
      </c>
      <c r="AS28" s="9">
        <v>20</v>
      </c>
      <c r="AT28" s="9">
        <v>30</v>
      </c>
      <c r="AU28" s="9">
        <v>0</v>
      </c>
      <c r="AV28" s="54">
        <f t="shared" si="1"/>
        <v>9.1999999999999993</v>
      </c>
    </row>
    <row r="29" spans="1:48">
      <c r="A29" s="155" t="s">
        <v>167</v>
      </c>
      <c r="B29" s="155"/>
      <c r="C29" s="117"/>
      <c r="D29" s="117"/>
      <c r="E29" s="117"/>
      <c r="F29" s="117"/>
      <c r="G29" s="117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156"/>
      <c r="S29" s="156"/>
      <c r="T29" s="156"/>
      <c r="U29" s="156"/>
      <c r="V29" s="117"/>
      <c r="W29" s="117"/>
      <c r="X29" s="117"/>
      <c r="Y29" s="117"/>
      <c r="Z29" s="117"/>
      <c r="AA29" s="117" t="s">
        <v>38</v>
      </c>
      <c r="AB29" s="117"/>
      <c r="AC29" s="117"/>
      <c r="AD29" s="117"/>
      <c r="AE29" s="157" t="e">
        <f>AVERAGE(AV10:AV28,#REF!)</f>
        <v>#REF!</v>
      </c>
      <c r="AF29" s="158"/>
      <c r="AG29" s="158"/>
      <c r="AH29" s="158"/>
      <c r="AJ29" s="159" t="s">
        <v>39</v>
      </c>
      <c r="AK29" s="159"/>
      <c r="AL29" s="159"/>
      <c r="AM29" s="159"/>
      <c r="AN29" s="159"/>
      <c r="AO29" s="160" t="e">
        <f>AVERAGE(AP10:AP28,#REF!)</f>
        <v>#REF!</v>
      </c>
      <c r="AP29" s="160"/>
      <c r="AQ29" s="160"/>
      <c r="AR29" s="160"/>
      <c r="AS29" s="160"/>
      <c r="AT29" s="117"/>
      <c r="AU29" s="117"/>
    </row>
    <row r="30" spans="1:48">
      <c r="A30" s="155" t="s">
        <v>168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</row>
    <row r="31" spans="1:48">
      <c r="A31" s="161" t="s">
        <v>11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</row>
    <row r="32" spans="1:48">
      <c r="A32" s="162" t="s">
        <v>35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</row>
    <row r="33" spans="1:48">
      <c r="A33" s="162" t="s">
        <v>36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</row>
    <row r="34" spans="1:48">
      <c r="A34" s="116"/>
      <c r="B34" s="119" t="s">
        <v>30</v>
      </c>
      <c r="C34" s="119"/>
      <c r="D34" s="119"/>
      <c r="E34" s="119"/>
      <c r="F34" s="119"/>
      <c r="G34" s="119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63" t="s">
        <v>41</v>
      </c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16"/>
      <c r="AS34" s="116"/>
      <c r="AT34" s="116"/>
      <c r="AU34" s="116"/>
      <c r="AV34" s="116"/>
    </row>
    <row r="35" spans="1:48">
      <c r="A35" s="21"/>
      <c r="B35" s="120" t="s">
        <v>166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V35" s="21"/>
      <c r="W35" s="21"/>
      <c r="X35" s="21"/>
      <c r="Y35" s="21"/>
      <c r="Z35" s="21"/>
      <c r="AR35" s="21"/>
    </row>
    <row r="36" spans="1:48">
      <c r="A36" s="21"/>
      <c r="B36" s="118" t="s">
        <v>32</v>
      </c>
      <c r="C36" s="118"/>
      <c r="D36" s="118"/>
      <c r="E36" s="118"/>
      <c r="F36" s="118"/>
      <c r="G36" s="118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54" t="s">
        <v>34</v>
      </c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18"/>
      <c r="AU36" s="118"/>
    </row>
    <row r="37" spans="1:48">
      <c r="A37" s="21"/>
      <c r="B37" s="12"/>
      <c r="C37" s="12"/>
      <c r="D37" s="12"/>
      <c r="E37" s="12"/>
      <c r="F37" s="12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AB37" s="153" t="s">
        <v>31</v>
      </c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</row>
    <row r="38" spans="1:48" ht="6" customHeight="1"/>
    <row r="43" spans="1:48" ht="23.45" customHeight="1"/>
    <row r="44" spans="1:48" ht="5.25" customHeight="1"/>
    <row r="46" spans="1:48" ht="65.45" customHeight="1"/>
    <row r="47" spans="1:48" ht="14.45" customHeight="1"/>
  </sheetData>
  <mergeCells count="64">
    <mergeCell ref="AB37:AQ37"/>
    <mergeCell ref="Z36:AS36"/>
    <mergeCell ref="A29:B29"/>
    <mergeCell ref="H29:P29"/>
    <mergeCell ref="Q29:U29"/>
    <mergeCell ref="AE29:AH29"/>
    <mergeCell ref="AJ29:AN29"/>
    <mergeCell ref="AO29:AS29"/>
    <mergeCell ref="A30:AV30"/>
    <mergeCell ref="A31:AV31"/>
    <mergeCell ref="A32:AV32"/>
    <mergeCell ref="A33:AV33"/>
    <mergeCell ref="AA34:AQ34"/>
    <mergeCell ref="AF8:AF9"/>
    <mergeCell ref="AG8:AG9"/>
    <mergeCell ref="AH8:AH9"/>
    <mergeCell ref="W8:W9"/>
    <mergeCell ref="X8:X9"/>
    <mergeCell ref="Y8:Y9"/>
    <mergeCell ref="Z8:Z9"/>
    <mergeCell ref="AA8:AA9"/>
    <mergeCell ref="AB8:AB9"/>
    <mergeCell ref="G10:G28"/>
    <mergeCell ref="H10:H28"/>
    <mergeCell ref="AC8:AC9"/>
    <mergeCell ref="AD8:AD9"/>
    <mergeCell ref="AE8:AE9"/>
    <mergeCell ref="O8:O9"/>
    <mergeCell ref="P8:P9"/>
    <mergeCell ref="Q8:Q9"/>
    <mergeCell ref="R8:R9"/>
    <mergeCell ref="S8:S9"/>
    <mergeCell ref="A1:AV1"/>
    <mergeCell ref="A2:AV2"/>
    <mergeCell ref="A4:AP4"/>
    <mergeCell ref="A5:AP5"/>
    <mergeCell ref="C7:AM7"/>
    <mergeCell ref="AN7:AN9"/>
    <mergeCell ref="AO7:AO9"/>
    <mergeCell ref="AP7:AP9"/>
    <mergeCell ref="AQ7:AQ8"/>
    <mergeCell ref="AR7:AR8"/>
    <mergeCell ref="V8:V9"/>
    <mergeCell ref="I8:I9"/>
    <mergeCell ref="J8:J9"/>
    <mergeCell ref="K8:K9"/>
    <mergeCell ref="L8:L9"/>
    <mergeCell ref="M8:M9"/>
    <mergeCell ref="AU7:AU8"/>
    <mergeCell ref="AV7:AV9"/>
    <mergeCell ref="C8:C9"/>
    <mergeCell ref="D8:D9"/>
    <mergeCell ref="E8:E9"/>
    <mergeCell ref="F8:F9"/>
    <mergeCell ref="G8:G9"/>
    <mergeCell ref="H8:H9"/>
    <mergeCell ref="N8:N9"/>
    <mergeCell ref="AS7:AS8"/>
    <mergeCell ref="AT7:AT8"/>
    <mergeCell ref="AI8:AI9"/>
    <mergeCell ref="AJ8:AJ9"/>
    <mergeCell ref="AK8:AK9"/>
    <mergeCell ref="AL8:AL9"/>
    <mergeCell ref="AM8:AM9"/>
  </mergeCells>
  <pageMargins left="0.7" right="0.7" top="0.75" bottom="0.75" header="0.3" footer="0.3"/>
  <pageSetup scale="66" orientation="landscape" r:id="rId1"/>
  <rowBreaks count="1" manualBreakCount="1">
    <brk id="3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BEF7-E9E2-4F75-8C5C-5B70FC8C15D5}">
  <dimension ref="A2:G34"/>
  <sheetViews>
    <sheetView workbookViewId="0"/>
  </sheetViews>
  <sheetFormatPr defaultColWidth="11.42578125" defaultRowHeight="15"/>
  <cols>
    <col min="1" max="1" width="42.85546875" customWidth="1"/>
    <col min="2" max="6" width="11.5703125" customWidth="1"/>
  </cols>
  <sheetData>
    <row r="2" spans="1:7" ht="60">
      <c r="A2" s="34" t="s">
        <v>8</v>
      </c>
      <c r="B2" s="32" t="s">
        <v>100</v>
      </c>
      <c r="C2" s="32" t="s">
        <v>101</v>
      </c>
      <c r="D2" s="32" t="s">
        <v>102</v>
      </c>
      <c r="E2" s="32" t="s">
        <v>103</v>
      </c>
      <c r="F2" s="32" t="s">
        <v>104</v>
      </c>
      <c r="G2" s="35" t="s">
        <v>105</v>
      </c>
    </row>
    <row r="3" spans="1:7" ht="28.9" customHeight="1">
      <c r="A3" s="33" t="s">
        <v>80</v>
      </c>
      <c r="B3" s="33">
        <v>2</v>
      </c>
      <c r="C3" s="33">
        <v>1</v>
      </c>
      <c r="D3" s="33">
        <v>15</v>
      </c>
      <c r="E3" s="33">
        <v>1</v>
      </c>
      <c r="F3" s="33">
        <v>1</v>
      </c>
      <c r="G3" s="36">
        <v>20</v>
      </c>
    </row>
    <row r="4" spans="1:7">
      <c r="A4" s="33" t="s">
        <v>88</v>
      </c>
      <c r="B4" s="33">
        <v>3</v>
      </c>
      <c r="C4" s="33">
        <v>1</v>
      </c>
      <c r="D4" s="33">
        <v>11</v>
      </c>
      <c r="E4" s="33">
        <v>3</v>
      </c>
      <c r="F4" s="33">
        <v>1</v>
      </c>
      <c r="G4" s="36">
        <v>19</v>
      </c>
    </row>
    <row r="5" spans="1:7">
      <c r="A5" s="33" t="s">
        <v>44</v>
      </c>
      <c r="B5" s="33">
        <v>3</v>
      </c>
      <c r="C5" s="33">
        <v>1</v>
      </c>
      <c r="D5" s="33">
        <v>11</v>
      </c>
      <c r="E5" s="33">
        <v>5</v>
      </c>
      <c r="F5" s="33">
        <v>1</v>
      </c>
      <c r="G5" s="36">
        <v>21</v>
      </c>
    </row>
    <row r="6" spans="1:7">
      <c r="A6" s="28" t="s">
        <v>81</v>
      </c>
      <c r="B6" s="33">
        <v>3</v>
      </c>
      <c r="C6" s="33">
        <v>1</v>
      </c>
      <c r="D6" s="33">
        <v>15</v>
      </c>
      <c r="E6" s="33">
        <v>5</v>
      </c>
      <c r="F6" s="33">
        <v>1</v>
      </c>
      <c r="G6" s="36">
        <v>20</v>
      </c>
    </row>
    <row r="7" spans="1:7">
      <c r="A7" s="33" t="s">
        <v>57</v>
      </c>
      <c r="B7" s="33">
        <v>3</v>
      </c>
      <c r="C7" s="33">
        <v>1</v>
      </c>
      <c r="D7" s="33">
        <v>15</v>
      </c>
      <c r="E7" s="33">
        <v>5</v>
      </c>
      <c r="F7" s="33">
        <v>1</v>
      </c>
      <c r="G7" s="36">
        <v>25</v>
      </c>
    </row>
    <row r="8" spans="1:7">
      <c r="A8" s="33" t="s">
        <v>47</v>
      </c>
      <c r="B8" s="33">
        <v>3</v>
      </c>
      <c r="C8" s="33">
        <v>1</v>
      </c>
      <c r="D8" s="33">
        <v>11</v>
      </c>
      <c r="E8" s="33">
        <v>3</v>
      </c>
      <c r="F8" s="33">
        <v>1</v>
      </c>
      <c r="G8" s="36">
        <v>19</v>
      </c>
    </row>
    <row r="9" spans="1:7" ht="22.9" customHeight="1">
      <c r="A9" s="33" t="s">
        <v>90</v>
      </c>
      <c r="B9" s="33">
        <v>3</v>
      </c>
      <c r="C9" s="33">
        <v>1</v>
      </c>
      <c r="D9" s="33">
        <v>15</v>
      </c>
      <c r="E9" s="33">
        <v>5</v>
      </c>
      <c r="F9" s="33">
        <v>1</v>
      </c>
      <c r="G9" s="36">
        <v>25</v>
      </c>
    </row>
    <row r="10" spans="1:7" ht="22.15" customHeight="1">
      <c r="A10" s="33" t="s">
        <v>83</v>
      </c>
      <c r="B10" s="33">
        <v>3</v>
      </c>
      <c r="C10" s="33">
        <v>1</v>
      </c>
      <c r="D10" s="33">
        <v>11</v>
      </c>
      <c r="E10" s="33">
        <v>5</v>
      </c>
      <c r="F10" s="33">
        <v>1</v>
      </c>
      <c r="G10" s="36">
        <v>21</v>
      </c>
    </row>
    <row r="11" spans="1:7">
      <c r="A11" s="33" t="s">
        <v>84</v>
      </c>
      <c r="B11" s="33">
        <v>2</v>
      </c>
      <c r="C11" s="33">
        <v>1</v>
      </c>
      <c r="D11" s="33">
        <v>15</v>
      </c>
      <c r="E11" s="33">
        <v>1</v>
      </c>
      <c r="F11" s="33">
        <v>1</v>
      </c>
      <c r="G11" s="36">
        <v>20</v>
      </c>
    </row>
    <row r="12" spans="1:7">
      <c r="A12" s="33" t="s">
        <v>53</v>
      </c>
      <c r="B12" s="33">
        <v>3</v>
      </c>
      <c r="C12" s="33">
        <v>1</v>
      </c>
      <c r="D12" s="33">
        <v>8</v>
      </c>
      <c r="E12" s="33">
        <v>5</v>
      </c>
      <c r="F12" s="33">
        <v>1</v>
      </c>
      <c r="G12" s="36">
        <v>18</v>
      </c>
    </row>
    <row r="13" spans="1:7">
      <c r="A13" s="33" t="s">
        <v>49</v>
      </c>
      <c r="B13" s="33">
        <v>3</v>
      </c>
      <c r="C13" s="33">
        <v>1</v>
      </c>
      <c r="D13" s="33">
        <v>15</v>
      </c>
      <c r="E13" s="33">
        <v>5</v>
      </c>
      <c r="F13" s="33">
        <v>1</v>
      </c>
      <c r="G13" s="36">
        <v>25</v>
      </c>
    </row>
    <row r="14" spans="1:7">
      <c r="A14" s="33" t="s">
        <v>45</v>
      </c>
      <c r="B14" s="33">
        <v>3</v>
      </c>
      <c r="C14" s="33">
        <v>1</v>
      </c>
      <c r="D14" s="33">
        <v>15</v>
      </c>
      <c r="E14" s="33">
        <v>5</v>
      </c>
      <c r="F14" s="33">
        <v>1</v>
      </c>
      <c r="G14" s="36">
        <v>25</v>
      </c>
    </row>
    <row r="15" spans="1:7">
      <c r="A15" s="33" t="s">
        <v>43</v>
      </c>
      <c r="B15" s="33">
        <v>3</v>
      </c>
      <c r="C15" s="33">
        <v>1</v>
      </c>
      <c r="D15" s="33">
        <v>11</v>
      </c>
      <c r="E15" s="33">
        <v>5</v>
      </c>
      <c r="F15" s="33">
        <v>1</v>
      </c>
      <c r="G15" s="36">
        <v>21</v>
      </c>
    </row>
    <row r="16" spans="1:7">
      <c r="A16" s="33" t="s">
        <v>89</v>
      </c>
      <c r="B16" s="33">
        <v>3</v>
      </c>
      <c r="C16" s="33">
        <v>1</v>
      </c>
      <c r="D16" s="33">
        <v>15</v>
      </c>
      <c r="E16" s="33">
        <v>5</v>
      </c>
      <c r="F16" s="33">
        <v>1</v>
      </c>
      <c r="G16" s="36">
        <v>25</v>
      </c>
    </row>
    <row r="17" spans="1:7" ht="67.900000000000006" customHeight="1">
      <c r="A17" s="33" t="s">
        <v>56</v>
      </c>
      <c r="B17" s="33">
        <v>3</v>
      </c>
      <c r="C17" s="33">
        <v>1</v>
      </c>
      <c r="D17" s="33">
        <v>15</v>
      </c>
      <c r="E17" s="33">
        <v>5</v>
      </c>
      <c r="F17" s="33">
        <v>1</v>
      </c>
      <c r="G17" s="36">
        <v>25</v>
      </c>
    </row>
    <row r="18" spans="1:7">
      <c r="A18" s="33" t="s">
        <v>75</v>
      </c>
      <c r="B18" s="33">
        <v>3</v>
      </c>
      <c r="C18" s="33">
        <v>1</v>
      </c>
      <c r="D18" s="33">
        <v>15</v>
      </c>
      <c r="E18" s="33">
        <v>5</v>
      </c>
      <c r="F18" s="33">
        <v>1</v>
      </c>
      <c r="G18" s="36">
        <v>25</v>
      </c>
    </row>
    <row r="19" spans="1:7">
      <c r="A19" s="33" t="s">
        <v>74</v>
      </c>
      <c r="B19" s="33">
        <v>3</v>
      </c>
      <c r="C19" s="33">
        <v>1</v>
      </c>
      <c r="D19" s="33">
        <v>15</v>
      </c>
      <c r="E19" s="33">
        <v>5</v>
      </c>
      <c r="F19" s="33">
        <v>1</v>
      </c>
      <c r="G19" s="36">
        <v>25</v>
      </c>
    </row>
    <row r="20" spans="1:7">
      <c r="A20" s="33" t="s">
        <v>79</v>
      </c>
      <c r="B20" s="33">
        <v>3</v>
      </c>
      <c r="C20" s="33">
        <v>1</v>
      </c>
      <c r="D20" s="33">
        <v>15</v>
      </c>
      <c r="E20" s="33">
        <v>5</v>
      </c>
      <c r="F20" s="33">
        <v>1</v>
      </c>
      <c r="G20" s="36">
        <v>25</v>
      </c>
    </row>
    <row r="21" spans="1:7">
      <c r="A21" s="33" t="s">
        <v>77</v>
      </c>
      <c r="B21" s="33">
        <v>2</v>
      </c>
      <c r="C21" s="33">
        <v>1</v>
      </c>
      <c r="D21" s="33">
        <v>15</v>
      </c>
      <c r="E21" s="33">
        <v>1</v>
      </c>
      <c r="F21" s="33">
        <v>1</v>
      </c>
      <c r="G21" s="36">
        <v>20</v>
      </c>
    </row>
    <row r="22" spans="1:7">
      <c r="A22" s="33" t="s">
        <v>76</v>
      </c>
      <c r="B22" s="33">
        <v>3</v>
      </c>
      <c r="C22" s="33">
        <v>1</v>
      </c>
      <c r="D22" s="33">
        <v>15</v>
      </c>
      <c r="E22" s="33">
        <v>5</v>
      </c>
      <c r="F22" s="33">
        <v>1</v>
      </c>
      <c r="G22" s="36">
        <v>25</v>
      </c>
    </row>
    <row r="23" spans="1:7" ht="24.6" customHeight="1">
      <c r="A23" s="33" t="s">
        <v>78</v>
      </c>
      <c r="B23" s="33">
        <v>2</v>
      </c>
      <c r="C23" s="33">
        <v>0.75</v>
      </c>
      <c r="D23" s="33">
        <v>7.5</v>
      </c>
      <c r="E23" s="33">
        <v>0</v>
      </c>
      <c r="F23" s="33">
        <v>1</v>
      </c>
      <c r="G23" s="36">
        <v>11</v>
      </c>
    </row>
    <row r="24" spans="1:7">
      <c r="A24" s="33" t="s">
        <v>50</v>
      </c>
      <c r="B24" s="33">
        <v>2</v>
      </c>
      <c r="C24" s="33">
        <v>1</v>
      </c>
      <c r="D24" s="33">
        <v>11</v>
      </c>
      <c r="E24" s="33">
        <v>0</v>
      </c>
      <c r="F24" s="33">
        <v>1</v>
      </c>
      <c r="G24" s="36">
        <v>15</v>
      </c>
    </row>
    <row r="25" spans="1:7">
      <c r="A25" s="28" t="s">
        <v>73</v>
      </c>
      <c r="B25" s="33">
        <v>3</v>
      </c>
      <c r="C25" s="33">
        <v>1</v>
      </c>
      <c r="D25" s="33">
        <v>15</v>
      </c>
      <c r="E25" s="33">
        <v>5</v>
      </c>
      <c r="F25" s="33">
        <v>1</v>
      </c>
      <c r="G25" s="36">
        <v>20</v>
      </c>
    </row>
    <row r="26" spans="1:7">
      <c r="A26" s="33" t="s">
        <v>72</v>
      </c>
      <c r="B26" s="33">
        <v>3</v>
      </c>
      <c r="C26" s="33">
        <v>1</v>
      </c>
      <c r="D26" s="33">
        <v>8</v>
      </c>
      <c r="E26" s="33">
        <v>5</v>
      </c>
      <c r="F26" s="33">
        <v>1</v>
      </c>
      <c r="G26" s="36">
        <v>18</v>
      </c>
    </row>
    <row r="27" spans="1:7">
      <c r="A27" s="33" t="s">
        <v>48</v>
      </c>
      <c r="B27" s="33">
        <v>3</v>
      </c>
      <c r="C27" s="33">
        <v>1</v>
      </c>
      <c r="D27" s="33">
        <v>15</v>
      </c>
      <c r="E27" s="33">
        <v>5</v>
      </c>
      <c r="F27" s="33">
        <v>1</v>
      </c>
      <c r="G27" s="36">
        <v>25</v>
      </c>
    </row>
    <row r="28" spans="1:7">
      <c r="A28" s="44" t="s">
        <v>54</v>
      </c>
      <c r="B28" s="38">
        <v>3</v>
      </c>
      <c r="C28" s="38">
        <v>1</v>
      </c>
      <c r="D28" s="38">
        <v>8</v>
      </c>
      <c r="E28" s="38">
        <v>5</v>
      </c>
      <c r="F28" s="38">
        <v>1</v>
      </c>
      <c r="G28" s="39">
        <v>18</v>
      </c>
    </row>
    <row r="29" spans="1:7">
      <c r="A29" s="44" t="s">
        <v>85</v>
      </c>
      <c r="B29" s="38">
        <v>3</v>
      </c>
      <c r="C29" s="38">
        <v>1</v>
      </c>
      <c r="D29" s="38">
        <v>15</v>
      </c>
      <c r="E29" s="38">
        <v>5</v>
      </c>
      <c r="F29" s="38">
        <v>1</v>
      </c>
      <c r="G29" s="39">
        <v>25</v>
      </c>
    </row>
    <row r="30" spans="1:7">
      <c r="A30" t="s">
        <v>87</v>
      </c>
      <c r="B30" s="38">
        <v>3</v>
      </c>
      <c r="C30" s="38">
        <v>1</v>
      </c>
      <c r="D30" s="38">
        <v>15</v>
      </c>
      <c r="E30" s="38">
        <v>5</v>
      </c>
      <c r="F30" s="38">
        <v>1</v>
      </c>
      <c r="G30" s="39">
        <v>20</v>
      </c>
    </row>
    <row r="31" spans="1:7">
      <c r="A31" s="28" t="s">
        <v>86</v>
      </c>
      <c r="B31" s="38">
        <v>2</v>
      </c>
      <c r="C31" s="38">
        <v>0.75</v>
      </c>
      <c r="D31" s="38">
        <v>3</v>
      </c>
      <c r="E31" s="38">
        <v>2</v>
      </c>
      <c r="F31" s="38">
        <v>0</v>
      </c>
      <c r="G31" s="39">
        <v>8</v>
      </c>
    </row>
    <row r="32" spans="1:7">
      <c r="A32" s="28" t="s">
        <v>46</v>
      </c>
      <c r="B32" s="38">
        <v>3</v>
      </c>
      <c r="C32" s="38">
        <v>1</v>
      </c>
      <c r="D32" s="38">
        <v>15</v>
      </c>
      <c r="E32" s="38">
        <v>5</v>
      </c>
      <c r="F32" s="38">
        <v>1</v>
      </c>
      <c r="G32" s="39">
        <v>25</v>
      </c>
    </row>
    <row r="33" spans="1:7">
      <c r="A33" s="28" t="s">
        <v>51</v>
      </c>
      <c r="B33" s="38">
        <v>3</v>
      </c>
      <c r="C33" s="38">
        <v>1</v>
      </c>
      <c r="D33" s="38">
        <v>15</v>
      </c>
      <c r="E33" s="38">
        <v>5</v>
      </c>
      <c r="F33" s="38">
        <v>1</v>
      </c>
      <c r="G33" s="39">
        <v>25</v>
      </c>
    </row>
    <row r="34" spans="1:7">
      <c r="A34" s="28" t="s">
        <v>52</v>
      </c>
      <c r="B34" s="38">
        <v>3</v>
      </c>
      <c r="C34" s="38">
        <v>1</v>
      </c>
      <c r="D34" s="38">
        <v>15</v>
      </c>
      <c r="E34" s="38">
        <v>5</v>
      </c>
      <c r="F34" s="38">
        <v>1</v>
      </c>
      <c r="G34" s="39">
        <v>25</v>
      </c>
    </row>
  </sheetData>
  <pageMargins left="0.25" right="0.25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7B1E-2597-42F3-87B3-D0D694EE8CDA}">
  <dimension ref="A1:K22"/>
  <sheetViews>
    <sheetView workbookViewId="0"/>
  </sheetViews>
  <sheetFormatPr defaultColWidth="11.42578125" defaultRowHeight="15"/>
  <cols>
    <col min="1" max="1" width="29.140625" customWidth="1"/>
    <col min="2" max="3" width="3.42578125" bestFit="1" customWidth="1"/>
    <col min="4" max="4" width="3.5703125" customWidth="1"/>
    <col min="5" max="5" width="3.28515625" customWidth="1"/>
    <col min="6" max="6" width="3.140625" customWidth="1"/>
  </cols>
  <sheetData>
    <row r="1" spans="1:11">
      <c r="A1" s="15"/>
      <c r="B1" s="166">
        <v>45328</v>
      </c>
      <c r="C1" s="166">
        <v>45329</v>
      </c>
      <c r="D1" s="195" t="s">
        <v>94</v>
      </c>
      <c r="E1" s="166">
        <v>45335</v>
      </c>
      <c r="F1" s="166">
        <v>45336</v>
      </c>
    </row>
    <row r="2" spans="1:11">
      <c r="A2" s="23" t="s">
        <v>8</v>
      </c>
      <c r="B2" s="195"/>
      <c r="C2" s="195"/>
      <c r="D2" s="195"/>
      <c r="E2" s="195"/>
      <c r="F2" s="195"/>
    </row>
    <row r="3" spans="1:11" ht="18">
      <c r="A3" s="28" t="s">
        <v>51</v>
      </c>
      <c r="B3" s="24" t="s">
        <v>93</v>
      </c>
      <c r="C3" s="30" t="s">
        <v>93</v>
      </c>
      <c r="D3" s="24" t="s">
        <v>96</v>
      </c>
      <c r="E3" s="24" t="s">
        <v>93</v>
      </c>
      <c r="F3" s="16" t="s">
        <v>96</v>
      </c>
    </row>
    <row r="4" spans="1:11" ht="18">
      <c r="A4" s="28" t="s">
        <v>43</v>
      </c>
      <c r="B4" s="24" t="s">
        <v>93</v>
      </c>
      <c r="C4" s="30" t="s">
        <v>93</v>
      </c>
      <c r="D4" s="24"/>
      <c r="E4" s="24"/>
      <c r="F4" s="16"/>
      <c r="G4" t="s">
        <v>97</v>
      </c>
      <c r="J4" s="9">
        <v>0</v>
      </c>
      <c r="K4" s="9">
        <v>0</v>
      </c>
    </row>
    <row r="5" spans="1:11" ht="18">
      <c r="A5" s="28" t="s">
        <v>86</v>
      </c>
      <c r="B5" s="24"/>
      <c r="C5" s="24" t="s">
        <v>93</v>
      </c>
      <c r="D5" s="24"/>
      <c r="E5" s="24" t="s">
        <v>93</v>
      </c>
      <c r="F5" s="17"/>
      <c r="J5" s="9">
        <v>1</v>
      </c>
      <c r="K5" s="9">
        <v>0</v>
      </c>
    </row>
    <row r="6" spans="1:11" ht="18">
      <c r="A6" s="28" t="s">
        <v>84</v>
      </c>
      <c r="B6" s="24" t="s">
        <v>93</v>
      </c>
      <c r="C6" s="30" t="s">
        <v>93</v>
      </c>
      <c r="D6" s="24" t="s">
        <v>95</v>
      </c>
      <c r="E6" s="24" t="s">
        <v>93</v>
      </c>
      <c r="F6" s="16"/>
      <c r="J6" s="9">
        <v>0</v>
      </c>
      <c r="K6" s="9">
        <v>0</v>
      </c>
    </row>
    <row r="7" spans="1:11" ht="18">
      <c r="A7" s="28" t="s">
        <v>56</v>
      </c>
      <c r="B7" s="29" t="s">
        <v>93</v>
      </c>
      <c r="C7" s="30" t="s">
        <v>93</v>
      </c>
      <c r="D7" s="29" t="s">
        <v>95</v>
      </c>
      <c r="E7" s="29" t="s">
        <v>93</v>
      </c>
      <c r="F7" s="16"/>
      <c r="J7" s="9">
        <v>0</v>
      </c>
      <c r="K7" s="9">
        <v>0</v>
      </c>
    </row>
    <row r="8" spans="1:11" ht="18">
      <c r="A8" s="28" t="s">
        <v>79</v>
      </c>
      <c r="B8" s="24" t="s">
        <v>93</v>
      </c>
      <c r="C8" s="24" t="s">
        <v>93</v>
      </c>
      <c r="D8" s="24" t="s">
        <v>95</v>
      </c>
      <c r="E8" s="24" t="s">
        <v>93</v>
      </c>
      <c r="F8" s="16"/>
      <c r="J8" s="9">
        <v>1</v>
      </c>
      <c r="K8" s="9">
        <v>0</v>
      </c>
    </row>
    <row r="9" spans="1:11" ht="18">
      <c r="A9" s="28" t="s">
        <v>77</v>
      </c>
      <c r="B9" s="24" t="s">
        <v>93</v>
      </c>
      <c r="C9" s="24" t="s">
        <v>93</v>
      </c>
      <c r="D9" s="24" t="s">
        <v>95</v>
      </c>
      <c r="E9" s="24" t="s">
        <v>93</v>
      </c>
      <c r="F9" s="16"/>
      <c r="J9" s="9">
        <v>0</v>
      </c>
      <c r="K9" s="9"/>
    </row>
    <row r="10" spans="1:11" ht="18">
      <c r="A10" s="28" t="s">
        <v>78</v>
      </c>
      <c r="B10" s="24" t="s">
        <v>93</v>
      </c>
      <c r="C10" s="24" t="s">
        <v>93</v>
      </c>
      <c r="D10" s="24" t="s">
        <v>95</v>
      </c>
      <c r="E10" s="24" t="s">
        <v>93</v>
      </c>
      <c r="F10" s="16" t="s">
        <v>93</v>
      </c>
      <c r="J10" s="9">
        <v>0</v>
      </c>
      <c r="K10" s="9">
        <v>0</v>
      </c>
    </row>
    <row r="11" spans="1:11" ht="18">
      <c r="A11" s="28" t="s">
        <v>50</v>
      </c>
      <c r="B11" s="24" t="s">
        <v>93</v>
      </c>
      <c r="C11" s="24" t="s">
        <v>93</v>
      </c>
      <c r="D11" s="24"/>
      <c r="E11" s="24" t="s">
        <v>93</v>
      </c>
      <c r="F11" s="16"/>
      <c r="J11" s="9">
        <v>0</v>
      </c>
      <c r="K11" s="9">
        <v>0</v>
      </c>
    </row>
    <row r="12" spans="1:11" ht="18">
      <c r="A12" s="28" t="s">
        <v>73</v>
      </c>
      <c r="B12" s="24" t="s">
        <v>93</v>
      </c>
      <c r="C12" s="24" t="s">
        <v>93</v>
      </c>
      <c r="D12" s="24"/>
      <c r="E12" s="24" t="s">
        <v>93</v>
      </c>
      <c r="F12" s="16"/>
      <c r="J12" s="9">
        <v>0</v>
      </c>
      <c r="K12" s="9">
        <v>0</v>
      </c>
    </row>
    <row r="13" spans="1:11" ht="18">
      <c r="A13" s="28" t="s">
        <v>72</v>
      </c>
      <c r="B13" s="24" t="s">
        <v>96</v>
      </c>
      <c r="C13" s="24" t="s">
        <v>96</v>
      </c>
      <c r="D13" s="24" t="s">
        <v>95</v>
      </c>
      <c r="E13" s="24" t="s">
        <v>93</v>
      </c>
      <c r="F13" s="16" t="s">
        <v>95</v>
      </c>
      <c r="J13" s="9">
        <v>0</v>
      </c>
      <c r="K13" s="9">
        <v>0</v>
      </c>
    </row>
    <row r="14" spans="1:11">
      <c r="J14" s="9">
        <v>0</v>
      </c>
      <c r="K14" s="9">
        <v>0</v>
      </c>
    </row>
    <row r="15" spans="1:11">
      <c r="J15" s="9">
        <v>1</v>
      </c>
      <c r="K15" s="9">
        <v>0</v>
      </c>
    </row>
    <row r="16" spans="1:11">
      <c r="J16" s="9">
        <v>0</v>
      </c>
      <c r="K16" s="9">
        <v>0</v>
      </c>
    </row>
    <row r="17" spans="10:11">
      <c r="J17" s="9">
        <v>0</v>
      </c>
      <c r="K17" s="9">
        <v>0</v>
      </c>
    </row>
    <row r="18" spans="10:11">
      <c r="J18" s="9">
        <v>0</v>
      </c>
      <c r="K18" s="9">
        <v>0</v>
      </c>
    </row>
    <row r="19" spans="10:11">
      <c r="J19" s="9">
        <v>0</v>
      </c>
      <c r="K19" s="9">
        <v>0</v>
      </c>
    </row>
    <row r="20" spans="10:11">
      <c r="J20" s="9">
        <v>2</v>
      </c>
      <c r="K20" s="9">
        <v>0</v>
      </c>
    </row>
    <row r="21" spans="10:11">
      <c r="J21" s="9">
        <v>0</v>
      </c>
      <c r="K21" s="9">
        <v>0</v>
      </c>
    </row>
    <row r="22" spans="10:11">
      <c r="J22" s="9">
        <v>1</v>
      </c>
      <c r="K22" s="9">
        <v>0</v>
      </c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DE1F-4766-4852-8B7E-008CE7D017D7}">
  <sheetPr>
    <tabColor theme="6" tint="0.59999389629810485"/>
  </sheetPr>
  <dimension ref="A2:E33"/>
  <sheetViews>
    <sheetView workbookViewId="0"/>
  </sheetViews>
  <sheetFormatPr defaultColWidth="11.42578125" defaultRowHeight="15"/>
  <cols>
    <col min="1" max="1" width="21.28515625" customWidth="1"/>
    <col min="2" max="2" width="41.7109375" customWidth="1"/>
    <col min="3" max="3" width="22.140625" customWidth="1"/>
  </cols>
  <sheetData>
    <row r="2" spans="1:5">
      <c r="A2" s="28" t="s">
        <v>147</v>
      </c>
      <c r="B2" s="28" t="s">
        <v>148</v>
      </c>
      <c r="C2" s="28" t="s">
        <v>137</v>
      </c>
      <c r="D2" s="28" t="s">
        <v>149</v>
      </c>
      <c r="E2" s="28" t="s">
        <v>150</v>
      </c>
    </row>
    <row r="3" spans="1:5">
      <c r="A3" s="196" t="s">
        <v>131</v>
      </c>
      <c r="B3" s="28" t="s">
        <v>80</v>
      </c>
      <c r="C3" s="197" t="s">
        <v>139</v>
      </c>
      <c r="D3" s="198"/>
      <c r="E3" s="198"/>
    </row>
    <row r="4" spans="1:5">
      <c r="A4" s="196"/>
      <c r="B4" s="28" t="s">
        <v>86</v>
      </c>
      <c r="C4" s="197"/>
      <c r="D4" s="199"/>
      <c r="E4" s="199"/>
    </row>
    <row r="5" spans="1:5">
      <c r="A5" s="196"/>
      <c r="B5" s="28" t="s">
        <v>77</v>
      </c>
      <c r="C5" s="197"/>
      <c r="D5" s="199"/>
      <c r="E5" s="199"/>
    </row>
    <row r="6" spans="1:5">
      <c r="A6" s="196"/>
      <c r="B6" s="28" t="s">
        <v>78</v>
      </c>
      <c r="C6" s="197"/>
      <c r="D6" s="199"/>
      <c r="E6" s="199"/>
    </row>
    <row r="7" spans="1:5">
      <c r="A7" s="196"/>
      <c r="B7" s="28" t="s">
        <v>50</v>
      </c>
      <c r="C7" s="197"/>
      <c r="D7" s="200"/>
      <c r="E7" s="200"/>
    </row>
    <row r="8" spans="1:5">
      <c r="A8" s="196" t="s">
        <v>130</v>
      </c>
      <c r="B8" s="28" t="s">
        <v>88</v>
      </c>
      <c r="C8" s="197" t="s">
        <v>144</v>
      </c>
      <c r="D8" s="198"/>
      <c r="E8" s="198"/>
    </row>
    <row r="9" spans="1:5">
      <c r="A9" s="196"/>
      <c r="B9" s="28" t="s">
        <v>44</v>
      </c>
      <c r="C9" s="197"/>
      <c r="D9" s="199"/>
      <c r="E9" s="199"/>
    </row>
    <row r="10" spans="1:5">
      <c r="A10" s="196"/>
      <c r="B10" s="28" t="s">
        <v>47</v>
      </c>
      <c r="C10" s="197"/>
      <c r="D10" s="199"/>
      <c r="E10" s="199"/>
    </row>
    <row r="11" spans="1:5">
      <c r="A11" s="196"/>
      <c r="B11" s="28" t="s">
        <v>83</v>
      </c>
      <c r="C11" s="197"/>
      <c r="D11" s="199"/>
      <c r="E11" s="199"/>
    </row>
    <row r="12" spans="1:5">
      <c r="A12" s="196"/>
      <c r="B12" s="28" t="s">
        <v>43</v>
      </c>
      <c r="C12" s="197"/>
      <c r="D12" s="200"/>
      <c r="E12" s="200"/>
    </row>
    <row r="13" spans="1:5">
      <c r="A13" s="196" t="s">
        <v>129</v>
      </c>
      <c r="B13" s="28" t="s">
        <v>53</v>
      </c>
      <c r="C13" s="197" t="s">
        <v>141</v>
      </c>
      <c r="D13" s="198"/>
      <c r="E13" s="198"/>
    </row>
    <row r="14" spans="1:5">
      <c r="A14" s="196"/>
      <c r="B14" s="28" t="s">
        <v>49</v>
      </c>
      <c r="C14" s="197"/>
      <c r="D14" s="199"/>
      <c r="E14" s="199"/>
    </row>
    <row r="15" spans="1:5">
      <c r="A15" s="196"/>
      <c r="B15" s="28" t="s">
        <v>74</v>
      </c>
      <c r="C15" s="197"/>
      <c r="D15" s="199"/>
      <c r="E15" s="199"/>
    </row>
    <row r="16" spans="1:5">
      <c r="A16" s="196"/>
      <c r="B16" s="28" t="s">
        <v>54</v>
      </c>
      <c r="C16" s="197"/>
      <c r="D16" s="200"/>
      <c r="E16" s="200"/>
    </row>
    <row r="17" spans="1:5">
      <c r="A17" s="196" t="s">
        <v>146</v>
      </c>
      <c r="B17" s="28" t="s">
        <v>81</v>
      </c>
      <c r="C17" s="197" t="s">
        <v>143</v>
      </c>
      <c r="D17" s="201" t="s">
        <v>151</v>
      </c>
      <c r="E17" s="198"/>
    </row>
    <row r="18" spans="1:5">
      <c r="A18" s="196"/>
      <c r="B18" s="28" t="s">
        <v>73</v>
      </c>
      <c r="C18" s="197"/>
      <c r="D18" s="202"/>
      <c r="E18" s="199"/>
    </row>
    <row r="19" spans="1:5">
      <c r="A19" s="196"/>
      <c r="B19" s="28" t="s">
        <v>87</v>
      </c>
      <c r="C19" s="197"/>
      <c r="D19" s="203"/>
      <c r="E19" s="200"/>
    </row>
    <row r="20" spans="1:5">
      <c r="A20" s="196" t="s">
        <v>125</v>
      </c>
      <c r="B20" s="28" t="s">
        <v>90</v>
      </c>
      <c r="C20" s="197" t="s">
        <v>139</v>
      </c>
      <c r="D20" s="201" t="s">
        <v>151</v>
      </c>
      <c r="E20" s="198"/>
    </row>
    <row r="21" spans="1:5">
      <c r="A21" s="196"/>
      <c r="B21" s="28" t="s">
        <v>82</v>
      </c>
      <c r="C21" s="197"/>
      <c r="D21" s="202"/>
      <c r="E21" s="199"/>
    </row>
    <row r="22" spans="1:5">
      <c r="A22" s="196"/>
      <c r="B22" s="28" t="s">
        <v>56</v>
      </c>
      <c r="C22" s="197"/>
      <c r="D22" s="202"/>
      <c r="E22" s="199"/>
    </row>
    <row r="23" spans="1:5">
      <c r="A23" s="196"/>
      <c r="B23" s="28" t="s">
        <v>79</v>
      </c>
      <c r="C23" s="197"/>
      <c r="D23" s="203"/>
      <c r="E23" s="200"/>
    </row>
    <row r="24" spans="1:5">
      <c r="A24" s="196" t="s">
        <v>128</v>
      </c>
      <c r="B24" s="28" t="s">
        <v>51</v>
      </c>
      <c r="C24" s="197" t="s">
        <v>141</v>
      </c>
      <c r="D24" s="201" t="s">
        <v>151</v>
      </c>
      <c r="E24" s="198"/>
    </row>
    <row r="25" spans="1:5">
      <c r="A25" s="196"/>
      <c r="B25" s="28" t="s">
        <v>84</v>
      </c>
      <c r="C25" s="197"/>
      <c r="D25" s="202"/>
      <c r="E25" s="199"/>
    </row>
    <row r="26" spans="1:5">
      <c r="A26" s="196"/>
      <c r="B26" s="28" t="s">
        <v>52</v>
      </c>
      <c r="C26" s="197"/>
      <c r="D26" s="202"/>
      <c r="E26" s="199"/>
    </row>
    <row r="27" spans="1:5">
      <c r="A27" s="196"/>
      <c r="B27" s="28" t="s">
        <v>89</v>
      </c>
      <c r="C27" s="197"/>
      <c r="D27" s="202"/>
      <c r="E27" s="199"/>
    </row>
    <row r="28" spans="1:5">
      <c r="A28" s="196"/>
      <c r="B28" s="28" t="s">
        <v>48</v>
      </c>
      <c r="C28" s="197"/>
      <c r="D28" s="203"/>
      <c r="E28" s="200"/>
    </row>
    <row r="29" spans="1:5">
      <c r="A29" s="196" t="s">
        <v>126</v>
      </c>
      <c r="B29" s="33" t="s">
        <v>46</v>
      </c>
      <c r="C29" s="197" t="s">
        <v>143</v>
      </c>
      <c r="D29" s="198"/>
      <c r="E29" s="201" t="s">
        <v>152</v>
      </c>
    </row>
    <row r="30" spans="1:5">
      <c r="A30" s="196"/>
      <c r="B30" s="33" t="s">
        <v>45</v>
      </c>
      <c r="C30" s="197"/>
      <c r="D30" s="199"/>
      <c r="E30" s="202"/>
    </row>
    <row r="31" spans="1:5">
      <c r="A31" s="196"/>
      <c r="B31" s="33" t="s">
        <v>75</v>
      </c>
      <c r="C31" s="197"/>
      <c r="D31" s="199"/>
      <c r="E31" s="202"/>
    </row>
    <row r="32" spans="1:5">
      <c r="A32" s="196"/>
      <c r="B32" s="33" t="s">
        <v>76</v>
      </c>
      <c r="C32" s="197"/>
      <c r="D32" s="199"/>
      <c r="E32" s="202"/>
    </row>
    <row r="33" spans="1:5">
      <c r="A33" s="196"/>
      <c r="B33" s="33" t="s">
        <v>85</v>
      </c>
      <c r="C33" s="197"/>
      <c r="D33" s="200"/>
      <c r="E33" s="203"/>
    </row>
  </sheetData>
  <mergeCells count="28">
    <mergeCell ref="A3:A7"/>
    <mergeCell ref="A8:A12"/>
    <mergeCell ref="A13:A16"/>
    <mergeCell ref="A17:A19"/>
    <mergeCell ref="A20:A23"/>
    <mergeCell ref="C3:C7"/>
    <mergeCell ref="C8:C12"/>
    <mergeCell ref="C13:C16"/>
    <mergeCell ref="C17:C19"/>
    <mergeCell ref="C20:C23"/>
    <mergeCell ref="D3:D7"/>
    <mergeCell ref="E3:E7"/>
    <mergeCell ref="D8:D12"/>
    <mergeCell ref="E8:E12"/>
    <mergeCell ref="D13:D16"/>
    <mergeCell ref="E13:E16"/>
    <mergeCell ref="A29:A33"/>
    <mergeCell ref="C29:C33"/>
    <mergeCell ref="D29:D33"/>
    <mergeCell ref="E29:E33"/>
    <mergeCell ref="D17:D19"/>
    <mergeCell ref="E17:E19"/>
    <mergeCell ref="D20:D23"/>
    <mergeCell ref="E20:E23"/>
    <mergeCell ref="D24:D28"/>
    <mergeCell ref="E24:E28"/>
    <mergeCell ref="C24:C28"/>
    <mergeCell ref="A24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AD7C-804C-44E4-9874-01D2D2A556F9}">
  <sheetPr>
    <tabColor theme="6" tint="0.59999389629810485"/>
  </sheetPr>
  <dimension ref="A1:N50"/>
  <sheetViews>
    <sheetView topLeftCell="A13" workbookViewId="0">
      <selection activeCell="I18" sqref="I18"/>
    </sheetView>
  </sheetViews>
  <sheetFormatPr defaultColWidth="11.42578125" defaultRowHeight="15"/>
  <cols>
    <col min="1" max="1" width="3.5703125" customWidth="1"/>
    <col min="2" max="2" width="36.140625" customWidth="1"/>
    <col min="3" max="3" width="3.7109375" hidden="1" customWidth="1"/>
    <col min="4" max="4" width="3.7109375" style="51" customWidth="1"/>
    <col min="5" max="5" width="6.28515625" customWidth="1"/>
    <col min="6" max="6" width="3.85546875" customWidth="1"/>
    <col min="7" max="7" width="8.42578125" customWidth="1"/>
    <col min="8" max="8" width="3.42578125" customWidth="1"/>
    <col min="9" max="9" width="4.85546875" customWidth="1"/>
    <col min="10" max="10" width="4.28515625" customWidth="1"/>
    <col min="11" max="11" width="6.85546875" customWidth="1"/>
  </cols>
  <sheetData>
    <row r="1" spans="1:11" ht="15.75">
      <c r="A1" s="136" t="s">
        <v>0</v>
      </c>
      <c r="B1" s="136"/>
      <c r="C1" s="136"/>
      <c r="D1" s="68"/>
    </row>
    <row r="2" spans="1:11" ht="15.75">
      <c r="A2" s="136" t="s">
        <v>1</v>
      </c>
      <c r="B2" s="136"/>
      <c r="C2" s="136"/>
      <c r="D2" s="68"/>
    </row>
    <row r="3" spans="1:11">
      <c r="A3" s="1"/>
      <c r="B3" s="20"/>
      <c r="C3" s="20"/>
      <c r="D3" s="45"/>
    </row>
    <row r="4" spans="1:11" ht="15.75">
      <c r="A4" s="2" t="s">
        <v>12</v>
      </c>
      <c r="B4" s="2"/>
      <c r="C4" s="2"/>
      <c r="D4" s="46"/>
    </row>
    <row r="5" spans="1:11" ht="15.75">
      <c r="A5" s="138" t="s">
        <v>91</v>
      </c>
      <c r="B5" s="138"/>
      <c r="C5" s="138"/>
      <c r="D5" s="47"/>
    </row>
    <row r="6" spans="1:11" ht="9" customHeight="1">
      <c r="A6" s="5"/>
      <c r="B6" s="13"/>
      <c r="C6" s="13"/>
      <c r="D6" s="48"/>
    </row>
    <row r="7" spans="1:11" ht="94.15" customHeight="1">
      <c r="A7" s="22" t="s">
        <v>7</v>
      </c>
      <c r="B7" s="34" t="s">
        <v>8</v>
      </c>
      <c r="C7" s="109"/>
      <c r="D7" s="93" t="s">
        <v>132</v>
      </c>
      <c r="E7" s="74" t="s">
        <v>123</v>
      </c>
      <c r="F7" s="93" t="s">
        <v>133</v>
      </c>
      <c r="G7" s="74" t="s">
        <v>124</v>
      </c>
      <c r="H7" s="93" t="s">
        <v>158</v>
      </c>
      <c r="I7" s="74" t="s">
        <v>159</v>
      </c>
      <c r="J7" s="93" t="s">
        <v>160</v>
      </c>
      <c r="K7" s="74" t="s">
        <v>161</v>
      </c>
    </row>
    <row r="8" spans="1:11" ht="18.600000000000001" customHeight="1">
      <c r="A8" s="22"/>
      <c r="B8" s="34"/>
      <c r="C8" s="62"/>
      <c r="D8" s="93"/>
      <c r="E8" s="28"/>
      <c r="F8" s="28"/>
      <c r="G8" s="28"/>
      <c r="H8" s="28"/>
      <c r="I8" s="28"/>
      <c r="J8" s="28"/>
      <c r="K8" s="28"/>
    </row>
    <row r="9" spans="1:11" ht="18" customHeight="1">
      <c r="A9" s="10" t="s">
        <v>13</v>
      </c>
      <c r="B9" s="28" t="s">
        <v>80</v>
      </c>
      <c r="C9" s="65">
        <v>7</v>
      </c>
      <c r="D9" s="95">
        <v>8.8000000000000007</v>
      </c>
      <c r="E9" s="70">
        <v>100</v>
      </c>
      <c r="F9" s="36">
        <v>9</v>
      </c>
      <c r="G9" s="70">
        <v>100</v>
      </c>
      <c r="H9" s="106">
        <f>'P3 EQUIPOS'!J10</f>
        <v>10.1</v>
      </c>
      <c r="I9" s="70">
        <f>'P3'!AP10</f>
        <v>100</v>
      </c>
      <c r="J9" s="111">
        <f>AVERAGE(D9,F9,H9)</f>
        <v>9.2999999999999989</v>
      </c>
      <c r="K9" s="70">
        <f>AVERAGE(E9,G9,I9)</f>
        <v>100</v>
      </c>
    </row>
    <row r="10" spans="1:11" ht="15.75">
      <c r="A10" s="10" t="s">
        <v>14</v>
      </c>
      <c r="B10" s="28" t="s">
        <v>88</v>
      </c>
      <c r="C10" s="66">
        <v>7</v>
      </c>
      <c r="D10" s="95">
        <v>8.1363636363636367</v>
      </c>
      <c r="E10" s="70">
        <v>93.333333333333329</v>
      </c>
      <c r="F10" s="36">
        <v>8</v>
      </c>
      <c r="G10" s="70">
        <v>93.333333333333329</v>
      </c>
      <c r="H10" s="106">
        <f>'P3 EQUIPOS'!J11</f>
        <v>10.3</v>
      </c>
      <c r="I10" s="70">
        <f>'P3'!AP11</f>
        <v>100</v>
      </c>
      <c r="J10" s="111">
        <f t="shared" ref="J10:J41" si="0">AVERAGE(D10,F10,H10)</f>
        <v>8.8121212121212125</v>
      </c>
      <c r="K10" s="70">
        <f t="shared" ref="K10:K41" si="1">AVERAGE(E10,G10,I10)</f>
        <v>95.555555555555543</v>
      </c>
    </row>
    <row r="11" spans="1:11" ht="15.75">
      <c r="A11" s="10" t="s">
        <v>15</v>
      </c>
      <c r="B11" s="28" t="s">
        <v>44</v>
      </c>
      <c r="C11" s="66">
        <v>7</v>
      </c>
      <c r="D11" s="95">
        <v>9.3000000000000007</v>
      </c>
      <c r="E11" s="70">
        <v>100</v>
      </c>
      <c r="F11" s="36">
        <v>8</v>
      </c>
      <c r="G11" s="70">
        <v>100</v>
      </c>
      <c r="H11" s="106">
        <f>'P3 EQUIPOS'!J12</f>
        <v>10.3</v>
      </c>
      <c r="I11" s="70">
        <f>'P3'!AP12</f>
        <v>100</v>
      </c>
      <c r="J11" s="111">
        <f t="shared" si="0"/>
        <v>9.2000000000000011</v>
      </c>
      <c r="K11" s="70">
        <f t="shared" si="1"/>
        <v>100</v>
      </c>
    </row>
    <row r="12" spans="1:11" ht="15.75">
      <c r="A12" s="10" t="s">
        <v>16</v>
      </c>
      <c r="B12" s="28" t="s">
        <v>81</v>
      </c>
      <c r="C12" s="66">
        <v>0</v>
      </c>
      <c r="D12" s="95">
        <v>7.672727272727272</v>
      </c>
      <c r="E12" s="70">
        <v>100</v>
      </c>
      <c r="F12" s="96">
        <v>3</v>
      </c>
      <c r="G12" s="71">
        <v>80</v>
      </c>
      <c r="H12" s="106">
        <f>'P3 EQUIPOS'!J13</f>
        <v>6.4</v>
      </c>
      <c r="I12" s="70">
        <f>'P3'!AP13</f>
        <v>84.615384615384613</v>
      </c>
      <c r="J12" s="111">
        <f t="shared" si="0"/>
        <v>5.6909090909090905</v>
      </c>
      <c r="K12" s="70">
        <f t="shared" si="1"/>
        <v>88.205128205128219</v>
      </c>
    </row>
    <row r="13" spans="1:11" ht="18" customHeight="1">
      <c r="A13" s="10" t="s">
        <v>17</v>
      </c>
      <c r="B13" s="28" t="s">
        <v>57</v>
      </c>
      <c r="C13" s="66">
        <v>0</v>
      </c>
      <c r="D13" s="95">
        <v>8.6363636363636367</v>
      </c>
      <c r="E13" s="70">
        <v>93.333333333333329</v>
      </c>
      <c r="F13" s="96">
        <v>3</v>
      </c>
      <c r="G13" s="72">
        <v>86.666666666666671</v>
      </c>
      <c r="H13" s="106">
        <f>'P3 EQUIPOS'!J14</f>
        <v>0</v>
      </c>
      <c r="I13" s="70">
        <f>'P3'!AP14</f>
        <v>100</v>
      </c>
      <c r="J13" s="114">
        <f t="shared" si="0"/>
        <v>3.8787878787878789</v>
      </c>
      <c r="K13" s="70">
        <f t="shared" si="1"/>
        <v>93.333333333333329</v>
      </c>
    </row>
    <row r="14" spans="1:11" ht="18" customHeight="1">
      <c r="A14" s="10" t="s">
        <v>18</v>
      </c>
      <c r="B14" s="28" t="s">
        <v>47</v>
      </c>
      <c r="C14" s="66">
        <v>7</v>
      </c>
      <c r="D14" s="95">
        <v>8.6999999999999993</v>
      </c>
      <c r="E14" s="70">
        <v>100</v>
      </c>
      <c r="F14" s="36">
        <v>8</v>
      </c>
      <c r="G14" s="70">
        <v>100</v>
      </c>
      <c r="H14" s="106">
        <f>'P3 EQUIPOS'!J15</f>
        <v>10.3</v>
      </c>
      <c r="I14" s="70">
        <f>'P3'!AP15</f>
        <v>100</v>
      </c>
      <c r="J14" s="111">
        <f t="shared" si="0"/>
        <v>9</v>
      </c>
      <c r="K14" s="70">
        <f t="shared" si="1"/>
        <v>100</v>
      </c>
    </row>
    <row r="15" spans="1:11" ht="15.75">
      <c r="A15" s="10" t="s">
        <v>19</v>
      </c>
      <c r="B15" s="28" t="s">
        <v>90</v>
      </c>
      <c r="C15" s="66">
        <v>4</v>
      </c>
      <c r="D15" s="95">
        <v>7.709090909090909</v>
      </c>
      <c r="E15" s="70">
        <v>100</v>
      </c>
      <c r="F15" s="96">
        <v>5</v>
      </c>
      <c r="G15" s="71">
        <v>80</v>
      </c>
      <c r="H15" s="106">
        <f>'P3 EQUIPOS'!J16</f>
        <v>9.1999999999999993</v>
      </c>
      <c r="I15" s="70">
        <f>'P3'!AP16</f>
        <v>84.615384615384613</v>
      </c>
      <c r="J15" s="111">
        <f t="shared" si="0"/>
        <v>7.3030303030303019</v>
      </c>
      <c r="K15" s="70">
        <f t="shared" si="1"/>
        <v>88.205128205128219</v>
      </c>
    </row>
    <row r="16" spans="1:11" ht="15.75">
      <c r="A16" s="10" t="s">
        <v>20</v>
      </c>
      <c r="B16" s="28" t="s">
        <v>46</v>
      </c>
      <c r="C16" s="66">
        <v>7</v>
      </c>
      <c r="D16" s="95">
        <v>9.6</v>
      </c>
      <c r="E16" s="70">
        <v>100</v>
      </c>
      <c r="F16" s="36">
        <v>10</v>
      </c>
      <c r="G16" s="70">
        <v>100</v>
      </c>
      <c r="H16" s="106">
        <v>10</v>
      </c>
      <c r="I16" s="70">
        <f>'P3'!AP17</f>
        <v>100</v>
      </c>
      <c r="J16" s="111">
        <f t="shared" si="0"/>
        <v>9.8666666666666671</v>
      </c>
      <c r="K16" s="70">
        <f t="shared" si="1"/>
        <v>100</v>
      </c>
    </row>
    <row r="17" spans="1:14" ht="15.75">
      <c r="A17" s="10" t="s">
        <v>21</v>
      </c>
      <c r="B17" s="28" t="s">
        <v>51</v>
      </c>
      <c r="C17" s="66">
        <v>7</v>
      </c>
      <c r="D17" s="95">
        <v>8.6</v>
      </c>
      <c r="E17" s="70">
        <v>100</v>
      </c>
      <c r="F17" s="36">
        <v>10</v>
      </c>
      <c r="G17" s="70">
        <v>100</v>
      </c>
      <c r="H17" s="106">
        <v>10</v>
      </c>
      <c r="I17" s="70">
        <f>'P3'!AP18</f>
        <v>100</v>
      </c>
      <c r="J17" s="111">
        <f t="shared" si="0"/>
        <v>9.5333333333333332</v>
      </c>
      <c r="K17" s="70">
        <f t="shared" si="1"/>
        <v>100</v>
      </c>
    </row>
    <row r="18" spans="1:14" ht="15.75">
      <c r="A18" s="10" t="s">
        <v>22</v>
      </c>
      <c r="B18" s="113" t="s">
        <v>82</v>
      </c>
      <c r="C18" s="66">
        <v>3</v>
      </c>
      <c r="D18" s="94">
        <v>4.4818181818181815</v>
      </c>
      <c r="E18" s="71">
        <v>80</v>
      </c>
      <c r="F18" s="96">
        <v>3</v>
      </c>
      <c r="G18" s="73">
        <v>73</v>
      </c>
      <c r="H18" s="106">
        <f>'P3 EQUIPOS'!J19</f>
        <v>9.4</v>
      </c>
      <c r="I18" s="70">
        <v>100</v>
      </c>
      <c r="J18" s="115">
        <f>AVERAGE(D18,F18,H18)</f>
        <v>5.6272727272727279</v>
      </c>
      <c r="K18" s="121">
        <f>AVERAGE(E18,G18,I18)</f>
        <v>84.333333333333329</v>
      </c>
      <c r="L18" s="110">
        <v>2.2999999999999998</v>
      </c>
      <c r="M18" s="28"/>
      <c r="N18" s="28">
        <v>0.8</v>
      </c>
    </row>
    <row r="19" spans="1:14" ht="15.75">
      <c r="A19" s="10" t="s">
        <v>23</v>
      </c>
      <c r="B19" s="28" t="s">
        <v>83</v>
      </c>
      <c r="C19" s="66">
        <v>7</v>
      </c>
      <c r="D19" s="95">
        <v>9.1</v>
      </c>
      <c r="E19" s="70">
        <v>100</v>
      </c>
      <c r="F19" s="36">
        <v>9</v>
      </c>
      <c r="G19" s="70">
        <v>100</v>
      </c>
      <c r="H19" s="106">
        <f>'P3 EQUIPOS'!J20</f>
        <v>10.3</v>
      </c>
      <c r="I19" s="70">
        <f>'P3'!AP20</f>
        <v>100</v>
      </c>
      <c r="J19" s="111">
        <f t="shared" si="0"/>
        <v>9.4666666666666668</v>
      </c>
      <c r="K19" s="70">
        <f t="shared" si="1"/>
        <v>100</v>
      </c>
    </row>
    <row r="20" spans="1:14" ht="18" customHeight="1">
      <c r="A20" s="10" t="s">
        <v>24</v>
      </c>
      <c r="B20" s="28" t="s">
        <v>84</v>
      </c>
      <c r="C20" s="66">
        <v>0</v>
      </c>
      <c r="D20" s="95">
        <v>6.2818181818181813</v>
      </c>
      <c r="E20" s="71">
        <v>80</v>
      </c>
      <c r="F20" s="96">
        <v>1</v>
      </c>
      <c r="G20" s="73">
        <v>46.666666666666664</v>
      </c>
      <c r="H20" s="106">
        <f>'P3 EQUIPOS'!J21</f>
        <v>0</v>
      </c>
      <c r="I20" s="70">
        <f>'P3'!AP21</f>
        <v>7.6923076923076925</v>
      </c>
      <c r="J20" s="114">
        <f t="shared" si="0"/>
        <v>2.4272727272727272</v>
      </c>
      <c r="K20" s="70">
        <f t="shared" si="1"/>
        <v>44.786324786324776</v>
      </c>
    </row>
    <row r="21" spans="1:14" ht="15.75">
      <c r="A21" s="10" t="s">
        <v>25</v>
      </c>
      <c r="B21" s="28" t="s">
        <v>53</v>
      </c>
      <c r="C21" s="66">
        <v>6</v>
      </c>
      <c r="D21" s="95">
        <v>9</v>
      </c>
      <c r="E21" s="70">
        <v>100</v>
      </c>
      <c r="F21" s="36">
        <v>8</v>
      </c>
      <c r="G21" s="70">
        <v>100</v>
      </c>
      <c r="H21" s="106">
        <v>10</v>
      </c>
      <c r="I21" s="70">
        <f>'P3'!AP22</f>
        <v>100</v>
      </c>
      <c r="J21" s="111">
        <f t="shared" si="0"/>
        <v>9</v>
      </c>
      <c r="K21" s="70">
        <f t="shared" si="1"/>
        <v>100</v>
      </c>
    </row>
    <row r="22" spans="1:14" ht="15.75">
      <c r="A22" s="10" t="s">
        <v>26</v>
      </c>
      <c r="B22" s="28" t="s">
        <v>52</v>
      </c>
      <c r="C22" s="66">
        <v>7</v>
      </c>
      <c r="D22" s="95">
        <v>9.3363636363636378</v>
      </c>
      <c r="E22" s="70">
        <v>100</v>
      </c>
      <c r="F22" s="36">
        <v>10</v>
      </c>
      <c r="G22" s="70">
        <v>100</v>
      </c>
      <c r="H22" s="106">
        <v>10</v>
      </c>
      <c r="I22" s="70">
        <f>'P3'!AP23</f>
        <v>100</v>
      </c>
      <c r="J22" s="111">
        <f t="shared" si="0"/>
        <v>9.7787878787878793</v>
      </c>
      <c r="K22" s="70">
        <f t="shared" si="1"/>
        <v>100</v>
      </c>
    </row>
    <row r="23" spans="1:14" ht="15.75">
      <c r="A23" s="10" t="s">
        <v>27</v>
      </c>
      <c r="B23" s="28" t="s">
        <v>49</v>
      </c>
      <c r="C23" s="66">
        <v>4</v>
      </c>
      <c r="D23" s="95">
        <v>9.036363636363637</v>
      </c>
      <c r="E23" s="70">
        <v>100</v>
      </c>
      <c r="F23" s="36">
        <v>6</v>
      </c>
      <c r="G23" s="70">
        <v>100</v>
      </c>
      <c r="H23" s="106">
        <v>10</v>
      </c>
      <c r="I23" s="70">
        <f>'P3'!AP24</f>
        <v>100</v>
      </c>
      <c r="J23" s="111">
        <f t="shared" si="0"/>
        <v>8.3454545454545457</v>
      </c>
      <c r="K23" s="70">
        <f t="shared" si="1"/>
        <v>100</v>
      </c>
    </row>
    <row r="24" spans="1:14" ht="15.75">
      <c r="A24" s="10" t="s">
        <v>28</v>
      </c>
      <c r="B24" s="28" t="s">
        <v>45</v>
      </c>
      <c r="C24" s="66">
        <v>7</v>
      </c>
      <c r="D24" s="95">
        <v>9.6999999999999993</v>
      </c>
      <c r="E24" s="70">
        <v>100</v>
      </c>
      <c r="F24" s="36">
        <v>10</v>
      </c>
      <c r="G24" s="70">
        <v>100</v>
      </c>
      <c r="H24" s="106">
        <v>10</v>
      </c>
      <c r="I24" s="70">
        <f>'P3'!AP25</f>
        <v>100</v>
      </c>
      <c r="J24" s="111">
        <f t="shared" si="0"/>
        <v>9.9</v>
      </c>
      <c r="K24" s="70">
        <f t="shared" si="1"/>
        <v>100</v>
      </c>
    </row>
    <row r="25" spans="1:14" ht="14.25" customHeight="1">
      <c r="A25" s="10" t="s">
        <v>29</v>
      </c>
      <c r="B25" s="113" t="s">
        <v>43</v>
      </c>
      <c r="C25" s="66">
        <v>3</v>
      </c>
      <c r="D25" s="95">
        <v>6.9181818181818189</v>
      </c>
      <c r="E25" s="71">
        <v>80</v>
      </c>
      <c r="F25" s="96">
        <v>5</v>
      </c>
      <c r="G25" s="73">
        <v>40</v>
      </c>
      <c r="H25" s="106">
        <f>'P3 EQUIPOS'!J26</f>
        <v>9.8000000000000007</v>
      </c>
      <c r="I25" s="70">
        <f>'P3'!AP26</f>
        <v>53.846153846153847</v>
      </c>
      <c r="J25" s="111">
        <f t="shared" si="0"/>
        <v>7.2393939393939393</v>
      </c>
      <c r="K25" s="70">
        <f t="shared" si="1"/>
        <v>57.948717948717949</v>
      </c>
    </row>
    <row r="26" spans="1:14" ht="15.75">
      <c r="A26" s="10" t="s">
        <v>42</v>
      </c>
      <c r="B26" s="28" t="s">
        <v>89</v>
      </c>
      <c r="C26" s="66">
        <v>7</v>
      </c>
      <c r="D26" s="95">
        <v>9.6999999999999993</v>
      </c>
      <c r="E26" s="70">
        <v>100</v>
      </c>
      <c r="F26" s="36">
        <v>9</v>
      </c>
      <c r="G26" s="70">
        <v>100</v>
      </c>
      <c r="H26" s="106">
        <v>10</v>
      </c>
      <c r="I26" s="70">
        <f>'P3'!AP27</f>
        <v>92.307692307692307</v>
      </c>
      <c r="J26" s="111">
        <f t="shared" si="0"/>
        <v>9.5666666666666664</v>
      </c>
      <c r="K26" s="70">
        <f t="shared" si="1"/>
        <v>97.435897435897445</v>
      </c>
    </row>
    <row r="27" spans="1:14" ht="15.75">
      <c r="A27" s="10" t="s">
        <v>55</v>
      </c>
      <c r="B27" s="28" t="s">
        <v>56</v>
      </c>
      <c r="C27" s="66">
        <v>6</v>
      </c>
      <c r="D27" s="95">
        <v>8.7363636363636381</v>
      </c>
      <c r="E27" s="72">
        <v>86.666666666666671</v>
      </c>
      <c r="F27" s="36">
        <v>8</v>
      </c>
      <c r="G27" s="72">
        <v>86.666666666666671</v>
      </c>
      <c r="H27" s="106">
        <f>'P3 EQUIPOS'!J28</f>
        <v>9.1999999999999993</v>
      </c>
      <c r="I27" s="70">
        <f>'P3'!AP28</f>
        <v>69.230769230769226</v>
      </c>
      <c r="J27" s="111">
        <f t="shared" si="0"/>
        <v>8.6454545454545464</v>
      </c>
      <c r="K27" s="70">
        <f t="shared" si="1"/>
        <v>80.854700854700852</v>
      </c>
    </row>
    <row r="28" spans="1:14" ht="15.75">
      <c r="A28" s="10" t="s">
        <v>58</v>
      </c>
      <c r="B28" s="28" t="s">
        <v>86</v>
      </c>
      <c r="C28" s="66">
        <v>6</v>
      </c>
      <c r="D28" s="95">
        <v>6.0090909090909097</v>
      </c>
      <c r="E28" s="72">
        <v>86.666666666666671</v>
      </c>
      <c r="F28" s="36">
        <v>8</v>
      </c>
      <c r="G28" s="72">
        <v>86.666666666666671</v>
      </c>
      <c r="H28" s="106">
        <f>'P3 EQUIPOS'!J29</f>
        <v>9.5</v>
      </c>
      <c r="I28" s="70">
        <f>'P3'!AP48</f>
        <v>92.307692307692307</v>
      </c>
      <c r="J28" s="111">
        <f t="shared" si="0"/>
        <v>7.836363636363636</v>
      </c>
      <c r="K28" s="70">
        <f t="shared" si="1"/>
        <v>88.547008547008545</v>
      </c>
    </row>
    <row r="29" spans="1:14" ht="15.75">
      <c r="A29" s="10" t="s">
        <v>59</v>
      </c>
      <c r="B29" s="28" t="s">
        <v>75</v>
      </c>
      <c r="C29" s="66">
        <v>4</v>
      </c>
      <c r="D29" s="95">
        <v>8.536363636363637</v>
      </c>
      <c r="E29" s="70">
        <v>93.333333333333329</v>
      </c>
      <c r="F29" s="36">
        <v>7</v>
      </c>
      <c r="G29" s="72">
        <v>86.666666666666671</v>
      </c>
      <c r="H29" s="106">
        <f>'P3 EQUIPOS'!J30</f>
        <v>8.1999999999999993</v>
      </c>
      <c r="I29" s="70">
        <f>'P3'!AP49</f>
        <v>84.615384615384613</v>
      </c>
      <c r="J29" s="111">
        <f t="shared" si="0"/>
        <v>7.9121212121212112</v>
      </c>
      <c r="K29" s="70">
        <f t="shared" si="1"/>
        <v>88.205128205128219</v>
      </c>
    </row>
    <row r="30" spans="1:14" ht="15.75">
      <c r="A30" s="10" t="s">
        <v>60</v>
      </c>
      <c r="B30" s="28" t="s">
        <v>74</v>
      </c>
      <c r="C30" s="66">
        <v>4</v>
      </c>
      <c r="D30" s="95">
        <v>8.9</v>
      </c>
      <c r="E30" s="70">
        <v>100</v>
      </c>
      <c r="F30" s="36">
        <v>7</v>
      </c>
      <c r="G30" s="70">
        <v>93.333333333333329</v>
      </c>
      <c r="H30" s="106">
        <f>'P3 EQUIPOS'!J31</f>
        <v>9.8000000000000007</v>
      </c>
      <c r="I30" s="70">
        <f>'P3'!AP50</f>
        <v>92.307692307692307</v>
      </c>
      <c r="J30" s="111">
        <f t="shared" si="0"/>
        <v>8.5666666666666682</v>
      </c>
      <c r="K30" s="70">
        <f t="shared" si="1"/>
        <v>95.213675213675216</v>
      </c>
    </row>
    <row r="31" spans="1:14" ht="15.75">
      <c r="A31" s="10" t="s">
        <v>61</v>
      </c>
      <c r="B31" s="28" t="s">
        <v>79</v>
      </c>
      <c r="C31" s="66">
        <v>7</v>
      </c>
      <c r="D31" s="95">
        <v>8.9363636363636374</v>
      </c>
      <c r="E31" s="72">
        <v>86.666666666666671</v>
      </c>
      <c r="F31" s="36">
        <v>8</v>
      </c>
      <c r="G31" s="70">
        <v>93.333333333333329</v>
      </c>
      <c r="H31" s="106">
        <f>'P3 EQUIPOS'!J32</f>
        <v>9.1999999999999993</v>
      </c>
      <c r="I31" s="70">
        <f>'P3'!AP51</f>
        <v>76.92307692307692</v>
      </c>
      <c r="J31" s="111">
        <f t="shared" si="0"/>
        <v>8.7121212121212128</v>
      </c>
      <c r="K31" s="70">
        <f t="shared" si="1"/>
        <v>85.641025641025635</v>
      </c>
    </row>
    <row r="32" spans="1:14" ht="15.75">
      <c r="A32" s="10" t="s">
        <v>62</v>
      </c>
      <c r="B32" s="28" t="s">
        <v>77</v>
      </c>
      <c r="C32" s="66">
        <v>5</v>
      </c>
      <c r="D32" s="95">
        <v>7.7727272727272716</v>
      </c>
      <c r="E32" s="71">
        <v>80</v>
      </c>
      <c r="F32" s="36">
        <v>7</v>
      </c>
      <c r="G32" s="72">
        <v>86.666666666666671</v>
      </c>
      <c r="H32" s="106">
        <f>'P3 EQUIPOS'!J33</f>
        <v>10.1</v>
      </c>
      <c r="I32" s="70">
        <f>'P3'!AP52</f>
        <v>76.92307692307692</v>
      </c>
      <c r="J32" s="111">
        <f t="shared" si="0"/>
        <v>8.290909090909091</v>
      </c>
      <c r="K32" s="70">
        <f t="shared" si="1"/>
        <v>81.196581196581192</v>
      </c>
    </row>
    <row r="33" spans="1:11" ht="15.75">
      <c r="A33" s="10" t="s">
        <v>63</v>
      </c>
      <c r="B33" s="28" t="s">
        <v>76</v>
      </c>
      <c r="C33" s="66">
        <v>7</v>
      </c>
      <c r="D33" s="95">
        <v>9.6</v>
      </c>
      <c r="E33" s="70">
        <v>100</v>
      </c>
      <c r="F33" s="36">
        <v>10</v>
      </c>
      <c r="G33" s="70">
        <v>100</v>
      </c>
      <c r="H33" s="106">
        <v>10</v>
      </c>
      <c r="I33" s="70">
        <f>'P3'!AP53</f>
        <v>92.307692307692307</v>
      </c>
      <c r="J33" s="111">
        <f t="shared" si="0"/>
        <v>9.8666666666666671</v>
      </c>
      <c r="K33" s="70">
        <f t="shared" si="1"/>
        <v>97.435897435897445</v>
      </c>
    </row>
    <row r="34" spans="1:11" ht="15.75">
      <c r="A34" s="10" t="s">
        <v>64</v>
      </c>
      <c r="B34" s="28" t="s">
        <v>78</v>
      </c>
      <c r="C34" s="66">
        <v>2</v>
      </c>
      <c r="D34" s="95">
        <v>7.2727272727272716</v>
      </c>
      <c r="E34" s="70">
        <v>100</v>
      </c>
      <c r="F34" s="36">
        <v>6</v>
      </c>
      <c r="G34" s="70">
        <v>100</v>
      </c>
      <c r="H34" s="106">
        <f>'P3 EQUIPOS'!J35</f>
        <v>7.7</v>
      </c>
      <c r="I34" s="70">
        <f>'P3'!AP54</f>
        <v>100</v>
      </c>
      <c r="J34" s="111">
        <f t="shared" si="0"/>
        <v>6.9909090909090912</v>
      </c>
      <c r="K34" s="70">
        <f t="shared" si="1"/>
        <v>100</v>
      </c>
    </row>
    <row r="35" spans="1:11" ht="15.75">
      <c r="A35" s="10" t="s">
        <v>65</v>
      </c>
      <c r="B35" s="28" t="s">
        <v>50</v>
      </c>
      <c r="C35" s="66">
        <v>6</v>
      </c>
      <c r="D35" s="95">
        <v>6.372727272727273</v>
      </c>
      <c r="E35" s="70">
        <v>93.333333333333329</v>
      </c>
      <c r="F35" s="36">
        <v>7</v>
      </c>
      <c r="G35" s="72">
        <v>86.666666666666671</v>
      </c>
      <c r="H35" s="106">
        <f>'P3 EQUIPOS'!J36</f>
        <v>9.8000000000000007</v>
      </c>
      <c r="I35" s="70">
        <f>'P3'!AP55</f>
        <v>92.307692307692307</v>
      </c>
      <c r="J35" s="111">
        <f t="shared" si="0"/>
        <v>7.7242424242424237</v>
      </c>
      <c r="K35" s="70">
        <f t="shared" si="1"/>
        <v>90.769230769230774</v>
      </c>
    </row>
    <row r="36" spans="1:11" ht="15.75">
      <c r="A36" s="10" t="s">
        <v>66</v>
      </c>
      <c r="B36" s="113" t="s">
        <v>73</v>
      </c>
      <c r="C36" s="66">
        <v>2</v>
      </c>
      <c r="D36" s="95">
        <v>6.3090909090909095</v>
      </c>
      <c r="E36" s="73">
        <v>66.666666666666671</v>
      </c>
      <c r="F36" s="96">
        <v>2</v>
      </c>
      <c r="G36" s="73">
        <v>66.666666666666671</v>
      </c>
      <c r="H36" s="106">
        <f>'P3 EQUIPOS'!J37</f>
        <v>4</v>
      </c>
      <c r="I36" s="70">
        <f>'P3'!AP56</f>
        <v>69.230769230769226</v>
      </c>
      <c r="J36" s="112">
        <f t="shared" si="0"/>
        <v>4.1030303030303026</v>
      </c>
      <c r="K36" s="70">
        <f t="shared" si="1"/>
        <v>67.521367521367523</v>
      </c>
    </row>
    <row r="37" spans="1:11" ht="15.75">
      <c r="A37" s="10" t="s">
        <v>67</v>
      </c>
      <c r="B37" s="28" t="s">
        <v>72</v>
      </c>
      <c r="C37" s="66">
        <v>0</v>
      </c>
      <c r="D37" s="95">
        <v>6.8090909090909095</v>
      </c>
      <c r="E37" s="73">
        <v>73.333333333333329</v>
      </c>
      <c r="F37" s="96">
        <v>2</v>
      </c>
      <c r="G37" s="73">
        <v>26.666666666666668</v>
      </c>
      <c r="H37" s="106">
        <f>'P3 EQUIPOS'!J38</f>
        <v>0</v>
      </c>
      <c r="I37" s="70">
        <f>'P3'!AP57</f>
        <v>0</v>
      </c>
      <c r="J37" s="114">
        <f t="shared" si="0"/>
        <v>2.9363636363636361</v>
      </c>
      <c r="K37" s="70">
        <f t="shared" si="1"/>
        <v>33.333333333333336</v>
      </c>
    </row>
    <row r="38" spans="1:11" ht="15.75">
      <c r="A38" s="10" t="s">
        <v>68</v>
      </c>
      <c r="B38" s="28" t="s">
        <v>48</v>
      </c>
      <c r="C38" s="66">
        <v>7</v>
      </c>
      <c r="D38" s="95">
        <v>9.1363636363636367</v>
      </c>
      <c r="E38" s="72">
        <v>86.666666666666671</v>
      </c>
      <c r="F38" s="36">
        <v>8</v>
      </c>
      <c r="G38" s="72">
        <v>86.666666666666671</v>
      </c>
      <c r="H38" s="106">
        <v>10</v>
      </c>
      <c r="I38" s="70">
        <f>'P3'!AP58</f>
        <v>84.615384615384613</v>
      </c>
      <c r="J38" s="111">
        <f t="shared" si="0"/>
        <v>9.045454545454545</v>
      </c>
      <c r="K38" s="70">
        <f t="shared" si="1"/>
        <v>85.98290598290599</v>
      </c>
    </row>
    <row r="39" spans="1:11" ht="15.75">
      <c r="A39" s="10" t="s">
        <v>69</v>
      </c>
      <c r="B39" s="28" t="s">
        <v>54</v>
      </c>
      <c r="C39" s="66">
        <v>7</v>
      </c>
      <c r="D39" s="95">
        <v>8.5</v>
      </c>
      <c r="E39" s="70">
        <v>93.333333333333329</v>
      </c>
      <c r="F39" s="36">
        <v>9</v>
      </c>
      <c r="G39" s="70">
        <v>100</v>
      </c>
      <c r="H39" s="106">
        <v>10</v>
      </c>
      <c r="I39" s="70">
        <f>'P3'!AP59</f>
        <v>100</v>
      </c>
      <c r="J39" s="111">
        <f t="shared" si="0"/>
        <v>9.1666666666666661</v>
      </c>
      <c r="K39" s="70">
        <f t="shared" si="1"/>
        <v>97.777777777777771</v>
      </c>
    </row>
    <row r="40" spans="1:11" ht="15.75">
      <c r="A40" s="10" t="s">
        <v>70</v>
      </c>
      <c r="B40" s="28" t="s">
        <v>85</v>
      </c>
      <c r="C40" s="66">
        <v>6</v>
      </c>
      <c r="D40" s="95">
        <v>9.1</v>
      </c>
      <c r="E40" s="70">
        <v>100</v>
      </c>
      <c r="F40" s="36">
        <v>8</v>
      </c>
      <c r="G40" s="70">
        <v>100</v>
      </c>
      <c r="H40" s="106">
        <f>'P3 EQUIPOS'!J41</f>
        <v>9.5</v>
      </c>
      <c r="I40" s="70">
        <f>'P3'!AP60</f>
        <v>84.615384615384613</v>
      </c>
      <c r="J40" s="111">
        <f t="shared" si="0"/>
        <v>8.8666666666666671</v>
      </c>
      <c r="K40" s="70">
        <f t="shared" si="1"/>
        <v>94.871794871794876</v>
      </c>
    </row>
    <row r="41" spans="1:11" ht="15.75">
      <c r="A41" s="10" t="s">
        <v>71</v>
      </c>
      <c r="B41" s="28" t="s">
        <v>87</v>
      </c>
      <c r="C41" s="66">
        <v>2</v>
      </c>
      <c r="D41" s="95">
        <v>8.6999999999999993</v>
      </c>
      <c r="E41" s="70">
        <v>100</v>
      </c>
      <c r="F41" s="36">
        <v>7</v>
      </c>
      <c r="G41" s="72">
        <v>86.666666666666671</v>
      </c>
      <c r="H41" s="106">
        <f>'P3 EQUIPOS'!J42</f>
        <v>9</v>
      </c>
      <c r="I41" s="70">
        <f>'P3'!AP61</f>
        <v>84.615384615384613</v>
      </c>
      <c r="J41" s="111">
        <f t="shared" si="0"/>
        <v>8.2333333333333325</v>
      </c>
      <c r="K41" s="70">
        <f t="shared" si="1"/>
        <v>90.427350427350419</v>
      </c>
    </row>
    <row r="42" spans="1:11">
      <c r="A42" s="155" t="s">
        <v>40</v>
      </c>
      <c r="B42" s="155"/>
      <c r="C42" s="20"/>
    </row>
    <row r="43" spans="1:11">
      <c r="A43" s="155" t="s">
        <v>10</v>
      </c>
      <c r="B43" s="155"/>
      <c r="C43" s="155"/>
      <c r="D43" s="20"/>
    </row>
    <row r="44" spans="1:11">
      <c r="A44" s="161" t="s">
        <v>11</v>
      </c>
      <c r="B44" s="161"/>
      <c r="C44" s="161"/>
      <c r="D44" s="67"/>
    </row>
    <row r="45" spans="1:11">
      <c r="A45" s="162" t="s">
        <v>35</v>
      </c>
      <c r="B45" s="162"/>
      <c r="C45" s="162"/>
      <c r="D45" s="25"/>
    </row>
    <row r="46" spans="1:11">
      <c r="A46" s="162" t="s">
        <v>36</v>
      </c>
      <c r="B46" s="162"/>
      <c r="C46" s="162"/>
      <c r="D46" s="25"/>
    </row>
    <row r="47" spans="1:11">
      <c r="A47" s="25"/>
      <c r="B47" s="26" t="s">
        <v>30</v>
      </c>
      <c r="C47" s="26"/>
      <c r="D47" s="52"/>
    </row>
    <row r="48" spans="1:11">
      <c r="A48" s="21"/>
      <c r="B48" s="11"/>
      <c r="C48" s="21"/>
    </row>
    <row r="49" spans="1:3">
      <c r="A49" s="21"/>
      <c r="B49" s="27" t="s">
        <v>32</v>
      </c>
      <c r="C49" s="27"/>
    </row>
    <row r="50" spans="1:3">
      <c r="A50" s="21"/>
      <c r="B50" s="12"/>
      <c r="C50" s="12"/>
    </row>
  </sheetData>
  <mergeCells count="8">
    <mergeCell ref="A46:C46"/>
    <mergeCell ref="A42:B42"/>
    <mergeCell ref="A43:C43"/>
    <mergeCell ref="A1:C1"/>
    <mergeCell ref="A2:C2"/>
    <mergeCell ref="A5:C5"/>
    <mergeCell ref="A44:C44"/>
    <mergeCell ref="A45:C45"/>
  </mergeCells>
  <conditionalFormatting sqref="K9:K4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scale="56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3BF8-51E5-4FCF-9C3A-D5E2CFB85913}">
  <sheetPr>
    <tabColor theme="6" tint="0.59999389629810485"/>
  </sheetPr>
  <dimension ref="A1:O51"/>
  <sheetViews>
    <sheetView topLeftCell="C27" workbookViewId="0">
      <selection activeCell="E29" sqref="E29:I42"/>
    </sheetView>
  </sheetViews>
  <sheetFormatPr defaultColWidth="11.42578125" defaultRowHeight="15"/>
  <cols>
    <col min="1" max="1" width="3.5703125" customWidth="1"/>
    <col min="2" max="2" width="22.28515625" customWidth="1"/>
    <col min="3" max="3" width="51.42578125" customWidth="1"/>
    <col min="4" max="5" width="2.85546875" customWidth="1"/>
    <col min="6" max="7" width="3.42578125" customWidth="1"/>
    <col min="8" max="8" width="2.85546875" customWidth="1"/>
    <col min="9" max="9" width="3.28515625" customWidth="1"/>
    <col min="10" max="10" width="5.5703125" customWidth="1"/>
    <col min="14" max="14" width="19" customWidth="1"/>
    <col min="15" max="15" width="17.42578125" customWidth="1"/>
  </cols>
  <sheetData>
    <row r="1" spans="1:15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5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5">
      <c r="A3" s="1"/>
      <c r="B3" s="1"/>
      <c r="C3" s="20"/>
      <c r="D3" s="20"/>
      <c r="E3" s="20"/>
      <c r="F3" s="20"/>
      <c r="G3" s="20"/>
      <c r="H3" s="20"/>
      <c r="I3" s="20"/>
      <c r="J3" s="20"/>
    </row>
    <row r="4" spans="1:15" ht="15.7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</row>
    <row r="5" spans="1:15" ht="23.25">
      <c r="A5" s="138" t="s">
        <v>91</v>
      </c>
      <c r="B5" s="138"/>
      <c r="C5" s="138"/>
      <c r="D5" s="138"/>
      <c r="E5" s="138"/>
      <c r="F5" s="138"/>
      <c r="G5" s="138"/>
      <c r="H5" s="138"/>
      <c r="I5" s="138"/>
      <c r="J5" s="104"/>
    </row>
    <row r="6" spans="1:15" ht="9" customHeight="1">
      <c r="A6" s="5"/>
      <c r="B6" s="5"/>
      <c r="C6" s="13"/>
      <c r="D6" s="6"/>
      <c r="E6" s="3"/>
      <c r="F6" s="4"/>
      <c r="G6" s="4"/>
      <c r="H6" s="4"/>
      <c r="I6" s="4"/>
      <c r="J6" s="4"/>
    </row>
    <row r="7" spans="1:15" ht="10.15" customHeight="1">
      <c r="A7" s="7"/>
      <c r="B7" s="7"/>
      <c r="C7" s="14" t="s">
        <v>2</v>
      </c>
      <c r="E7" s="133" t="s">
        <v>153</v>
      </c>
      <c r="F7" s="133" t="s">
        <v>154</v>
      </c>
      <c r="G7" s="124" t="s">
        <v>155</v>
      </c>
      <c r="H7" s="124" t="s">
        <v>156</v>
      </c>
      <c r="I7" s="133" t="s">
        <v>157</v>
      </c>
      <c r="J7" s="126" t="s">
        <v>6</v>
      </c>
    </row>
    <row r="8" spans="1:15" ht="63" customHeight="1">
      <c r="A8" s="8"/>
      <c r="B8" s="8"/>
      <c r="C8" s="15"/>
      <c r="D8" s="105" t="s">
        <v>108</v>
      </c>
      <c r="E8" s="133"/>
      <c r="F8" s="133"/>
      <c r="G8" s="125"/>
      <c r="H8" s="125"/>
      <c r="I8" s="133"/>
      <c r="J8" s="126"/>
      <c r="N8" s="164" t="s">
        <v>145</v>
      </c>
      <c r="O8" s="164"/>
    </row>
    <row r="9" spans="1:15" ht="13.9" customHeight="1">
      <c r="A9" s="22" t="s">
        <v>7</v>
      </c>
      <c r="B9" s="92"/>
      <c r="C9" s="23" t="s">
        <v>8</v>
      </c>
      <c r="D9" s="53">
        <v>0.05</v>
      </c>
      <c r="E9" s="53">
        <v>0.05</v>
      </c>
      <c r="F9" s="53">
        <v>0.25</v>
      </c>
      <c r="G9" s="53">
        <v>0.4</v>
      </c>
      <c r="H9" s="53">
        <v>0.05</v>
      </c>
      <c r="I9" s="53">
        <v>0.2</v>
      </c>
      <c r="J9" s="126"/>
    </row>
    <row r="10" spans="1:15" ht="18" customHeight="1">
      <c r="A10" s="10" t="s">
        <v>13</v>
      </c>
      <c r="B10" s="10" t="s">
        <v>131</v>
      </c>
      <c r="C10" s="28" t="s">
        <v>80</v>
      </c>
      <c r="D10" s="9">
        <v>5</v>
      </c>
      <c r="E10" s="9">
        <v>10</v>
      </c>
      <c r="F10" s="9">
        <f t="shared" ref="F10:F42" si="0">(D10*40)/5</f>
        <v>40</v>
      </c>
      <c r="G10" s="9">
        <v>12</v>
      </c>
      <c r="H10" s="9">
        <v>26</v>
      </c>
      <c r="I10" s="9">
        <v>13</v>
      </c>
      <c r="J10" s="54">
        <f>SUM(E10:I10)/10</f>
        <v>10.1</v>
      </c>
      <c r="N10" s="98" t="s">
        <v>136</v>
      </c>
      <c r="O10" s="98" t="s">
        <v>137</v>
      </c>
    </row>
    <row r="11" spans="1:15" ht="15.75">
      <c r="A11" s="10" t="s">
        <v>14</v>
      </c>
      <c r="B11" s="10" t="s">
        <v>130</v>
      </c>
      <c r="C11" s="28" t="s">
        <v>88</v>
      </c>
      <c r="D11" s="9">
        <v>5</v>
      </c>
      <c r="E11" s="9">
        <v>10</v>
      </c>
      <c r="F11" s="9">
        <f t="shared" si="0"/>
        <v>40</v>
      </c>
      <c r="G11" s="9">
        <v>17</v>
      </c>
      <c r="H11" s="9">
        <v>23</v>
      </c>
      <c r="I11" s="9">
        <v>13</v>
      </c>
      <c r="J11" s="54">
        <f t="shared" ref="J11:J42" si="1">SUM(E11:I11)/10</f>
        <v>10.3</v>
      </c>
      <c r="N11" s="28" t="s">
        <v>138</v>
      </c>
      <c r="O11" s="28" t="s">
        <v>139</v>
      </c>
    </row>
    <row r="12" spans="1:15" ht="15.75">
      <c r="A12" s="10" t="s">
        <v>15</v>
      </c>
      <c r="B12" s="10" t="s">
        <v>130</v>
      </c>
      <c r="C12" s="28" t="s">
        <v>44</v>
      </c>
      <c r="D12" s="9">
        <v>5</v>
      </c>
      <c r="E12" s="9">
        <v>10</v>
      </c>
      <c r="F12" s="9">
        <f t="shared" si="0"/>
        <v>40</v>
      </c>
      <c r="G12" s="9">
        <v>17</v>
      </c>
      <c r="H12" s="9">
        <v>23</v>
      </c>
      <c r="I12" s="9">
        <v>13</v>
      </c>
      <c r="J12" s="54">
        <f t="shared" si="1"/>
        <v>10.3</v>
      </c>
      <c r="N12" s="28" t="s">
        <v>125</v>
      </c>
      <c r="O12" s="28" t="s">
        <v>139</v>
      </c>
    </row>
    <row r="13" spans="1:15" ht="15.75">
      <c r="A13" s="10" t="s">
        <v>16</v>
      </c>
      <c r="B13" s="10" t="s">
        <v>127</v>
      </c>
      <c r="C13" s="28" t="s">
        <v>81</v>
      </c>
      <c r="D13" s="9">
        <v>3</v>
      </c>
      <c r="E13" s="9">
        <v>0</v>
      </c>
      <c r="F13" s="9">
        <f t="shared" si="0"/>
        <v>24</v>
      </c>
      <c r="G13" s="9">
        <v>20</v>
      </c>
      <c r="H13" s="9">
        <v>20</v>
      </c>
      <c r="I13" s="9"/>
      <c r="J13" s="54">
        <f t="shared" si="1"/>
        <v>6.4</v>
      </c>
      <c r="N13" s="28" t="s">
        <v>140</v>
      </c>
      <c r="O13" s="28" t="s">
        <v>141</v>
      </c>
    </row>
    <row r="14" spans="1:15" ht="18" customHeight="1">
      <c r="A14" s="10" t="s">
        <v>17</v>
      </c>
      <c r="B14" s="10"/>
      <c r="C14" s="28" t="s">
        <v>57</v>
      </c>
      <c r="D14" s="9"/>
      <c r="E14" s="9"/>
      <c r="F14" s="9">
        <f t="shared" si="0"/>
        <v>0</v>
      </c>
      <c r="G14" s="9"/>
      <c r="H14" s="9"/>
      <c r="I14" s="9"/>
      <c r="J14" s="54">
        <f t="shared" si="1"/>
        <v>0</v>
      </c>
      <c r="N14" s="28" t="s">
        <v>129</v>
      </c>
      <c r="O14" s="28" t="s">
        <v>141</v>
      </c>
    </row>
    <row r="15" spans="1:15" ht="18" customHeight="1">
      <c r="A15" s="10" t="s">
        <v>18</v>
      </c>
      <c r="B15" s="10" t="s">
        <v>130</v>
      </c>
      <c r="C15" s="28" t="s">
        <v>47</v>
      </c>
      <c r="D15" s="9">
        <v>5</v>
      </c>
      <c r="E15" s="9">
        <v>10</v>
      </c>
      <c r="F15" s="9">
        <f t="shared" si="0"/>
        <v>40</v>
      </c>
      <c r="G15" s="9">
        <v>17</v>
      </c>
      <c r="H15" s="9">
        <v>23</v>
      </c>
      <c r="I15" s="9">
        <v>13</v>
      </c>
      <c r="J15" s="54">
        <f t="shared" si="1"/>
        <v>10.3</v>
      </c>
      <c r="N15" s="28" t="s">
        <v>130</v>
      </c>
      <c r="O15" s="28" t="s">
        <v>144</v>
      </c>
    </row>
    <row r="16" spans="1:15" ht="15.75">
      <c r="A16" s="10" t="s">
        <v>19</v>
      </c>
      <c r="B16" s="10" t="s">
        <v>125</v>
      </c>
      <c r="C16" s="28" t="s">
        <v>90</v>
      </c>
      <c r="D16" s="9">
        <v>4</v>
      </c>
      <c r="E16" s="9">
        <v>10</v>
      </c>
      <c r="F16" s="9">
        <f t="shared" si="0"/>
        <v>32</v>
      </c>
      <c r="G16" s="9">
        <v>20</v>
      </c>
      <c r="H16" s="9">
        <v>30</v>
      </c>
      <c r="I16" s="9"/>
      <c r="J16" s="54">
        <f t="shared" si="1"/>
        <v>9.1999999999999993</v>
      </c>
      <c r="N16" s="28" t="s">
        <v>127</v>
      </c>
      <c r="O16" s="28" t="s">
        <v>143</v>
      </c>
    </row>
    <row r="17" spans="1:15" ht="31.5">
      <c r="A17" s="10" t="s">
        <v>20</v>
      </c>
      <c r="B17" s="10" t="s">
        <v>126</v>
      </c>
      <c r="C17" s="28" t="s">
        <v>46</v>
      </c>
      <c r="D17" s="9">
        <v>5</v>
      </c>
      <c r="E17" s="9">
        <v>10</v>
      </c>
      <c r="F17" s="9">
        <f t="shared" si="0"/>
        <v>40</v>
      </c>
      <c r="G17" s="9">
        <v>20</v>
      </c>
      <c r="H17" s="9">
        <v>30</v>
      </c>
      <c r="I17" s="9">
        <v>10</v>
      </c>
      <c r="J17" s="54">
        <f t="shared" si="1"/>
        <v>11</v>
      </c>
      <c r="N17" s="28" t="s">
        <v>142</v>
      </c>
      <c r="O17" s="28" t="s">
        <v>143</v>
      </c>
    </row>
    <row r="18" spans="1:15" ht="15.75">
      <c r="A18" s="10" t="s">
        <v>21</v>
      </c>
      <c r="B18" s="10" t="s">
        <v>128</v>
      </c>
      <c r="C18" s="28" t="s">
        <v>51</v>
      </c>
      <c r="D18" s="9">
        <v>5</v>
      </c>
      <c r="E18" s="9">
        <v>10</v>
      </c>
      <c r="F18" s="9">
        <f t="shared" si="0"/>
        <v>40</v>
      </c>
      <c r="G18" s="9">
        <v>20</v>
      </c>
      <c r="H18" s="9">
        <v>30</v>
      </c>
      <c r="I18" s="9">
        <v>8</v>
      </c>
      <c r="J18" s="54">
        <f t="shared" si="1"/>
        <v>10.8</v>
      </c>
    </row>
    <row r="19" spans="1:15" ht="15.75">
      <c r="A19" s="10" t="s">
        <v>22</v>
      </c>
      <c r="B19" s="10" t="s">
        <v>125</v>
      </c>
      <c r="C19" s="28" t="s">
        <v>82</v>
      </c>
      <c r="D19" s="9">
        <v>3</v>
      </c>
      <c r="E19" s="9">
        <v>10</v>
      </c>
      <c r="F19" s="9">
        <f t="shared" si="0"/>
        <v>24</v>
      </c>
      <c r="G19" s="9">
        <v>20</v>
      </c>
      <c r="H19" s="9">
        <v>30</v>
      </c>
      <c r="I19" s="9">
        <v>10</v>
      </c>
      <c r="J19" s="54">
        <f t="shared" si="1"/>
        <v>9.4</v>
      </c>
    </row>
    <row r="20" spans="1:15" ht="15.75">
      <c r="A20" s="10" t="s">
        <v>23</v>
      </c>
      <c r="B20" s="10" t="s">
        <v>130</v>
      </c>
      <c r="C20" s="28" t="s">
        <v>83</v>
      </c>
      <c r="D20" s="9">
        <v>5</v>
      </c>
      <c r="E20" s="9">
        <v>10</v>
      </c>
      <c r="F20" s="9">
        <f t="shared" si="0"/>
        <v>40</v>
      </c>
      <c r="G20" s="9">
        <v>17</v>
      </c>
      <c r="H20" s="9">
        <v>23</v>
      </c>
      <c r="I20" s="9">
        <v>13</v>
      </c>
      <c r="J20" s="54">
        <f t="shared" si="1"/>
        <v>10.3</v>
      </c>
    </row>
    <row r="21" spans="1:15" ht="18" customHeight="1">
      <c r="A21" s="10" t="s">
        <v>24</v>
      </c>
      <c r="B21" s="10" t="s">
        <v>128</v>
      </c>
      <c r="C21" s="28" t="s">
        <v>84</v>
      </c>
      <c r="D21" s="9"/>
      <c r="E21" s="9"/>
      <c r="F21" s="9">
        <f t="shared" si="0"/>
        <v>0</v>
      </c>
      <c r="G21" s="9"/>
      <c r="H21" s="9"/>
      <c r="I21" s="9"/>
      <c r="J21" s="54">
        <f t="shared" si="1"/>
        <v>0</v>
      </c>
    </row>
    <row r="22" spans="1:15" ht="15.75">
      <c r="A22" s="10" t="s">
        <v>25</v>
      </c>
      <c r="B22" s="10" t="s">
        <v>129</v>
      </c>
      <c r="C22" s="28" t="s">
        <v>53</v>
      </c>
      <c r="D22" s="9">
        <v>5</v>
      </c>
      <c r="E22" s="9">
        <v>10</v>
      </c>
      <c r="F22" s="9">
        <f t="shared" si="0"/>
        <v>40</v>
      </c>
      <c r="G22" s="9">
        <v>16</v>
      </c>
      <c r="H22" s="9">
        <v>24</v>
      </c>
      <c r="I22" s="9">
        <v>16</v>
      </c>
      <c r="J22" s="54">
        <f t="shared" si="1"/>
        <v>10.6</v>
      </c>
    </row>
    <row r="23" spans="1:15" ht="15.75">
      <c r="A23" s="10" t="s">
        <v>26</v>
      </c>
      <c r="B23" s="10" t="s">
        <v>128</v>
      </c>
      <c r="C23" s="28" t="s">
        <v>52</v>
      </c>
      <c r="D23" s="9">
        <v>5</v>
      </c>
      <c r="E23" s="9">
        <v>10</v>
      </c>
      <c r="F23" s="9">
        <f t="shared" si="0"/>
        <v>40</v>
      </c>
      <c r="G23" s="9">
        <v>20</v>
      </c>
      <c r="H23" s="9">
        <v>30</v>
      </c>
      <c r="I23" s="9">
        <v>8</v>
      </c>
      <c r="J23" s="54">
        <f t="shared" si="1"/>
        <v>10.8</v>
      </c>
    </row>
    <row r="24" spans="1:15" ht="15.75">
      <c r="A24" s="10" t="s">
        <v>27</v>
      </c>
      <c r="B24" s="10" t="s">
        <v>129</v>
      </c>
      <c r="C24" s="28" t="s">
        <v>49</v>
      </c>
      <c r="D24" s="9">
        <v>5</v>
      </c>
      <c r="E24" s="9">
        <v>10</v>
      </c>
      <c r="F24" s="9">
        <f t="shared" si="0"/>
        <v>40</v>
      </c>
      <c r="G24" s="9">
        <v>16</v>
      </c>
      <c r="H24" s="9">
        <v>24</v>
      </c>
      <c r="I24" s="9">
        <v>16</v>
      </c>
      <c r="J24" s="54">
        <f t="shared" si="1"/>
        <v>10.6</v>
      </c>
    </row>
    <row r="25" spans="1:15" ht="31.5">
      <c r="A25" s="10" t="s">
        <v>28</v>
      </c>
      <c r="B25" s="10" t="s">
        <v>126</v>
      </c>
      <c r="C25" s="28" t="s">
        <v>45</v>
      </c>
      <c r="D25" s="9">
        <v>5</v>
      </c>
      <c r="E25" s="9">
        <v>10</v>
      </c>
      <c r="F25" s="9">
        <f t="shared" si="0"/>
        <v>40</v>
      </c>
      <c r="G25" s="9">
        <v>20</v>
      </c>
      <c r="H25" s="9">
        <v>30</v>
      </c>
      <c r="I25" s="9">
        <v>10</v>
      </c>
      <c r="J25" s="54">
        <f t="shared" si="1"/>
        <v>11</v>
      </c>
    </row>
    <row r="26" spans="1:15" ht="14.25" customHeight="1">
      <c r="A26" s="10" t="s">
        <v>29</v>
      </c>
      <c r="B26" s="10" t="s">
        <v>130</v>
      </c>
      <c r="C26" s="28" t="s">
        <v>43</v>
      </c>
      <c r="D26" s="9">
        <v>5</v>
      </c>
      <c r="E26" s="9">
        <v>5</v>
      </c>
      <c r="F26" s="9">
        <f t="shared" si="0"/>
        <v>40</v>
      </c>
      <c r="G26" s="9">
        <v>17</v>
      </c>
      <c r="H26" s="9">
        <v>23</v>
      </c>
      <c r="I26" s="9">
        <v>13</v>
      </c>
      <c r="J26" s="54">
        <f t="shared" si="1"/>
        <v>9.8000000000000007</v>
      </c>
    </row>
    <row r="27" spans="1:15" ht="15.75">
      <c r="A27" s="10" t="s">
        <v>42</v>
      </c>
      <c r="B27" s="10" t="s">
        <v>128</v>
      </c>
      <c r="C27" s="28" t="s">
        <v>89</v>
      </c>
      <c r="D27" s="9">
        <v>5</v>
      </c>
      <c r="E27" s="9">
        <v>10</v>
      </c>
      <c r="F27" s="9">
        <f>(D27*40)/5</f>
        <v>40</v>
      </c>
      <c r="G27" s="9">
        <v>20</v>
      </c>
      <c r="H27" s="9">
        <v>30</v>
      </c>
      <c r="I27" s="9">
        <v>12</v>
      </c>
      <c r="J27" s="54">
        <f t="shared" si="1"/>
        <v>11.2</v>
      </c>
    </row>
    <row r="28" spans="1:15" ht="15.75">
      <c r="A28" s="10" t="s">
        <v>55</v>
      </c>
      <c r="B28" s="10" t="s">
        <v>125</v>
      </c>
      <c r="C28" s="28" t="s">
        <v>56</v>
      </c>
      <c r="D28" s="9">
        <v>4</v>
      </c>
      <c r="E28" s="9">
        <v>10</v>
      </c>
      <c r="F28" s="9">
        <f t="shared" si="0"/>
        <v>32</v>
      </c>
      <c r="G28" s="9">
        <v>20</v>
      </c>
      <c r="H28" s="9">
        <v>30</v>
      </c>
      <c r="I28" s="9"/>
      <c r="J28" s="54">
        <f t="shared" si="1"/>
        <v>9.1999999999999993</v>
      </c>
    </row>
    <row r="29" spans="1:15" ht="15.75">
      <c r="A29" s="10" t="s">
        <v>58</v>
      </c>
      <c r="B29" s="10" t="s">
        <v>131</v>
      </c>
      <c r="C29" s="28" t="s">
        <v>86</v>
      </c>
      <c r="D29" s="9">
        <v>5</v>
      </c>
      <c r="E29" s="9">
        <v>10</v>
      </c>
      <c r="F29" s="9">
        <f t="shared" si="0"/>
        <v>40</v>
      </c>
      <c r="G29" s="9">
        <v>12</v>
      </c>
      <c r="H29" s="9">
        <v>23</v>
      </c>
      <c r="I29" s="9">
        <v>10</v>
      </c>
      <c r="J29" s="54">
        <f t="shared" si="1"/>
        <v>9.5</v>
      </c>
    </row>
    <row r="30" spans="1:15" ht="31.5">
      <c r="A30" s="10" t="s">
        <v>59</v>
      </c>
      <c r="B30" s="10" t="s">
        <v>126</v>
      </c>
      <c r="C30" s="28" t="s">
        <v>75</v>
      </c>
      <c r="D30" s="9">
        <v>4</v>
      </c>
      <c r="E30" s="9">
        <v>10</v>
      </c>
      <c r="F30" s="9">
        <f t="shared" si="0"/>
        <v>32</v>
      </c>
      <c r="G30" s="9">
        <v>0</v>
      </c>
      <c r="H30" s="9">
        <v>30</v>
      </c>
      <c r="I30" s="9">
        <v>10</v>
      </c>
      <c r="J30" s="54">
        <f t="shared" si="1"/>
        <v>8.1999999999999993</v>
      </c>
    </row>
    <row r="31" spans="1:15" ht="15.75">
      <c r="A31" s="10" t="s">
        <v>60</v>
      </c>
      <c r="B31" s="10" t="s">
        <v>129</v>
      </c>
      <c r="C31" s="28" t="s">
        <v>74</v>
      </c>
      <c r="D31" s="9">
        <v>4</v>
      </c>
      <c r="E31" s="9">
        <v>10</v>
      </c>
      <c r="F31" s="9">
        <f t="shared" si="0"/>
        <v>32</v>
      </c>
      <c r="G31" s="9">
        <v>16</v>
      </c>
      <c r="H31" s="9">
        <v>24</v>
      </c>
      <c r="I31" s="9">
        <v>16</v>
      </c>
      <c r="J31" s="54">
        <f t="shared" si="1"/>
        <v>9.8000000000000007</v>
      </c>
    </row>
    <row r="32" spans="1:15" ht="15.75">
      <c r="A32" s="10" t="s">
        <v>61</v>
      </c>
      <c r="B32" s="10" t="s">
        <v>125</v>
      </c>
      <c r="C32" s="28" t="s">
        <v>79</v>
      </c>
      <c r="D32" s="9">
        <v>4</v>
      </c>
      <c r="E32" s="9">
        <v>10</v>
      </c>
      <c r="F32" s="9">
        <f t="shared" si="0"/>
        <v>32</v>
      </c>
      <c r="G32" s="9">
        <v>20</v>
      </c>
      <c r="H32" s="9">
        <v>30</v>
      </c>
      <c r="I32" s="9"/>
      <c r="J32" s="54">
        <f t="shared" si="1"/>
        <v>9.1999999999999993</v>
      </c>
    </row>
    <row r="33" spans="1:10" ht="15.75">
      <c r="A33" s="10" t="s">
        <v>62</v>
      </c>
      <c r="B33" s="10" t="s">
        <v>131</v>
      </c>
      <c r="C33" s="28" t="s">
        <v>77</v>
      </c>
      <c r="D33" s="9">
        <v>5</v>
      </c>
      <c r="E33" s="9">
        <v>10</v>
      </c>
      <c r="F33" s="9">
        <f t="shared" si="0"/>
        <v>40</v>
      </c>
      <c r="G33" s="9">
        <v>12</v>
      </c>
      <c r="H33" s="9">
        <v>26</v>
      </c>
      <c r="I33" s="9">
        <v>13</v>
      </c>
      <c r="J33" s="54">
        <f t="shared" si="1"/>
        <v>10.1</v>
      </c>
    </row>
    <row r="34" spans="1:10" ht="31.5">
      <c r="A34" s="10" t="s">
        <v>63</v>
      </c>
      <c r="B34" s="10" t="s">
        <v>126</v>
      </c>
      <c r="C34" s="28" t="s">
        <v>76</v>
      </c>
      <c r="D34" s="9">
        <v>5</v>
      </c>
      <c r="E34" s="9">
        <v>10</v>
      </c>
      <c r="F34" s="9">
        <f t="shared" si="0"/>
        <v>40</v>
      </c>
      <c r="G34" s="9">
        <v>20</v>
      </c>
      <c r="H34" s="9">
        <v>30</v>
      </c>
      <c r="I34" s="9">
        <v>10</v>
      </c>
      <c r="J34" s="54">
        <f t="shared" si="1"/>
        <v>11</v>
      </c>
    </row>
    <row r="35" spans="1:10" ht="15.75">
      <c r="A35" s="10" t="s">
        <v>64</v>
      </c>
      <c r="B35" s="10" t="s">
        <v>131</v>
      </c>
      <c r="C35" s="28" t="s">
        <v>78</v>
      </c>
      <c r="D35" s="9">
        <v>3</v>
      </c>
      <c r="E35" s="9">
        <v>5</v>
      </c>
      <c r="F35" s="9">
        <f t="shared" si="0"/>
        <v>24</v>
      </c>
      <c r="G35" s="9">
        <v>12</v>
      </c>
      <c r="H35" s="9">
        <v>26</v>
      </c>
      <c r="I35" s="9">
        <v>10</v>
      </c>
      <c r="J35" s="54">
        <f t="shared" si="1"/>
        <v>7.7</v>
      </c>
    </row>
    <row r="36" spans="1:10" ht="15.75">
      <c r="A36" s="10" t="s">
        <v>65</v>
      </c>
      <c r="B36" s="10" t="s">
        <v>131</v>
      </c>
      <c r="C36" s="28" t="s">
        <v>50</v>
      </c>
      <c r="D36" s="9">
        <v>5</v>
      </c>
      <c r="E36" s="9">
        <v>10</v>
      </c>
      <c r="F36" s="9">
        <f t="shared" si="0"/>
        <v>40</v>
      </c>
      <c r="G36" s="9">
        <v>12</v>
      </c>
      <c r="H36" s="9">
        <v>26</v>
      </c>
      <c r="I36" s="9">
        <v>10</v>
      </c>
      <c r="J36" s="54">
        <f t="shared" si="1"/>
        <v>9.8000000000000007</v>
      </c>
    </row>
    <row r="37" spans="1:10" ht="15.75">
      <c r="A37" s="10" t="s">
        <v>66</v>
      </c>
      <c r="B37" s="10" t="s">
        <v>127</v>
      </c>
      <c r="C37" s="28" t="s">
        <v>73</v>
      </c>
      <c r="D37" s="9"/>
      <c r="E37" s="9"/>
      <c r="F37" s="9">
        <f t="shared" si="0"/>
        <v>0</v>
      </c>
      <c r="G37" s="9">
        <v>20</v>
      </c>
      <c r="H37" s="9">
        <v>20</v>
      </c>
      <c r="I37" s="9"/>
      <c r="J37" s="54">
        <f t="shared" si="1"/>
        <v>4</v>
      </c>
    </row>
    <row r="38" spans="1:10" ht="15.75">
      <c r="A38" s="10" t="s">
        <v>67</v>
      </c>
      <c r="B38" s="10"/>
      <c r="C38" s="28" t="s">
        <v>72</v>
      </c>
      <c r="D38" s="9"/>
      <c r="E38" s="9"/>
      <c r="F38" s="9">
        <f t="shared" si="0"/>
        <v>0</v>
      </c>
      <c r="G38" s="9"/>
      <c r="H38" s="9"/>
      <c r="I38" s="9"/>
      <c r="J38" s="54">
        <f t="shared" si="1"/>
        <v>0</v>
      </c>
    </row>
    <row r="39" spans="1:10" ht="15.75">
      <c r="A39" s="10" t="s">
        <v>68</v>
      </c>
      <c r="B39" s="10" t="s">
        <v>128</v>
      </c>
      <c r="C39" s="28" t="s">
        <v>48</v>
      </c>
      <c r="D39" s="9">
        <v>5</v>
      </c>
      <c r="E39" s="9">
        <v>10</v>
      </c>
      <c r="F39" s="9">
        <f t="shared" si="0"/>
        <v>40</v>
      </c>
      <c r="G39" s="9">
        <v>20</v>
      </c>
      <c r="H39" s="9">
        <v>30</v>
      </c>
      <c r="I39" s="9">
        <v>8</v>
      </c>
      <c r="J39" s="54">
        <f t="shared" si="1"/>
        <v>10.8</v>
      </c>
    </row>
    <row r="40" spans="1:10" ht="15.75">
      <c r="A40" s="10" t="s">
        <v>69</v>
      </c>
      <c r="B40" s="10" t="s">
        <v>129</v>
      </c>
      <c r="C40" s="28" t="s">
        <v>54</v>
      </c>
      <c r="D40" s="9">
        <v>5</v>
      </c>
      <c r="E40" s="9">
        <v>10</v>
      </c>
      <c r="F40" s="9">
        <f t="shared" si="0"/>
        <v>40</v>
      </c>
      <c r="G40" s="9">
        <v>16</v>
      </c>
      <c r="H40" s="9">
        <v>24</v>
      </c>
      <c r="I40" s="9">
        <v>19</v>
      </c>
      <c r="J40" s="54">
        <f t="shared" si="1"/>
        <v>10.9</v>
      </c>
    </row>
    <row r="41" spans="1:10" ht="31.5">
      <c r="A41" s="10" t="s">
        <v>70</v>
      </c>
      <c r="B41" s="10" t="s">
        <v>126</v>
      </c>
      <c r="C41" s="28" t="s">
        <v>85</v>
      </c>
      <c r="D41" s="9">
        <v>5</v>
      </c>
      <c r="E41" s="9">
        <v>10</v>
      </c>
      <c r="F41" s="9">
        <f t="shared" si="0"/>
        <v>40</v>
      </c>
      <c r="G41" s="9">
        <v>0</v>
      </c>
      <c r="H41" s="9">
        <v>30</v>
      </c>
      <c r="I41" s="9">
        <v>15</v>
      </c>
      <c r="J41" s="54">
        <f>SUM(E41:I41)/10</f>
        <v>9.5</v>
      </c>
    </row>
    <row r="42" spans="1:10" ht="15.75">
      <c r="A42" s="10" t="s">
        <v>71</v>
      </c>
      <c r="B42" s="10" t="s">
        <v>127</v>
      </c>
      <c r="C42" s="28" t="s">
        <v>87</v>
      </c>
      <c r="D42" s="9">
        <v>5</v>
      </c>
      <c r="E42" s="9">
        <v>10</v>
      </c>
      <c r="F42" s="9">
        <f t="shared" si="0"/>
        <v>40</v>
      </c>
      <c r="G42" s="9">
        <v>20</v>
      </c>
      <c r="H42" s="9">
        <v>20</v>
      </c>
      <c r="I42" s="9"/>
      <c r="J42" s="54">
        <f t="shared" si="1"/>
        <v>9</v>
      </c>
    </row>
    <row r="43" spans="1:10">
      <c r="A43" s="155" t="s">
        <v>40</v>
      </c>
      <c r="B43" s="155"/>
      <c r="C43" s="155"/>
      <c r="D43" s="156"/>
      <c r="E43" s="156"/>
      <c r="F43" s="156"/>
      <c r="G43" s="20"/>
      <c r="H43" s="20"/>
      <c r="I43" s="20"/>
    </row>
    <row r="44" spans="1:10">
      <c r="A44" s="155" t="s">
        <v>10</v>
      </c>
      <c r="B44" s="155"/>
      <c r="C44" s="155"/>
      <c r="D44" s="155"/>
      <c r="E44" s="155"/>
      <c r="F44" s="155"/>
      <c r="G44" s="155"/>
      <c r="H44" s="155"/>
      <c r="I44" s="155"/>
      <c r="J44" s="155"/>
    </row>
    <row r="45" spans="1:10">
      <c r="A45" s="161" t="s">
        <v>11</v>
      </c>
      <c r="B45" s="161"/>
      <c r="C45" s="161"/>
      <c r="D45" s="161"/>
      <c r="E45" s="161"/>
      <c r="F45" s="161"/>
      <c r="G45" s="161"/>
      <c r="H45" s="161"/>
      <c r="I45" s="161"/>
      <c r="J45" s="161"/>
    </row>
    <row r="46" spans="1:10">
      <c r="A46" s="162" t="s">
        <v>35</v>
      </c>
      <c r="B46" s="162"/>
      <c r="C46" s="162"/>
      <c r="D46" s="162"/>
      <c r="E46" s="162"/>
      <c r="F46" s="162"/>
      <c r="G46" s="162"/>
      <c r="H46" s="162"/>
      <c r="I46" s="162"/>
      <c r="J46" s="162"/>
    </row>
    <row r="47" spans="1:10">
      <c r="A47" s="162" t="s">
        <v>36</v>
      </c>
      <c r="B47" s="162"/>
      <c r="C47" s="162"/>
      <c r="D47" s="162"/>
      <c r="E47" s="162"/>
      <c r="F47" s="162"/>
      <c r="G47" s="162"/>
      <c r="H47" s="162"/>
      <c r="I47" s="162"/>
      <c r="J47" s="162"/>
    </row>
    <row r="48" spans="1:10">
      <c r="A48" s="25"/>
      <c r="B48" s="25"/>
      <c r="C48" s="26" t="s">
        <v>30</v>
      </c>
      <c r="D48" s="26"/>
      <c r="E48" s="25"/>
      <c r="F48" s="25"/>
      <c r="G48" s="25"/>
      <c r="H48" s="25"/>
      <c r="I48" s="25"/>
      <c r="J48" s="25"/>
    </row>
    <row r="49" spans="1:8">
      <c r="A49" s="21"/>
      <c r="B49" s="21"/>
      <c r="C49" s="11"/>
      <c r="E49" s="21"/>
    </row>
    <row r="50" spans="1:8">
      <c r="A50" s="21"/>
      <c r="B50" s="21"/>
      <c r="C50" s="27" t="s">
        <v>32</v>
      </c>
      <c r="D50" s="154"/>
      <c r="E50" s="154"/>
      <c r="F50" s="154"/>
      <c r="G50" s="27"/>
      <c r="H50" s="27"/>
    </row>
    <row r="51" spans="1:8">
      <c r="A51" s="21"/>
      <c r="B51" s="21"/>
      <c r="C51" s="12"/>
      <c r="D51" s="91"/>
    </row>
  </sheetData>
  <autoFilter ref="A9:O48" xr:uid="{D7B73BF8-51E5-4FCF-9C3A-D5E2CFB85913}"/>
  <mergeCells count="17">
    <mergeCell ref="N8:O8"/>
    <mergeCell ref="J7:J9"/>
    <mergeCell ref="A1:J1"/>
    <mergeCell ref="A2:J2"/>
    <mergeCell ref="A5:I5"/>
    <mergeCell ref="E7:E8"/>
    <mergeCell ref="F7:F8"/>
    <mergeCell ref="G7:G8"/>
    <mergeCell ref="H7:H8"/>
    <mergeCell ref="I7:I8"/>
    <mergeCell ref="D50:F50"/>
    <mergeCell ref="D43:F43"/>
    <mergeCell ref="A44:J44"/>
    <mergeCell ref="A45:J45"/>
    <mergeCell ref="A46:J46"/>
    <mergeCell ref="A47:J47"/>
    <mergeCell ref="A43:C43"/>
  </mergeCells>
  <pageMargins left="0.7" right="0.7" top="0.75" bottom="0.75" header="0.3" footer="0.3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41B6-5689-4FDB-9875-B61D5D023F9D}">
  <sheetPr>
    <tabColor theme="6" tint="0.59999389629810485"/>
  </sheetPr>
  <dimension ref="A1:AV70"/>
  <sheetViews>
    <sheetView workbookViewId="0">
      <selection sqref="A1:AX1"/>
    </sheetView>
  </sheetViews>
  <sheetFormatPr defaultColWidth="11.42578125" defaultRowHeight="15"/>
  <cols>
    <col min="1" max="1" width="3.5703125" customWidth="1"/>
    <col min="2" max="2" width="51.42578125" customWidth="1"/>
    <col min="3" max="33" width="2.5703125" customWidth="1"/>
    <col min="34" max="37" width="2.5703125" hidden="1" customWidth="1"/>
    <col min="38" max="39" width="2.5703125" customWidth="1"/>
    <col min="40" max="41" width="2.85546875" customWidth="1"/>
    <col min="42" max="42" width="5.5703125" customWidth="1"/>
    <col min="43" max="44" width="3.7109375" customWidth="1"/>
    <col min="45" max="46" width="3.42578125" customWidth="1"/>
    <col min="47" max="47" width="2.85546875" customWidth="1"/>
    <col min="48" max="48" width="5.5703125" customWidth="1"/>
  </cols>
  <sheetData>
    <row r="1" spans="1:48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</row>
    <row r="2" spans="1:48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</row>
    <row r="3" spans="1:48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</row>
    <row r="4" spans="1:48" ht="15.75">
      <c r="A4" s="137" t="s">
        <v>115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8" ht="23.45" customHeight="1">
      <c r="A5" s="138" t="s">
        <v>165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</row>
    <row r="6" spans="1:48" ht="9" customHeight="1">
      <c r="A6" s="5"/>
      <c r="B6" s="13"/>
      <c r="C6" s="13"/>
      <c r="D6" s="13"/>
      <c r="E6" s="13"/>
      <c r="F6" s="13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O6" s="6"/>
      <c r="AP6" s="6"/>
      <c r="AQ6" s="6"/>
      <c r="AR6" s="3"/>
      <c r="AS6" s="4"/>
      <c r="AT6" s="4"/>
      <c r="AU6" s="4"/>
      <c r="AV6" s="4"/>
    </row>
    <row r="7" spans="1:48" ht="10.15" customHeight="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AN7" s="165" t="s">
        <v>4</v>
      </c>
      <c r="AO7" s="165" t="s">
        <v>33</v>
      </c>
      <c r="AP7" s="165" t="s">
        <v>5</v>
      </c>
      <c r="AQ7" s="133" t="s">
        <v>163</v>
      </c>
      <c r="AR7" s="133" t="s">
        <v>162</v>
      </c>
      <c r="AS7" s="133" t="s">
        <v>164</v>
      </c>
      <c r="AT7" s="124" t="s">
        <v>150</v>
      </c>
      <c r="AU7" s="124" t="s">
        <v>157</v>
      </c>
      <c r="AV7" s="126" t="s">
        <v>6</v>
      </c>
    </row>
    <row r="8" spans="1:48" ht="63" customHeight="1">
      <c r="A8" s="8"/>
      <c r="B8" s="15"/>
      <c r="C8" s="127">
        <v>45419</v>
      </c>
      <c r="D8" s="128">
        <v>45420</v>
      </c>
      <c r="E8" s="130">
        <v>45425</v>
      </c>
      <c r="F8" s="130">
        <v>45426</v>
      </c>
      <c r="G8" s="127">
        <v>45427</v>
      </c>
      <c r="H8" s="127">
        <v>45432</v>
      </c>
      <c r="I8" s="130">
        <v>45433</v>
      </c>
      <c r="J8" s="130">
        <v>45434</v>
      </c>
      <c r="K8" s="128">
        <v>45439</v>
      </c>
      <c r="L8" s="127">
        <v>45440</v>
      </c>
      <c r="M8" s="127">
        <v>45441</v>
      </c>
      <c r="N8" s="127">
        <v>45446</v>
      </c>
      <c r="O8" s="127">
        <v>45447</v>
      </c>
      <c r="P8" s="127">
        <v>45448</v>
      </c>
      <c r="Q8" s="127">
        <v>45453</v>
      </c>
      <c r="R8" s="127"/>
      <c r="S8" s="127"/>
      <c r="V8" s="127"/>
      <c r="W8" s="127"/>
      <c r="X8" s="127"/>
      <c r="Y8" s="127"/>
      <c r="Z8" s="151"/>
      <c r="AA8" s="151"/>
      <c r="AB8" s="152"/>
      <c r="AC8" s="146"/>
      <c r="AD8" s="148"/>
      <c r="AE8" s="148"/>
      <c r="AF8" s="146"/>
      <c r="AG8" s="146"/>
      <c r="AH8" s="146"/>
      <c r="AI8" s="134"/>
      <c r="AJ8" s="134"/>
      <c r="AK8" s="134"/>
      <c r="AL8" s="134"/>
      <c r="AM8" s="134"/>
      <c r="AN8" s="165"/>
      <c r="AO8" s="165"/>
      <c r="AP8" s="141"/>
      <c r="AQ8" s="133"/>
      <c r="AR8" s="133"/>
      <c r="AS8" s="133"/>
      <c r="AT8" s="125"/>
      <c r="AU8" s="125"/>
      <c r="AV8" s="126"/>
    </row>
    <row r="9" spans="1:48" ht="13.9" customHeight="1">
      <c r="A9" s="22" t="s">
        <v>7</v>
      </c>
      <c r="B9" s="23" t="s">
        <v>8</v>
      </c>
      <c r="C9" s="127"/>
      <c r="D9" s="129"/>
      <c r="E9" s="131"/>
      <c r="F9" s="131"/>
      <c r="G9" s="132"/>
      <c r="H9" s="132"/>
      <c r="I9" s="142"/>
      <c r="J9" s="142"/>
      <c r="K9" s="129"/>
      <c r="L9" s="127"/>
      <c r="M9" s="127"/>
      <c r="N9" s="127"/>
      <c r="O9" s="127"/>
      <c r="P9" s="150"/>
      <c r="Q9" s="127"/>
      <c r="R9" s="127"/>
      <c r="S9" s="127"/>
      <c r="V9" s="127"/>
      <c r="W9" s="127"/>
      <c r="X9" s="127"/>
      <c r="Y9" s="127"/>
      <c r="Z9" s="151"/>
      <c r="AA9" s="151"/>
      <c r="AB9" s="152"/>
      <c r="AC9" s="147"/>
      <c r="AD9" s="149"/>
      <c r="AE9" s="149"/>
      <c r="AF9" s="147"/>
      <c r="AG9" s="147"/>
      <c r="AH9" s="147"/>
      <c r="AI9" s="135"/>
      <c r="AJ9" s="135"/>
      <c r="AK9" s="135"/>
      <c r="AL9" s="135"/>
      <c r="AM9" s="135"/>
      <c r="AN9" s="165"/>
      <c r="AO9" s="165"/>
      <c r="AP9" s="141"/>
      <c r="AQ9" s="53">
        <v>0.1</v>
      </c>
      <c r="AR9" s="53">
        <v>0.4</v>
      </c>
      <c r="AS9" s="53">
        <v>0.2</v>
      </c>
      <c r="AT9" s="53">
        <v>0.3</v>
      </c>
      <c r="AU9" s="53" t="s">
        <v>9</v>
      </c>
      <c r="AV9" s="126"/>
    </row>
    <row r="10" spans="1:48" ht="18" customHeight="1">
      <c r="A10" s="10" t="s">
        <v>13</v>
      </c>
      <c r="B10" s="28" t="s">
        <v>80</v>
      </c>
      <c r="C10" s="30" t="s">
        <v>93</v>
      </c>
      <c r="D10" s="30" t="s">
        <v>96</v>
      </c>
      <c r="E10" s="30" t="s">
        <v>93</v>
      </c>
      <c r="F10" s="30" t="s">
        <v>93</v>
      </c>
      <c r="G10" s="143" t="s">
        <v>134</v>
      </c>
      <c r="H10" s="143" t="s">
        <v>135</v>
      </c>
      <c r="I10" s="30" t="s">
        <v>93</v>
      </c>
      <c r="J10" s="30" t="s">
        <v>93</v>
      </c>
      <c r="K10" s="30" t="s">
        <v>93</v>
      </c>
      <c r="L10" s="30" t="s">
        <v>93</v>
      </c>
      <c r="M10" s="30" t="s">
        <v>96</v>
      </c>
      <c r="N10" s="30" t="s">
        <v>93</v>
      </c>
      <c r="O10" s="30" t="s">
        <v>93</v>
      </c>
      <c r="P10" s="30" t="s">
        <v>93</v>
      </c>
      <c r="Q10" s="30" t="s">
        <v>93</v>
      </c>
      <c r="R10" s="30"/>
      <c r="S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9">
        <f t="shared" ref="AN10:AN28" si="0">COUNTIF(C10:AH10,"f")+(ROUNDDOWN(COUNTIF(C10:AH10,"r")/2,0))</f>
        <v>0</v>
      </c>
      <c r="AO10" s="9">
        <f>COUNTIF(C10:AH10,"a")+COUNTIF(C10:AH10,"j")+COUNTIF(C10:AH10,"r")-(ROUNDDOWN(COUNTIF(C10:AH10,"r")/2,0))</f>
        <v>13</v>
      </c>
      <c r="AP10" s="9">
        <f>(AO10*100)/13</f>
        <v>100</v>
      </c>
      <c r="AQ10" s="9">
        <v>10</v>
      </c>
      <c r="AR10" s="9">
        <v>40</v>
      </c>
      <c r="AS10" s="9">
        <v>12</v>
      </c>
      <c r="AT10" s="9">
        <v>26</v>
      </c>
      <c r="AU10" s="9">
        <v>13</v>
      </c>
      <c r="AV10" s="54">
        <f t="shared" ref="AV10:AV28" si="1">SUM(AQ10:AU10)/10</f>
        <v>10.1</v>
      </c>
    </row>
    <row r="11" spans="1:48" ht="18">
      <c r="A11" s="10" t="s">
        <v>14</v>
      </c>
      <c r="B11" s="28" t="s">
        <v>88</v>
      </c>
      <c r="C11" s="30" t="s">
        <v>93</v>
      </c>
      <c r="D11" s="30" t="s">
        <v>93</v>
      </c>
      <c r="E11" s="30" t="s">
        <v>93</v>
      </c>
      <c r="F11" s="30" t="s">
        <v>93</v>
      </c>
      <c r="G11" s="144"/>
      <c r="H11" s="144"/>
      <c r="I11" s="30" t="s">
        <v>93</v>
      </c>
      <c r="J11" s="30" t="s">
        <v>93</v>
      </c>
      <c r="K11" s="30" t="s">
        <v>96</v>
      </c>
      <c r="L11" s="30" t="s">
        <v>96</v>
      </c>
      <c r="M11" s="30" t="s">
        <v>96</v>
      </c>
      <c r="N11" s="30" t="s">
        <v>93</v>
      </c>
      <c r="O11" s="30" t="s">
        <v>93</v>
      </c>
      <c r="P11" s="30" t="s">
        <v>93</v>
      </c>
      <c r="Q11" s="30" t="s">
        <v>93</v>
      </c>
      <c r="R11" s="30"/>
      <c r="S11" s="30"/>
      <c r="V11" s="30"/>
      <c r="W11" s="30"/>
      <c r="X11" s="30"/>
      <c r="Y11" s="3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9"/>
      <c r="AK11" s="9"/>
      <c r="AL11" s="9"/>
      <c r="AM11" s="9"/>
      <c r="AN11" s="9">
        <f t="shared" si="0"/>
        <v>0</v>
      </c>
      <c r="AO11" s="9">
        <f t="shared" ref="AO11:AO28" si="2">COUNTIF(C11:AH11,"a")+COUNTIF(C11:AH11,"j")+COUNTIF(C11:AH11,"r")-(ROUNDDOWN(COUNTIF(C11:AH11,"r")/2,0))</f>
        <v>13</v>
      </c>
      <c r="AP11" s="9">
        <f t="shared" ref="AP11:AP28" si="3">(AO11*100)/13</f>
        <v>100</v>
      </c>
      <c r="AQ11" s="9">
        <v>10</v>
      </c>
      <c r="AR11" s="9">
        <v>40</v>
      </c>
      <c r="AS11" s="9">
        <v>17</v>
      </c>
      <c r="AT11" s="9">
        <v>23</v>
      </c>
      <c r="AU11" s="9">
        <v>13</v>
      </c>
      <c r="AV11" s="54">
        <f t="shared" si="1"/>
        <v>10.3</v>
      </c>
    </row>
    <row r="12" spans="1:48" ht="18">
      <c r="A12" s="10" t="s">
        <v>15</v>
      </c>
      <c r="B12" s="28" t="s">
        <v>44</v>
      </c>
      <c r="C12" s="30" t="s">
        <v>93</v>
      </c>
      <c r="D12" s="30" t="s">
        <v>93</v>
      </c>
      <c r="E12" s="30" t="s">
        <v>93</v>
      </c>
      <c r="F12" s="30" t="s">
        <v>93</v>
      </c>
      <c r="G12" s="144"/>
      <c r="H12" s="144"/>
      <c r="I12" s="30" t="s">
        <v>93</v>
      </c>
      <c r="J12" s="30" t="s">
        <v>93</v>
      </c>
      <c r="K12" s="30" t="s">
        <v>93</v>
      </c>
      <c r="L12" s="30" t="s">
        <v>93</v>
      </c>
      <c r="M12" s="30" t="s">
        <v>93</v>
      </c>
      <c r="N12" s="30" t="s">
        <v>93</v>
      </c>
      <c r="O12" s="30" t="s">
        <v>93</v>
      </c>
      <c r="P12" s="30" t="s">
        <v>93</v>
      </c>
      <c r="Q12" s="30" t="s">
        <v>93</v>
      </c>
      <c r="R12" s="30"/>
      <c r="S12" s="30"/>
      <c r="V12" s="30"/>
      <c r="W12" s="30"/>
      <c r="X12" s="30"/>
      <c r="Y12" s="3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9"/>
      <c r="AK12" s="9"/>
      <c r="AL12" s="9"/>
      <c r="AM12" s="9"/>
      <c r="AN12" s="9">
        <f t="shared" si="0"/>
        <v>0</v>
      </c>
      <c r="AO12" s="9">
        <f t="shared" si="2"/>
        <v>13</v>
      </c>
      <c r="AP12" s="9">
        <f t="shared" si="3"/>
        <v>100</v>
      </c>
      <c r="AQ12" s="9">
        <v>10</v>
      </c>
      <c r="AR12" s="9">
        <v>40</v>
      </c>
      <c r="AS12" s="9">
        <v>17</v>
      </c>
      <c r="AT12" s="9">
        <v>23</v>
      </c>
      <c r="AU12" s="9">
        <v>13</v>
      </c>
      <c r="AV12" s="54">
        <f t="shared" si="1"/>
        <v>10.3</v>
      </c>
    </row>
    <row r="13" spans="1:48" ht="18">
      <c r="A13" s="10" t="s">
        <v>16</v>
      </c>
      <c r="B13" s="28" t="s">
        <v>81</v>
      </c>
      <c r="C13" s="30" t="s">
        <v>93</v>
      </c>
      <c r="D13" s="30" t="s">
        <v>98</v>
      </c>
      <c r="E13" s="30" t="s">
        <v>93</v>
      </c>
      <c r="F13" s="30" t="s">
        <v>93</v>
      </c>
      <c r="G13" s="144"/>
      <c r="H13" s="144"/>
      <c r="I13" s="30" t="s">
        <v>93</v>
      </c>
      <c r="J13" s="30" t="s">
        <v>93</v>
      </c>
      <c r="K13" s="30" t="s">
        <v>93</v>
      </c>
      <c r="L13" s="108" t="s">
        <v>98</v>
      </c>
      <c r="M13" s="30" t="s">
        <v>93</v>
      </c>
      <c r="N13" s="30" t="s">
        <v>93</v>
      </c>
      <c r="O13" s="30" t="s">
        <v>93</v>
      </c>
      <c r="P13" s="30" t="s">
        <v>93</v>
      </c>
      <c r="Q13" s="30" t="s">
        <v>93</v>
      </c>
      <c r="R13" s="30"/>
      <c r="S13" s="30"/>
      <c r="V13" s="30"/>
      <c r="W13" s="30"/>
      <c r="X13" s="30"/>
      <c r="Y13" s="3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9"/>
      <c r="AK13" s="9"/>
      <c r="AL13" s="9"/>
      <c r="AM13" s="9"/>
      <c r="AN13" s="9">
        <f t="shared" si="0"/>
        <v>2</v>
      </c>
      <c r="AO13" s="9">
        <f t="shared" si="2"/>
        <v>11</v>
      </c>
      <c r="AP13" s="9">
        <f t="shared" si="3"/>
        <v>84.615384615384613</v>
      </c>
      <c r="AQ13" s="9">
        <v>0</v>
      </c>
      <c r="AR13" s="9">
        <v>24</v>
      </c>
      <c r="AS13" s="9">
        <v>20</v>
      </c>
      <c r="AT13" s="9">
        <v>20</v>
      </c>
      <c r="AU13" s="9"/>
      <c r="AV13" s="54">
        <f t="shared" si="1"/>
        <v>6.4</v>
      </c>
    </row>
    <row r="14" spans="1:48" ht="18" customHeight="1">
      <c r="A14" s="10" t="s">
        <v>17</v>
      </c>
      <c r="B14" s="28" t="s">
        <v>57</v>
      </c>
      <c r="C14" s="30" t="s">
        <v>96</v>
      </c>
      <c r="D14" s="30" t="s">
        <v>96</v>
      </c>
      <c r="E14" s="30" t="s">
        <v>96</v>
      </c>
      <c r="F14" s="30" t="s">
        <v>96</v>
      </c>
      <c r="G14" s="144"/>
      <c r="H14" s="144"/>
      <c r="I14" s="30" t="s">
        <v>96</v>
      </c>
      <c r="J14" s="30" t="s">
        <v>96</v>
      </c>
      <c r="K14" s="30" t="s">
        <v>96</v>
      </c>
      <c r="L14" s="30" t="s">
        <v>96</v>
      </c>
      <c r="M14" s="30" t="s">
        <v>96</v>
      </c>
      <c r="N14" s="30" t="s">
        <v>96</v>
      </c>
      <c r="O14" s="30" t="s">
        <v>96</v>
      </c>
      <c r="P14" s="30" t="s">
        <v>96</v>
      </c>
      <c r="Q14" s="30" t="s">
        <v>96</v>
      </c>
      <c r="R14" s="30"/>
      <c r="S14" s="30"/>
      <c r="V14" s="30"/>
      <c r="W14" s="30"/>
      <c r="X14" s="30"/>
      <c r="Y14" s="3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9"/>
      <c r="AK14" s="9"/>
      <c r="AL14" s="9"/>
      <c r="AM14" s="9"/>
      <c r="AN14" s="9">
        <f t="shared" si="0"/>
        <v>0</v>
      </c>
      <c r="AO14" s="9">
        <f t="shared" si="2"/>
        <v>13</v>
      </c>
      <c r="AP14" s="9">
        <f t="shared" si="3"/>
        <v>100</v>
      </c>
      <c r="AQ14" s="9">
        <v>0</v>
      </c>
      <c r="AR14" s="9">
        <v>30</v>
      </c>
      <c r="AS14" s="9">
        <v>17</v>
      </c>
      <c r="AT14" s="9">
        <v>17</v>
      </c>
      <c r="AU14" s="9"/>
      <c r="AV14" s="54">
        <f t="shared" si="1"/>
        <v>6.4</v>
      </c>
    </row>
    <row r="15" spans="1:48" ht="18" customHeight="1">
      <c r="A15" s="10" t="s">
        <v>18</v>
      </c>
      <c r="B15" s="28" t="s">
        <v>47</v>
      </c>
      <c r="C15" s="30" t="s">
        <v>93</v>
      </c>
      <c r="D15" s="30" t="s">
        <v>93</v>
      </c>
      <c r="E15" s="30" t="s">
        <v>93</v>
      </c>
      <c r="F15" s="30" t="s">
        <v>93</v>
      </c>
      <c r="G15" s="144"/>
      <c r="H15" s="144"/>
      <c r="I15" s="30" t="s">
        <v>93</v>
      </c>
      <c r="J15" s="30" t="s">
        <v>93</v>
      </c>
      <c r="K15" s="30" t="s">
        <v>93</v>
      </c>
      <c r="L15" s="30" t="s">
        <v>93</v>
      </c>
      <c r="M15" s="30" t="s">
        <v>93</v>
      </c>
      <c r="N15" s="30" t="s">
        <v>93</v>
      </c>
      <c r="O15" s="30" t="s">
        <v>93</v>
      </c>
      <c r="P15" s="30" t="s">
        <v>93</v>
      </c>
      <c r="Q15" s="30" t="s">
        <v>93</v>
      </c>
      <c r="R15" s="30"/>
      <c r="S15" s="30"/>
      <c r="V15" s="30"/>
      <c r="W15" s="30"/>
      <c r="X15" s="30"/>
      <c r="Y15" s="3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9"/>
      <c r="AK15" s="9"/>
      <c r="AL15" s="9"/>
      <c r="AM15" s="9"/>
      <c r="AN15" s="9">
        <f t="shared" si="0"/>
        <v>0</v>
      </c>
      <c r="AO15" s="9">
        <f t="shared" si="2"/>
        <v>13</v>
      </c>
      <c r="AP15" s="9">
        <f t="shared" si="3"/>
        <v>100</v>
      </c>
      <c r="AQ15" s="9">
        <v>10</v>
      </c>
      <c r="AR15" s="9">
        <v>40</v>
      </c>
      <c r="AS15" s="9">
        <v>17</v>
      </c>
      <c r="AT15" s="9">
        <v>23</v>
      </c>
      <c r="AU15" s="9">
        <v>13</v>
      </c>
      <c r="AV15" s="54">
        <f t="shared" si="1"/>
        <v>10.3</v>
      </c>
    </row>
    <row r="16" spans="1:48" ht="18">
      <c r="A16" s="10" t="s">
        <v>19</v>
      </c>
      <c r="B16" s="28" t="s">
        <v>90</v>
      </c>
      <c r="C16" s="30" t="s">
        <v>93</v>
      </c>
      <c r="D16" s="30" t="s">
        <v>93</v>
      </c>
      <c r="E16" s="30" t="s">
        <v>95</v>
      </c>
      <c r="F16" s="30" t="s">
        <v>93</v>
      </c>
      <c r="G16" s="144"/>
      <c r="H16" s="144"/>
      <c r="I16" s="30" t="s">
        <v>93</v>
      </c>
      <c r="J16" s="30" t="s">
        <v>98</v>
      </c>
      <c r="K16" s="30" t="s">
        <v>95</v>
      </c>
      <c r="L16" s="30" t="s">
        <v>93</v>
      </c>
      <c r="M16" s="30" t="s">
        <v>93</v>
      </c>
      <c r="N16" s="30" t="s">
        <v>93</v>
      </c>
      <c r="O16" s="30" t="s">
        <v>93</v>
      </c>
      <c r="P16" s="30" t="s">
        <v>93</v>
      </c>
      <c r="Q16" s="30" t="s">
        <v>95</v>
      </c>
      <c r="R16" s="30"/>
      <c r="S16" s="30"/>
      <c r="V16" s="30"/>
      <c r="W16" s="30"/>
      <c r="X16" s="30"/>
      <c r="Y16" s="3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9"/>
      <c r="AK16" s="9"/>
      <c r="AL16" s="9"/>
      <c r="AM16" s="9"/>
      <c r="AN16" s="9">
        <f t="shared" si="0"/>
        <v>2</v>
      </c>
      <c r="AO16" s="9">
        <f t="shared" si="2"/>
        <v>11</v>
      </c>
      <c r="AP16" s="9">
        <f t="shared" si="3"/>
        <v>84.615384615384613</v>
      </c>
      <c r="AQ16" s="9">
        <v>10</v>
      </c>
      <c r="AR16" s="9">
        <v>32</v>
      </c>
      <c r="AS16" s="9">
        <v>20</v>
      </c>
      <c r="AT16" s="9">
        <v>30</v>
      </c>
      <c r="AU16" s="9"/>
      <c r="AV16" s="54">
        <f t="shared" si="1"/>
        <v>9.1999999999999993</v>
      </c>
    </row>
    <row r="17" spans="1:48" ht="18">
      <c r="A17" s="10" t="s">
        <v>20</v>
      </c>
      <c r="B17" s="28" t="s">
        <v>46</v>
      </c>
      <c r="C17" s="30" t="s">
        <v>93</v>
      </c>
      <c r="D17" s="30" t="s">
        <v>93</v>
      </c>
      <c r="E17" s="30" t="s">
        <v>93</v>
      </c>
      <c r="F17" s="30" t="s">
        <v>93</v>
      </c>
      <c r="G17" s="144"/>
      <c r="H17" s="144"/>
      <c r="I17" s="30" t="s">
        <v>93</v>
      </c>
      <c r="J17" s="30" t="s">
        <v>93</v>
      </c>
      <c r="K17" s="30" t="s">
        <v>93</v>
      </c>
      <c r="L17" s="30" t="s">
        <v>93</v>
      </c>
      <c r="M17" s="30" t="s">
        <v>93</v>
      </c>
      <c r="N17" s="30" t="s">
        <v>93</v>
      </c>
      <c r="O17" s="30" t="s">
        <v>93</v>
      </c>
      <c r="P17" s="30" t="s">
        <v>93</v>
      </c>
      <c r="Q17" s="30" t="s">
        <v>93</v>
      </c>
      <c r="R17" s="30"/>
      <c r="S17" s="30"/>
      <c r="V17" s="30"/>
      <c r="W17" s="30"/>
      <c r="X17" s="30"/>
      <c r="Y17" s="3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9"/>
      <c r="AK17" s="9"/>
      <c r="AL17" s="9"/>
      <c r="AM17" s="9"/>
      <c r="AN17" s="9">
        <f t="shared" si="0"/>
        <v>0</v>
      </c>
      <c r="AO17" s="9">
        <f t="shared" si="2"/>
        <v>13</v>
      </c>
      <c r="AP17" s="9">
        <f t="shared" si="3"/>
        <v>100</v>
      </c>
      <c r="AQ17" s="9">
        <v>10</v>
      </c>
      <c r="AR17" s="9">
        <v>40</v>
      </c>
      <c r="AS17" s="9">
        <v>20</v>
      </c>
      <c r="AT17" s="9">
        <v>30</v>
      </c>
      <c r="AU17" s="9">
        <v>10</v>
      </c>
      <c r="AV17" s="54">
        <f t="shared" si="1"/>
        <v>11</v>
      </c>
    </row>
    <row r="18" spans="1:48" ht="18">
      <c r="A18" s="10" t="s">
        <v>21</v>
      </c>
      <c r="B18" s="28" t="s">
        <v>51</v>
      </c>
      <c r="C18" s="30" t="s">
        <v>93</v>
      </c>
      <c r="D18" s="30" t="s">
        <v>93</v>
      </c>
      <c r="E18" s="30" t="s">
        <v>93</v>
      </c>
      <c r="F18" s="30" t="s">
        <v>93</v>
      </c>
      <c r="G18" s="144"/>
      <c r="H18" s="144"/>
      <c r="I18" s="30" t="s">
        <v>93</v>
      </c>
      <c r="J18" s="30" t="s">
        <v>93</v>
      </c>
      <c r="K18" s="30" t="s">
        <v>93</v>
      </c>
      <c r="L18" s="30" t="s">
        <v>93</v>
      </c>
      <c r="M18" s="30" t="s">
        <v>93</v>
      </c>
      <c r="N18" s="30" t="s">
        <v>93</v>
      </c>
      <c r="O18" s="30" t="s">
        <v>93</v>
      </c>
      <c r="P18" s="30" t="s">
        <v>93</v>
      </c>
      <c r="Q18" s="30" t="s">
        <v>93</v>
      </c>
      <c r="R18" s="30"/>
      <c r="S18" s="30"/>
      <c r="V18" s="30"/>
      <c r="W18" s="30"/>
      <c r="X18" s="30"/>
      <c r="Y18" s="3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9"/>
      <c r="AK18" s="9"/>
      <c r="AL18" s="9"/>
      <c r="AM18" s="9"/>
      <c r="AN18" s="9">
        <f t="shared" si="0"/>
        <v>0</v>
      </c>
      <c r="AO18" s="9">
        <f t="shared" si="2"/>
        <v>13</v>
      </c>
      <c r="AP18" s="9">
        <f t="shared" si="3"/>
        <v>100</v>
      </c>
      <c r="AQ18" s="9">
        <v>10</v>
      </c>
      <c r="AR18" s="9">
        <v>40</v>
      </c>
      <c r="AS18" s="9">
        <v>20</v>
      </c>
      <c r="AT18" s="9">
        <v>30</v>
      </c>
      <c r="AU18" s="9">
        <v>8</v>
      </c>
      <c r="AV18" s="54">
        <f t="shared" si="1"/>
        <v>10.8</v>
      </c>
    </row>
    <row r="19" spans="1:48" ht="18">
      <c r="A19" s="10" t="s">
        <v>22</v>
      </c>
      <c r="B19" s="28" t="s">
        <v>82</v>
      </c>
      <c r="C19" s="30" t="s">
        <v>93</v>
      </c>
      <c r="D19" s="30" t="s">
        <v>93</v>
      </c>
      <c r="E19" s="30" t="s">
        <v>93</v>
      </c>
      <c r="F19" s="30" t="s">
        <v>93</v>
      </c>
      <c r="G19" s="144"/>
      <c r="H19" s="144"/>
      <c r="I19" s="30" t="s">
        <v>93</v>
      </c>
      <c r="J19" s="30" t="s">
        <v>93</v>
      </c>
      <c r="K19" s="30" t="s">
        <v>98</v>
      </c>
      <c r="L19" s="30" t="s">
        <v>96</v>
      </c>
      <c r="M19" s="30" t="s">
        <v>98</v>
      </c>
      <c r="N19" s="30" t="s">
        <v>93</v>
      </c>
      <c r="O19" s="30" t="s">
        <v>93</v>
      </c>
      <c r="P19" s="30" t="s">
        <v>93</v>
      </c>
      <c r="Q19" s="30" t="s">
        <v>93</v>
      </c>
      <c r="R19" s="30"/>
      <c r="S19" s="30"/>
      <c r="V19" s="30"/>
      <c r="W19" s="30"/>
      <c r="X19" s="30"/>
      <c r="Y19" s="3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9"/>
      <c r="AK19" s="9"/>
      <c r="AL19" s="9"/>
      <c r="AM19" s="9"/>
      <c r="AN19" s="9">
        <f t="shared" si="0"/>
        <v>2</v>
      </c>
      <c r="AO19" s="9">
        <f t="shared" si="2"/>
        <v>11</v>
      </c>
      <c r="AP19" s="9">
        <f t="shared" si="3"/>
        <v>84.615384615384613</v>
      </c>
      <c r="AQ19" s="9">
        <v>10</v>
      </c>
      <c r="AR19" s="9">
        <v>24</v>
      </c>
      <c r="AS19" s="9">
        <v>20</v>
      </c>
      <c r="AT19" s="9">
        <v>30</v>
      </c>
      <c r="AU19" s="9">
        <v>10</v>
      </c>
      <c r="AV19" s="55">
        <f t="shared" si="1"/>
        <v>9.4</v>
      </c>
    </row>
    <row r="20" spans="1:48" ht="18">
      <c r="A20" s="10" t="s">
        <v>23</v>
      </c>
      <c r="B20" s="28" t="s">
        <v>83</v>
      </c>
      <c r="C20" s="30" t="s">
        <v>93</v>
      </c>
      <c r="D20" s="30" t="s">
        <v>93</v>
      </c>
      <c r="E20" s="30" t="s">
        <v>93</v>
      </c>
      <c r="F20" s="30" t="s">
        <v>93</v>
      </c>
      <c r="G20" s="144"/>
      <c r="H20" s="144"/>
      <c r="I20" s="30" t="s">
        <v>93</v>
      </c>
      <c r="J20" s="30" t="s">
        <v>93</v>
      </c>
      <c r="K20" s="30" t="s">
        <v>93</v>
      </c>
      <c r="L20" s="30" t="s">
        <v>93</v>
      </c>
      <c r="M20" s="30" t="s">
        <v>93</v>
      </c>
      <c r="N20" s="30" t="s">
        <v>93</v>
      </c>
      <c r="O20" s="30" t="s">
        <v>93</v>
      </c>
      <c r="P20" s="30" t="s">
        <v>93</v>
      </c>
      <c r="Q20" s="30" t="s">
        <v>93</v>
      </c>
      <c r="R20" s="30"/>
      <c r="S20" s="30"/>
      <c r="V20" s="30"/>
      <c r="W20" s="30"/>
      <c r="X20" s="30"/>
      <c r="Y20" s="3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9"/>
      <c r="AK20" s="9"/>
      <c r="AL20" s="9"/>
      <c r="AM20" s="9"/>
      <c r="AN20" s="9">
        <f t="shared" si="0"/>
        <v>0</v>
      </c>
      <c r="AO20" s="9">
        <f t="shared" si="2"/>
        <v>13</v>
      </c>
      <c r="AP20" s="9">
        <f t="shared" si="3"/>
        <v>100</v>
      </c>
      <c r="AQ20" s="9">
        <v>10</v>
      </c>
      <c r="AR20" s="9">
        <v>40</v>
      </c>
      <c r="AS20" s="9">
        <v>17</v>
      </c>
      <c r="AT20" s="9">
        <v>23</v>
      </c>
      <c r="AU20" s="9">
        <v>13</v>
      </c>
      <c r="AV20" s="54">
        <f t="shared" si="1"/>
        <v>10.3</v>
      </c>
    </row>
    <row r="21" spans="1:48" ht="18" customHeight="1">
      <c r="A21" s="10" t="s">
        <v>24</v>
      </c>
      <c r="B21" s="28" t="s">
        <v>84</v>
      </c>
      <c r="C21" s="30" t="s">
        <v>98</v>
      </c>
      <c r="D21" s="30" t="s">
        <v>98</v>
      </c>
      <c r="E21" s="30" t="s">
        <v>98</v>
      </c>
      <c r="F21" s="30" t="s">
        <v>93</v>
      </c>
      <c r="G21" s="144"/>
      <c r="H21" s="14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V21" s="30"/>
      <c r="W21" s="30"/>
      <c r="X21" s="30"/>
      <c r="Y21" s="3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9"/>
      <c r="AK21" s="9"/>
      <c r="AL21" s="9"/>
      <c r="AM21" s="9"/>
      <c r="AN21" s="9">
        <f t="shared" si="0"/>
        <v>3</v>
      </c>
      <c r="AO21" s="9">
        <f t="shared" si="2"/>
        <v>1</v>
      </c>
      <c r="AP21" s="9">
        <f t="shared" si="3"/>
        <v>7.6923076923076925</v>
      </c>
      <c r="AQ21" s="9"/>
      <c r="AR21" s="9">
        <v>0</v>
      </c>
      <c r="AS21" s="9"/>
      <c r="AT21" s="9"/>
      <c r="AU21" s="9"/>
      <c r="AV21" s="54">
        <f t="shared" si="1"/>
        <v>0</v>
      </c>
    </row>
    <row r="22" spans="1:48" ht="18">
      <c r="A22" s="10" t="s">
        <v>25</v>
      </c>
      <c r="B22" s="28" t="s">
        <v>53</v>
      </c>
      <c r="C22" s="30" t="s">
        <v>93</v>
      </c>
      <c r="D22" s="30" t="s">
        <v>93</v>
      </c>
      <c r="E22" s="30" t="s">
        <v>93</v>
      </c>
      <c r="F22" s="30" t="s">
        <v>93</v>
      </c>
      <c r="G22" s="144"/>
      <c r="H22" s="144"/>
      <c r="I22" s="30" t="s">
        <v>93</v>
      </c>
      <c r="J22" s="30" t="s">
        <v>93</v>
      </c>
      <c r="K22" s="30" t="s">
        <v>93</v>
      </c>
      <c r="L22" s="30" t="s">
        <v>93</v>
      </c>
      <c r="M22" s="30" t="s">
        <v>93</v>
      </c>
      <c r="N22" s="30" t="s">
        <v>93</v>
      </c>
      <c r="O22" s="30" t="s">
        <v>93</v>
      </c>
      <c r="P22" s="30" t="s">
        <v>93</v>
      </c>
      <c r="Q22" s="30" t="s">
        <v>93</v>
      </c>
      <c r="R22" s="30"/>
      <c r="S22" s="30"/>
      <c r="V22" s="30"/>
      <c r="W22" s="30"/>
      <c r="X22" s="30"/>
      <c r="Y22" s="3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9"/>
      <c r="AK22" s="9"/>
      <c r="AL22" s="9"/>
      <c r="AM22" s="9"/>
      <c r="AN22" s="9">
        <f t="shared" si="0"/>
        <v>0</v>
      </c>
      <c r="AO22" s="9">
        <f t="shared" si="2"/>
        <v>13</v>
      </c>
      <c r="AP22" s="9">
        <f t="shared" si="3"/>
        <v>100</v>
      </c>
      <c r="AQ22" s="9">
        <v>10</v>
      </c>
      <c r="AR22" s="9">
        <v>40</v>
      </c>
      <c r="AS22" s="9">
        <v>16</v>
      </c>
      <c r="AT22" s="9">
        <v>24</v>
      </c>
      <c r="AU22" s="9">
        <v>16</v>
      </c>
      <c r="AV22" s="55">
        <f t="shared" si="1"/>
        <v>10.6</v>
      </c>
    </row>
    <row r="23" spans="1:48" ht="18">
      <c r="A23" s="10" t="s">
        <v>26</v>
      </c>
      <c r="B23" s="28" t="s">
        <v>52</v>
      </c>
      <c r="C23" s="30" t="s">
        <v>93</v>
      </c>
      <c r="D23" s="30" t="s">
        <v>93</v>
      </c>
      <c r="E23" s="30" t="s">
        <v>93</v>
      </c>
      <c r="F23" s="30" t="s">
        <v>93</v>
      </c>
      <c r="G23" s="144"/>
      <c r="H23" s="144"/>
      <c r="I23" s="30" t="s">
        <v>93</v>
      </c>
      <c r="J23" s="30" t="s">
        <v>93</v>
      </c>
      <c r="K23" s="30" t="s">
        <v>93</v>
      </c>
      <c r="L23" s="30" t="s">
        <v>93</v>
      </c>
      <c r="M23" s="30" t="s">
        <v>93</v>
      </c>
      <c r="N23" s="30" t="s">
        <v>93</v>
      </c>
      <c r="O23" s="30" t="s">
        <v>93</v>
      </c>
      <c r="P23" s="30" t="s">
        <v>93</v>
      </c>
      <c r="Q23" s="30" t="s">
        <v>93</v>
      </c>
      <c r="R23" s="30"/>
      <c r="S23" s="30"/>
      <c r="V23" s="30"/>
      <c r="W23" s="30"/>
      <c r="X23" s="30"/>
      <c r="Y23" s="3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9"/>
      <c r="AK23" s="9"/>
      <c r="AL23" s="9"/>
      <c r="AM23" s="9"/>
      <c r="AN23" s="9">
        <f t="shared" si="0"/>
        <v>0</v>
      </c>
      <c r="AO23" s="9">
        <f t="shared" si="2"/>
        <v>13</v>
      </c>
      <c r="AP23" s="9">
        <f t="shared" si="3"/>
        <v>100</v>
      </c>
      <c r="AQ23" s="9">
        <v>10</v>
      </c>
      <c r="AR23" s="9">
        <v>40</v>
      </c>
      <c r="AS23" s="9">
        <v>20</v>
      </c>
      <c r="AT23" s="9">
        <v>30</v>
      </c>
      <c r="AU23" s="9">
        <v>8</v>
      </c>
      <c r="AV23" s="54">
        <f t="shared" si="1"/>
        <v>10.8</v>
      </c>
    </row>
    <row r="24" spans="1:48" ht="18">
      <c r="A24" s="10" t="s">
        <v>27</v>
      </c>
      <c r="B24" s="28" t="s">
        <v>49</v>
      </c>
      <c r="C24" s="30" t="s">
        <v>93</v>
      </c>
      <c r="D24" s="30" t="s">
        <v>93</v>
      </c>
      <c r="E24" s="30" t="s">
        <v>93</v>
      </c>
      <c r="F24" s="30" t="s">
        <v>93</v>
      </c>
      <c r="G24" s="144"/>
      <c r="H24" s="144"/>
      <c r="I24" s="30" t="s">
        <v>93</v>
      </c>
      <c r="J24" s="30" t="s">
        <v>93</v>
      </c>
      <c r="K24" s="30" t="s">
        <v>93</v>
      </c>
      <c r="L24" s="30" t="s">
        <v>93</v>
      </c>
      <c r="M24" s="30" t="s">
        <v>93</v>
      </c>
      <c r="N24" s="30" t="s">
        <v>93</v>
      </c>
      <c r="O24" s="30" t="s">
        <v>93</v>
      </c>
      <c r="P24" s="30" t="s">
        <v>93</v>
      </c>
      <c r="Q24" s="30" t="s">
        <v>93</v>
      </c>
      <c r="R24" s="30"/>
      <c r="S24" s="30"/>
      <c r="V24" s="30"/>
      <c r="W24" s="30"/>
      <c r="X24" s="30"/>
      <c r="Y24" s="3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9"/>
      <c r="AK24" s="9"/>
      <c r="AL24" s="9"/>
      <c r="AM24" s="9"/>
      <c r="AN24" s="9">
        <f t="shared" si="0"/>
        <v>0</v>
      </c>
      <c r="AO24" s="9">
        <f t="shared" si="2"/>
        <v>13</v>
      </c>
      <c r="AP24" s="9">
        <f t="shared" si="3"/>
        <v>100</v>
      </c>
      <c r="AQ24" s="9">
        <v>10</v>
      </c>
      <c r="AR24" s="9">
        <v>40</v>
      </c>
      <c r="AS24" s="9">
        <v>16</v>
      </c>
      <c r="AT24" s="9">
        <v>24</v>
      </c>
      <c r="AU24" s="9">
        <v>16</v>
      </c>
      <c r="AV24" s="54">
        <f t="shared" si="1"/>
        <v>10.6</v>
      </c>
    </row>
    <row r="25" spans="1:48" ht="18">
      <c r="A25" s="10" t="s">
        <v>28</v>
      </c>
      <c r="B25" s="28" t="s">
        <v>45</v>
      </c>
      <c r="C25" s="30" t="s">
        <v>93</v>
      </c>
      <c r="D25" s="30" t="s">
        <v>93</v>
      </c>
      <c r="E25" s="30" t="s">
        <v>93</v>
      </c>
      <c r="F25" s="30" t="s">
        <v>93</v>
      </c>
      <c r="G25" s="144"/>
      <c r="H25" s="144"/>
      <c r="I25" s="30" t="s">
        <v>93</v>
      </c>
      <c r="J25" s="30" t="s">
        <v>93</v>
      </c>
      <c r="K25" s="30" t="s">
        <v>93</v>
      </c>
      <c r="L25" s="30" t="s">
        <v>93</v>
      </c>
      <c r="M25" s="30" t="s">
        <v>93</v>
      </c>
      <c r="N25" s="30" t="s">
        <v>93</v>
      </c>
      <c r="O25" s="30" t="s">
        <v>93</v>
      </c>
      <c r="P25" s="30" t="s">
        <v>93</v>
      </c>
      <c r="Q25" s="30" t="s">
        <v>93</v>
      </c>
      <c r="R25" s="30"/>
      <c r="S25" s="30"/>
      <c r="V25" s="30"/>
      <c r="W25" s="30"/>
      <c r="X25" s="30"/>
      <c r="Y25" s="3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9"/>
      <c r="AK25" s="9"/>
      <c r="AL25" s="9"/>
      <c r="AM25" s="9"/>
      <c r="AN25" s="9">
        <f t="shared" si="0"/>
        <v>0</v>
      </c>
      <c r="AO25" s="9">
        <f t="shared" si="2"/>
        <v>13</v>
      </c>
      <c r="AP25" s="9">
        <f t="shared" si="3"/>
        <v>100</v>
      </c>
      <c r="AQ25" s="9">
        <v>10</v>
      </c>
      <c r="AR25" s="9">
        <v>40</v>
      </c>
      <c r="AS25" s="9">
        <v>20</v>
      </c>
      <c r="AT25" s="9">
        <v>30</v>
      </c>
      <c r="AU25" s="9">
        <v>10</v>
      </c>
      <c r="AV25" s="54">
        <f t="shared" si="1"/>
        <v>11</v>
      </c>
    </row>
    <row r="26" spans="1:48" ht="14.25" customHeight="1">
      <c r="A26" s="10" t="s">
        <v>29</v>
      </c>
      <c r="B26" s="28" t="s">
        <v>43</v>
      </c>
      <c r="C26" s="30" t="s">
        <v>98</v>
      </c>
      <c r="D26" s="30" t="s">
        <v>98</v>
      </c>
      <c r="E26" s="30" t="s">
        <v>98</v>
      </c>
      <c r="F26" s="30" t="s">
        <v>98</v>
      </c>
      <c r="G26" s="144"/>
      <c r="H26" s="144"/>
      <c r="I26" s="30" t="s">
        <v>98</v>
      </c>
      <c r="J26" s="30" t="s">
        <v>98</v>
      </c>
      <c r="K26" s="30" t="s">
        <v>96</v>
      </c>
      <c r="L26" s="30" t="s">
        <v>96</v>
      </c>
      <c r="M26" s="30" t="s">
        <v>96</v>
      </c>
      <c r="N26" s="30" t="s">
        <v>96</v>
      </c>
      <c r="O26" s="30" t="s">
        <v>93</v>
      </c>
      <c r="P26" s="30" t="s">
        <v>93</v>
      </c>
      <c r="Q26" s="30" t="s">
        <v>93</v>
      </c>
      <c r="R26" s="30"/>
      <c r="S26" s="30"/>
      <c r="V26" s="30"/>
      <c r="W26" s="30"/>
      <c r="X26" s="30"/>
      <c r="Y26" s="3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9"/>
      <c r="AK26" s="9"/>
      <c r="AL26" s="9"/>
      <c r="AM26" s="9"/>
      <c r="AN26" s="9">
        <f t="shared" si="0"/>
        <v>6</v>
      </c>
      <c r="AO26" s="9">
        <f t="shared" si="2"/>
        <v>7</v>
      </c>
      <c r="AP26" s="9">
        <f t="shared" si="3"/>
        <v>53.846153846153847</v>
      </c>
      <c r="AQ26" s="9">
        <v>5</v>
      </c>
      <c r="AR26" s="9">
        <v>40</v>
      </c>
      <c r="AS26" s="9">
        <v>17</v>
      </c>
      <c r="AT26" s="9">
        <v>23</v>
      </c>
      <c r="AU26" s="9">
        <v>13</v>
      </c>
      <c r="AV26" s="54">
        <f t="shared" si="1"/>
        <v>9.8000000000000007</v>
      </c>
    </row>
    <row r="27" spans="1:48" ht="18">
      <c r="A27" s="10" t="s">
        <v>42</v>
      </c>
      <c r="B27" s="28" t="s">
        <v>89</v>
      </c>
      <c r="C27" s="30" t="s">
        <v>93</v>
      </c>
      <c r="D27" s="30" t="s">
        <v>93</v>
      </c>
      <c r="E27" s="30" t="s">
        <v>95</v>
      </c>
      <c r="F27" s="30" t="s">
        <v>93</v>
      </c>
      <c r="G27" s="144"/>
      <c r="H27" s="144"/>
      <c r="I27" s="30" t="s">
        <v>95</v>
      </c>
      <c r="J27" s="30" t="s">
        <v>93</v>
      </c>
      <c r="K27" s="30" t="s">
        <v>93</v>
      </c>
      <c r="L27" s="30" t="s">
        <v>93</v>
      </c>
      <c r="M27" s="30" t="s">
        <v>93</v>
      </c>
      <c r="N27" s="30" t="s">
        <v>93</v>
      </c>
      <c r="O27" s="30" t="s">
        <v>93</v>
      </c>
      <c r="P27" s="30" t="s">
        <v>93</v>
      </c>
      <c r="Q27" s="30" t="s">
        <v>93</v>
      </c>
      <c r="R27" s="30"/>
      <c r="S27" s="30"/>
      <c r="V27" s="30"/>
      <c r="W27" s="30"/>
      <c r="X27" s="30"/>
      <c r="Y27" s="3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9">
        <f t="shared" si="0"/>
        <v>1</v>
      </c>
      <c r="AO27" s="9">
        <f t="shared" si="2"/>
        <v>12</v>
      </c>
      <c r="AP27" s="9">
        <f t="shared" si="3"/>
        <v>92.307692307692307</v>
      </c>
      <c r="AQ27" s="9">
        <v>10</v>
      </c>
      <c r="AR27" s="9">
        <v>40</v>
      </c>
      <c r="AS27" s="9">
        <v>20</v>
      </c>
      <c r="AT27" s="9">
        <v>30</v>
      </c>
      <c r="AU27" s="9">
        <v>12</v>
      </c>
      <c r="AV27" s="54">
        <f t="shared" si="1"/>
        <v>11.2</v>
      </c>
    </row>
    <row r="28" spans="1:48" ht="18">
      <c r="A28" s="10" t="s">
        <v>55</v>
      </c>
      <c r="B28" s="28" t="s">
        <v>56</v>
      </c>
      <c r="C28" s="30" t="s">
        <v>93</v>
      </c>
      <c r="D28" s="30" t="s">
        <v>93</v>
      </c>
      <c r="E28" s="30" t="s">
        <v>95</v>
      </c>
      <c r="F28" s="30" t="s">
        <v>93</v>
      </c>
      <c r="G28" s="145"/>
      <c r="H28" s="145"/>
      <c r="I28" s="30" t="s">
        <v>93</v>
      </c>
      <c r="J28" s="30" t="s">
        <v>93</v>
      </c>
      <c r="K28" s="30" t="s">
        <v>96</v>
      </c>
      <c r="L28" s="108" t="s">
        <v>98</v>
      </c>
      <c r="M28" s="108" t="s">
        <v>98</v>
      </c>
      <c r="N28" s="108" t="s">
        <v>98</v>
      </c>
      <c r="O28" s="30" t="s">
        <v>93</v>
      </c>
      <c r="P28" s="30" t="s">
        <v>93</v>
      </c>
      <c r="Q28" s="30"/>
      <c r="R28" s="30"/>
      <c r="S28" s="30"/>
      <c r="V28" s="30"/>
      <c r="W28" s="30"/>
      <c r="X28" s="30"/>
      <c r="Y28" s="3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9">
        <f t="shared" si="0"/>
        <v>3</v>
      </c>
      <c r="AO28" s="9">
        <f t="shared" si="2"/>
        <v>9</v>
      </c>
      <c r="AP28" s="9">
        <f t="shared" si="3"/>
        <v>69.230769230769226</v>
      </c>
      <c r="AQ28" s="9">
        <v>10</v>
      </c>
      <c r="AR28" s="9">
        <v>32</v>
      </c>
      <c r="AS28" s="9">
        <v>20</v>
      </c>
      <c r="AT28" s="9">
        <v>30</v>
      </c>
      <c r="AU28" s="9"/>
      <c r="AV28" s="54">
        <f t="shared" si="1"/>
        <v>9.1999999999999993</v>
      </c>
    </row>
    <row r="29" spans="1:48">
      <c r="A29" s="155" t="s">
        <v>40</v>
      </c>
      <c r="B29" s="155"/>
      <c r="C29" s="20"/>
      <c r="D29" s="20"/>
      <c r="E29" s="20"/>
      <c r="F29" s="20"/>
      <c r="G29" s="20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156"/>
      <c r="S29" s="156"/>
      <c r="T29" s="156"/>
      <c r="U29" s="156"/>
      <c r="V29" s="20"/>
      <c r="W29" s="20"/>
      <c r="X29" s="20"/>
      <c r="Y29" s="20"/>
      <c r="Z29" s="20"/>
      <c r="AA29" s="20" t="s">
        <v>38</v>
      </c>
      <c r="AB29" s="20"/>
      <c r="AC29" s="20"/>
      <c r="AD29" s="20"/>
      <c r="AE29" s="158" t="e">
        <f>AVERAGE(AV20:AV24,#REF!)</f>
        <v>#REF!</v>
      </c>
      <c r="AF29" s="158"/>
      <c r="AG29" s="158"/>
      <c r="AH29" s="158"/>
      <c r="AJ29" s="159" t="s">
        <v>39</v>
      </c>
      <c r="AK29" s="159"/>
      <c r="AL29" s="159"/>
      <c r="AM29" s="159"/>
      <c r="AN29" s="159"/>
      <c r="AO29" s="156" t="e">
        <f>AVERAGE(#REF!,AP20:AP24)</f>
        <v>#REF!</v>
      </c>
      <c r="AP29" s="156"/>
      <c r="AQ29" s="156"/>
      <c r="AR29" s="156"/>
      <c r="AS29" s="156"/>
      <c r="AT29" s="20"/>
      <c r="AU29" s="20"/>
    </row>
    <row r="30" spans="1:48">
      <c r="A30" s="155" t="s">
        <v>10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</row>
    <row r="31" spans="1:48">
      <c r="A31" s="161" t="s">
        <v>11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</row>
    <row r="32" spans="1:48">
      <c r="A32" s="162" t="s">
        <v>35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</row>
    <row r="33" spans="1:48">
      <c r="A33" s="162" t="s">
        <v>36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</row>
    <row r="34" spans="1:48">
      <c r="A34" s="25"/>
      <c r="B34" s="26" t="s">
        <v>30</v>
      </c>
      <c r="C34" s="26"/>
      <c r="D34" s="26"/>
      <c r="E34" s="26"/>
      <c r="F34" s="26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63" t="s">
        <v>41</v>
      </c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25"/>
      <c r="AS34" s="25"/>
      <c r="AT34" s="25"/>
      <c r="AU34" s="25"/>
      <c r="AV34" s="25"/>
    </row>
    <row r="35" spans="1:48">
      <c r="A35" s="21"/>
      <c r="B35" s="120" t="s">
        <v>166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V35" s="21"/>
      <c r="W35" s="21"/>
      <c r="X35" s="21"/>
      <c r="Y35" s="21"/>
      <c r="Z35" s="21"/>
      <c r="AR35" s="21"/>
    </row>
    <row r="36" spans="1:48">
      <c r="A36" s="21"/>
      <c r="B36" s="27" t="s">
        <v>32</v>
      </c>
      <c r="C36" s="27"/>
      <c r="D36" s="27"/>
      <c r="E36" s="27"/>
      <c r="F36" s="27"/>
      <c r="G36" s="2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54" t="s">
        <v>34</v>
      </c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27"/>
      <c r="AU36" s="27"/>
    </row>
    <row r="37" spans="1:48">
      <c r="A37" s="21"/>
      <c r="B37" s="12"/>
      <c r="C37" s="12"/>
      <c r="D37" s="12"/>
      <c r="E37" s="12"/>
      <c r="F37" s="12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AB37" s="153" t="s">
        <v>31</v>
      </c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</row>
    <row r="38" spans="1:48" ht="6" customHeight="1"/>
    <row r="39" spans="1:48" ht="15.75">
      <c r="A39" s="136" t="s">
        <v>0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</row>
    <row r="40" spans="1:48" ht="15.75">
      <c r="A40" s="136" t="s">
        <v>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</row>
    <row r="41" spans="1:4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spans="1:48" ht="15.75">
      <c r="A42" s="137" t="s">
        <v>115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</row>
    <row r="43" spans="1:48" ht="23.45" customHeight="1">
      <c r="A43" s="138" t="s">
        <v>165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</row>
    <row r="44" spans="1:48" ht="5.25" customHeight="1">
      <c r="A44" s="5"/>
      <c r="B44" s="13"/>
      <c r="C44" s="13"/>
      <c r="D44" s="13"/>
      <c r="E44" s="13"/>
      <c r="F44" s="13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6"/>
      <c r="AO44" s="6"/>
      <c r="AP44" s="6"/>
      <c r="AQ44" s="6"/>
      <c r="AR44" s="3"/>
      <c r="AS44" s="4"/>
      <c r="AT44" s="4"/>
      <c r="AU44" s="4"/>
      <c r="AV44" s="4"/>
    </row>
    <row r="45" spans="1:48">
      <c r="A45" s="7"/>
      <c r="B45" s="14" t="s">
        <v>2</v>
      </c>
      <c r="C45" s="139" t="s">
        <v>3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40"/>
      <c r="AN45" s="165" t="s">
        <v>4</v>
      </c>
      <c r="AO45" s="165" t="s">
        <v>33</v>
      </c>
      <c r="AP45" s="165" t="s">
        <v>5</v>
      </c>
      <c r="AQ45" s="133" t="s">
        <v>163</v>
      </c>
      <c r="AR45" s="133" t="s">
        <v>162</v>
      </c>
      <c r="AS45" s="133" t="s">
        <v>164</v>
      </c>
      <c r="AT45" s="124" t="s">
        <v>150</v>
      </c>
      <c r="AU45" s="124" t="s">
        <v>157</v>
      </c>
      <c r="AV45" s="126" t="s">
        <v>6</v>
      </c>
    </row>
    <row r="46" spans="1:48" ht="65.45" customHeight="1">
      <c r="A46" s="8"/>
      <c r="B46" s="15"/>
      <c r="C46" s="127">
        <v>45419</v>
      </c>
      <c r="D46" s="128">
        <v>45420</v>
      </c>
      <c r="E46" s="130">
        <v>45425</v>
      </c>
      <c r="F46" s="130">
        <v>45426</v>
      </c>
      <c r="G46" s="127">
        <v>45397</v>
      </c>
      <c r="H46" s="127">
        <v>45402</v>
      </c>
      <c r="I46" s="130">
        <v>45433</v>
      </c>
      <c r="J46" s="130">
        <v>45434</v>
      </c>
      <c r="K46" s="128">
        <v>45439</v>
      </c>
      <c r="L46" s="127">
        <v>45440</v>
      </c>
      <c r="M46" s="127">
        <v>45441</v>
      </c>
      <c r="N46" s="127">
        <v>45446</v>
      </c>
      <c r="O46" s="127">
        <v>45447</v>
      </c>
      <c r="P46" s="128">
        <v>45448</v>
      </c>
      <c r="Q46" s="127">
        <v>45453</v>
      </c>
      <c r="R46" s="127"/>
      <c r="S46" s="127"/>
      <c r="V46" s="127"/>
      <c r="W46" s="127"/>
      <c r="X46" s="127"/>
      <c r="Y46" s="127"/>
      <c r="Z46" s="166"/>
      <c r="AA46" s="166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5"/>
      <c r="AO46" s="165"/>
      <c r="AP46" s="141"/>
      <c r="AQ46" s="133"/>
      <c r="AR46" s="133"/>
      <c r="AS46" s="133"/>
      <c r="AT46" s="125"/>
      <c r="AU46" s="125"/>
      <c r="AV46" s="126"/>
    </row>
    <row r="47" spans="1:48" ht="14.45" customHeight="1">
      <c r="A47" s="22" t="s">
        <v>7</v>
      </c>
      <c r="B47" s="23" t="s">
        <v>8</v>
      </c>
      <c r="C47" s="127"/>
      <c r="D47" s="129"/>
      <c r="E47" s="131"/>
      <c r="F47" s="142"/>
      <c r="G47" s="150"/>
      <c r="H47" s="150"/>
      <c r="I47" s="142"/>
      <c r="J47" s="142"/>
      <c r="K47" s="129"/>
      <c r="L47" s="127"/>
      <c r="M47" s="127"/>
      <c r="N47" s="127"/>
      <c r="O47" s="127"/>
      <c r="P47" s="129"/>
      <c r="Q47" s="127"/>
      <c r="R47" s="127"/>
      <c r="S47" s="127"/>
      <c r="V47" s="127"/>
      <c r="W47" s="127"/>
      <c r="X47" s="127"/>
      <c r="Y47" s="127"/>
      <c r="Z47" s="166"/>
      <c r="AA47" s="166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5"/>
      <c r="AO47" s="165"/>
      <c r="AP47" s="141"/>
      <c r="AQ47" s="53">
        <v>0.1</v>
      </c>
      <c r="AR47" s="53">
        <v>0.4</v>
      </c>
      <c r="AS47" s="53">
        <v>0.2</v>
      </c>
      <c r="AT47" s="53">
        <v>0.3</v>
      </c>
      <c r="AU47" s="53" t="s">
        <v>9</v>
      </c>
      <c r="AV47" s="126"/>
    </row>
    <row r="48" spans="1:48" ht="18">
      <c r="A48" s="10" t="s">
        <v>58</v>
      </c>
      <c r="B48" s="28" t="s">
        <v>86</v>
      </c>
      <c r="C48" s="24" t="s">
        <v>93</v>
      </c>
      <c r="D48" s="24" t="s">
        <v>93</v>
      </c>
      <c r="E48" s="24" t="s">
        <v>95</v>
      </c>
      <c r="F48" s="24" t="s">
        <v>93</v>
      </c>
      <c r="G48" s="143" t="s">
        <v>134</v>
      </c>
      <c r="H48" s="143" t="s">
        <v>135</v>
      </c>
      <c r="I48" s="24" t="s">
        <v>96</v>
      </c>
      <c r="J48" s="24" t="s">
        <v>93</v>
      </c>
      <c r="K48" s="24" t="s">
        <v>96</v>
      </c>
      <c r="L48" s="24" t="s">
        <v>93</v>
      </c>
      <c r="M48" s="24" t="s">
        <v>93</v>
      </c>
      <c r="N48" s="24" t="s">
        <v>95</v>
      </c>
      <c r="O48" s="24" t="s">
        <v>93</v>
      </c>
      <c r="P48" s="24" t="s">
        <v>93</v>
      </c>
      <c r="Q48" s="24" t="s">
        <v>93</v>
      </c>
      <c r="R48" s="24"/>
      <c r="S48" s="24"/>
      <c r="V48" s="24"/>
      <c r="W48" s="24"/>
      <c r="X48" s="24"/>
      <c r="Y48" s="24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9"/>
      <c r="AK48" s="9"/>
      <c r="AL48" s="9"/>
      <c r="AM48" s="9"/>
      <c r="AN48" s="9">
        <f t="shared" ref="AN48:AN61" si="4">COUNTIF(C48:AH48,"f")+(ROUNDDOWN(COUNTIF(C48:AH48,"r")/2,0))</f>
        <v>1</v>
      </c>
      <c r="AO48" s="9">
        <f t="shared" ref="AO48:AO61" si="5">COUNTIF(C48:AH48,"a")+COUNTIF(C48:AH48,"j")+COUNTIF(C48:AH48,"r")-(ROUNDDOWN(COUNTIF(C48:AH48,"r")/2,0))</f>
        <v>12</v>
      </c>
      <c r="AP48" s="9">
        <f>(AO48*100)/13</f>
        <v>92.307692307692307</v>
      </c>
      <c r="AQ48" s="9">
        <v>10</v>
      </c>
      <c r="AR48" s="9">
        <v>40</v>
      </c>
      <c r="AS48" s="9">
        <v>12</v>
      </c>
      <c r="AT48" s="9">
        <v>23</v>
      </c>
      <c r="AU48" s="9">
        <v>10</v>
      </c>
      <c r="AV48" s="56">
        <v>5</v>
      </c>
    </row>
    <row r="49" spans="1:48" ht="18">
      <c r="A49" s="10" t="s">
        <v>59</v>
      </c>
      <c r="B49" s="28" t="s">
        <v>75</v>
      </c>
      <c r="C49" s="24" t="s">
        <v>93</v>
      </c>
      <c r="D49" s="24" t="s">
        <v>95</v>
      </c>
      <c r="E49" s="24" t="s">
        <v>93</v>
      </c>
      <c r="F49" s="24" t="s">
        <v>93</v>
      </c>
      <c r="G49" s="144"/>
      <c r="H49" s="144"/>
      <c r="I49" s="24" t="s">
        <v>93</v>
      </c>
      <c r="J49" s="24" t="s">
        <v>93</v>
      </c>
      <c r="K49" s="24" t="s">
        <v>95</v>
      </c>
      <c r="L49" s="24" t="s">
        <v>93</v>
      </c>
      <c r="M49" s="24" t="s">
        <v>93</v>
      </c>
      <c r="N49" s="24" t="s">
        <v>95</v>
      </c>
      <c r="O49" s="24" t="s">
        <v>93</v>
      </c>
      <c r="P49" s="24" t="s">
        <v>98</v>
      </c>
      <c r="Q49" s="24" t="s">
        <v>93</v>
      </c>
      <c r="R49" s="24"/>
      <c r="S49" s="24"/>
      <c r="V49" s="24"/>
      <c r="W49" s="24"/>
      <c r="X49" s="24"/>
      <c r="Y49" s="24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9"/>
      <c r="AK49" s="9"/>
      <c r="AL49" s="9"/>
      <c r="AM49" s="9"/>
      <c r="AN49" s="9">
        <f t="shared" si="4"/>
        <v>2</v>
      </c>
      <c r="AO49" s="9">
        <f t="shared" si="5"/>
        <v>11</v>
      </c>
      <c r="AP49" s="9">
        <f t="shared" ref="AP49:AP60" si="6">(AO49*100)/13</f>
        <v>84.615384615384613</v>
      </c>
      <c r="AQ49" s="9">
        <v>10</v>
      </c>
      <c r="AR49" s="9">
        <v>32</v>
      </c>
      <c r="AS49" s="9">
        <v>0</v>
      </c>
      <c r="AT49" s="9">
        <v>30</v>
      </c>
      <c r="AU49" s="9">
        <v>10</v>
      </c>
      <c r="AV49" s="57">
        <f t="shared" ref="AV49:AV61" si="7">SUM(AQ49:AU49)/10</f>
        <v>8.1999999999999993</v>
      </c>
    </row>
    <row r="50" spans="1:48" ht="18">
      <c r="A50" s="10" t="s">
        <v>60</v>
      </c>
      <c r="B50" s="28" t="s">
        <v>74</v>
      </c>
      <c r="C50" s="24" t="s">
        <v>93</v>
      </c>
      <c r="D50" s="24" t="s">
        <v>98</v>
      </c>
      <c r="E50" s="24" t="s">
        <v>93</v>
      </c>
      <c r="F50" s="24" t="s">
        <v>93</v>
      </c>
      <c r="G50" s="144"/>
      <c r="H50" s="144"/>
      <c r="I50" s="24" t="s">
        <v>93</v>
      </c>
      <c r="J50" s="24" t="s">
        <v>93</v>
      </c>
      <c r="K50" s="24" t="s">
        <v>93</v>
      </c>
      <c r="L50" s="24" t="s">
        <v>93</v>
      </c>
      <c r="M50" s="24" t="s">
        <v>93</v>
      </c>
      <c r="N50" s="24" t="s">
        <v>93</v>
      </c>
      <c r="O50" s="24" t="s">
        <v>93</v>
      </c>
      <c r="P50" s="24" t="s">
        <v>93</v>
      </c>
      <c r="Q50" s="24" t="s">
        <v>93</v>
      </c>
      <c r="R50" s="24"/>
      <c r="S50" s="24"/>
      <c r="V50" s="24"/>
      <c r="W50" s="24"/>
      <c r="X50" s="24"/>
      <c r="Y50" s="24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9"/>
      <c r="AK50" s="9"/>
      <c r="AL50" s="9"/>
      <c r="AM50" s="9"/>
      <c r="AN50" s="9">
        <f t="shared" si="4"/>
        <v>1</v>
      </c>
      <c r="AO50" s="9">
        <f t="shared" si="5"/>
        <v>12</v>
      </c>
      <c r="AP50" s="9">
        <f t="shared" si="6"/>
        <v>92.307692307692307</v>
      </c>
      <c r="AQ50" s="9">
        <v>10</v>
      </c>
      <c r="AR50" s="9">
        <v>32</v>
      </c>
      <c r="AS50" s="9">
        <v>16</v>
      </c>
      <c r="AT50" s="9">
        <v>24</v>
      </c>
      <c r="AU50" s="9">
        <v>16</v>
      </c>
      <c r="AV50" s="57">
        <f t="shared" si="7"/>
        <v>9.8000000000000007</v>
      </c>
    </row>
    <row r="51" spans="1:48" ht="18">
      <c r="A51" s="10" t="s">
        <v>61</v>
      </c>
      <c r="B51" s="28" t="s">
        <v>79</v>
      </c>
      <c r="C51" s="24" t="s">
        <v>93</v>
      </c>
      <c r="D51" s="24" t="s">
        <v>98</v>
      </c>
      <c r="E51" s="24" t="s">
        <v>93</v>
      </c>
      <c r="F51" s="24" t="s">
        <v>93</v>
      </c>
      <c r="G51" s="144"/>
      <c r="H51" s="144"/>
      <c r="I51" s="24" t="s">
        <v>93</v>
      </c>
      <c r="J51" s="24" t="s">
        <v>93</v>
      </c>
      <c r="K51" s="24" t="s">
        <v>93</v>
      </c>
      <c r="L51" s="24" t="s">
        <v>93</v>
      </c>
      <c r="M51" s="24" t="s">
        <v>93</v>
      </c>
      <c r="N51" s="24" t="s">
        <v>98</v>
      </c>
      <c r="O51" s="24" t="s">
        <v>93</v>
      </c>
      <c r="P51" s="24" t="s">
        <v>93</v>
      </c>
      <c r="Q51" s="24"/>
      <c r="R51" s="24"/>
      <c r="S51" s="24"/>
      <c r="V51" s="24"/>
      <c r="W51" s="24"/>
      <c r="X51" s="24"/>
      <c r="Y51" s="24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9"/>
      <c r="AK51" s="9"/>
      <c r="AL51" s="9"/>
      <c r="AM51" s="9"/>
      <c r="AN51" s="9">
        <f t="shared" si="4"/>
        <v>2</v>
      </c>
      <c r="AO51" s="9">
        <f t="shared" si="5"/>
        <v>10</v>
      </c>
      <c r="AP51" s="9">
        <f t="shared" si="6"/>
        <v>76.92307692307692</v>
      </c>
      <c r="AQ51" s="9">
        <v>10</v>
      </c>
      <c r="AR51" s="9">
        <v>32</v>
      </c>
      <c r="AS51" s="9">
        <v>20</v>
      </c>
      <c r="AT51" s="9">
        <v>30</v>
      </c>
      <c r="AU51" s="9"/>
      <c r="AV51" s="57">
        <f t="shared" si="7"/>
        <v>9.1999999999999993</v>
      </c>
    </row>
    <row r="52" spans="1:48" ht="18">
      <c r="A52" s="10" t="s">
        <v>62</v>
      </c>
      <c r="B52" s="28" t="s">
        <v>77</v>
      </c>
      <c r="C52" s="24" t="s">
        <v>93</v>
      </c>
      <c r="D52" s="24" t="s">
        <v>95</v>
      </c>
      <c r="E52" s="24" t="s">
        <v>95</v>
      </c>
      <c r="F52" s="24" t="s">
        <v>93</v>
      </c>
      <c r="G52" s="144"/>
      <c r="H52" s="144"/>
      <c r="I52" s="24" t="s">
        <v>98</v>
      </c>
      <c r="J52" s="24" t="s">
        <v>93</v>
      </c>
      <c r="K52" s="24" t="s">
        <v>98</v>
      </c>
      <c r="L52" s="24" t="s">
        <v>93</v>
      </c>
      <c r="M52" s="24" t="s">
        <v>93</v>
      </c>
      <c r="N52" s="24" t="s">
        <v>95</v>
      </c>
      <c r="O52" s="24" t="s">
        <v>93</v>
      </c>
      <c r="P52" s="24" t="s">
        <v>93</v>
      </c>
      <c r="Q52" s="24" t="s">
        <v>93</v>
      </c>
      <c r="R52" s="24"/>
      <c r="S52" s="24"/>
      <c r="V52" s="24"/>
      <c r="W52" s="24"/>
      <c r="X52" s="24"/>
      <c r="Y52" s="24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9"/>
      <c r="AK52" s="9"/>
      <c r="AL52" s="9"/>
      <c r="AM52" s="9"/>
      <c r="AN52" s="9">
        <f t="shared" si="4"/>
        <v>3</v>
      </c>
      <c r="AO52" s="9">
        <f t="shared" si="5"/>
        <v>10</v>
      </c>
      <c r="AP52" s="9">
        <f t="shared" si="6"/>
        <v>76.92307692307692</v>
      </c>
      <c r="AQ52" s="9">
        <v>10</v>
      </c>
      <c r="AR52" s="9">
        <v>40</v>
      </c>
      <c r="AS52" s="9">
        <v>12</v>
      </c>
      <c r="AT52" s="9">
        <v>26</v>
      </c>
      <c r="AU52" s="9">
        <v>13</v>
      </c>
      <c r="AV52" s="57">
        <f t="shared" si="7"/>
        <v>10.1</v>
      </c>
    </row>
    <row r="53" spans="1:48" ht="18">
      <c r="A53" s="10" t="s">
        <v>63</v>
      </c>
      <c r="B53" s="28" t="s">
        <v>76</v>
      </c>
      <c r="C53" s="24" t="s">
        <v>93</v>
      </c>
      <c r="D53" s="24" t="s">
        <v>93</v>
      </c>
      <c r="E53" s="24" t="s">
        <v>98</v>
      </c>
      <c r="F53" s="24" t="s">
        <v>93</v>
      </c>
      <c r="G53" s="144"/>
      <c r="H53" s="144"/>
      <c r="I53" s="24" t="s">
        <v>93</v>
      </c>
      <c r="J53" s="24" t="s">
        <v>93</v>
      </c>
      <c r="K53" s="24" t="s">
        <v>93</v>
      </c>
      <c r="L53" s="24" t="s">
        <v>93</v>
      </c>
      <c r="M53" s="24" t="s">
        <v>93</v>
      </c>
      <c r="N53" s="24" t="s">
        <v>93</v>
      </c>
      <c r="O53" s="24" t="s">
        <v>93</v>
      </c>
      <c r="P53" s="24" t="s">
        <v>93</v>
      </c>
      <c r="Q53" s="24" t="s">
        <v>93</v>
      </c>
      <c r="R53" s="24"/>
      <c r="S53" s="24"/>
      <c r="V53" s="24"/>
      <c r="W53" s="24"/>
      <c r="X53" s="24"/>
      <c r="Y53" s="24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9"/>
      <c r="AK53" s="9"/>
      <c r="AL53" s="9"/>
      <c r="AM53" s="9"/>
      <c r="AN53" s="9">
        <f t="shared" si="4"/>
        <v>1</v>
      </c>
      <c r="AO53" s="9">
        <f t="shared" si="5"/>
        <v>12</v>
      </c>
      <c r="AP53" s="9">
        <f t="shared" si="6"/>
        <v>92.307692307692307</v>
      </c>
      <c r="AQ53" s="9">
        <v>10</v>
      </c>
      <c r="AR53" s="9">
        <v>40</v>
      </c>
      <c r="AS53" s="9">
        <v>20</v>
      </c>
      <c r="AT53" s="9">
        <v>30</v>
      </c>
      <c r="AU53" s="9">
        <v>10</v>
      </c>
      <c r="AV53" s="57">
        <f t="shared" si="7"/>
        <v>11</v>
      </c>
    </row>
    <row r="54" spans="1:48" ht="18">
      <c r="A54" s="10" t="s">
        <v>64</v>
      </c>
      <c r="B54" s="28" t="s">
        <v>78</v>
      </c>
      <c r="C54" s="24" t="s">
        <v>93</v>
      </c>
      <c r="D54" s="24" t="s">
        <v>93</v>
      </c>
      <c r="E54" s="24" t="s">
        <v>93</v>
      </c>
      <c r="F54" s="24" t="s">
        <v>93</v>
      </c>
      <c r="G54" s="144"/>
      <c r="H54" s="144"/>
      <c r="I54" s="24" t="s">
        <v>93</v>
      </c>
      <c r="J54" s="24" t="s">
        <v>93</v>
      </c>
      <c r="K54" s="24" t="s">
        <v>93</v>
      </c>
      <c r="L54" s="24" t="s">
        <v>93</v>
      </c>
      <c r="M54" s="24" t="s">
        <v>93</v>
      </c>
      <c r="N54" s="24" t="s">
        <v>95</v>
      </c>
      <c r="O54" s="24" t="s">
        <v>93</v>
      </c>
      <c r="P54" s="24" t="s">
        <v>93</v>
      </c>
      <c r="Q54" s="24" t="s">
        <v>93</v>
      </c>
      <c r="R54" s="24"/>
      <c r="S54" s="24"/>
      <c r="V54" s="24"/>
      <c r="W54" s="24"/>
      <c r="X54" s="24"/>
      <c r="Y54" s="24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9"/>
      <c r="AK54" s="9"/>
      <c r="AL54" s="9"/>
      <c r="AM54" s="9"/>
      <c r="AN54" s="9">
        <f t="shared" si="4"/>
        <v>0</v>
      </c>
      <c r="AO54" s="9">
        <f t="shared" si="5"/>
        <v>13</v>
      </c>
      <c r="AP54" s="9">
        <f t="shared" si="6"/>
        <v>100</v>
      </c>
      <c r="AQ54" s="9">
        <v>5</v>
      </c>
      <c r="AR54" s="9">
        <v>24</v>
      </c>
      <c r="AS54" s="9">
        <v>12</v>
      </c>
      <c r="AT54" s="9">
        <v>26</v>
      </c>
      <c r="AU54" s="9">
        <v>10</v>
      </c>
      <c r="AV54" s="57">
        <f t="shared" si="7"/>
        <v>7.7</v>
      </c>
    </row>
    <row r="55" spans="1:48" ht="18">
      <c r="A55" s="10" t="s">
        <v>65</v>
      </c>
      <c r="B55" s="28" t="s">
        <v>50</v>
      </c>
      <c r="C55" s="24" t="s">
        <v>93</v>
      </c>
      <c r="D55" s="24" t="s">
        <v>93</v>
      </c>
      <c r="E55" s="24" t="s">
        <v>93</v>
      </c>
      <c r="F55" s="24" t="s">
        <v>93</v>
      </c>
      <c r="G55" s="144"/>
      <c r="H55" s="144"/>
      <c r="I55" s="24" t="s">
        <v>98</v>
      </c>
      <c r="J55" s="24" t="s">
        <v>93</v>
      </c>
      <c r="K55" s="24" t="s">
        <v>93</v>
      </c>
      <c r="L55" s="24" t="s">
        <v>93</v>
      </c>
      <c r="M55" s="24" t="s">
        <v>93</v>
      </c>
      <c r="N55" s="24" t="s">
        <v>93</v>
      </c>
      <c r="O55" s="24" t="s">
        <v>93</v>
      </c>
      <c r="P55" s="24" t="s">
        <v>93</v>
      </c>
      <c r="Q55" s="24" t="s">
        <v>93</v>
      </c>
      <c r="R55" s="24"/>
      <c r="S55" s="24"/>
      <c r="V55" s="24"/>
      <c r="W55" s="24"/>
      <c r="X55" s="24"/>
      <c r="Y55" s="24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9"/>
      <c r="AK55" s="9"/>
      <c r="AL55" s="9"/>
      <c r="AM55" s="9"/>
      <c r="AN55" s="9">
        <f t="shared" si="4"/>
        <v>1</v>
      </c>
      <c r="AO55" s="9">
        <f t="shared" si="5"/>
        <v>12</v>
      </c>
      <c r="AP55" s="9">
        <f t="shared" si="6"/>
        <v>92.307692307692307</v>
      </c>
      <c r="AQ55" s="9">
        <v>10</v>
      </c>
      <c r="AR55" s="9">
        <v>40</v>
      </c>
      <c r="AS55" s="9">
        <v>12</v>
      </c>
      <c r="AT55" s="9">
        <v>26</v>
      </c>
      <c r="AU55" s="9">
        <v>10</v>
      </c>
      <c r="AV55" s="57">
        <f t="shared" si="7"/>
        <v>9.8000000000000007</v>
      </c>
    </row>
    <row r="56" spans="1:48" ht="18">
      <c r="A56" s="10" t="s">
        <v>66</v>
      </c>
      <c r="B56" s="28" t="s">
        <v>73</v>
      </c>
      <c r="C56" s="24"/>
      <c r="D56" s="24" t="s">
        <v>93</v>
      </c>
      <c r="E56" s="24" t="s">
        <v>95</v>
      </c>
      <c r="F56" s="24" t="s">
        <v>98</v>
      </c>
      <c r="G56" s="144"/>
      <c r="H56" s="144"/>
      <c r="I56" s="24" t="s">
        <v>93</v>
      </c>
      <c r="J56" s="24" t="s">
        <v>93</v>
      </c>
      <c r="K56" s="24" t="s">
        <v>98</v>
      </c>
      <c r="L56" s="24" t="s">
        <v>93</v>
      </c>
      <c r="M56" s="24" t="s">
        <v>93</v>
      </c>
      <c r="N56" s="24" t="s">
        <v>95</v>
      </c>
      <c r="O56" s="24" t="s">
        <v>93</v>
      </c>
      <c r="P56" s="24" t="s">
        <v>93</v>
      </c>
      <c r="Q56" s="24" t="s">
        <v>93</v>
      </c>
      <c r="R56" s="24"/>
      <c r="S56" s="24"/>
      <c r="V56" s="24"/>
      <c r="W56" s="24"/>
      <c r="X56" s="24"/>
      <c r="Y56" s="24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9"/>
      <c r="AK56" s="9"/>
      <c r="AL56" s="9"/>
      <c r="AM56" s="9"/>
      <c r="AN56" s="9">
        <f t="shared" si="4"/>
        <v>3</v>
      </c>
      <c r="AO56" s="9">
        <f t="shared" si="5"/>
        <v>9</v>
      </c>
      <c r="AP56" s="9">
        <f t="shared" si="6"/>
        <v>69.230769230769226</v>
      </c>
      <c r="AQ56" s="9"/>
      <c r="AR56" s="9">
        <v>0</v>
      </c>
      <c r="AS56" s="9">
        <v>20</v>
      </c>
      <c r="AT56" s="9">
        <v>20</v>
      </c>
      <c r="AU56" s="9"/>
      <c r="AV56" s="57">
        <f t="shared" si="7"/>
        <v>4</v>
      </c>
    </row>
    <row r="57" spans="1:48" ht="18">
      <c r="A57" s="10" t="s">
        <v>67</v>
      </c>
      <c r="B57" s="28" t="s">
        <v>72</v>
      </c>
      <c r="C57" s="24"/>
      <c r="D57" s="24" t="s">
        <v>98</v>
      </c>
      <c r="E57" s="24"/>
      <c r="F57" s="24"/>
      <c r="G57" s="144"/>
      <c r="H57" s="14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V57" s="24"/>
      <c r="W57" s="24"/>
      <c r="X57" s="24"/>
      <c r="Y57" s="24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9"/>
      <c r="AK57" s="9"/>
      <c r="AL57" s="9"/>
      <c r="AM57" s="9"/>
      <c r="AN57" s="9">
        <f t="shared" si="4"/>
        <v>1</v>
      </c>
      <c r="AO57" s="9">
        <f t="shared" si="5"/>
        <v>0</v>
      </c>
      <c r="AP57" s="9">
        <f t="shared" si="6"/>
        <v>0</v>
      </c>
      <c r="AQ57" s="9"/>
      <c r="AR57" s="9">
        <v>0</v>
      </c>
      <c r="AS57" s="9"/>
      <c r="AT57" s="9"/>
      <c r="AU57" s="9"/>
      <c r="AV57" s="57">
        <f t="shared" si="7"/>
        <v>0</v>
      </c>
    </row>
    <row r="58" spans="1:48" ht="18">
      <c r="A58" s="10" t="s">
        <v>68</v>
      </c>
      <c r="B58" s="28" t="s">
        <v>48</v>
      </c>
      <c r="C58" s="24" t="s">
        <v>93</v>
      </c>
      <c r="D58" s="24" t="s">
        <v>98</v>
      </c>
      <c r="E58" s="24" t="s">
        <v>95</v>
      </c>
      <c r="F58" s="24" t="s">
        <v>95</v>
      </c>
      <c r="G58" s="144"/>
      <c r="H58" s="144"/>
      <c r="I58" s="24" t="s">
        <v>95</v>
      </c>
      <c r="J58" s="24" t="s">
        <v>93</v>
      </c>
      <c r="K58" s="24" t="s">
        <v>93</v>
      </c>
      <c r="L58" s="24" t="s">
        <v>93</v>
      </c>
      <c r="M58" s="24" t="s">
        <v>93</v>
      </c>
      <c r="N58" s="24" t="s">
        <v>93</v>
      </c>
      <c r="O58" s="24" t="s">
        <v>93</v>
      </c>
      <c r="P58" s="24" t="s">
        <v>93</v>
      </c>
      <c r="Q58" s="24" t="s">
        <v>93</v>
      </c>
      <c r="R58" s="24"/>
      <c r="S58" s="24"/>
      <c r="V58" s="24"/>
      <c r="W58" s="24"/>
      <c r="X58" s="24"/>
      <c r="Y58" s="24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9"/>
      <c r="AK58" s="9"/>
      <c r="AL58" s="9"/>
      <c r="AM58" s="9"/>
      <c r="AN58" s="9">
        <f t="shared" si="4"/>
        <v>2</v>
      </c>
      <c r="AO58" s="9">
        <f t="shared" si="5"/>
        <v>11</v>
      </c>
      <c r="AP58" s="9">
        <f t="shared" si="6"/>
        <v>84.615384615384613</v>
      </c>
      <c r="AQ58" s="9">
        <v>10</v>
      </c>
      <c r="AR58" s="9">
        <v>40</v>
      </c>
      <c r="AS58" s="9">
        <v>20</v>
      </c>
      <c r="AT58" s="9">
        <v>30</v>
      </c>
      <c r="AU58" s="9">
        <v>8</v>
      </c>
      <c r="AV58" s="57">
        <f t="shared" si="7"/>
        <v>10.8</v>
      </c>
    </row>
    <row r="59" spans="1:48" ht="18">
      <c r="A59" s="10" t="s">
        <v>69</v>
      </c>
      <c r="B59" s="28" t="s">
        <v>54</v>
      </c>
      <c r="C59" s="24" t="s">
        <v>93</v>
      </c>
      <c r="D59" s="24" t="s">
        <v>93</v>
      </c>
      <c r="E59" s="24" t="s">
        <v>93</v>
      </c>
      <c r="F59" s="24" t="s">
        <v>93</v>
      </c>
      <c r="G59" s="144"/>
      <c r="H59" s="144"/>
      <c r="I59" s="24" t="s">
        <v>93</v>
      </c>
      <c r="J59" s="24" t="s">
        <v>93</v>
      </c>
      <c r="K59" s="24" t="s">
        <v>93</v>
      </c>
      <c r="L59" s="24" t="s">
        <v>93</v>
      </c>
      <c r="M59" s="24" t="s">
        <v>93</v>
      </c>
      <c r="N59" s="24" t="s">
        <v>93</v>
      </c>
      <c r="O59" s="24" t="s">
        <v>93</v>
      </c>
      <c r="P59" s="24" t="s">
        <v>93</v>
      </c>
      <c r="Q59" s="24" t="s">
        <v>93</v>
      </c>
      <c r="R59" s="24"/>
      <c r="S59" s="24"/>
      <c r="V59" s="24"/>
      <c r="W59" s="24"/>
      <c r="X59" s="24"/>
      <c r="Y59" s="24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9"/>
      <c r="AK59" s="9"/>
      <c r="AL59" s="9"/>
      <c r="AM59" s="9"/>
      <c r="AN59" s="9">
        <f t="shared" si="4"/>
        <v>0</v>
      </c>
      <c r="AO59" s="9">
        <f t="shared" si="5"/>
        <v>13</v>
      </c>
      <c r="AP59" s="9">
        <f t="shared" si="6"/>
        <v>100</v>
      </c>
      <c r="AQ59" s="9">
        <v>10</v>
      </c>
      <c r="AR59" s="9">
        <v>40</v>
      </c>
      <c r="AS59" s="9">
        <v>16</v>
      </c>
      <c r="AT59" s="9">
        <v>24</v>
      </c>
      <c r="AU59" s="9">
        <v>19</v>
      </c>
      <c r="AV59" s="57">
        <f t="shared" si="7"/>
        <v>10.9</v>
      </c>
    </row>
    <row r="60" spans="1:48" ht="18">
      <c r="A60" s="10" t="s">
        <v>70</v>
      </c>
      <c r="B60" s="28" t="s">
        <v>85</v>
      </c>
      <c r="C60" s="24" t="s">
        <v>93</v>
      </c>
      <c r="D60" s="24" t="s">
        <v>93</v>
      </c>
      <c r="E60" s="24" t="s">
        <v>95</v>
      </c>
      <c r="F60" s="24" t="s">
        <v>93</v>
      </c>
      <c r="G60" s="144"/>
      <c r="H60" s="144"/>
      <c r="I60" s="24" t="s">
        <v>93</v>
      </c>
      <c r="J60" s="24" t="s">
        <v>98</v>
      </c>
      <c r="K60" s="24" t="s">
        <v>93</v>
      </c>
      <c r="L60" s="24" t="s">
        <v>93</v>
      </c>
      <c r="M60" s="24" t="s">
        <v>93</v>
      </c>
      <c r="N60" s="24" t="s">
        <v>93</v>
      </c>
      <c r="O60" s="24" t="s">
        <v>93</v>
      </c>
      <c r="P60" s="24" t="s">
        <v>98</v>
      </c>
      <c r="Q60" s="24" t="s">
        <v>93</v>
      </c>
      <c r="R60" s="24"/>
      <c r="S60" s="24"/>
      <c r="V60" s="24"/>
      <c r="W60" s="24"/>
      <c r="X60" s="24"/>
      <c r="Y60" s="24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9"/>
      <c r="AK60" s="9"/>
      <c r="AL60" s="9"/>
      <c r="AM60" s="9"/>
      <c r="AN60" s="9">
        <f t="shared" si="4"/>
        <v>2</v>
      </c>
      <c r="AO60" s="9">
        <f t="shared" si="5"/>
        <v>11</v>
      </c>
      <c r="AP60" s="9">
        <f t="shared" si="6"/>
        <v>84.615384615384613</v>
      </c>
      <c r="AQ60" s="9">
        <v>10</v>
      </c>
      <c r="AR60" s="9">
        <v>40</v>
      </c>
      <c r="AS60" s="9">
        <v>0</v>
      </c>
      <c r="AT60" s="9">
        <v>30</v>
      </c>
      <c r="AU60" s="9">
        <v>15</v>
      </c>
      <c r="AV60" s="57">
        <f t="shared" si="7"/>
        <v>9.5</v>
      </c>
    </row>
    <row r="61" spans="1:48" ht="18">
      <c r="A61" s="10" t="s">
        <v>71</v>
      </c>
      <c r="B61" s="28" t="s">
        <v>87</v>
      </c>
      <c r="C61" s="24" t="s">
        <v>93</v>
      </c>
      <c r="D61" s="24" t="s">
        <v>98</v>
      </c>
      <c r="E61" s="24" t="s">
        <v>93</v>
      </c>
      <c r="F61" s="24" t="s">
        <v>93</v>
      </c>
      <c r="G61" s="145"/>
      <c r="H61" s="145"/>
      <c r="I61" s="24" t="s">
        <v>93</v>
      </c>
      <c r="J61" s="24" t="s">
        <v>93</v>
      </c>
      <c r="K61" s="24" t="s">
        <v>93</v>
      </c>
      <c r="L61" s="107" t="s">
        <v>98</v>
      </c>
      <c r="M61" s="24" t="s">
        <v>93</v>
      </c>
      <c r="N61" s="24" t="s">
        <v>93</v>
      </c>
      <c r="O61" s="24" t="s">
        <v>93</v>
      </c>
      <c r="P61" s="24" t="s">
        <v>93</v>
      </c>
      <c r="Q61" s="24" t="s">
        <v>93</v>
      </c>
      <c r="R61" s="24"/>
      <c r="S61" s="24"/>
      <c r="V61" s="24"/>
      <c r="W61" s="24"/>
      <c r="X61" s="24"/>
      <c r="Y61" s="24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9"/>
      <c r="AK61" s="9"/>
      <c r="AL61" s="9"/>
      <c r="AM61" s="9"/>
      <c r="AN61" s="9">
        <f t="shared" si="4"/>
        <v>2</v>
      </c>
      <c r="AO61" s="9">
        <f t="shared" si="5"/>
        <v>11</v>
      </c>
      <c r="AP61" s="9">
        <f>(AO61*100)/13</f>
        <v>84.615384615384613</v>
      </c>
      <c r="AQ61" s="9">
        <v>10</v>
      </c>
      <c r="AR61" s="9">
        <v>40</v>
      </c>
      <c r="AS61" s="9">
        <v>20</v>
      </c>
      <c r="AT61" s="9">
        <v>20</v>
      </c>
      <c r="AU61" s="9"/>
      <c r="AV61" s="57">
        <f t="shared" si="7"/>
        <v>9</v>
      </c>
    </row>
    <row r="62" spans="1:48">
      <c r="A62" s="155" t="s">
        <v>40</v>
      </c>
      <c r="B62" s="155"/>
      <c r="C62" s="20"/>
      <c r="D62" s="20"/>
      <c r="E62" s="20"/>
      <c r="F62" s="20"/>
      <c r="G62" s="20"/>
      <c r="H62" s="155"/>
      <c r="I62" s="155"/>
      <c r="J62" s="155"/>
      <c r="K62" s="155"/>
      <c r="L62" s="155"/>
      <c r="M62" s="155"/>
      <c r="N62" s="155"/>
      <c r="O62" s="155"/>
      <c r="P62" s="155"/>
      <c r="Q62" s="156"/>
      <c r="R62" s="156"/>
      <c r="S62" s="156"/>
      <c r="T62" s="156"/>
      <c r="U62" s="156"/>
      <c r="V62" s="20"/>
      <c r="W62" s="20"/>
      <c r="X62" s="20"/>
      <c r="Y62" s="20"/>
      <c r="Z62" s="20"/>
      <c r="AA62" s="20" t="s">
        <v>38</v>
      </c>
      <c r="AB62" s="20"/>
      <c r="AC62" s="20"/>
      <c r="AD62" s="20"/>
      <c r="AE62" s="158" t="e">
        <f>AVERAGE(AV58:AV61,#REF!)</f>
        <v>#REF!</v>
      </c>
      <c r="AF62" s="158"/>
      <c r="AG62" s="158"/>
      <c r="AH62" s="158"/>
      <c r="AJ62" s="159" t="s">
        <v>39</v>
      </c>
      <c r="AK62" s="159"/>
      <c r="AL62" s="159"/>
      <c r="AM62" s="159"/>
      <c r="AN62" s="159"/>
      <c r="AO62" s="156" t="e">
        <f>AVERAGE(#REF!,AP58:AP61)</f>
        <v>#REF!</v>
      </c>
      <c r="AP62" s="156"/>
      <c r="AQ62" s="156"/>
      <c r="AR62" s="156"/>
      <c r="AS62" s="156"/>
      <c r="AT62" s="20"/>
      <c r="AU62" s="20"/>
    </row>
    <row r="63" spans="1:48">
      <c r="A63" s="155" t="s">
        <v>10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</row>
    <row r="64" spans="1:48">
      <c r="A64" s="161" t="s">
        <v>11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</row>
    <row r="65" spans="1:48">
      <c r="A65" s="162" t="s">
        <v>35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</row>
    <row r="66" spans="1:48">
      <c r="A66" s="162" t="s">
        <v>36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</row>
    <row r="67" spans="1:48">
      <c r="A67" s="25"/>
      <c r="B67" s="26" t="s">
        <v>30</v>
      </c>
      <c r="C67" s="26"/>
      <c r="D67" s="26"/>
      <c r="E67" s="26"/>
      <c r="F67" s="26"/>
      <c r="G67" s="2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163" t="s">
        <v>41</v>
      </c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25"/>
      <c r="AS67" s="25"/>
      <c r="AT67" s="25"/>
      <c r="AU67" s="25"/>
      <c r="AV67" s="25"/>
    </row>
    <row r="68" spans="1:48">
      <c r="A68" s="21"/>
      <c r="B68" s="120" t="s">
        <v>166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V68" s="21"/>
      <c r="W68" s="21"/>
      <c r="X68" s="21"/>
      <c r="Y68" s="21"/>
      <c r="Z68" s="21"/>
      <c r="AR68" s="21"/>
    </row>
    <row r="69" spans="1:48">
      <c r="A69" s="21"/>
      <c r="B69" s="27" t="s">
        <v>32</v>
      </c>
      <c r="C69" s="27"/>
      <c r="D69" s="27"/>
      <c r="E69" s="27"/>
      <c r="F69" s="27"/>
      <c r="G69" s="27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54" t="s">
        <v>34</v>
      </c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27"/>
      <c r="AU69" s="27"/>
    </row>
    <row r="70" spans="1:48">
      <c r="A70" s="21"/>
      <c r="B70" s="12"/>
      <c r="C70" s="12"/>
      <c r="D70" s="12"/>
      <c r="E70" s="12"/>
      <c r="F70" s="12"/>
      <c r="G70" s="1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AB70" s="153" t="s">
        <v>31</v>
      </c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</row>
  </sheetData>
  <mergeCells count="128">
    <mergeCell ref="Z69:AS69"/>
    <mergeCell ref="AB70:AQ70"/>
    <mergeCell ref="AO62:AS62"/>
    <mergeCell ref="A63:AV63"/>
    <mergeCell ref="A64:AV64"/>
    <mergeCell ref="A65:AV65"/>
    <mergeCell ref="A66:AV66"/>
    <mergeCell ref="AA67:AQ67"/>
    <mergeCell ref="AK46:AK47"/>
    <mergeCell ref="AL46:AL47"/>
    <mergeCell ref="AM46:AM47"/>
    <mergeCell ref="A62:B62"/>
    <mergeCell ref="H62:P62"/>
    <mergeCell ref="Q62:U62"/>
    <mergeCell ref="AE62:AH62"/>
    <mergeCell ref="AJ62:AN62"/>
    <mergeCell ref="AE46:AE47"/>
    <mergeCell ref="AF46:AF47"/>
    <mergeCell ref="AG46:AG47"/>
    <mergeCell ref="AH46:AH47"/>
    <mergeCell ref="AI46:AI47"/>
    <mergeCell ref="AJ46:AJ47"/>
    <mergeCell ref="W46:W47"/>
    <mergeCell ref="X46:X47"/>
    <mergeCell ref="H48:H61"/>
    <mergeCell ref="AU45:AU46"/>
    <mergeCell ref="AV45:AV47"/>
    <mergeCell ref="C45:AM45"/>
    <mergeCell ref="AN45:AN47"/>
    <mergeCell ref="AO45:AO47"/>
    <mergeCell ref="AP45:AP47"/>
    <mergeCell ref="AQ45:AQ46"/>
    <mergeCell ref="AR45:AR46"/>
    <mergeCell ref="E46:E47"/>
    <mergeCell ref="F46:F47"/>
    <mergeCell ref="Y46:Y47"/>
    <mergeCell ref="Z46:Z47"/>
    <mergeCell ref="AA46:AA47"/>
    <mergeCell ref="AB46:AB47"/>
    <mergeCell ref="AC46:AC47"/>
    <mergeCell ref="AD46:AD47"/>
    <mergeCell ref="S46:S47"/>
    <mergeCell ref="C46:C47"/>
    <mergeCell ref="D46:D47"/>
    <mergeCell ref="V46:V47"/>
    <mergeCell ref="M46:M47"/>
    <mergeCell ref="AK8:AK9"/>
    <mergeCell ref="AA8:AA9"/>
    <mergeCell ref="AB8:AB9"/>
    <mergeCell ref="AC8:AC9"/>
    <mergeCell ref="AD8:AD9"/>
    <mergeCell ref="AE8:AE9"/>
    <mergeCell ref="L8:L9"/>
    <mergeCell ref="Q29:U29"/>
    <mergeCell ref="AE29:AH29"/>
    <mergeCell ref="AJ29:AN29"/>
    <mergeCell ref="A1:AV1"/>
    <mergeCell ref="A2:AV2"/>
    <mergeCell ref="C7:AM7"/>
    <mergeCell ref="AN7:AN9"/>
    <mergeCell ref="AO7:AO9"/>
    <mergeCell ref="AP7:AP9"/>
    <mergeCell ref="AQ7:AQ8"/>
    <mergeCell ref="AR7:AR8"/>
    <mergeCell ref="Y8:Y9"/>
    <mergeCell ref="Z8:Z9"/>
    <mergeCell ref="O8:O9"/>
    <mergeCell ref="P8:P9"/>
    <mergeCell ref="Q8:Q9"/>
    <mergeCell ref="R8:R9"/>
    <mergeCell ref="S8:S9"/>
    <mergeCell ref="D8:D9"/>
    <mergeCell ref="V8:V9"/>
    <mergeCell ref="W8:W9"/>
    <mergeCell ref="X8:X9"/>
    <mergeCell ref="I8:I9"/>
    <mergeCell ref="J8:J9"/>
    <mergeCell ref="C8:C9"/>
    <mergeCell ref="K8:K9"/>
    <mergeCell ref="AS7:AS8"/>
    <mergeCell ref="AU7:AU8"/>
    <mergeCell ref="AV7:AV9"/>
    <mergeCell ref="M8:M9"/>
    <mergeCell ref="N8:N9"/>
    <mergeCell ref="AL8:AL9"/>
    <mergeCell ref="Z36:AS36"/>
    <mergeCell ref="AB37:AQ37"/>
    <mergeCell ref="A39:AV39"/>
    <mergeCell ref="A40:AV40"/>
    <mergeCell ref="AO29:AS29"/>
    <mergeCell ref="A30:AV30"/>
    <mergeCell ref="A31:AV31"/>
    <mergeCell ref="A32:AV32"/>
    <mergeCell ref="A33:AV33"/>
    <mergeCell ref="AA34:AQ34"/>
    <mergeCell ref="A29:B29"/>
    <mergeCell ref="AM8:AM9"/>
    <mergeCell ref="H10:H28"/>
    <mergeCell ref="E8:E9"/>
    <mergeCell ref="F8:F9"/>
    <mergeCell ref="G8:G9"/>
    <mergeCell ref="H8:H9"/>
    <mergeCell ref="AG8:AG9"/>
    <mergeCell ref="AH8:AH9"/>
    <mergeCell ref="A4:AP4"/>
    <mergeCell ref="A5:AP5"/>
    <mergeCell ref="A42:AP42"/>
    <mergeCell ref="A43:AP43"/>
    <mergeCell ref="H29:P29"/>
    <mergeCell ref="AF8:AF9"/>
    <mergeCell ref="G10:G28"/>
    <mergeCell ref="G48:G61"/>
    <mergeCell ref="AT7:AT8"/>
    <mergeCell ref="AT45:AT46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N46:N47"/>
    <mergeCell ref="AS45:AS46"/>
    <mergeCell ref="AI8:AI9"/>
    <mergeCell ref="AJ8:AJ9"/>
  </mergeCells>
  <conditionalFormatting sqref="AP10:AP28">
    <cfRule type="cellIs" dxfId="7" priority="2" operator="lessThan">
      <formula>81</formula>
    </cfRule>
  </conditionalFormatting>
  <conditionalFormatting sqref="AP48:AP61">
    <cfRule type="cellIs" dxfId="6" priority="1" operator="lessThan">
      <formula>81</formula>
    </cfRule>
  </conditionalFormatting>
  <pageMargins left="0.7" right="0.7" top="0.75" bottom="0.75" header="0.3" footer="0.3"/>
  <pageSetup scale="56" orientation="portrait" r:id="rId1"/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E4B2-4DE4-4EC6-B904-E05B7DEF53CA}">
  <sheetPr>
    <tabColor theme="6" tint="0.59999389629810485"/>
  </sheetPr>
  <dimension ref="A1:O52"/>
  <sheetViews>
    <sheetView topLeftCell="A7" workbookViewId="0">
      <selection sqref="A1:K1"/>
    </sheetView>
  </sheetViews>
  <sheetFormatPr defaultColWidth="11.42578125" defaultRowHeight="15"/>
  <cols>
    <col min="1" max="1" width="3.5703125" customWidth="1"/>
    <col min="2" max="2" width="51.42578125" customWidth="1"/>
    <col min="3" max="3" width="3.7109375" customWidth="1"/>
    <col min="4" max="4" width="2.5703125" customWidth="1"/>
    <col min="5" max="5" width="3.5703125" customWidth="1"/>
    <col min="6" max="7" width="3.7109375" customWidth="1"/>
    <col min="8" max="8" width="3.28515625" customWidth="1"/>
    <col min="9" max="9" width="3.5703125" customWidth="1"/>
    <col min="10" max="10" width="2.5703125" customWidth="1"/>
    <col min="11" max="13" width="5.5703125" style="51" customWidth="1"/>
    <col min="14" max="14" width="6.28515625" customWidth="1"/>
    <col min="15" max="15" width="8.42578125" customWidth="1"/>
  </cols>
  <sheetData>
    <row r="1" spans="1:15" ht="15.75" hidden="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68"/>
      <c r="M1" s="68"/>
    </row>
    <row r="2" spans="1:15" ht="15.75" hidden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68"/>
      <c r="M2" s="68"/>
    </row>
    <row r="3" spans="1:15" hidden="1">
      <c r="A3" s="1"/>
      <c r="B3" s="20"/>
      <c r="C3" s="20"/>
      <c r="D3" s="20"/>
      <c r="E3" s="20"/>
      <c r="F3" s="20"/>
      <c r="G3" s="20"/>
      <c r="H3" s="20"/>
      <c r="I3" s="20"/>
      <c r="J3" s="20"/>
      <c r="K3" s="45"/>
      <c r="L3" s="45"/>
      <c r="M3" s="45"/>
    </row>
    <row r="4" spans="1:15" ht="15.75" hidden="1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46"/>
      <c r="L4" s="46"/>
      <c r="M4" s="46"/>
    </row>
    <row r="5" spans="1:15" ht="15.75" hidden="1">
      <c r="A5" s="138" t="s">
        <v>91</v>
      </c>
      <c r="B5" s="138"/>
      <c r="C5" s="138"/>
      <c r="D5" s="138"/>
      <c r="E5" s="138"/>
      <c r="F5" s="138"/>
      <c r="G5" s="138"/>
      <c r="H5" s="138"/>
      <c r="I5" s="138"/>
      <c r="J5" s="138"/>
      <c r="K5" s="47"/>
      <c r="L5" s="47"/>
      <c r="M5" s="47"/>
    </row>
    <row r="6" spans="1:15" ht="9" hidden="1" customHeight="1">
      <c r="A6" s="5"/>
      <c r="B6" s="13"/>
      <c r="C6" s="13"/>
      <c r="D6" s="4"/>
      <c r="E6" s="4"/>
      <c r="F6" s="4"/>
      <c r="G6" s="4"/>
      <c r="H6" s="4"/>
      <c r="I6" s="4"/>
      <c r="J6" s="4"/>
      <c r="K6" s="48"/>
      <c r="L6" s="48"/>
      <c r="M6" s="48"/>
    </row>
    <row r="7" spans="1:15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69" t="s">
        <v>6</v>
      </c>
      <c r="L7" s="75"/>
      <c r="M7" s="75"/>
    </row>
    <row r="8" spans="1:15" ht="14.45" customHeight="1">
      <c r="A8" s="8"/>
      <c r="B8" s="15"/>
      <c r="C8" s="170" t="s">
        <v>108</v>
      </c>
      <c r="D8" s="59"/>
      <c r="E8" s="146" t="s">
        <v>107</v>
      </c>
      <c r="F8" s="146" t="s">
        <v>99</v>
      </c>
      <c r="G8" s="146" t="s">
        <v>108</v>
      </c>
      <c r="H8" s="173" t="s">
        <v>121</v>
      </c>
      <c r="I8" s="146" t="s">
        <v>109</v>
      </c>
      <c r="J8" s="146" t="s">
        <v>110</v>
      </c>
      <c r="K8" s="169"/>
      <c r="L8" s="169" t="s">
        <v>6</v>
      </c>
      <c r="M8" s="75"/>
    </row>
    <row r="9" spans="1:15" ht="94.15" customHeight="1" thickBot="1">
      <c r="A9" s="22" t="s">
        <v>7</v>
      </c>
      <c r="B9" s="23" t="s">
        <v>8</v>
      </c>
      <c r="C9" s="171"/>
      <c r="D9" s="40" t="s">
        <v>122</v>
      </c>
      <c r="E9" s="147"/>
      <c r="F9" s="147"/>
      <c r="G9" s="147"/>
      <c r="H9" s="174"/>
      <c r="I9" s="147"/>
      <c r="J9" s="147"/>
      <c r="K9" s="169"/>
      <c r="L9" s="169"/>
      <c r="M9" s="93"/>
      <c r="N9" s="74" t="s">
        <v>123</v>
      </c>
      <c r="O9" s="74" t="s">
        <v>124</v>
      </c>
    </row>
    <row r="10" spans="1:15" ht="18.600000000000001" hidden="1" customHeight="1">
      <c r="A10" s="22"/>
      <c r="B10" s="23"/>
      <c r="C10" s="62"/>
      <c r="D10" s="63">
        <v>5</v>
      </c>
      <c r="E10" s="63">
        <v>10</v>
      </c>
      <c r="F10" s="63">
        <v>10</v>
      </c>
      <c r="G10" s="63">
        <v>35</v>
      </c>
      <c r="H10" s="60">
        <v>20</v>
      </c>
      <c r="I10" s="63">
        <v>20</v>
      </c>
      <c r="J10" s="64"/>
      <c r="K10" s="61">
        <f>SUM(C10:J10)</f>
        <v>100</v>
      </c>
      <c r="L10" s="172"/>
      <c r="M10" s="97"/>
      <c r="N10" s="28"/>
      <c r="O10" s="28"/>
    </row>
    <row r="11" spans="1:15" ht="18" customHeight="1">
      <c r="A11" s="10" t="s">
        <v>13</v>
      </c>
      <c r="B11" s="28" t="s">
        <v>80</v>
      </c>
      <c r="C11" s="65">
        <v>7</v>
      </c>
      <c r="D11" s="86">
        <v>5</v>
      </c>
      <c r="E11" s="87">
        <v>9</v>
      </c>
      <c r="F11" s="86">
        <v>8</v>
      </c>
      <c r="G11" s="86">
        <f>(C11*$G$10)/7</f>
        <v>35</v>
      </c>
      <c r="H11" s="86">
        <v>19</v>
      </c>
      <c r="I11" s="86">
        <v>10.5</v>
      </c>
      <c r="J11" s="86">
        <v>4</v>
      </c>
      <c r="K11" s="76">
        <f>SUM(D11:J11)</f>
        <v>90.5</v>
      </c>
      <c r="L11" s="81">
        <f>ROUND((K11/10),0)</f>
        <v>9</v>
      </c>
      <c r="M11" s="99">
        <v>15</v>
      </c>
      <c r="N11" s="77">
        <v>100</v>
      </c>
      <c r="O11" s="70">
        <v>100</v>
      </c>
    </row>
    <row r="12" spans="1:15" ht="15.75">
      <c r="A12" s="10" t="s">
        <v>14</v>
      </c>
      <c r="B12" s="28" t="s">
        <v>88</v>
      </c>
      <c r="C12" s="66">
        <v>7</v>
      </c>
      <c r="D12" s="62">
        <v>5</v>
      </c>
      <c r="E12" s="88">
        <v>9</v>
      </c>
      <c r="F12" s="88">
        <v>9</v>
      </c>
      <c r="G12" s="86">
        <f t="shared" ref="G12:G43" si="0">(C12*$G$10)/7</f>
        <v>35</v>
      </c>
      <c r="H12" s="62">
        <v>14</v>
      </c>
      <c r="I12" s="62">
        <v>8</v>
      </c>
      <c r="J12" s="62"/>
      <c r="K12" s="76">
        <f t="shared" ref="K12:K43" si="1">SUM(D12:J12)</f>
        <v>80</v>
      </c>
      <c r="L12" s="82">
        <f t="shared" ref="L12:L43" si="2">ROUND((K12/10),0)</f>
        <v>8</v>
      </c>
      <c r="M12" s="99">
        <v>14</v>
      </c>
      <c r="N12" s="77">
        <v>93.333333333333329</v>
      </c>
      <c r="O12" s="70">
        <v>93.333333333333329</v>
      </c>
    </row>
    <row r="13" spans="1:15" ht="15.75">
      <c r="A13" s="10" t="s">
        <v>15</v>
      </c>
      <c r="B13" s="28" t="s">
        <v>44</v>
      </c>
      <c r="C13" s="66">
        <v>7</v>
      </c>
      <c r="D13" s="62">
        <v>5</v>
      </c>
      <c r="E13" s="88">
        <v>9</v>
      </c>
      <c r="F13" s="62">
        <v>9</v>
      </c>
      <c r="G13" s="86">
        <f t="shared" si="0"/>
        <v>35</v>
      </c>
      <c r="H13" s="62">
        <v>15</v>
      </c>
      <c r="I13" s="62">
        <v>8</v>
      </c>
      <c r="J13" s="62">
        <v>2</v>
      </c>
      <c r="K13" s="76">
        <f t="shared" si="1"/>
        <v>83</v>
      </c>
      <c r="L13" s="82">
        <f t="shared" si="2"/>
        <v>8</v>
      </c>
      <c r="M13" s="99">
        <v>15</v>
      </c>
      <c r="N13" s="77">
        <v>100</v>
      </c>
      <c r="O13" s="70">
        <v>100</v>
      </c>
    </row>
    <row r="14" spans="1:15" ht="15.75">
      <c r="A14" s="10" t="s">
        <v>16</v>
      </c>
      <c r="B14" s="28" t="s">
        <v>81</v>
      </c>
      <c r="C14" s="66">
        <v>0</v>
      </c>
      <c r="D14" s="62">
        <v>0</v>
      </c>
      <c r="E14" s="62"/>
      <c r="F14" s="62">
        <v>5</v>
      </c>
      <c r="G14" s="86">
        <f t="shared" si="0"/>
        <v>0</v>
      </c>
      <c r="H14" s="62">
        <v>13</v>
      </c>
      <c r="I14" s="62">
        <v>9.5</v>
      </c>
      <c r="J14" s="62">
        <v>2</v>
      </c>
      <c r="K14" s="76">
        <f t="shared" si="1"/>
        <v>29.5</v>
      </c>
      <c r="L14" s="83">
        <v>5</v>
      </c>
      <c r="M14" s="100">
        <v>12</v>
      </c>
      <c r="N14" s="77">
        <v>100</v>
      </c>
      <c r="O14" s="71">
        <v>80</v>
      </c>
    </row>
    <row r="15" spans="1:15" ht="18" customHeight="1">
      <c r="A15" s="10" t="s">
        <v>17</v>
      </c>
      <c r="B15" s="28" t="s">
        <v>57</v>
      </c>
      <c r="C15" s="66">
        <v>0</v>
      </c>
      <c r="D15" s="62"/>
      <c r="E15" s="62">
        <v>10</v>
      </c>
      <c r="F15" s="62">
        <v>8</v>
      </c>
      <c r="G15" s="86">
        <f t="shared" si="0"/>
        <v>0</v>
      </c>
      <c r="H15" s="62">
        <v>9</v>
      </c>
      <c r="I15" s="62"/>
      <c r="J15" s="62"/>
      <c r="K15" s="76">
        <f t="shared" si="1"/>
        <v>27</v>
      </c>
      <c r="L15" s="84">
        <v>6</v>
      </c>
      <c r="M15" s="101">
        <v>13</v>
      </c>
      <c r="N15" s="77">
        <v>93.333333333333329</v>
      </c>
      <c r="O15" s="72">
        <v>86.666666666666671</v>
      </c>
    </row>
    <row r="16" spans="1:15" ht="18" customHeight="1">
      <c r="A16" s="10" t="s">
        <v>18</v>
      </c>
      <c r="B16" s="28" t="s">
        <v>47</v>
      </c>
      <c r="C16" s="66">
        <v>7</v>
      </c>
      <c r="D16" s="62">
        <v>5</v>
      </c>
      <c r="E16" s="88">
        <v>9</v>
      </c>
      <c r="F16" s="62"/>
      <c r="G16" s="86">
        <f t="shared" si="0"/>
        <v>35</v>
      </c>
      <c r="H16" s="62">
        <v>14</v>
      </c>
      <c r="I16" s="62">
        <v>10</v>
      </c>
      <c r="J16" s="62">
        <v>2</v>
      </c>
      <c r="K16" s="76">
        <f t="shared" si="1"/>
        <v>75</v>
      </c>
      <c r="L16" s="82">
        <f t="shared" si="2"/>
        <v>8</v>
      </c>
      <c r="M16" s="99">
        <v>15</v>
      </c>
      <c r="N16" s="77">
        <v>100</v>
      </c>
      <c r="O16" s="70">
        <v>100</v>
      </c>
    </row>
    <row r="17" spans="1:15" ht="15.75">
      <c r="A17" s="10" t="s">
        <v>19</v>
      </c>
      <c r="B17" s="28" t="s">
        <v>90</v>
      </c>
      <c r="C17" s="66">
        <v>4</v>
      </c>
      <c r="D17" s="62">
        <v>5</v>
      </c>
      <c r="E17" s="62"/>
      <c r="F17" s="62"/>
      <c r="G17" s="86">
        <f t="shared" si="0"/>
        <v>20</v>
      </c>
      <c r="H17" s="62">
        <v>19</v>
      </c>
      <c r="I17" s="62">
        <v>3.5</v>
      </c>
      <c r="J17" s="62"/>
      <c r="K17" s="76">
        <f t="shared" si="1"/>
        <v>47.5</v>
      </c>
      <c r="L17" s="83">
        <f t="shared" si="2"/>
        <v>5</v>
      </c>
      <c r="M17" s="100">
        <v>12</v>
      </c>
      <c r="N17" s="77">
        <v>100</v>
      </c>
      <c r="O17" s="71">
        <v>80</v>
      </c>
    </row>
    <row r="18" spans="1:15" ht="15.75">
      <c r="A18" s="10" t="s">
        <v>20</v>
      </c>
      <c r="B18" s="28" t="s">
        <v>46</v>
      </c>
      <c r="C18" s="66">
        <v>7</v>
      </c>
      <c r="D18" s="62">
        <v>5</v>
      </c>
      <c r="E18" s="62">
        <v>10</v>
      </c>
      <c r="F18" s="62">
        <v>10</v>
      </c>
      <c r="G18" s="86">
        <f t="shared" si="0"/>
        <v>35</v>
      </c>
      <c r="H18" s="62">
        <v>18</v>
      </c>
      <c r="I18" s="62">
        <v>16</v>
      </c>
      <c r="J18" s="62">
        <v>4</v>
      </c>
      <c r="K18" s="76">
        <f t="shared" si="1"/>
        <v>98</v>
      </c>
      <c r="L18" s="82">
        <f t="shared" si="2"/>
        <v>10</v>
      </c>
      <c r="M18" s="99">
        <v>15</v>
      </c>
      <c r="N18" s="77">
        <v>100</v>
      </c>
      <c r="O18" s="70">
        <v>100</v>
      </c>
    </row>
    <row r="19" spans="1:15" ht="15.75">
      <c r="A19" s="10" t="s">
        <v>21</v>
      </c>
      <c r="B19" s="28" t="s">
        <v>51</v>
      </c>
      <c r="C19" s="66">
        <v>7</v>
      </c>
      <c r="D19" s="62">
        <v>5</v>
      </c>
      <c r="E19" s="88">
        <v>9</v>
      </c>
      <c r="F19" s="62">
        <v>9</v>
      </c>
      <c r="G19" s="86">
        <f t="shared" si="0"/>
        <v>35</v>
      </c>
      <c r="H19" s="62">
        <v>16</v>
      </c>
      <c r="I19" s="62">
        <v>15</v>
      </c>
      <c r="J19" s="62">
        <v>9</v>
      </c>
      <c r="K19" s="76">
        <f t="shared" si="1"/>
        <v>98</v>
      </c>
      <c r="L19" s="82">
        <f t="shared" si="2"/>
        <v>10</v>
      </c>
      <c r="M19" s="99">
        <v>15</v>
      </c>
      <c r="N19" s="77">
        <v>100</v>
      </c>
      <c r="O19" s="70">
        <v>100</v>
      </c>
    </row>
    <row r="20" spans="1:15" ht="15.75">
      <c r="A20" s="10" t="s">
        <v>22</v>
      </c>
      <c r="B20" s="28" t="s">
        <v>82</v>
      </c>
      <c r="C20" s="66">
        <v>3</v>
      </c>
      <c r="D20" s="62">
        <v>5</v>
      </c>
      <c r="E20" s="62"/>
      <c r="F20" s="62"/>
      <c r="G20" s="86">
        <f t="shared" si="0"/>
        <v>15</v>
      </c>
      <c r="H20" s="62">
        <v>13</v>
      </c>
      <c r="I20" s="62"/>
      <c r="J20" s="62"/>
      <c r="K20" s="76">
        <f t="shared" si="1"/>
        <v>33</v>
      </c>
      <c r="L20" s="83">
        <v>5</v>
      </c>
      <c r="M20" s="100">
        <v>11</v>
      </c>
      <c r="N20" s="78">
        <v>80</v>
      </c>
      <c r="O20" s="73">
        <v>73</v>
      </c>
    </row>
    <row r="21" spans="1:15" ht="15.75">
      <c r="A21" s="10" t="s">
        <v>23</v>
      </c>
      <c r="B21" s="28" t="s">
        <v>83</v>
      </c>
      <c r="C21" s="66">
        <v>7</v>
      </c>
      <c r="D21" s="62">
        <v>5</v>
      </c>
      <c r="E21" s="62">
        <v>10</v>
      </c>
      <c r="F21" s="62">
        <v>9</v>
      </c>
      <c r="G21" s="86">
        <f t="shared" si="0"/>
        <v>35</v>
      </c>
      <c r="H21" s="62">
        <v>15</v>
      </c>
      <c r="I21" s="62">
        <v>12</v>
      </c>
      <c r="J21" s="62">
        <v>4</v>
      </c>
      <c r="K21" s="76">
        <f t="shared" si="1"/>
        <v>90</v>
      </c>
      <c r="L21" s="82">
        <f t="shared" si="2"/>
        <v>9</v>
      </c>
      <c r="M21" s="99">
        <v>15</v>
      </c>
      <c r="N21" s="77">
        <v>100</v>
      </c>
      <c r="O21" s="70">
        <v>100</v>
      </c>
    </row>
    <row r="22" spans="1:15" ht="18" customHeight="1">
      <c r="A22" s="10" t="s">
        <v>24</v>
      </c>
      <c r="B22" s="28" t="s">
        <v>84</v>
      </c>
      <c r="C22" s="66">
        <v>0</v>
      </c>
      <c r="D22" s="62"/>
      <c r="E22" s="62"/>
      <c r="F22" s="62"/>
      <c r="G22" s="86">
        <f t="shared" si="0"/>
        <v>0</v>
      </c>
      <c r="H22" s="62">
        <v>10</v>
      </c>
      <c r="I22" s="62"/>
      <c r="J22" s="62"/>
      <c r="K22" s="76">
        <f t="shared" si="1"/>
        <v>10</v>
      </c>
      <c r="L22" s="83">
        <v>5</v>
      </c>
      <c r="M22" s="100">
        <v>7</v>
      </c>
      <c r="N22" s="78">
        <v>80</v>
      </c>
      <c r="O22" s="73">
        <v>46.666666666666664</v>
      </c>
    </row>
    <row r="23" spans="1:15" ht="16.5" thickBot="1">
      <c r="A23" s="10" t="s">
        <v>25</v>
      </c>
      <c r="B23" s="28" t="s">
        <v>53</v>
      </c>
      <c r="C23" s="66">
        <v>6</v>
      </c>
      <c r="D23" s="62">
        <v>5</v>
      </c>
      <c r="E23" s="88">
        <v>9</v>
      </c>
      <c r="F23" s="62">
        <v>8</v>
      </c>
      <c r="G23" s="86">
        <f t="shared" si="0"/>
        <v>30</v>
      </c>
      <c r="H23" s="62">
        <v>16</v>
      </c>
      <c r="I23" s="62">
        <v>16</v>
      </c>
      <c r="J23" s="62"/>
      <c r="K23" s="76">
        <f t="shared" si="1"/>
        <v>84</v>
      </c>
      <c r="L23" s="82">
        <f t="shared" si="2"/>
        <v>8</v>
      </c>
      <c r="M23" s="99">
        <v>15</v>
      </c>
      <c r="N23" s="77">
        <v>100</v>
      </c>
      <c r="O23" s="70">
        <v>100</v>
      </c>
    </row>
    <row r="24" spans="1:15" ht="15.75">
      <c r="A24" s="10" t="s">
        <v>26</v>
      </c>
      <c r="B24" s="28" t="s">
        <v>52</v>
      </c>
      <c r="C24" s="66">
        <v>7</v>
      </c>
      <c r="D24" s="62">
        <v>5</v>
      </c>
      <c r="E24" s="88">
        <v>10</v>
      </c>
      <c r="F24" s="62">
        <v>9</v>
      </c>
      <c r="G24" s="86">
        <f t="shared" si="0"/>
        <v>35</v>
      </c>
      <c r="H24" s="62">
        <v>17</v>
      </c>
      <c r="I24" s="62">
        <v>15</v>
      </c>
      <c r="J24" s="62">
        <v>6</v>
      </c>
      <c r="K24" s="76">
        <f t="shared" si="1"/>
        <v>97</v>
      </c>
      <c r="L24" s="82">
        <f t="shared" si="2"/>
        <v>10</v>
      </c>
      <c r="M24" s="99">
        <v>15</v>
      </c>
      <c r="N24" s="77">
        <v>100</v>
      </c>
      <c r="O24" s="70">
        <v>100</v>
      </c>
    </row>
    <row r="25" spans="1:15" ht="15.75">
      <c r="A25" s="10" t="s">
        <v>27</v>
      </c>
      <c r="B25" s="28" t="s">
        <v>49</v>
      </c>
      <c r="C25" s="66">
        <v>4</v>
      </c>
      <c r="D25" s="62">
        <v>5</v>
      </c>
      <c r="E25" s="62"/>
      <c r="F25" s="62">
        <v>6</v>
      </c>
      <c r="G25" s="86">
        <f t="shared" si="0"/>
        <v>20</v>
      </c>
      <c r="H25" s="62">
        <v>16</v>
      </c>
      <c r="I25" s="62">
        <v>11</v>
      </c>
      <c r="J25" s="62">
        <v>4</v>
      </c>
      <c r="K25" s="76">
        <f t="shared" si="1"/>
        <v>62</v>
      </c>
      <c r="L25" s="82">
        <f t="shared" si="2"/>
        <v>6</v>
      </c>
      <c r="M25" s="99">
        <v>15</v>
      </c>
      <c r="N25" s="77">
        <v>100</v>
      </c>
      <c r="O25" s="70">
        <v>100</v>
      </c>
    </row>
    <row r="26" spans="1:15" ht="15.75">
      <c r="A26" s="10" t="s">
        <v>28</v>
      </c>
      <c r="B26" s="28" t="s">
        <v>45</v>
      </c>
      <c r="C26" s="66">
        <v>7</v>
      </c>
      <c r="D26" s="62">
        <v>5</v>
      </c>
      <c r="E26" s="88">
        <v>9</v>
      </c>
      <c r="F26" s="62">
        <v>9</v>
      </c>
      <c r="G26" s="86">
        <f t="shared" si="0"/>
        <v>35</v>
      </c>
      <c r="H26" s="62">
        <v>18</v>
      </c>
      <c r="I26" s="62">
        <v>18</v>
      </c>
      <c r="J26" s="62">
        <v>2</v>
      </c>
      <c r="K26" s="76">
        <f t="shared" si="1"/>
        <v>96</v>
      </c>
      <c r="L26" s="82">
        <f t="shared" si="2"/>
        <v>10</v>
      </c>
      <c r="M26" s="99">
        <v>15</v>
      </c>
      <c r="N26" s="77">
        <v>100</v>
      </c>
      <c r="O26" s="70">
        <v>100</v>
      </c>
    </row>
    <row r="27" spans="1:15" ht="14.25" customHeight="1">
      <c r="A27" s="10" t="s">
        <v>29</v>
      </c>
      <c r="B27" s="28" t="s">
        <v>43</v>
      </c>
      <c r="C27" s="66">
        <v>3</v>
      </c>
      <c r="D27" s="62">
        <v>5</v>
      </c>
      <c r="E27" s="88">
        <v>9</v>
      </c>
      <c r="F27" s="62">
        <v>8</v>
      </c>
      <c r="G27" s="86">
        <f t="shared" si="0"/>
        <v>15</v>
      </c>
      <c r="H27" s="62">
        <v>10</v>
      </c>
      <c r="I27" s="62">
        <v>4</v>
      </c>
      <c r="J27" s="62">
        <v>2</v>
      </c>
      <c r="K27" s="76">
        <f t="shared" si="1"/>
        <v>53</v>
      </c>
      <c r="L27" s="83">
        <f t="shared" si="2"/>
        <v>5</v>
      </c>
      <c r="M27" s="100">
        <v>6</v>
      </c>
      <c r="N27" s="78">
        <v>80</v>
      </c>
      <c r="O27" s="73">
        <v>40</v>
      </c>
    </row>
    <row r="28" spans="1:15" ht="15.75">
      <c r="A28" s="10" t="s">
        <v>42</v>
      </c>
      <c r="B28" s="28" t="s">
        <v>89</v>
      </c>
      <c r="C28" s="66">
        <v>7</v>
      </c>
      <c r="D28" s="62">
        <v>5</v>
      </c>
      <c r="E28" s="88">
        <v>10</v>
      </c>
      <c r="F28" s="62">
        <v>9</v>
      </c>
      <c r="G28" s="86">
        <f t="shared" si="0"/>
        <v>35</v>
      </c>
      <c r="H28" s="62">
        <v>14</v>
      </c>
      <c r="I28" s="62">
        <v>16</v>
      </c>
      <c r="J28" s="62">
        <v>4</v>
      </c>
      <c r="K28" s="76">
        <f t="shared" si="1"/>
        <v>93</v>
      </c>
      <c r="L28" s="82">
        <f t="shared" si="2"/>
        <v>9</v>
      </c>
      <c r="M28" s="99">
        <v>15</v>
      </c>
      <c r="N28" s="77">
        <v>100</v>
      </c>
      <c r="O28" s="70">
        <v>100</v>
      </c>
    </row>
    <row r="29" spans="1:15" ht="15.75">
      <c r="A29" s="10" t="s">
        <v>55</v>
      </c>
      <c r="B29" s="28" t="s">
        <v>56</v>
      </c>
      <c r="C29" s="66">
        <v>6</v>
      </c>
      <c r="D29" s="62">
        <v>5</v>
      </c>
      <c r="E29" s="62">
        <v>10</v>
      </c>
      <c r="F29" s="62">
        <v>10</v>
      </c>
      <c r="G29" s="86">
        <f t="shared" si="0"/>
        <v>30</v>
      </c>
      <c r="H29" s="62">
        <v>15</v>
      </c>
      <c r="I29" s="62">
        <v>12</v>
      </c>
      <c r="J29" s="62"/>
      <c r="K29" s="76">
        <f t="shared" si="1"/>
        <v>82</v>
      </c>
      <c r="L29" s="82">
        <f t="shared" si="2"/>
        <v>8</v>
      </c>
      <c r="M29" s="99">
        <v>13</v>
      </c>
      <c r="N29" s="79">
        <v>86.666666666666671</v>
      </c>
      <c r="O29" s="72">
        <v>86.666666666666671</v>
      </c>
    </row>
    <row r="30" spans="1:15" ht="15.75">
      <c r="A30" s="10" t="s">
        <v>58</v>
      </c>
      <c r="B30" s="28" t="s">
        <v>86</v>
      </c>
      <c r="C30" s="66">
        <v>6</v>
      </c>
      <c r="D30" s="62">
        <v>5</v>
      </c>
      <c r="E30" s="88">
        <v>9</v>
      </c>
      <c r="F30" s="62">
        <v>10</v>
      </c>
      <c r="G30" s="86">
        <f t="shared" si="0"/>
        <v>30</v>
      </c>
      <c r="H30" s="62">
        <v>16</v>
      </c>
      <c r="I30" s="62">
        <v>5.5</v>
      </c>
      <c r="J30" s="62"/>
      <c r="K30" s="76">
        <f t="shared" si="1"/>
        <v>75.5</v>
      </c>
      <c r="L30" s="82">
        <f t="shared" si="2"/>
        <v>8</v>
      </c>
      <c r="M30" s="99">
        <v>13</v>
      </c>
      <c r="N30" s="79">
        <v>86.666666666666671</v>
      </c>
      <c r="O30" s="72">
        <v>86.666666666666671</v>
      </c>
    </row>
    <row r="31" spans="1:15" ht="15.75">
      <c r="A31" s="10" t="s">
        <v>59</v>
      </c>
      <c r="B31" s="28" t="s">
        <v>75</v>
      </c>
      <c r="C31" s="66">
        <v>4</v>
      </c>
      <c r="D31" s="62">
        <v>5</v>
      </c>
      <c r="E31" s="88">
        <v>7</v>
      </c>
      <c r="F31" s="62">
        <v>8</v>
      </c>
      <c r="G31" s="86">
        <f t="shared" si="0"/>
        <v>20</v>
      </c>
      <c r="H31" s="62">
        <v>15</v>
      </c>
      <c r="I31" s="62">
        <v>10</v>
      </c>
      <c r="J31" s="62"/>
      <c r="K31" s="76">
        <f t="shared" si="1"/>
        <v>65</v>
      </c>
      <c r="L31" s="82">
        <f t="shared" si="2"/>
        <v>7</v>
      </c>
      <c r="M31" s="99">
        <v>13</v>
      </c>
      <c r="N31" s="77">
        <v>93.333333333333329</v>
      </c>
      <c r="O31" s="72">
        <v>86.666666666666671</v>
      </c>
    </row>
    <row r="32" spans="1:15" ht="15.75">
      <c r="A32" s="10" t="s">
        <v>60</v>
      </c>
      <c r="B32" s="28" t="s">
        <v>74</v>
      </c>
      <c r="C32" s="66">
        <v>4</v>
      </c>
      <c r="D32" s="62">
        <v>5</v>
      </c>
      <c r="E32" s="88">
        <v>9</v>
      </c>
      <c r="F32" s="62">
        <v>7</v>
      </c>
      <c r="G32" s="86">
        <f t="shared" si="0"/>
        <v>20</v>
      </c>
      <c r="H32" s="62">
        <v>16</v>
      </c>
      <c r="I32" s="62">
        <v>11</v>
      </c>
      <c r="J32" s="62">
        <v>2</v>
      </c>
      <c r="K32" s="76">
        <f t="shared" si="1"/>
        <v>70</v>
      </c>
      <c r="L32" s="82">
        <f t="shared" si="2"/>
        <v>7</v>
      </c>
      <c r="M32" s="99">
        <v>14</v>
      </c>
      <c r="N32" s="77">
        <v>100</v>
      </c>
      <c r="O32" s="70">
        <v>93.333333333333329</v>
      </c>
    </row>
    <row r="33" spans="1:15" ht="15.75">
      <c r="A33" s="10" t="s">
        <v>61</v>
      </c>
      <c r="B33" s="28" t="s">
        <v>79</v>
      </c>
      <c r="C33" s="66">
        <v>7</v>
      </c>
      <c r="D33" s="62">
        <v>5</v>
      </c>
      <c r="E33" s="62"/>
      <c r="F33" s="62">
        <v>9</v>
      </c>
      <c r="G33" s="86">
        <f t="shared" si="0"/>
        <v>35</v>
      </c>
      <c r="H33" s="62">
        <v>15</v>
      </c>
      <c r="I33" s="62">
        <v>12</v>
      </c>
      <c r="J33" s="62"/>
      <c r="K33" s="76">
        <f t="shared" si="1"/>
        <v>76</v>
      </c>
      <c r="L33" s="82">
        <f t="shared" si="2"/>
        <v>8</v>
      </c>
      <c r="M33" s="99">
        <v>14</v>
      </c>
      <c r="N33" s="79">
        <v>86.666666666666671</v>
      </c>
      <c r="O33" s="70">
        <v>93.333333333333329</v>
      </c>
    </row>
    <row r="34" spans="1:15" ht="15.75">
      <c r="A34" s="10" t="s">
        <v>62</v>
      </c>
      <c r="B34" s="28" t="s">
        <v>77</v>
      </c>
      <c r="C34" s="66">
        <v>5</v>
      </c>
      <c r="D34" s="62">
        <v>5</v>
      </c>
      <c r="E34" s="62">
        <v>9</v>
      </c>
      <c r="F34" s="89"/>
      <c r="G34" s="86">
        <f t="shared" si="0"/>
        <v>25</v>
      </c>
      <c r="H34" s="62">
        <v>16</v>
      </c>
      <c r="I34" s="62">
        <v>13</v>
      </c>
      <c r="J34" s="62">
        <v>2</v>
      </c>
      <c r="K34" s="76">
        <f>SUM(D34:J34)</f>
        <v>70</v>
      </c>
      <c r="L34" s="82">
        <f t="shared" si="2"/>
        <v>7</v>
      </c>
      <c r="M34" s="99">
        <v>13</v>
      </c>
      <c r="N34" s="78">
        <v>80</v>
      </c>
      <c r="O34" s="72">
        <v>86.666666666666671</v>
      </c>
    </row>
    <row r="35" spans="1:15" ht="15.75">
      <c r="A35" s="10" t="s">
        <v>63</v>
      </c>
      <c r="B35" s="28" t="s">
        <v>76</v>
      </c>
      <c r="C35" s="66">
        <v>7</v>
      </c>
      <c r="D35" s="62">
        <v>5</v>
      </c>
      <c r="E35" s="88">
        <v>9</v>
      </c>
      <c r="F35" s="88">
        <v>9</v>
      </c>
      <c r="G35" s="86">
        <f t="shared" si="0"/>
        <v>35</v>
      </c>
      <c r="H35" s="62">
        <v>18</v>
      </c>
      <c r="I35" s="62">
        <v>15</v>
      </c>
      <c r="J35" s="62">
        <v>6</v>
      </c>
      <c r="K35" s="76">
        <f t="shared" si="1"/>
        <v>97</v>
      </c>
      <c r="L35" s="82">
        <f t="shared" si="2"/>
        <v>10</v>
      </c>
      <c r="M35" s="99">
        <v>15</v>
      </c>
      <c r="N35" s="77">
        <v>100</v>
      </c>
      <c r="O35" s="70">
        <v>100</v>
      </c>
    </row>
    <row r="36" spans="1:15" ht="15.75">
      <c r="A36" s="10" t="s">
        <v>64</v>
      </c>
      <c r="B36" s="28" t="s">
        <v>78</v>
      </c>
      <c r="C36" s="66">
        <v>2</v>
      </c>
      <c r="D36" s="62">
        <v>5</v>
      </c>
      <c r="E36" s="88">
        <v>8</v>
      </c>
      <c r="F36" s="62"/>
      <c r="G36" s="86">
        <f t="shared" si="0"/>
        <v>10</v>
      </c>
      <c r="H36" s="62">
        <v>18</v>
      </c>
      <c r="I36" s="62">
        <v>14</v>
      </c>
      <c r="J36" s="62">
        <v>2</v>
      </c>
      <c r="K36" s="76">
        <f t="shared" si="1"/>
        <v>57</v>
      </c>
      <c r="L36" s="90">
        <f t="shared" si="2"/>
        <v>6</v>
      </c>
      <c r="M36" s="102">
        <v>15</v>
      </c>
      <c r="N36" s="77">
        <v>100</v>
      </c>
      <c r="O36" s="70">
        <v>100</v>
      </c>
    </row>
    <row r="37" spans="1:15" ht="15.75">
      <c r="A37" s="10" t="s">
        <v>65</v>
      </c>
      <c r="B37" s="28" t="s">
        <v>50</v>
      </c>
      <c r="C37" s="66">
        <v>6</v>
      </c>
      <c r="D37" s="62">
        <v>5</v>
      </c>
      <c r="E37" s="88">
        <v>8</v>
      </c>
      <c r="F37" s="89"/>
      <c r="G37" s="86">
        <f t="shared" si="0"/>
        <v>30</v>
      </c>
      <c r="H37" s="62">
        <v>16</v>
      </c>
      <c r="I37" s="62">
        <v>11.5</v>
      </c>
      <c r="J37" s="62"/>
      <c r="K37" s="76">
        <f t="shared" si="1"/>
        <v>70.5</v>
      </c>
      <c r="L37" s="82">
        <f t="shared" si="2"/>
        <v>7</v>
      </c>
      <c r="M37" s="99">
        <v>13</v>
      </c>
      <c r="N37" s="77">
        <v>93.333333333333329</v>
      </c>
      <c r="O37" s="72">
        <v>86.666666666666671</v>
      </c>
    </row>
    <row r="38" spans="1:15" ht="15.75">
      <c r="A38" s="10" t="s">
        <v>66</v>
      </c>
      <c r="B38" s="28" t="s">
        <v>73</v>
      </c>
      <c r="C38" s="66">
        <v>2</v>
      </c>
      <c r="D38" s="62">
        <v>5</v>
      </c>
      <c r="E38" s="62"/>
      <c r="F38" s="62"/>
      <c r="G38" s="86">
        <f t="shared" si="0"/>
        <v>10</v>
      </c>
      <c r="H38" s="62">
        <v>0</v>
      </c>
      <c r="I38" s="62">
        <v>2</v>
      </c>
      <c r="J38" s="62"/>
      <c r="K38" s="76">
        <f t="shared" si="1"/>
        <v>17</v>
      </c>
      <c r="L38" s="83">
        <v>5</v>
      </c>
      <c r="M38" s="100">
        <v>10</v>
      </c>
      <c r="N38" s="80">
        <v>66.666666666666671</v>
      </c>
      <c r="O38" s="73">
        <v>66.666666666666671</v>
      </c>
    </row>
    <row r="39" spans="1:15" ht="15.75">
      <c r="A39" s="10" t="s">
        <v>67</v>
      </c>
      <c r="B39" s="28" t="s">
        <v>72</v>
      </c>
      <c r="C39" s="66">
        <v>0</v>
      </c>
      <c r="D39" s="62"/>
      <c r="E39" s="62"/>
      <c r="F39" s="62"/>
      <c r="G39" s="86">
        <f t="shared" si="0"/>
        <v>0</v>
      </c>
      <c r="H39" s="62">
        <v>19</v>
      </c>
      <c r="I39" s="62"/>
      <c r="J39" s="62"/>
      <c r="K39" s="76">
        <f t="shared" si="1"/>
        <v>19</v>
      </c>
      <c r="L39" s="83">
        <v>5</v>
      </c>
      <c r="M39" s="100">
        <v>13</v>
      </c>
      <c r="N39" s="80">
        <v>73.333333333333329</v>
      </c>
      <c r="O39" s="73">
        <v>26.666666666666668</v>
      </c>
    </row>
    <row r="40" spans="1:15" ht="15.75">
      <c r="A40" s="10" t="s">
        <v>68</v>
      </c>
      <c r="B40" s="28" t="s">
        <v>48</v>
      </c>
      <c r="C40" s="66">
        <v>7</v>
      </c>
      <c r="D40" s="62">
        <v>5</v>
      </c>
      <c r="E40" s="88">
        <v>10</v>
      </c>
      <c r="F40" s="62">
        <v>9</v>
      </c>
      <c r="G40" s="86">
        <f t="shared" si="0"/>
        <v>35</v>
      </c>
      <c r="H40" s="62">
        <v>14</v>
      </c>
      <c r="I40" s="62"/>
      <c r="J40" s="62">
        <v>2</v>
      </c>
      <c r="K40" s="76">
        <f t="shared" si="1"/>
        <v>75</v>
      </c>
      <c r="L40" s="82">
        <f t="shared" si="2"/>
        <v>8</v>
      </c>
      <c r="M40" s="99">
        <v>13</v>
      </c>
      <c r="N40" s="79">
        <v>86.666666666666671</v>
      </c>
      <c r="O40" s="72">
        <v>86.666666666666671</v>
      </c>
    </row>
    <row r="41" spans="1:15" ht="15.75">
      <c r="A41" s="10" t="s">
        <v>69</v>
      </c>
      <c r="B41" s="28" t="s">
        <v>54</v>
      </c>
      <c r="C41" s="66">
        <v>7</v>
      </c>
      <c r="D41" s="62">
        <v>5</v>
      </c>
      <c r="E41" s="88">
        <v>9</v>
      </c>
      <c r="F41" s="88">
        <v>9</v>
      </c>
      <c r="G41" s="86">
        <f t="shared" si="0"/>
        <v>35</v>
      </c>
      <c r="H41" s="62">
        <v>16</v>
      </c>
      <c r="I41" s="62">
        <v>16</v>
      </c>
      <c r="J41" s="62">
        <v>2</v>
      </c>
      <c r="K41" s="76">
        <f t="shared" si="1"/>
        <v>92</v>
      </c>
      <c r="L41" s="82">
        <f t="shared" si="2"/>
        <v>9</v>
      </c>
      <c r="M41" s="99">
        <v>15</v>
      </c>
      <c r="N41" s="77">
        <v>93.333333333333329</v>
      </c>
      <c r="O41" s="70">
        <v>100</v>
      </c>
    </row>
    <row r="42" spans="1:15" ht="15.75">
      <c r="A42" s="10" t="s">
        <v>70</v>
      </c>
      <c r="B42" s="28" t="s">
        <v>85</v>
      </c>
      <c r="C42" s="66">
        <v>6</v>
      </c>
      <c r="D42" s="62">
        <v>5</v>
      </c>
      <c r="E42" s="88">
        <v>9</v>
      </c>
      <c r="F42" s="62">
        <v>8</v>
      </c>
      <c r="G42" s="86">
        <f t="shared" si="0"/>
        <v>30</v>
      </c>
      <c r="H42" s="62">
        <v>15</v>
      </c>
      <c r="I42" s="62">
        <v>6</v>
      </c>
      <c r="J42" s="62">
        <v>2</v>
      </c>
      <c r="K42" s="76">
        <f t="shared" si="1"/>
        <v>75</v>
      </c>
      <c r="L42" s="82">
        <f t="shared" si="2"/>
        <v>8</v>
      </c>
      <c r="M42" s="99">
        <v>15</v>
      </c>
      <c r="N42" s="77">
        <v>100</v>
      </c>
      <c r="O42" s="70">
        <v>100</v>
      </c>
    </row>
    <row r="43" spans="1:15" ht="16.5" thickBot="1">
      <c r="A43" s="10" t="s">
        <v>71</v>
      </c>
      <c r="B43" s="28" t="s">
        <v>87</v>
      </c>
      <c r="C43" s="66">
        <v>2</v>
      </c>
      <c r="D43" s="62">
        <v>5</v>
      </c>
      <c r="E43" s="88">
        <v>10</v>
      </c>
      <c r="F43" s="88">
        <v>9</v>
      </c>
      <c r="G43" s="86">
        <f t="shared" si="0"/>
        <v>10</v>
      </c>
      <c r="H43" s="62">
        <v>17</v>
      </c>
      <c r="I43" s="62">
        <v>16</v>
      </c>
      <c r="J43" s="62">
        <v>2</v>
      </c>
      <c r="K43" s="76">
        <f t="shared" si="1"/>
        <v>69</v>
      </c>
      <c r="L43" s="85">
        <f t="shared" si="2"/>
        <v>7</v>
      </c>
      <c r="M43" s="103">
        <v>13</v>
      </c>
      <c r="N43" s="77">
        <v>100</v>
      </c>
      <c r="O43" s="72">
        <v>86.666666666666671</v>
      </c>
    </row>
    <row r="44" spans="1:15">
      <c r="A44" s="155" t="s">
        <v>40</v>
      </c>
      <c r="B44" s="155"/>
      <c r="C44" s="20"/>
      <c r="D44" s="156"/>
      <c r="E44" s="156"/>
      <c r="F44" s="156"/>
      <c r="G44" s="156"/>
      <c r="H44" s="20"/>
      <c r="I44" s="20"/>
      <c r="J44" s="20"/>
    </row>
    <row r="45" spans="1:15">
      <c r="A45" s="155" t="s">
        <v>10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20"/>
      <c r="M45" s="20"/>
    </row>
    <row r="46" spans="1:15">
      <c r="A46" s="161" t="s">
        <v>11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67"/>
      <c r="M46" s="67"/>
    </row>
    <row r="47" spans="1:15">
      <c r="A47" s="162" t="s">
        <v>35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5"/>
      <c r="M47" s="25"/>
    </row>
    <row r="48" spans="1:15">
      <c r="A48" s="162" t="s">
        <v>36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25"/>
      <c r="M48" s="25"/>
    </row>
    <row r="49" spans="1:13">
      <c r="A49" s="25"/>
      <c r="B49" s="26" t="s">
        <v>30</v>
      </c>
      <c r="C49" s="26"/>
      <c r="D49" s="25"/>
      <c r="E49" s="25"/>
      <c r="F49" s="25"/>
      <c r="G49" s="25"/>
      <c r="H49" s="25"/>
      <c r="I49" s="25"/>
      <c r="J49" s="25"/>
      <c r="K49" s="52"/>
      <c r="L49" s="52"/>
      <c r="M49" s="52"/>
    </row>
    <row r="50" spans="1:13">
      <c r="A50" s="21"/>
      <c r="B50" s="11"/>
      <c r="C50" s="21"/>
      <c r="D50" s="21"/>
      <c r="E50" s="21"/>
      <c r="F50" s="21"/>
      <c r="H50" s="21"/>
      <c r="I50" s="21"/>
      <c r="J50" s="21"/>
    </row>
    <row r="51" spans="1:13">
      <c r="A51" s="21"/>
      <c r="B51" s="27" t="s">
        <v>32</v>
      </c>
      <c r="C51" s="27"/>
      <c r="D51" s="21"/>
      <c r="E51" s="21"/>
      <c r="F51" s="21"/>
      <c r="G51" s="21"/>
      <c r="H51" s="21"/>
      <c r="I51" s="21"/>
      <c r="J51" s="21"/>
    </row>
    <row r="52" spans="1:13">
      <c r="A52" s="21"/>
      <c r="B52" s="12"/>
      <c r="C52" s="12"/>
      <c r="D52" s="21"/>
      <c r="E52" s="21"/>
      <c r="F52" s="21"/>
      <c r="G52" s="21"/>
      <c r="H52" s="21"/>
      <c r="I52" s="21"/>
      <c r="J52" s="21"/>
    </row>
  </sheetData>
  <mergeCells count="19">
    <mergeCell ref="L8:L10"/>
    <mergeCell ref="A46:K46"/>
    <mergeCell ref="A47:K47"/>
    <mergeCell ref="A48:K48"/>
    <mergeCell ref="H8:H9"/>
    <mergeCell ref="I8:I9"/>
    <mergeCell ref="J8:J9"/>
    <mergeCell ref="A44:B44"/>
    <mergeCell ref="D44:G44"/>
    <mergeCell ref="A45:K45"/>
    <mergeCell ref="A1:K1"/>
    <mergeCell ref="A2:K2"/>
    <mergeCell ref="A5:J5"/>
    <mergeCell ref="C7:J7"/>
    <mergeCell ref="K7:K9"/>
    <mergeCell ref="C8:C9"/>
    <mergeCell ref="E8:E9"/>
    <mergeCell ref="F8:F9"/>
    <mergeCell ref="G8:G9"/>
  </mergeCells>
  <pageMargins left="0.7" right="0.7" top="0.75" bottom="0.75" header="0.3" footer="0.3"/>
  <pageSetup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9E28-2C0B-4200-A8A4-C0A57681E5C3}">
  <sheetPr>
    <tabColor theme="6" tint="0.59999389629810485"/>
  </sheetPr>
  <dimension ref="A1:AX70"/>
  <sheetViews>
    <sheetView workbookViewId="0">
      <selection sqref="A1:AX1"/>
    </sheetView>
  </sheetViews>
  <sheetFormatPr defaultColWidth="11.42578125" defaultRowHeight="15"/>
  <cols>
    <col min="1" max="1" width="3.5703125" customWidth="1"/>
    <col min="2" max="2" width="51.42578125" customWidth="1"/>
    <col min="3" max="39" width="2.5703125" customWidth="1"/>
    <col min="40" max="41" width="2.85546875" customWidth="1"/>
    <col min="42" max="42" width="5.5703125" customWidth="1"/>
    <col min="43" max="44" width="2.85546875" customWidth="1"/>
    <col min="45" max="46" width="3.42578125" customWidth="1"/>
    <col min="47" max="47" width="2.85546875" customWidth="1"/>
    <col min="48" max="48" width="3.28515625" customWidth="1"/>
    <col min="49" max="49" width="2.85546875" customWidth="1"/>
    <col min="50" max="50" width="5.5703125" customWidth="1"/>
  </cols>
  <sheetData>
    <row r="1" spans="1:50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</row>
    <row r="2" spans="1:50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</row>
    <row r="3" spans="1:50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ht="15.7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3.25">
      <c r="A5" s="138" t="s">
        <v>91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75"/>
      <c r="AX5" s="175"/>
    </row>
    <row r="6" spans="1:50" ht="9" customHeight="1">
      <c r="A6" s="5"/>
      <c r="B6" s="13"/>
      <c r="C6" s="13"/>
      <c r="D6" s="13"/>
      <c r="E6" s="13"/>
      <c r="F6" s="13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O6" s="6"/>
      <c r="AP6" s="6"/>
      <c r="AQ6" s="6"/>
      <c r="AR6" s="3"/>
      <c r="AS6" s="4"/>
      <c r="AT6" s="4"/>
      <c r="AU6" s="4"/>
      <c r="AV6" s="4"/>
      <c r="AW6" s="4"/>
      <c r="AX6" s="4"/>
    </row>
    <row r="7" spans="1:50" ht="10.15" customHeight="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AN7" s="165" t="s">
        <v>4</v>
      </c>
      <c r="AO7" s="165" t="s">
        <v>33</v>
      </c>
      <c r="AP7" s="165" t="s">
        <v>5</v>
      </c>
      <c r="AQ7" s="133"/>
      <c r="AR7" s="133"/>
      <c r="AS7" s="133"/>
      <c r="AT7" s="124"/>
      <c r="AU7" s="124"/>
      <c r="AV7" s="133"/>
      <c r="AW7" s="133"/>
      <c r="AX7" s="126" t="s">
        <v>6</v>
      </c>
    </row>
    <row r="8" spans="1:50" ht="63" customHeight="1">
      <c r="A8" s="8"/>
      <c r="B8" s="15"/>
      <c r="C8" s="128">
        <v>45363</v>
      </c>
      <c r="D8" s="130" t="s">
        <v>113</v>
      </c>
      <c r="E8" s="130">
        <v>45369</v>
      </c>
      <c r="F8" s="130">
        <v>45370</v>
      </c>
      <c r="G8" s="127">
        <v>45371</v>
      </c>
      <c r="H8" s="177">
        <v>45390</v>
      </c>
      <c r="I8" s="130">
        <v>45391</v>
      </c>
      <c r="J8" s="130">
        <v>45392</v>
      </c>
      <c r="K8" s="128">
        <v>45397</v>
      </c>
      <c r="L8" s="127">
        <v>45398</v>
      </c>
      <c r="M8" s="127">
        <v>45399</v>
      </c>
      <c r="N8" s="127">
        <v>45404</v>
      </c>
      <c r="O8" s="127">
        <v>45405</v>
      </c>
      <c r="P8" s="127">
        <v>45406</v>
      </c>
      <c r="Q8" s="127">
        <v>45411</v>
      </c>
      <c r="R8" s="127">
        <v>45412</v>
      </c>
      <c r="S8" s="127">
        <v>45418</v>
      </c>
      <c r="T8" s="127"/>
      <c r="U8" s="128"/>
      <c r="V8" s="127"/>
      <c r="W8" s="127"/>
      <c r="X8" s="127"/>
      <c r="Y8" s="127"/>
      <c r="Z8" s="151"/>
      <c r="AA8" s="151"/>
      <c r="AB8" s="152"/>
      <c r="AC8" s="146"/>
      <c r="AD8" s="148"/>
      <c r="AE8" s="148"/>
      <c r="AF8" s="146"/>
      <c r="AG8" s="146"/>
      <c r="AH8" s="146"/>
      <c r="AI8" s="134"/>
      <c r="AJ8" s="134"/>
      <c r="AK8" s="134"/>
      <c r="AL8" s="134"/>
      <c r="AM8" s="134"/>
      <c r="AN8" s="165"/>
      <c r="AO8" s="165"/>
      <c r="AP8" s="141"/>
      <c r="AQ8" s="133"/>
      <c r="AR8" s="133"/>
      <c r="AS8" s="133"/>
      <c r="AT8" s="125"/>
      <c r="AU8" s="125"/>
      <c r="AV8" s="133"/>
      <c r="AW8" s="133"/>
      <c r="AX8" s="126"/>
    </row>
    <row r="9" spans="1:50" ht="13.9" customHeight="1">
      <c r="A9" s="22" t="s">
        <v>7</v>
      </c>
      <c r="B9" s="23" t="s">
        <v>8</v>
      </c>
      <c r="C9" s="129"/>
      <c r="D9" s="142"/>
      <c r="E9" s="131"/>
      <c r="F9" s="131"/>
      <c r="G9" s="132"/>
      <c r="H9" s="178"/>
      <c r="I9" s="131"/>
      <c r="J9" s="142"/>
      <c r="K9" s="129"/>
      <c r="L9" s="127"/>
      <c r="M9" s="127"/>
      <c r="N9" s="127"/>
      <c r="O9" s="127"/>
      <c r="P9" s="150"/>
      <c r="Q9" s="127"/>
      <c r="R9" s="127"/>
      <c r="S9" s="127"/>
      <c r="T9" s="127"/>
      <c r="U9" s="129"/>
      <c r="V9" s="127"/>
      <c r="W9" s="127"/>
      <c r="X9" s="127"/>
      <c r="Y9" s="127"/>
      <c r="Z9" s="151"/>
      <c r="AA9" s="151"/>
      <c r="AB9" s="152"/>
      <c r="AC9" s="147"/>
      <c r="AD9" s="149"/>
      <c r="AE9" s="149"/>
      <c r="AF9" s="147"/>
      <c r="AG9" s="147"/>
      <c r="AH9" s="147"/>
      <c r="AI9" s="135"/>
      <c r="AJ9" s="135"/>
      <c r="AK9" s="135"/>
      <c r="AL9" s="135"/>
      <c r="AM9" s="135"/>
      <c r="AN9" s="165"/>
      <c r="AO9" s="165"/>
      <c r="AP9" s="141"/>
      <c r="AQ9" s="53">
        <v>0.05</v>
      </c>
      <c r="AR9" s="53">
        <v>0.05</v>
      </c>
      <c r="AS9" s="53">
        <v>0.25</v>
      </c>
      <c r="AT9" s="53">
        <v>0.4</v>
      </c>
      <c r="AU9" s="53">
        <v>0.05</v>
      </c>
      <c r="AV9" s="53">
        <v>0.2</v>
      </c>
      <c r="AW9" s="19" t="s">
        <v>9</v>
      </c>
      <c r="AX9" s="126"/>
    </row>
    <row r="10" spans="1:50" ht="18" customHeight="1">
      <c r="A10" s="10" t="s">
        <v>13</v>
      </c>
      <c r="B10" s="69" t="s">
        <v>80</v>
      </c>
      <c r="C10" s="30" t="s">
        <v>93</v>
      </c>
      <c r="D10" s="30" t="s">
        <v>93</v>
      </c>
      <c r="E10" s="176" t="s">
        <v>119</v>
      </c>
      <c r="F10" s="30" t="s">
        <v>93</v>
      </c>
      <c r="G10" s="30" t="s">
        <v>93</v>
      </c>
      <c r="H10" s="176" t="s">
        <v>114</v>
      </c>
      <c r="I10" s="30" t="s">
        <v>93</v>
      </c>
      <c r="J10" s="30" t="s">
        <v>93</v>
      </c>
      <c r="K10" s="30" t="s">
        <v>93</v>
      </c>
      <c r="L10" s="30" t="s">
        <v>93</v>
      </c>
      <c r="M10" s="30" t="s">
        <v>93</v>
      </c>
      <c r="N10" s="30" t="s">
        <v>93</v>
      </c>
      <c r="O10" s="30" t="s">
        <v>93</v>
      </c>
      <c r="P10" s="30" t="s">
        <v>93</v>
      </c>
      <c r="Q10" s="30" t="s">
        <v>93</v>
      </c>
      <c r="R10" s="30" t="s">
        <v>93</v>
      </c>
      <c r="S10" s="30" t="s">
        <v>93</v>
      </c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9">
        <f t="shared" ref="AN10:AN28" si="0">COUNTIF(C10:AH10,"f")+(ROUNDDOWN(COUNTIF(C10:AH10,"r")/2,0))</f>
        <v>0</v>
      </c>
      <c r="AO10" s="9">
        <f t="shared" ref="AO10:AO28" si="1">COUNTIF(C10:AH10,"a")+COUNTIF(C10:AH10,"j")+COUNTIF(C10:AH10,"r")-(ROUNDDOWN(COUNTIF(C10:AH10,"r")/2,0))</f>
        <v>15</v>
      </c>
      <c r="AP10" s="9">
        <f>(AO10*100)/15</f>
        <v>100</v>
      </c>
      <c r="AQ10" s="9"/>
      <c r="AR10" s="9"/>
      <c r="AS10" s="9"/>
      <c r="AT10" s="9"/>
      <c r="AU10" s="9"/>
      <c r="AV10" s="9"/>
      <c r="AW10" s="9"/>
      <c r="AX10" s="54">
        <f>SUM(AQ10:AW10)/10</f>
        <v>0</v>
      </c>
    </row>
    <row r="11" spans="1:50" ht="18">
      <c r="A11" s="10" t="s">
        <v>14</v>
      </c>
      <c r="B11" s="28" t="s">
        <v>88</v>
      </c>
      <c r="C11" s="30" t="s">
        <v>93</v>
      </c>
      <c r="D11" s="30" t="s">
        <v>93</v>
      </c>
      <c r="E11" s="176"/>
      <c r="F11" s="30" t="s">
        <v>93</v>
      </c>
      <c r="G11" s="30" t="s">
        <v>93</v>
      </c>
      <c r="H11" s="176"/>
      <c r="I11" s="30" t="s">
        <v>93</v>
      </c>
      <c r="J11" s="30" t="s">
        <v>93</v>
      </c>
      <c r="K11" s="30" t="s">
        <v>93</v>
      </c>
      <c r="L11" s="30" t="s">
        <v>93</v>
      </c>
      <c r="M11" s="30" t="s">
        <v>93</v>
      </c>
      <c r="N11" s="30" t="s">
        <v>98</v>
      </c>
      <c r="O11" s="30" t="s">
        <v>93</v>
      </c>
      <c r="P11" s="30" t="s">
        <v>93</v>
      </c>
      <c r="Q11" s="30" t="s">
        <v>93</v>
      </c>
      <c r="R11" s="30" t="s">
        <v>93</v>
      </c>
      <c r="S11" s="30" t="s">
        <v>93</v>
      </c>
      <c r="T11" s="30"/>
      <c r="U11" s="30"/>
      <c r="V11" s="30"/>
      <c r="W11" s="30"/>
      <c r="X11" s="30"/>
      <c r="Y11" s="3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9"/>
      <c r="AK11" s="9"/>
      <c r="AL11" s="9"/>
      <c r="AM11" s="9"/>
      <c r="AN11" s="9">
        <f t="shared" si="0"/>
        <v>1</v>
      </c>
      <c r="AO11" s="9">
        <f t="shared" si="1"/>
        <v>14</v>
      </c>
      <c r="AP11" s="9">
        <f t="shared" ref="AP11:AP28" si="2">(AO11*100)/15</f>
        <v>93.333333333333329</v>
      </c>
      <c r="AQ11" s="9"/>
      <c r="AR11" s="9"/>
      <c r="AS11" s="9"/>
      <c r="AT11" s="9"/>
      <c r="AU11" s="9"/>
      <c r="AV11" s="9"/>
      <c r="AW11" s="9"/>
      <c r="AX11" s="54">
        <f t="shared" ref="AX11:AX28" si="3">SUM(AQ11:AW11)/10</f>
        <v>0</v>
      </c>
    </row>
    <row r="12" spans="1:50" ht="18">
      <c r="A12" s="10" t="s">
        <v>15</v>
      </c>
      <c r="B12" s="69" t="s">
        <v>44</v>
      </c>
      <c r="C12" s="30" t="s">
        <v>93</v>
      </c>
      <c r="D12" s="30" t="s">
        <v>93</v>
      </c>
      <c r="E12" s="176"/>
      <c r="F12" s="30" t="s">
        <v>93</v>
      </c>
      <c r="G12" s="30" t="s">
        <v>93</v>
      </c>
      <c r="H12" s="176"/>
      <c r="I12" s="30" t="s">
        <v>93</v>
      </c>
      <c r="J12" s="30" t="s">
        <v>93</v>
      </c>
      <c r="K12" s="30" t="s">
        <v>93</v>
      </c>
      <c r="L12" s="30" t="s">
        <v>93</v>
      </c>
      <c r="M12" s="30" t="s">
        <v>93</v>
      </c>
      <c r="N12" s="30" t="s">
        <v>93</v>
      </c>
      <c r="O12" s="30" t="s">
        <v>93</v>
      </c>
      <c r="P12" s="30" t="s">
        <v>93</v>
      </c>
      <c r="Q12" s="30" t="s">
        <v>93</v>
      </c>
      <c r="R12" s="30" t="s">
        <v>93</v>
      </c>
      <c r="S12" s="30" t="s">
        <v>93</v>
      </c>
      <c r="T12" s="30"/>
      <c r="U12" s="30"/>
      <c r="V12" s="30"/>
      <c r="W12" s="30"/>
      <c r="X12" s="30"/>
      <c r="Y12" s="3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9"/>
      <c r="AK12" s="9"/>
      <c r="AL12" s="9"/>
      <c r="AM12" s="9"/>
      <c r="AN12" s="9">
        <f t="shared" si="0"/>
        <v>0</v>
      </c>
      <c r="AO12" s="9">
        <f t="shared" si="1"/>
        <v>15</v>
      </c>
      <c r="AP12" s="9">
        <f t="shared" si="2"/>
        <v>100</v>
      </c>
      <c r="AQ12" s="9"/>
      <c r="AR12" s="9"/>
      <c r="AS12" s="9"/>
      <c r="AT12" s="9"/>
      <c r="AU12" s="9"/>
      <c r="AV12" s="9"/>
      <c r="AW12" s="9"/>
      <c r="AX12" s="54">
        <f t="shared" si="3"/>
        <v>0</v>
      </c>
    </row>
    <row r="13" spans="1:50" ht="18">
      <c r="A13" s="10" t="s">
        <v>16</v>
      </c>
      <c r="B13" s="28" t="s">
        <v>81</v>
      </c>
      <c r="C13" s="30" t="s">
        <v>93</v>
      </c>
      <c r="D13" s="30" t="s">
        <v>93</v>
      </c>
      <c r="E13" s="176"/>
      <c r="F13" s="30" t="s">
        <v>98</v>
      </c>
      <c r="G13" s="30" t="s">
        <v>93</v>
      </c>
      <c r="H13" s="176"/>
      <c r="I13" s="30" t="s">
        <v>98</v>
      </c>
      <c r="J13" s="30" t="s">
        <v>96</v>
      </c>
      <c r="K13" s="30" t="s">
        <v>93</v>
      </c>
      <c r="L13" s="30" t="s">
        <v>93</v>
      </c>
      <c r="M13" s="30" t="s">
        <v>93</v>
      </c>
      <c r="N13" s="30" t="s">
        <v>93</v>
      </c>
      <c r="O13" s="30" t="s">
        <v>98</v>
      </c>
      <c r="P13" s="30" t="s">
        <v>93</v>
      </c>
      <c r="Q13" s="30" t="s">
        <v>93</v>
      </c>
      <c r="R13" s="30" t="s">
        <v>93</v>
      </c>
      <c r="S13" s="30" t="s">
        <v>95</v>
      </c>
      <c r="T13" s="30"/>
      <c r="U13" s="30"/>
      <c r="V13" s="30"/>
      <c r="W13" s="30"/>
      <c r="X13" s="30"/>
      <c r="Y13" s="3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9"/>
      <c r="AK13" s="9"/>
      <c r="AL13" s="9"/>
      <c r="AM13" s="9"/>
      <c r="AN13" s="9">
        <f t="shared" si="0"/>
        <v>3</v>
      </c>
      <c r="AO13" s="9">
        <f t="shared" si="1"/>
        <v>12</v>
      </c>
      <c r="AP13" s="9">
        <f t="shared" si="2"/>
        <v>80</v>
      </c>
      <c r="AQ13" s="9"/>
      <c r="AR13" s="9"/>
      <c r="AS13" s="9"/>
      <c r="AT13" s="9"/>
      <c r="AU13" s="9"/>
      <c r="AV13" s="9"/>
      <c r="AW13" s="9"/>
      <c r="AX13" s="54">
        <f t="shared" si="3"/>
        <v>0</v>
      </c>
    </row>
    <row r="14" spans="1:50" ht="18" customHeight="1">
      <c r="A14" s="10" t="s">
        <v>17</v>
      </c>
      <c r="B14" s="28" t="s">
        <v>57</v>
      </c>
      <c r="C14" s="30" t="s">
        <v>93</v>
      </c>
      <c r="D14" s="30" t="s">
        <v>93</v>
      </c>
      <c r="E14" s="176"/>
      <c r="F14" s="30" t="s">
        <v>93</v>
      </c>
      <c r="G14" s="30" t="s">
        <v>93</v>
      </c>
      <c r="H14" s="176"/>
      <c r="I14" s="30" t="s">
        <v>93</v>
      </c>
      <c r="J14" s="30" t="s">
        <v>93</v>
      </c>
      <c r="K14" s="30" t="s">
        <v>93</v>
      </c>
      <c r="L14" s="30" t="s">
        <v>93</v>
      </c>
      <c r="M14" s="30" t="s">
        <v>93</v>
      </c>
      <c r="N14" s="30" t="s">
        <v>93</v>
      </c>
      <c r="O14" s="30" t="s">
        <v>93</v>
      </c>
      <c r="P14" s="30" t="s">
        <v>93</v>
      </c>
      <c r="Q14" s="30" t="s">
        <v>95</v>
      </c>
      <c r="R14" s="30" t="s">
        <v>98</v>
      </c>
      <c r="S14" s="30" t="s">
        <v>98</v>
      </c>
      <c r="T14" s="30"/>
      <c r="U14" s="30"/>
      <c r="V14" s="30"/>
      <c r="W14" s="30"/>
      <c r="X14" s="30"/>
      <c r="Y14" s="3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9"/>
      <c r="AK14" s="9"/>
      <c r="AL14" s="9"/>
      <c r="AM14" s="9"/>
      <c r="AN14" s="9">
        <f t="shared" si="0"/>
        <v>2</v>
      </c>
      <c r="AO14" s="9">
        <f t="shared" si="1"/>
        <v>13</v>
      </c>
      <c r="AP14" s="9">
        <f t="shared" si="2"/>
        <v>86.666666666666671</v>
      </c>
      <c r="AQ14" s="9"/>
      <c r="AR14" s="9"/>
      <c r="AS14" s="9"/>
      <c r="AT14" s="9"/>
      <c r="AU14" s="9"/>
      <c r="AV14" s="9"/>
      <c r="AW14" s="9"/>
      <c r="AX14" s="54">
        <f t="shared" si="3"/>
        <v>0</v>
      </c>
    </row>
    <row r="15" spans="1:50" ht="18" customHeight="1">
      <c r="A15" s="10" t="s">
        <v>18</v>
      </c>
      <c r="B15" s="69" t="s">
        <v>47</v>
      </c>
      <c r="C15" s="30" t="s">
        <v>93</v>
      </c>
      <c r="D15" s="30" t="s">
        <v>93</v>
      </c>
      <c r="E15" s="176"/>
      <c r="F15" s="30" t="s">
        <v>93</v>
      </c>
      <c r="G15" s="30" t="s">
        <v>93</v>
      </c>
      <c r="H15" s="176"/>
      <c r="I15" s="30" t="s">
        <v>93</v>
      </c>
      <c r="J15" s="30" t="s">
        <v>93</v>
      </c>
      <c r="K15" s="30" t="s">
        <v>93</v>
      </c>
      <c r="L15" s="30" t="s">
        <v>93</v>
      </c>
      <c r="M15" s="30" t="s">
        <v>93</v>
      </c>
      <c r="N15" s="30" t="s">
        <v>93</v>
      </c>
      <c r="O15" s="30" t="s">
        <v>93</v>
      </c>
      <c r="P15" s="30" t="s">
        <v>93</v>
      </c>
      <c r="Q15" s="30" t="s">
        <v>93</v>
      </c>
      <c r="R15" s="30" t="s">
        <v>93</v>
      </c>
      <c r="S15" s="30" t="s">
        <v>93</v>
      </c>
      <c r="T15" s="30"/>
      <c r="U15" s="30"/>
      <c r="V15" s="30"/>
      <c r="W15" s="30"/>
      <c r="X15" s="30"/>
      <c r="Y15" s="3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9"/>
      <c r="AK15" s="9"/>
      <c r="AL15" s="9"/>
      <c r="AM15" s="9"/>
      <c r="AN15" s="9">
        <f t="shared" si="0"/>
        <v>0</v>
      </c>
      <c r="AO15" s="9">
        <f t="shared" si="1"/>
        <v>15</v>
      </c>
      <c r="AP15" s="9">
        <f t="shared" si="2"/>
        <v>100</v>
      </c>
      <c r="AQ15" s="9"/>
      <c r="AR15" s="9"/>
      <c r="AS15" s="9"/>
      <c r="AT15" s="9"/>
      <c r="AU15" s="9"/>
      <c r="AV15" s="9"/>
      <c r="AW15" s="9"/>
      <c r="AX15" s="54">
        <f t="shared" si="3"/>
        <v>0</v>
      </c>
    </row>
    <row r="16" spans="1:50" ht="18">
      <c r="A16" s="10" t="s">
        <v>19</v>
      </c>
      <c r="B16" s="28" t="s">
        <v>90</v>
      </c>
      <c r="C16" s="30" t="s">
        <v>93</v>
      </c>
      <c r="D16" s="30" t="s">
        <v>93</v>
      </c>
      <c r="E16" s="176"/>
      <c r="F16" s="30" t="s">
        <v>93</v>
      </c>
      <c r="G16" s="30" t="s">
        <v>93</v>
      </c>
      <c r="H16" s="176"/>
      <c r="I16" s="30" t="s">
        <v>93</v>
      </c>
      <c r="J16" s="30" t="s">
        <v>93</v>
      </c>
      <c r="K16" s="30" t="s">
        <v>95</v>
      </c>
      <c r="L16" s="30" t="s">
        <v>93</v>
      </c>
      <c r="M16" s="30" t="s">
        <v>98</v>
      </c>
      <c r="N16" s="30" t="s">
        <v>95</v>
      </c>
      <c r="O16" s="30" t="s">
        <v>93</v>
      </c>
      <c r="P16" s="30" t="s">
        <v>93</v>
      </c>
      <c r="Q16" s="30" t="s">
        <v>95</v>
      </c>
      <c r="R16" s="30" t="s">
        <v>93</v>
      </c>
      <c r="S16" s="30" t="s">
        <v>95</v>
      </c>
      <c r="T16" s="30"/>
      <c r="U16" s="30"/>
      <c r="V16" s="30"/>
      <c r="W16" s="30"/>
      <c r="X16" s="30"/>
      <c r="Y16" s="3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9"/>
      <c r="AK16" s="9"/>
      <c r="AL16" s="9"/>
      <c r="AM16" s="9"/>
      <c r="AN16" s="9">
        <f t="shared" si="0"/>
        <v>3</v>
      </c>
      <c r="AO16" s="9">
        <f t="shared" si="1"/>
        <v>12</v>
      </c>
      <c r="AP16" s="9">
        <f t="shared" si="2"/>
        <v>80</v>
      </c>
      <c r="AQ16" s="9"/>
      <c r="AR16" s="9"/>
      <c r="AS16" s="9"/>
      <c r="AT16" s="9"/>
      <c r="AU16" s="9"/>
      <c r="AV16" s="9"/>
      <c r="AW16" s="9"/>
      <c r="AX16" s="54">
        <f t="shared" si="3"/>
        <v>0</v>
      </c>
    </row>
    <row r="17" spans="1:50" ht="18">
      <c r="A17" s="10" t="s">
        <v>20</v>
      </c>
      <c r="B17" s="69" t="s">
        <v>46</v>
      </c>
      <c r="C17" s="30" t="s">
        <v>93</v>
      </c>
      <c r="D17" s="30" t="s">
        <v>93</v>
      </c>
      <c r="E17" s="176"/>
      <c r="F17" s="30" t="s">
        <v>93</v>
      </c>
      <c r="G17" s="30" t="s">
        <v>93</v>
      </c>
      <c r="H17" s="176"/>
      <c r="I17" s="30" t="s">
        <v>93</v>
      </c>
      <c r="J17" s="30" t="s">
        <v>93</v>
      </c>
      <c r="K17" s="30" t="s">
        <v>93</v>
      </c>
      <c r="L17" s="30" t="s">
        <v>93</v>
      </c>
      <c r="M17" s="30" t="s">
        <v>93</v>
      </c>
      <c r="N17" s="30" t="s">
        <v>93</v>
      </c>
      <c r="O17" s="30" t="s">
        <v>93</v>
      </c>
      <c r="P17" s="30" t="s">
        <v>93</v>
      </c>
      <c r="Q17" s="30" t="s">
        <v>93</v>
      </c>
      <c r="R17" s="30" t="s">
        <v>93</v>
      </c>
      <c r="S17" s="30" t="s">
        <v>93</v>
      </c>
      <c r="T17" s="30"/>
      <c r="U17" s="30"/>
      <c r="V17" s="30"/>
      <c r="W17" s="30"/>
      <c r="X17" s="30"/>
      <c r="Y17" s="3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9"/>
      <c r="AK17" s="9"/>
      <c r="AL17" s="9"/>
      <c r="AM17" s="9"/>
      <c r="AN17" s="9">
        <f t="shared" si="0"/>
        <v>0</v>
      </c>
      <c r="AO17" s="9">
        <f t="shared" si="1"/>
        <v>15</v>
      </c>
      <c r="AP17" s="9">
        <f t="shared" si="2"/>
        <v>100</v>
      </c>
      <c r="AQ17" s="9"/>
      <c r="AR17" s="9"/>
      <c r="AS17" s="9"/>
      <c r="AT17" s="9"/>
      <c r="AU17" s="9"/>
      <c r="AV17" s="9"/>
      <c r="AW17" s="9"/>
      <c r="AX17" s="54">
        <f t="shared" si="3"/>
        <v>0</v>
      </c>
    </row>
    <row r="18" spans="1:50" ht="18">
      <c r="A18" s="10" t="s">
        <v>21</v>
      </c>
      <c r="B18" s="69" t="s">
        <v>51</v>
      </c>
      <c r="C18" s="30" t="s">
        <v>93</v>
      </c>
      <c r="D18" s="30" t="s">
        <v>93</v>
      </c>
      <c r="E18" s="176"/>
      <c r="F18" s="30" t="s">
        <v>93</v>
      </c>
      <c r="G18" s="30" t="s">
        <v>93</v>
      </c>
      <c r="H18" s="176"/>
      <c r="I18" s="30" t="s">
        <v>93</v>
      </c>
      <c r="J18" s="30" t="s">
        <v>93</v>
      </c>
      <c r="K18" s="30" t="s">
        <v>93</v>
      </c>
      <c r="L18" s="30" t="s">
        <v>93</v>
      </c>
      <c r="M18" s="30" t="s">
        <v>93</v>
      </c>
      <c r="N18" s="30" t="s">
        <v>93</v>
      </c>
      <c r="O18" s="30" t="s">
        <v>93</v>
      </c>
      <c r="P18" s="30" t="s">
        <v>93</v>
      </c>
      <c r="Q18" s="30" t="s">
        <v>93</v>
      </c>
      <c r="R18" s="30" t="s">
        <v>93</v>
      </c>
      <c r="S18" s="30" t="s">
        <v>93</v>
      </c>
      <c r="T18" s="30"/>
      <c r="U18" s="30"/>
      <c r="V18" s="30"/>
      <c r="W18" s="30"/>
      <c r="X18" s="30"/>
      <c r="Y18" s="3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9"/>
      <c r="AK18" s="9"/>
      <c r="AL18" s="9"/>
      <c r="AM18" s="9"/>
      <c r="AN18" s="9">
        <f t="shared" si="0"/>
        <v>0</v>
      </c>
      <c r="AO18" s="9">
        <f t="shared" si="1"/>
        <v>15</v>
      </c>
      <c r="AP18" s="9">
        <f t="shared" si="2"/>
        <v>100</v>
      </c>
      <c r="AQ18" s="9"/>
      <c r="AR18" s="9"/>
      <c r="AS18" s="9"/>
      <c r="AT18" s="9"/>
      <c r="AU18" s="9"/>
      <c r="AV18" s="9"/>
      <c r="AW18" s="9"/>
      <c r="AX18" s="54">
        <f t="shared" si="3"/>
        <v>0</v>
      </c>
    </row>
    <row r="19" spans="1:50" ht="18">
      <c r="A19" s="10" t="s">
        <v>22</v>
      </c>
      <c r="B19" s="28" t="s">
        <v>82</v>
      </c>
      <c r="C19" s="30" t="s">
        <v>93</v>
      </c>
      <c r="D19" s="30" t="s">
        <v>93</v>
      </c>
      <c r="E19" s="176"/>
      <c r="F19" s="30" t="s">
        <v>93</v>
      </c>
      <c r="G19" s="30" t="s">
        <v>93</v>
      </c>
      <c r="H19" s="176"/>
      <c r="I19" s="30" t="s">
        <v>98</v>
      </c>
      <c r="J19" s="30" t="s">
        <v>93</v>
      </c>
      <c r="K19" s="30" t="s">
        <v>98</v>
      </c>
      <c r="L19" s="30" t="s">
        <v>93</v>
      </c>
      <c r="M19" s="30" t="s">
        <v>93</v>
      </c>
      <c r="N19" s="30" t="s">
        <v>95</v>
      </c>
      <c r="O19" s="30" t="s">
        <v>93</v>
      </c>
      <c r="P19" s="30" t="s">
        <v>93</v>
      </c>
      <c r="Q19" s="30" t="s">
        <v>98</v>
      </c>
      <c r="R19" s="30" t="s">
        <v>98</v>
      </c>
      <c r="S19" s="30" t="s">
        <v>96</v>
      </c>
      <c r="T19" s="30"/>
      <c r="U19" s="30"/>
      <c r="V19" s="30"/>
      <c r="W19" s="30"/>
      <c r="X19" s="30"/>
      <c r="Y19" s="3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9"/>
      <c r="AK19" s="9"/>
      <c r="AL19" s="9"/>
      <c r="AM19" s="9"/>
      <c r="AN19" s="9">
        <f t="shared" si="0"/>
        <v>4</v>
      </c>
      <c r="AO19" s="9">
        <f t="shared" si="1"/>
        <v>11</v>
      </c>
      <c r="AP19" s="9">
        <f t="shared" si="2"/>
        <v>73.333333333333329</v>
      </c>
      <c r="AQ19" s="9"/>
      <c r="AR19" s="9"/>
      <c r="AS19" s="9"/>
      <c r="AT19" s="9"/>
      <c r="AU19" s="9"/>
      <c r="AV19" s="9"/>
      <c r="AW19" s="9"/>
      <c r="AX19" s="55">
        <f t="shared" si="3"/>
        <v>0</v>
      </c>
    </row>
    <row r="20" spans="1:50" ht="18">
      <c r="A20" s="10" t="s">
        <v>23</v>
      </c>
      <c r="B20" s="69" t="s">
        <v>83</v>
      </c>
      <c r="C20" s="30" t="s">
        <v>93</v>
      </c>
      <c r="D20" s="30" t="s">
        <v>93</v>
      </c>
      <c r="E20" s="176"/>
      <c r="F20" s="30" t="s">
        <v>93</v>
      </c>
      <c r="G20" s="30" t="s">
        <v>93</v>
      </c>
      <c r="H20" s="176"/>
      <c r="I20" s="30" t="s">
        <v>93</v>
      </c>
      <c r="J20" s="30" t="s">
        <v>93</v>
      </c>
      <c r="K20" s="30" t="s">
        <v>93</v>
      </c>
      <c r="L20" s="30" t="s">
        <v>93</v>
      </c>
      <c r="M20" s="30" t="s">
        <v>93</v>
      </c>
      <c r="N20" s="30" t="s">
        <v>93</v>
      </c>
      <c r="O20" s="30" t="s">
        <v>93</v>
      </c>
      <c r="P20" s="30" t="s">
        <v>93</v>
      </c>
      <c r="Q20" s="30" t="s">
        <v>93</v>
      </c>
      <c r="R20" s="30" t="s">
        <v>93</v>
      </c>
      <c r="S20" s="30" t="s">
        <v>93</v>
      </c>
      <c r="T20" s="30"/>
      <c r="U20" s="30"/>
      <c r="V20" s="30"/>
      <c r="W20" s="30"/>
      <c r="X20" s="30"/>
      <c r="Y20" s="3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9"/>
      <c r="AK20" s="9"/>
      <c r="AL20" s="9"/>
      <c r="AM20" s="9"/>
      <c r="AN20" s="9">
        <f t="shared" si="0"/>
        <v>0</v>
      </c>
      <c r="AO20" s="9">
        <f t="shared" si="1"/>
        <v>15</v>
      </c>
      <c r="AP20" s="9">
        <f t="shared" si="2"/>
        <v>100</v>
      </c>
      <c r="AQ20" s="9"/>
      <c r="AR20" s="9"/>
      <c r="AS20" s="9"/>
      <c r="AT20" s="9"/>
      <c r="AU20" s="9"/>
      <c r="AV20" s="9"/>
      <c r="AW20" s="9"/>
      <c r="AX20" s="54">
        <f t="shared" si="3"/>
        <v>0</v>
      </c>
    </row>
    <row r="21" spans="1:50" ht="18" customHeight="1">
      <c r="A21" s="10" t="s">
        <v>24</v>
      </c>
      <c r="B21" s="28" t="s">
        <v>84</v>
      </c>
      <c r="C21" s="30" t="s">
        <v>93</v>
      </c>
      <c r="D21" s="30" t="s">
        <v>98</v>
      </c>
      <c r="E21" s="176"/>
      <c r="F21" s="30" t="s">
        <v>98</v>
      </c>
      <c r="G21" s="30" t="s">
        <v>93</v>
      </c>
      <c r="H21" s="176"/>
      <c r="I21" s="30" t="s">
        <v>96</v>
      </c>
      <c r="J21" s="30" t="s">
        <v>96</v>
      </c>
      <c r="K21" s="30" t="s">
        <v>96</v>
      </c>
      <c r="L21" s="30" t="s">
        <v>93</v>
      </c>
      <c r="M21" s="30" t="s">
        <v>93</v>
      </c>
      <c r="N21" s="30" t="s">
        <v>98</v>
      </c>
      <c r="O21" s="30" t="s">
        <v>98</v>
      </c>
      <c r="P21" s="30" t="s">
        <v>98</v>
      </c>
      <c r="Q21" s="30" t="s">
        <v>98</v>
      </c>
      <c r="R21" s="30" t="s">
        <v>98</v>
      </c>
      <c r="S21" s="30" t="s">
        <v>98</v>
      </c>
      <c r="T21" s="30"/>
      <c r="U21" s="30"/>
      <c r="V21" s="30"/>
      <c r="W21" s="30"/>
      <c r="X21" s="30"/>
      <c r="Y21" s="3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9"/>
      <c r="AK21" s="9"/>
      <c r="AL21" s="9"/>
      <c r="AM21" s="9"/>
      <c r="AN21" s="9">
        <f t="shared" si="0"/>
        <v>8</v>
      </c>
      <c r="AO21" s="9">
        <f t="shared" si="1"/>
        <v>7</v>
      </c>
      <c r="AP21" s="9">
        <f t="shared" si="2"/>
        <v>46.666666666666664</v>
      </c>
      <c r="AQ21" s="9"/>
      <c r="AR21" s="9"/>
      <c r="AS21" s="9"/>
      <c r="AT21" s="9"/>
      <c r="AU21" s="9"/>
      <c r="AV21" s="9"/>
      <c r="AW21" s="9"/>
      <c r="AX21" s="54">
        <f t="shared" si="3"/>
        <v>0</v>
      </c>
    </row>
    <row r="22" spans="1:50" ht="18">
      <c r="A22" s="10" t="s">
        <v>25</v>
      </c>
      <c r="B22" s="28" t="s">
        <v>53</v>
      </c>
      <c r="C22" s="30" t="s">
        <v>93</v>
      </c>
      <c r="D22" s="30" t="s">
        <v>93</v>
      </c>
      <c r="E22" s="176"/>
      <c r="F22" s="30" t="s">
        <v>93</v>
      </c>
      <c r="G22" s="30" t="s">
        <v>93</v>
      </c>
      <c r="H22" s="176"/>
      <c r="I22" s="30" t="s">
        <v>93</v>
      </c>
      <c r="J22" s="30" t="s">
        <v>93</v>
      </c>
      <c r="K22" s="30" t="s">
        <v>93</v>
      </c>
      <c r="L22" s="30" t="s">
        <v>96</v>
      </c>
      <c r="M22" s="30" t="s">
        <v>96</v>
      </c>
      <c r="N22" s="30" t="s">
        <v>93</v>
      </c>
      <c r="O22" s="30" t="s">
        <v>93</v>
      </c>
      <c r="P22" s="30" t="s">
        <v>93</v>
      </c>
      <c r="Q22" s="30" t="s">
        <v>93</v>
      </c>
      <c r="R22" s="30" t="s">
        <v>93</v>
      </c>
      <c r="S22" s="30" t="s">
        <v>93</v>
      </c>
      <c r="T22" s="30"/>
      <c r="U22" s="30"/>
      <c r="V22" s="30"/>
      <c r="W22" s="30"/>
      <c r="X22" s="30"/>
      <c r="Y22" s="3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9"/>
      <c r="AK22" s="9"/>
      <c r="AL22" s="9"/>
      <c r="AM22" s="9"/>
      <c r="AN22" s="9">
        <f t="shared" si="0"/>
        <v>0</v>
      </c>
      <c r="AO22" s="9">
        <f t="shared" si="1"/>
        <v>15</v>
      </c>
      <c r="AP22" s="9">
        <f t="shared" si="2"/>
        <v>100</v>
      </c>
      <c r="AQ22" s="9"/>
      <c r="AR22" s="9"/>
      <c r="AS22" s="9"/>
      <c r="AT22" s="9"/>
      <c r="AU22" s="9"/>
      <c r="AV22" s="9"/>
      <c r="AW22" s="9"/>
      <c r="AX22" s="55">
        <f t="shared" si="3"/>
        <v>0</v>
      </c>
    </row>
    <row r="23" spans="1:50" ht="18">
      <c r="A23" s="10" t="s">
        <v>26</v>
      </c>
      <c r="B23" s="69" t="s">
        <v>52</v>
      </c>
      <c r="C23" s="30" t="s">
        <v>93</v>
      </c>
      <c r="D23" s="30" t="s">
        <v>93</v>
      </c>
      <c r="E23" s="176"/>
      <c r="F23" s="30" t="s">
        <v>93</v>
      </c>
      <c r="G23" s="30" t="s">
        <v>93</v>
      </c>
      <c r="H23" s="176"/>
      <c r="I23" s="30" t="s">
        <v>93</v>
      </c>
      <c r="J23" s="30" t="s">
        <v>93</v>
      </c>
      <c r="K23" s="30" t="s">
        <v>93</v>
      </c>
      <c r="L23" s="30" t="s">
        <v>93</v>
      </c>
      <c r="M23" s="30" t="s">
        <v>93</v>
      </c>
      <c r="N23" s="30" t="s">
        <v>93</v>
      </c>
      <c r="O23" s="30" t="s">
        <v>93</v>
      </c>
      <c r="P23" s="30" t="s">
        <v>93</v>
      </c>
      <c r="Q23" s="30" t="s">
        <v>93</v>
      </c>
      <c r="R23" s="30" t="s">
        <v>93</v>
      </c>
      <c r="S23" s="30" t="s">
        <v>93</v>
      </c>
      <c r="T23" s="30"/>
      <c r="U23" s="30"/>
      <c r="V23" s="30"/>
      <c r="W23" s="30"/>
      <c r="X23" s="30"/>
      <c r="Y23" s="3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9"/>
      <c r="AK23" s="9"/>
      <c r="AL23" s="9"/>
      <c r="AM23" s="9"/>
      <c r="AN23" s="9">
        <f t="shared" si="0"/>
        <v>0</v>
      </c>
      <c r="AO23" s="9">
        <f t="shared" si="1"/>
        <v>15</v>
      </c>
      <c r="AP23" s="9">
        <f t="shared" si="2"/>
        <v>100</v>
      </c>
      <c r="AQ23" s="9"/>
      <c r="AR23" s="9"/>
      <c r="AS23" s="9"/>
      <c r="AT23" s="9"/>
      <c r="AU23" s="9"/>
      <c r="AV23" s="9"/>
      <c r="AW23" s="9"/>
      <c r="AX23" s="54">
        <f t="shared" si="3"/>
        <v>0</v>
      </c>
    </row>
    <row r="24" spans="1:50" ht="18">
      <c r="A24" s="10" t="s">
        <v>27</v>
      </c>
      <c r="B24" s="69" t="s">
        <v>49</v>
      </c>
      <c r="C24" s="30" t="s">
        <v>93</v>
      </c>
      <c r="D24" s="30" t="s">
        <v>93</v>
      </c>
      <c r="E24" s="176"/>
      <c r="F24" s="30" t="s">
        <v>93</v>
      </c>
      <c r="G24" s="30" t="s">
        <v>93</v>
      </c>
      <c r="H24" s="176"/>
      <c r="I24" s="30" t="s">
        <v>93</v>
      </c>
      <c r="J24" s="30" t="s">
        <v>93</v>
      </c>
      <c r="K24" s="30" t="s">
        <v>93</v>
      </c>
      <c r="L24" s="30" t="s">
        <v>93</v>
      </c>
      <c r="M24" s="30" t="s">
        <v>93</v>
      </c>
      <c r="N24" s="30" t="s">
        <v>93</v>
      </c>
      <c r="O24" s="30" t="s">
        <v>93</v>
      </c>
      <c r="P24" s="30" t="s">
        <v>93</v>
      </c>
      <c r="Q24" s="30" t="s">
        <v>93</v>
      </c>
      <c r="R24" s="30" t="s">
        <v>93</v>
      </c>
      <c r="S24" s="30" t="s">
        <v>93</v>
      </c>
      <c r="T24" s="30"/>
      <c r="U24" s="30"/>
      <c r="V24" s="30"/>
      <c r="W24" s="30"/>
      <c r="X24" s="30"/>
      <c r="Y24" s="3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9"/>
      <c r="AK24" s="9"/>
      <c r="AL24" s="9"/>
      <c r="AM24" s="9"/>
      <c r="AN24" s="9">
        <f t="shared" si="0"/>
        <v>0</v>
      </c>
      <c r="AO24" s="9">
        <f t="shared" si="1"/>
        <v>15</v>
      </c>
      <c r="AP24" s="9">
        <f t="shared" si="2"/>
        <v>100</v>
      </c>
      <c r="AQ24" s="9"/>
      <c r="AR24" s="9"/>
      <c r="AS24" s="9"/>
      <c r="AT24" s="9"/>
      <c r="AU24" s="9"/>
      <c r="AV24" s="9"/>
      <c r="AW24" s="9"/>
      <c r="AX24" s="54">
        <f t="shared" si="3"/>
        <v>0</v>
      </c>
    </row>
    <row r="25" spans="1:50" ht="18">
      <c r="A25" s="10" t="s">
        <v>28</v>
      </c>
      <c r="B25" s="69" t="s">
        <v>45</v>
      </c>
      <c r="C25" s="30" t="s">
        <v>93</v>
      </c>
      <c r="D25" s="30" t="s">
        <v>93</v>
      </c>
      <c r="E25" s="176"/>
      <c r="F25" s="30" t="s">
        <v>93</v>
      </c>
      <c r="G25" s="30" t="s">
        <v>93</v>
      </c>
      <c r="H25" s="176"/>
      <c r="I25" s="30" t="s">
        <v>93</v>
      </c>
      <c r="J25" s="30" t="s">
        <v>93</v>
      </c>
      <c r="K25" s="30" t="s">
        <v>95</v>
      </c>
      <c r="L25" s="30" t="s">
        <v>93</v>
      </c>
      <c r="M25" s="30" t="s">
        <v>93</v>
      </c>
      <c r="N25" s="30" t="s">
        <v>93</v>
      </c>
      <c r="O25" s="30" t="s">
        <v>93</v>
      </c>
      <c r="P25" s="30" t="s">
        <v>93</v>
      </c>
      <c r="Q25" s="30" t="s">
        <v>93</v>
      </c>
      <c r="R25" s="30" t="s">
        <v>93</v>
      </c>
      <c r="S25" s="30" t="s">
        <v>93</v>
      </c>
      <c r="T25" s="30"/>
      <c r="U25" s="30"/>
      <c r="V25" s="30"/>
      <c r="W25" s="30"/>
      <c r="X25" s="30"/>
      <c r="Y25" s="3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9"/>
      <c r="AK25" s="9"/>
      <c r="AL25" s="9"/>
      <c r="AM25" s="9"/>
      <c r="AN25" s="9">
        <f t="shared" si="0"/>
        <v>0</v>
      </c>
      <c r="AO25" s="9">
        <f t="shared" si="1"/>
        <v>15</v>
      </c>
      <c r="AP25" s="9">
        <f t="shared" si="2"/>
        <v>100</v>
      </c>
      <c r="AQ25" s="9"/>
      <c r="AR25" s="9"/>
      <c r="AS25" s="9"/>
      <c r="AT25" s="9"/>
      <c r="AU25" s="9"/>
      <c r="AV25" s="9"/>
      <c r="AW25" s="9"/>
      <c r="AX25" s="54">
        <f t="shared" si="3"/>
        <v>0</v>
      </c>
    </row>
    <row r="26" spans="1:50" ht="14.25" customHeight="1">
      <c r="A26" s="10" t="s">
        <v>29</v>
      </c>
      <c r="B26" s="28" t="s">
        <v>43</v>
      </c>
      <c r="C26" s="30" t="s">
        <v>93</v>
      </c>
      <c r="D26" s="30" t="s">
        <v>93</v>
      </c>
      <c r="E26" s="176"/>
      <c r="F26" s="30" t="s">
        <v>98</v>
      </c>
      <c r="G26" s="30" t="s">
        <v>98</v>
      </c>
      <c r="H26" s="176"/>
      <c r="I26" s="30" t="s">
        <v>98</v>
      </c>
      <c r="J26" s="30" t="s">
        <v>98</v>
      </c>
      <c r="K26" s="30" t="s">
        <v>98</v>
      </c>
      <c r="L26" s="30" t="s">
        <v>98</v>
      </c>
      <c r="M26" s="30" t="s">
        <v>93</v>
      </c>
      <c r="N26" s="30" t="s">
        <v>98</v>
      </c>
      <c r="O26" s="30" t="s">
        <v>93</v>
      </c>
      <c r="P26" s="30" t="s">
        <v>93</v>
      </c>
      <c r="Q26" s="30" t="s">
        <v>98</v>
      </c>
      <c r="R26" s="30" t="s">
        <v>98</v>
      </c>
      <c r="S26" s="30" t="s">
        <v>95</v>
      </c>
      <c r="T26" s="30"/>
      <c r="U26" s="30"/>
      <c r="V26" s="30"/>
      <c r="W26" s="30"/>
      <c r="X26" s="30"/>
      <c r="Y26" s="3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9"/>
      <c r="AK26" s="9"/>
      <c r="AL26" s="9"/>
      <c r="AM26" s="9"/>
      <c r="AN26" s="9">
        <f t="shared" si="0"/>
        <v>9</v>
      </c>
      <c r="AO26" s="9">
        <f t="shared" si="1"/>
        <v>6</v>
      </c>
      <c r="AP26" s="9">
        <f t="shared" si="2"/>
        <v>40</v>
      </c>
      <c r="AQ26" s="9"/>
      <c r="AR26" s="9"/>
      <c r="AS26" s="9"/>
      <c r="AT26" s="9"/>
      <c r="AU26" s="9"/>
      <c r="AV26" s="9"/>
      <c r="AW26" s="9"/>
      <c r="AX26" s="54">
        <f t="shared" si="3"/>
        <v>0</v>
      </c>
    </row>
    <row r="27" spans="1:50" ht="18">
      <c r="A27" s="10" t="s">
        <v>42</v>
      </c>
      <c r="B27" s="69" t="s">
        <v>89</v>
      </c>
      <c r="C27" s="30" t="s">
        <v>93</v>
      </c>
      <c r="D27" s="30" t="s">
        <v>93</v>
      </c>
      <c r="E27" s="176"/>
      <c r="F27" s="30" t="s">
        <v>93</v>
      </c>
      <c r="G27" s="30" t="s">
        <v>93</v>
      </c>
      <c r="H27" s="176"/>
      <c r="I27" s="30" t="s">
        <v>93</v>
      </c>
      <c r="J27" s="30" t="s">
        <v>93</v>
      </c>
      <c r="K27" s="30" t="s">
        <v>93</v>
      </c>
      <c r="L27" s="30" t="s">
        <v>93</v>
      </c>
      <c r="M27" s="30" t="s">
        <v>93</v>
      </c>
      <c r="N27" s="30" t="s">
        <v>93</v>
      </c>
      <c r="O27" s="30" t="s">
        <v>93</v>
      </c>
      <c r="P27" s="30" t="s">
        <v>93</v>
      </c>
      <c r="Q27" s="30" t="s">
        <v>93</v>
      </c>
      <c r="R27" s="30" t="s">
        <v>93</v>
      </c>
      <c r="S27" s="30" t="s">
        <v>93</v>
      </c>
      <c r="T27" s="30"/>
      <c r="U27" s="30"/>
      <c r="V27" s="30"/>
      <c r="W27" s="30"/>
      <c r="X27" s="30"/>
      <c r="Y27" s="3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9">
        <f t="shared" si="0"/>
        <v>0</v>
      </c>
      <c r="AO27" s="9">
        <f t="shared" si="1"/>
        <v>15</v>
      </c>
      <c r="AP27" s="9">
        <f t="shared" si="2"/>
        <v>100</v>
      </c>
      <c r="AQ27" s="9"/>
      <c r="AR27" s="9"/>
      <c r="AS27" s="9"/>
      <c r="AT27" s="9"/>
      <c r="AU27" s="9"/>
      <c r="AV27" s="9"/>
      <c r="AW27" s="9"/>
      <c r="AX27" s="54">
        <f t="shared" si="3"/>
        <v>0</v>
      </c>
    </row>
    <row r="28" spans="1:50" ht="18">
      <c r="A28" s="10" t="s">
        <v>55</v>
      </c>
      <c r="B28" s="28" t="s">
        <v>56</v>
      </c>
      <c r="C28" s="30" t="s">
        <v>96</v>
      </c>
      <c r="D28" s="30" t="s">
        <v>96</v>
      </c>
      <c r="E28" s="176"/>
      <c r="F28" s="30" t="s">
        <v>93</v>
      </c>
      <c r="G28" s="30" t="s">
        <v>93</v>
      </c>
      <c r="H28" s="176"/>
      <c r="I28" s="30" t="s">
        <v>93</v>
      </c>
      <c r="J28" s="30" t="s">
        <v>93</v>
      </c>
      <c r="K28" s="30" t="s">
        <v>93</v>
      </c>
      <c r="L28" s="30" t="s">
        <v>96</v>
      </c>
      <c r="M28" s="30" t="s">
        <v>96</v>
      </c>
      <c r="N28" s="30" t="s">
        <v>95</v>
      </c>
      <c r="O28" s="30" t="s">
        <v>93</v>
      </c>
      <c r="P28" s="30" t="s">
        <v>98</v>
      </c>
      <c r="Q28" s="30" t="s">
        <v>93</v>
      </c>
      <c r="R28" s="30" t="s">
        <v>93</v>
      </c>
      <c r="S28" s="30" t="s">
        <v>95</v>
      </c>
      <c r="T28" s="30"/>
      <c r="U28" s="30"/>
      <c r="V28" s="30"/>
      <c r="W28" s="30"/>
      <c r="X28" s="30"/>
      <c r="Y28" s="3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9">
        <f t="shared" si="0"/>
        <v>2</v>
      </c>
      <c r="AO28" s="9">
        <f t="shared" si="1"/>
        <v>13</v>
      </c>
      <c r="AP28" s="9">
        <f t="shared" si="2"/>
        <v>86.666666666666671</v>
      </c>
      <c r="AQ28" s="9"/>
      <c r="AR28" s="9"/>
      <c r="AS28" s="9"/>
      <c r="AT28" s="9"/>
      <c r="AU28" s="9"/>
      <c r="AV28" s="9"/>
      <c r="AW28" s="9"/>
      <c r="AX28" s="54">
        <f t="shared" si="3"/>
        <v>0</v>
      </c>
    </row>
    <row r="29" spans="1:50">
      <c r="A29" s="155" t="s">
        <v>40</v>
      </c>
      <c r="B29" s="155"/>
      <c r="C29" s="20"/>
      <c r="D29" s="20"/>
      <c r="E29" s="20"/>
      <c r="F29" s="20"/>
      <c r="G29" s="20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156"/>
      <c r="S29" s="156"/>
      <c r="T29" s="156"/>
      <c r="U29" s="156"/>
      <c r="V29" s="20"/>
      <c r="W29" s="20"/>
      <c r="X29" s="20"/>
      <c r="Y29" s="20"/>
      <c r="Z29" s="20"/>
      <c r="AA29" s="20" t="s">
        <v>38</v>
      </c>
      <c r="AB29" s="20"/>
      <c r="AC29" s="20"/>
      <c r="AD29" s="20"/>
      <c r="AE29" s="158" t="e">
        <f>AVERAGE(AX20:AX24,#REF!)</f>
        <v>#REF!</v>
      </c>
      <c r="AF29" s="158"/>
      <c r="AG29" s="158"/>
      <c r="AH29" s="158"/>
      <c r="AJ29" s="159" t="s">
        <v>39</v>
      </c>
      <c r="AK29" s="159"/>
      <c r="AL29" s="159"/>
      <c r="AM29" s="159"/>
      <c r="AN29" s="159"/>
      <c r="AO29" s="156" t="e">
        <f>AVERAGE(#REF!,AP20:AP24)</f>
        <v>#REF!</v>
      </c>
      <c r="AP29" s="156"/>
      <c r="AQ29" s="156"/>
      <c r="AR29" s="156"/>
      <c r="AS29" s="156"/>
      <c r="AT29" s="20"/>
      <c r="AU29" s="20"/>
      <c r="AV29" s="20"/>
    </row>
    <row r="30" spans="1:50">
      <c r="A30" s="155" t="s">
        <v>10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</row>
    <row r="31" spans="1:50">
      <c r="A31" s="161" t="s">
        <v>11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</row>
    <row r="32" spans="1:50">
      <c r="A32" s="162" t="s">
        <v>35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</row>
    <row r="33" spans="1:50">
      <c r="A33" s="162" t="s">
        <v>36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</row>
    <row r="34" spans="1:50">
      <c r="A34" s="25"/>
      <c r="B34" s="26" t="s">
        <v>30</v>
      </c>
      <c r="C34" s="26"/>
      <c r="D34" s="26"/>
      <c r="E34" s="26"/>
      <c r="F34" s="26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63" t="s">
        <v>41</v>
      </c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25"/>
      <c r="AS34" s="25"/>
      <c r="AT34" s="25"/>
      <c r="AU34" s="25"/>
      <c r="AV34" s="25"/>
      <c r="AW34" s="25"/>
      <c r="AX34" s="25"/>
    </row>
    <row r="35" spans="1:50">
      <c r="A35" s="21"/>
      <c r="B35" s="1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V35" s="21"/>
      <c r="W35" s="21"/>
      <c r="X35" s="21"/>
      <c r="Y35" s="21"/>
      <c r="Z35" s="21"/>
      <c r="AR35" s="21"/>
    </row>
    <row r="36" spans="1:50">
      <c r="A36" s="21"/>
      <c r="B36" s="27" t="s">
        <v>32</v>
      </c>
      <c r="C36" s="27"/>
      <c r="D36" s="27"/>
      <c r="E36" s="27"/>
      <c r="F36" s="27"/>
      <c r="G36" s="2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54" t="s">
        <v>34</v>
      </c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27"/>
      <c r="AU36" s="27"/>
    </row>
    <row r="37" spans="1:50">
      <c r="A37" s="21"/>
      <c r="B37" s="12"/>
      <c r="C37" s="12"/>
      <c r="D37" s="12"/>
      <c r="E37" s="12"/>
      <c r="F37" s="12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AB37" s="153" t="s">
        <v>31</v>
      </c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</row>
    <row r="38" spans="1:50" ht="6" customHeight="1"/>
    <row r="39" spans="1:50" ht="15.75">
      <c r="A39" s="136" t="s">
        <v>0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</row>
    <row r="40" spans="1:50" ht="15.75">
      <c r="A40" s="136" t="s">
        <v>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</row>
    <row r="41" spans="1:50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15.75">
      <c r="A42" s="2" t="s">
        <v>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23.25">
      <c r="A43" s="138" t="s">
        <v>92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75"/>
      <c r="AX43" s="175"/>
    </row>
    <row r="44" spans="1:50" ht="5.25" customHeight="1">
      <c r="A44" s="5"/>
      <c r="B44" s="13"/>
      <c r="C44" s="13"/>
      <c r="D44" s="13"/>
      <c r="E44" s="13"/>
      <c r="F44" s="13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6"/>
      <c r="AO44" s="6"/>
      <c r="AP44" s="6"/>
      <c r="AQ44" s="6"/>
      <c r="AR44" s="3"/>
      <c r="AS44" s="4"/>
      <c r="AT44" s="4"/>
      <c r="AU44" s="4"/>
      <c r="AV44" s="4"/>
      <c r="AW44" s="4"/>
      <c r="AX44" s="4"/>
    </row>
    <row r="45" spans="1:50">
      <c r="A45" s="7"/>
      <c r="B45" s="14" t="s">
        <v>2</v>
      </c>
      <c r="C45" s="139" t="s">
        <v>3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40"/>
      <c r="AN45" s="165" t="s">
        <v>4</v>
      </c>
      <c r="AO45" s="165" t="s">
        <v>33</v>
      </c>
      <c r="AP45" s="165" t="s">
        <v>5</v>
      </c>
      <c r="AQ45" s="133"/>
      <c r="AR45" s="133"/>
      <c r="AS45" s="133"/>
      <c r="AT45" s="124"/>
      <c r="AU45" s="124"/>
      <c r="AV45" s="133"/>
      <c r="AW45" s="133"/>
      <c r="AX45" s="126" t="s">
        <v>6</v>
      </c>
    </row>
    <row r="46" spans="1:50" ht="65.45" customHeight="1">
      <c r="A46" s="8"/>
      <c r="B46" s="15"/>
      <c r="C46" s="128">
        <v>45363</v>
      </c>
      <c r="D46" s="130" t="s">
        <v>113</v>
      </c>
      <c r="E46" s="130">
        <v>45369</v>
      </c>
      <c r="F46" s="130">
        <v>45370</v>
      </c>
      <c r="G46" s="127">
        <v>45371</v>
      </c>
      <c r="H46" s="177">
        <v>45390</v>
      </c>
      <c r="I46" s="130">
        <v>45391</v>
      </c>
      <c r="J46" s="130">
        <v>45392</v>
      </c>
      <c r="K46" s="128">
        <v>45397</v>
      </c>
      <c r="L46" s="127">
        <v>45398</v>
      </c>
      <c r="M46" s="127">
        <v>45399</v>
      </c>
      <c r="N46" s="127">
        <v>45404</v>
      </c>
      <c r="O46" s="127">
        <v>45405</v>
      </c>
      <c r="P46" s="128">
        <v>45406</v>
      </c>
      <c r="Q46" s="127">
        <v>45411</v>
      </c>
      <c r="R46" s="127">
        <v>45412</v>
      </c>
      <c r="S46" s="127">
        <v>45418</v>
      </c>
      <c r="T46" s="127"/>
      <c r="U46" s="128"/>
      <c r="V46" s="127"/>
      <c r="W46" s="127"/>
      <c r="X46" s="127"/>
      <c r="Y46" s="127"/>
      <c r="Z46" s="166"/>
      <c r="AA46" s="166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5"/>
      <c r="AO46" s="165"/>
      <c r="AP46" s="141"/>
      <c r="AQ46" s="133"/>
      <c r="AR46" s="133"/>
      <c r="AS46" s="133"/>
      <c r="AT46" s="125"/>
      <c r="AU46" s="125"/>
      <c r="AV46" s="133"/>
      <c r="AW46" s="133"/>
      <c r="AX46" s="126"/>
    </row>
    <row r="47" spans="1:50" ht="14.45" customHeight="1">
      <c r="A47" s="22" t="s">
        <v>7</v>
      </c>
      <c r="B47" s="23" t="s">
        <v>8</v>
      </c>
      <c r="C47" s="129"/>
      <c r="D47" s="142"/>
      <c r="E47" s="142"/>
      <c r="F47" s="142"/>
      <c r="G47" s="150"/>
      <c r="H47" s="178"/>
      <c r="I47" s="142"/>
      <c r="J47" s="142"/>
      <c r="K47" s="129"/>
      <c r="L47" s="127"/>
      <c r="M47" s="127"/>
      <c r="N47" s="127"/>
      <c r="O47" s="127"/>
      <c r="P47" s="129"/>
      <c r="Q47" s="127"/>
      <c r="R47" s="127"/>
      <c r="S47" s="127"/>
      <c r="T47" s="127"/>
      <c r="U47" s="129"/>
      <c r="V47" s="127"/>
      <c r="W47" s="127"/>
      <c r="X47" s="127"/>
      <c r="Y47" s="127"/>
      <c r="Z47" s="166"/>
      <c r="AA47" s="166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5"/>
      <c r="AO47" s="165"/>
      <c r="AP47" s="141"/>
      <c r="AQ47" s="53">
        <v>0.05</v>
      </c>
      <c r="AR47" s="53">
        <v>0.05</v>
      </c>
      <c r="AS47" s="53">
        <v>0.25</v>
      </c>
      <c r="AT47" s="53">
        <v>0.4</v>
      </c>
      <c r="AU47" s="53">
        <v>0.05</v>
      </c>
      <c r="AV47" s="53">
        <v>0.2</v>
      </c>
      <c r="AW47" s="19" t="s">
        <v>9</v>
      </c>
      <c r="AX47" s="126"/>
    </row>
    <row r="48" spans="1:50" ht="18">
      <c r="A48" s="10" t="s">
        <v>58</v>
      </c>
      <c r="B48" s="28" t="s">
        <v>86</v>
      </c>
      <c r="C48" s="24" t="s">
        <v>93</v>
      </c>
      <c r="D48" s="24" t="s">
        <v>93</v>
      </c>
      <c r="E48" s="176" t="s">
        <v>119</v>
      </c>
      <c r="F48" s="24" t="s">
        <v>93</v>
      </c>
      <c r="G48" s="24" t="s">
        <v>93</v>
      </c>
      <c r="H48" s="176" t="s">
        <v>114</v>
      </c>
      <c r="I48" s="24" t="s">
        <v>93</v>
      </c>
      <c r="J48" s="24" t="s">
        <v>93</v>
      </c>
      <c r="K48" s="24" t="s">
        <v>98</v>
      </c>
      <c r="L48" s="24" t="s">
        <v>93</v>
      </c>
      <c r="M48" s="24" t="s">
        <v>93</v>
      </c>
      <c r="N48" s="24" t="s">
        <v>93</v>
      </c>
      <c r="O48" s="24" t="s">
        <v>93</v>
      </c>
      <c r="P48" s="24" t="s">
        <v>93</v>
      </c>
      <c r="Q48" s="24" t="s">
        <v>95</v>
      </c>
      <c r="R48" s="24" t="s">
        <v>93</v>
      </c>
      <c r="S48" s="24" t="s">
        <v>95</v>
      </c>
      <c r="T48" s="24"/>
      <c r="U48" s="24"/>
      <c r="V48" s="24"/>
      <c r="W48" s="24"/>
      <c r="X48" s="24"/>
      <c r="Y48" s="24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9"/>
      <c r="AK48" s="9"/>
      <c r="AL48" s="9"/>
      <c r="AM48" s="9"/>
      <c r="AN48" s="9">
        <f t="shared" ref="AN48:AN61" si="4">COUNTIF(C48:AH48,"f")+(ROUNDDOWN(COUNTIF(C48:AH48,"r")/2,0))</f>
        <v>2</v>
      </c>
      <c r="AO48" s="9">
        <f>COUNTIF(C48:AH48,"a")+COUNTIF(C48:AH48,"j")+COUNTIF(C48:AH48,"r")-(ROUNDDOWN(COUNTIF(C48:AH48,"r")/2,0))</f>
        <v>13</v>
      </c>
      <c r="AP48" s="9">
        <f>(AO48*100)/15</f>
        <v>86.666666666666671</v>
      </c>
      <c r="AQ48" s="9"/>
      <c r="AR48" s="9"/>
      <c r="AS48" s="9"/>
      <c r="AT48" s="9"/>
      <c r="AU48" s="9"/>
      <c r="AV48" s="9"/>
      <c r="AW48" s="9"/>
      <c r="AX48" s="56">
        <v>5</v>
      </c>
    </row>
    <row r="49" spans="1:50" ht="18">
      <c r="A49" s="10" t="s">
        <v>59</v>
      </c>
      <c r="B49" s="28" t="s">
        <v>75</v>
      </c>
      <c r="C49" s="24" t="s">
        <v>93</v>
      </c>
      <c r="D49" s="24" t="s">
        <v>93</v>
      </c>
      <c r="E49" s="176"/>
      <c r="F49" s="24" t="s">
        <v>93</v>
      </c>
      <c r="G49" s="24" t="s">
        <v>95</v>
      </c>
      <c r="H49" s="176"/>
      <c r="I49" s="24" t="s">
        <v>93</v>
      </c>
      <c r="J49" s="24" t="s">
        <v>93</v>
      </c>
      <c r="K49" s="24" t="s">
        <v>93</v>
      </c>
      <c r="L49" s="24" t="s">
        <v>93</v>
      </c>
      <c r="M49" s="24" t="s">
        <v>98</v>
      </c>
      <c r="N49" s="24" t="s">
        <v>98</v>
      </c>
      <c r="O49" s="24" t="s">
        <v>93</v>
      </c>
      <c r="P49" s="24" t="s">
        <v>93</v>
      </c>
      <c r="Q49" s="24" t="s">
        <v>93</v>
      </c>
      <c r="R49" s="24" t="s">
        <v>93</v>
      </c>
      <c r="S49" s="24" t="s">
        <v>93</v>
      </c>
      <c r="T49" s="24"/>
      <c r="U49" s="24"/>
      <c r="V49" s="24"/>
      <c r="W49" s="24"/>
      <c r="X49" s="24"/>
      <c r="Y49" s="24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9"/>
      <c r="AK49" s="9"/>
      <c r="AL49" s="9"/>
      <c r="AM49" s="9"/>
      <c r="AN49" s="9">
        <f t="shared" si="4"/>
        <v>2</v>
      </c>
      <c r="AO49" s="9">
        <f t="shared" ref="AO49:AO61" si="5">COUNTIF(C49:AH49,"a")+COUNTIF(C49:AH49,"j")+COUNTIF(C49:AH49,"r")-(ROUNDDOWN(COUNTIF(C49:AH49,"r")/2,0))</f>
        <v>13</v>
      </c>
      <c r="AP49" s="9">
        <f t="shared" ref="AP49:AP61" si="6">(AO49*100)/15</f>
        <v>86.666666666666671</v>
      </c>
      <c r="AQ49" s="9"/>
      <c r="AR49" s="9"/>
      <c r="AS49" s="9"/>
      <c r="AT49" s="9"/>
      <c r="AU49" s="9"/>
      <c r="AV49" s="9"/>
      <c r="AW49" s="9"/>
      <c r="AX49" s="57">
        <f t="shared" ref="AX49:AX61" si="7">SUM(AQ49:AW49)/10</f>
        <v>0</v>
      </c>
    </row>
    <row r="50" spans="1:50" ht="18">
      <c r="A50" s="10" t="s">
        <v>60</v>
      </c>
      <c r="B50" s="28" t="s">
        <v>74</v>
      </c>
      <c r="C50" s="24" t="s">
        <v>93</v>
      </c>
      <c r="D50" s="24" t="s">
        <v>93</v>
      </c>
      <c r="E50" s="176"/>
      <c r="F50" s="24" t="s">
        <v>93</v>
      </c>
      <c r="G50" s="24" t="s">
        <v>93</v>
      </c>
      <c r="H50" s="176"/>
      <c r="I50" s="24" t="s">
        <v>93</v>
      </c>
      <c r="J50" s="24" t="s">
        <v>93</v>
      </c>
      <c r="K50" s="24" t="s">
        <v>93</v>
      </c>
      <c r="L50" s="24" t="s">
        <v>93</v>
      </c>
      <c r="M50" s="24" t="s">
        <v>93</v>
      </c>
      <c r="N50" s="24" t="s">
        <v>93</v>
      </c>
      <c r="O50" s="24" t="s">
        <v>98</v>
      </c>
      <c r="P50" s="24" t="s">
        <v>93</v>
      </c>
      <c r="Q50" s="24" t="s">
        <v>93</v>
      </c>
      <c r="R50" s="24" t="s">
        <v>93</v>
      </c>
      <c r="S50" s="24" t="s">
        <v>93</v>
      </c>
      <c r="T50" s="24"/>
      <c r="U50" s="24"/>
      <c r="V50" s="24"/>
      <c r="W50" s="24"/>
      <c r="X50" s="24"/>
      <c r="Y50" s="24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9"/>
      <c r="AK50" s="9"/>
      <c r="AL50" s="9"/>
      <c r="AM50" s="9"/>
      <c r="AN50" s="9">
        <f t="shared" si="4"/>
        <v>1</v>
      </c>
      <c r="AO50" s="9">
        <f t="shared" si="5"/>
        <v>14</v>
      </c>
      <c r="AP50" s="9">
        <f t="shared" si="6"/>
        <v>93.333333333333329</v>
      </c>
      <c r="AQ50" s="9"/>
      <c r="AR50" s="9"/>
      <c r="AS50" s="9"/>
      <c r="AT50" s="9"/>
      <c r="AU50" s="9"/>
      <c r="AV50" s="9"/>
      <c r="AW50" s="9"/>
      <c r="AX50" s="57">
        <f t="shared" si="7"/>
        <v>0</v>
      </c>
    </row>
    <row r="51" spans="1:50" ht="18">
      <c r="A51" s="10" t="s">
        <v>61</v>
      </c>
      <c r="B51" s="28" t="s">
        <v>79</v>
      </c>
      <c r="C51" s="24" t="s">
        <v>93</v>
      </c>
      <c r="D51" s="24" t="s">
        <v>98</v>
      </c>
      <c r="E51" s="176"/>
      <c r="F51" s="24" t="s">
        <v>93</v>
      </c>
      <c r="G51" s="24" t="s">
        <v>93</v>
      </c>
      <c r="H51" s="176"/>
      <c r="I51" s="24" t="s">
        <v>93</v>
      </c>
      <c r="J51" s="24" t="s">
        <v>93</v>
      </c>
      <c r="K51" s="24" t="s">
        <v>95</v>
      </c>
      <c r="L51" s="24" t="s">
        <v>93</v>
      </c>
      <c r="M51" s="24" t="s">
        <v>93</v>
      </c>
      <c r="N51" s="24" t="s">
        <v>93</v>
      </c>
      <c r="O51" s="24" t="s">
        <v>93</v>
      </c>
      <c r="P51" s="24" t="s">
        <v>93</v>
      </c>
      <c r="Q51" s="24" t="s">
        <v>93</v>
      </c>
      <c r="R51" s="24" t="s">
        <v>93</v>
      </c>
      <c r="S51" s="24" t="s">
        <v>93</v>
      </c>
      <c r="T51" s="24"/>
      <c r="U51" s="24"/>
      <c r="V51" s="24"/>
      <c r="W51" s="24"/>
      <c r="X51" s="24"/>
      <c r="Y51" s="24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9"/>
      <c r="AK51" s="9"/>
      <c r="AL51" s="9"/>
      <c r="AM51" s="9"/>
      <c r="AN51" s="9">
        <f t="shared" si="4"/>
        <v>1</v>
      </c>
      <c r="AO51" s="9">
        <f t="shared" si="5"/>
        <v>14</v>
      </c>
      <c r="AP51" s="9">
        <f t="shared" si="6"/>
        <v>93.333333333333329</v>
      </c>
      <c r="AQ51" s="9"/>
      <c r="AR51" s="9"/>
      <c r="AS51" s="9"/>
      <c r="AT51" s="9"/>
      <c r="AU51" s="9"/>
      <c r="AV51" s="9"/>
      <c r="AW51" s="9"/>
      <c r="AX51" s="57">
        <f t="shared" si="7"/>
        <v>0</v>
      </c>
    </row>
    <row r="52" spans="1:50" ht="18">
      <c r="A52" s="10" t="s">
        <v>62</v>
      </c>
      <c r="B52" s="28" t="s">
        <v>77</v>
      </c>
      <c r="C52" s="24" t="s">
        <v>93</v>
      </c>
      <c r="D52" s="24" t="s">
        <v>93</v>
      </c>
      <c r="E52" s="176"/>
      <c r="F52" s="24" t="s">
        <v>93</v>
      </c>
      <c r="G52" s="24" t="s">
        <v>93</v>
      </c>
      <c r="H52" s="176"/>
      <c r="I52" s="24" t="s">
        <v>93</v>
      </c>
      <c r="J52" s="24" t="s">
        <v>93</v>
      </c>
      <c r="K52" s="24" t="s">
        <v>95</v>
      </c>
      <c r="L52" s="24" t="s">
        <v>93</v>
      </c>
      <c r="M52" s="24" t="s">
        <v>93</v>
      </c>
      <c r="N52" s="24" t="s">
        <v>95</v>
      </c>
      <c r="O52" s="24" t="s">
        <v>93</v>
      </c>
      <c r="P52" s="24" t="s">
        <v>93</v>
      </c>
      <c r="Q52" s="24" t="s">
        <v>98</v>
      </c>
      <c r="R52" s="24" t="s">
        <v>93</v>
      </c>
      <c r="S52" s="24" t="s">
        <v>95</v>
      </c>
      <c r="T52" s="24"/>
      <c r="U52" s="24"/>
      <c r="V52" s="24"/>
      <c r="W52" s="24"/>
      <c r="X52" s="24"/>
      <c r="Y52" s="24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9"/>
      <c r="AK52" s="9"/>
      <c r="AL52" s="9"/>
      <c r="AM52" s="9"/>
      <c r="AN52" s="9">
        <f t="shared" si="4"/>
        <v>2</v>
      </c>
      <c r="AO52" s="9">
        <f t="shared" si="5"/>
        <v>13</v>
      </c>
      <c r="AP52" s="9">
        <f t="shared" si="6"/>
        <v>86.666666666666671</v>
      </c>
      <c r="AQ52" s="9"/>
      <c r="AR52" s="9"/>
      <c r="AS52" s="9"/>
      <c r="AT52" s="9"/>
      <c r="AU52" s="9"/>
      <c r="AV52" s="9"/>
      <c r="AW52" s="9"/>
      <c r="AX52" s="57">
        <f t="shared" si="7"/>
        <v>0</v>
      </c>
    </row>
    <row r="53" spans="1:50" ht="18">
      <c r="A53" s="10" t="s">
        <v>63</v>
      </c>
      <c r="B53" s="69" t="s">
        <v>76</v>
      </c>
      <c r="C53" s="24" t="s">
        <v>93</v>
      </c>
      <c r="D53" s="24" t="s">
        <v>93</v>
      </c>
      <c r="E53" s="176"/>
      <c r="F53" s="24" t="s">
        <v>93</v>
      </c>
      <c r="G53" s="24" t="s">
        <v>93</v>
      </c>
      <c r="H53" s="176"/>
      <c r="I53" s="24" t="s">
        <v>93</v>
      </c>
      <c r="J53" s="24" t="s">
        <v>93</v>
      </c>
      <c r="K53" s="24" t="s">
        <v>93</v>
      </c>
      <c r="L53" s="24" t="s">
        <v>93</v>
      </c>
      <c r="M53" s="24" t="s">
        <v>93</v>
      </c>
      <c r="N53" s="24" t="s">
        <v>93</v>
      </c>
      <c r="O53" s="24" t="s">
        <v>93</v>
      </c>
      <c r="P53" s="24" t="s">
        <v>93</v>
      </c>
      <c r="Q53" s="24" t="s">
        <v>93</v>
      </c>
      <c r="R53" s="24" t="s">
        <v>93</v>
      </c>
      <c r="S53" s="24" t="s">
        <v>93</v>
      </c>
      <c r="T53" s="24"/>
      <c r="U53" s="24"/>
      <c r="V53" s="24"/>
      <c r="W53" s="24"/>
      <c r="X53" s="24"/>
      <c r="Y53" s="24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9"/>
      <c r="AK53" s="9"/>
      <c r="AL53" s="9"/>
      <c r="AM53" s="9"/>
      <c r="AN53" s="9">
        <f t="shared" si="4"/>
        <v>0</v>
      </c>
      <c r="AO53" s="9">
        <f t="shared" si="5"/>
        <v>15</v>
      </c>
      <c r="AP53" s="9">
        <f t="shared" si="6"/>
        <v>100</v>
      </c>
      <c r="AQ53" s="9"/>
      <c r="AR53" s="9"/>
      <c r="AS53" s="9"/>
      <c r="AT53" s="9"/>
      <c r="AU53" s="9"/>
      <c r="AV53" s="9"/>
      <c r="AW53" s="9"/>
      <c r="AX53" s="57">
        <f t="shared" si="7"/>
        <v>0</v>
      </c>
    </row>
    <row r="54" spans="1:50" ht="18">
      <c r="A54" s="10" t="s">
        <v>64</v>
      </c>
      <c r="B54" s="69" t="s">
        <v>78</v>
      </c>
      <c r="C54" s="24" t="s">
        <v>93</v>
      </c>
      <c r="D54" s="24" t="s">
        <v>93</v>
      </c>
      <c r="E54" s="176"/>
      <c r="F54" s="24" t="s">
        <v>93</v>
      </c>
      <c r="G54" s="24" t="s">
        <v>93</v>
      </c>
      <c r="H54" s="176"/>
      <c r="I54" s="24" t="s">
        <v>93</v>
      </c>
      <c r="J54" s="24" t="s">
        <v>93</v>
      </c>
      <c r="K54" s="24" t="s">
        <v>93</v>
      </c>
      <c r="L54" s="24" t="s">
        <v>93</v>
      </c>
      <c r="M54" s="24" t="s">
        <v>93</v>
      </c>
      <c r="N54" s="24" t="s">
        <v>93</v>
      </c>
      <c r="O54" s="24" t="s">
        <v>93</v>
      </c>
      <c r="P54" s="24" t="s">
        <v>93</v>
      </c>
      <c r="Q54" s="24" t="s">
        <v>93</v>
      </c>
      <c r="R54" s="24" t="s">
        <v>93</v>
      </c>
      <c r="S54" s="24" t="s">
        <v>93</v>
      </c>
      <c r="T54" s="24"/>
      <c r="U54" s="24"/>
      <c r="V54" s="24"/>
      <c r="W54" s="24"/>
      <c r="X54" s="24"/>
      <c r="Y54" s="24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9"/>
      <c r="AK54" s="9"/>
      <c r="AL54" s="9"/>
      <c r="AM54" s="9"/>
      <c r="AN54" s="9">
        <f t="shared" si="4"/>
        <v>0</v>
      </c>
      <c r="AO54" s="9">
        <f t="shared" si="5"/>
        <v>15</v>
      </c>
      <c r="AP54" s="9">
        <f t="shared" si="6"/>
        <v>100</v>
      </c>
      <c r="AQ54" s="9"/>
      <c r="AR54" s="9"/>
      <c r="AS54" s="9"/>
      <c r="AT54" s="9"/>
      <c r="AU54" s="9"/>
      <c r="AV54" s="9"/>
      <c r="AW54" s="9"/>
      <c r="AX54" s="57">
        <f t="shared" si="7"/>
        <v>0</v>
      </c>
    </row>
    <row r="55" spans="1:50" ht="18">
      <c r="A55" s="10" t="s">
        <v>65</v>
      </c>
      <c r="B55" s="28" t="s">
        <v>50</v>
      </c>
      <c r="C55" s="24" t="s">
        <v>98</v>
      </c>
      <c r="D55" s="24" t="s">
        <v>93</v>
      </c>
      <c r="E55" s="176"/>
      <c r="F55" s="24" t="s">
        <v>93</v>
      </c>
      <c r="G55" s="24" t="s">
        <v>93</v>
      </c>
      <c r="H55" s="176"/>
      <c r="I55" s="24" t="s">
        <v>93</v>
      </c>
      <c r="J55" s="24" t="s">
        <v>93</v>
      </c>
      <c r="K55" s="24" t="s">
        <v>93</v>
      </c>
      <c r="L55" s="24" t="s">
        <v>93</v>
      </c>
      <c r="M55" s="24" t="s">
        <v>93</v>
      </c>
      <c r="N55" s="24" t="s">
        <v>93</v>
      </c>
      <c r="O55" s="24" t="s">
        <v>93</v>
      </c>
      <c r="P55" s="24" t="s">
        <v>93</v>
      </c>
      <c r="Q55" s="24" t="s">
        <v>98</v>
      </c>
      <c r="R55" s="24" t="s">
        <v>93</v>
      </c>
      <c r="S55" s="24" t="s">
        <v>93</v>
      </c>
      <c r="T55" s="24"/>
      <c r="U55" s="24"/>
      <c r="V55" s="24"/>
      <c r="W55" s="24"/>
      <c r="X55" s="24"/>
      <c r="Y55" s="24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9"/>
      <c r="AK55" s="9"/>
      <c r="AL55" s="9"/>
      <c r="AM55" s="9"/>
      <c r="AN55" s="9">
        <f t="shared" si="4"/>
        <v>2</v>
      </c>
      <c r="AO55" s="9">
        <f t="shared" si="5"/>
        <v>13</v>
      </c>
      <c r="AP55" s="9">
        <f t="shared" si="6"/>
        <v>86.666666666666671</v>
      </c>
      <c r="AQ55" s="9"/>
      <c r="AR55" s="9"/>
      <c r="AS55" s="9"/>
      <c r="AT55" s="9"/>
      <c r="AU55" s="9"/>
      <c r="AV55" s="9"/>
      <c r="AW55" s="9"/>
      <c r="AX55" s="57">
        <f t="shared" si="7"/>
        <v>0</v>
      </c>
    </row>
    <row r="56" spans="1:50" ht="18">
      <c r="A56" s="10" t="s">
        <v>66</v>
      </c>
      <c r="B56" s="28" t="s">
        <v>73</v>
      </c>
      <c r="C56" s="24" t="s">
        <v>98</v>
      </c>
      <c r="D56" s="24" t="s">
        <v>93</v>
      </c>
      <c r="E56" s="176"/>
      <c r="F56" s="24" t="s">
        <v>93</v>
      </c>
      <c r="G56" s="24" t="s">
        <v>93</v>
      </c>
      <c r="H56" s="176"/>
      <c r="I56" s="24" t="s">
        <v>93</v>
      </c>
      <c r="J56" s="24" t="s">
        <v>98</v>
      </c>
      <c r="K56" s="24" t="s">
        <v>95</v>
      </c>
      <c r="L56" s="24" t="s">
        <v>93</v>
      </c>
      <c r="M56" s="24" t="s">
        <v>93</v>
      </c>
      <c r="N56" s="24" t="s">
        <v>95</v>
      </c>
      <c r="O56" s="24" t="s">
        <v>93</v>
      </c>
      <c r="P56" s="24" t="s">
        <v>98</v>
      </c>
      <c r="Q56" s="24" t="s">
        <v>95</v>
      </c>
      <c r="R56" s="24" t="s">
        <v>93</v>
      </c>
      <c r="S56" s="24" t="s">
        <v>95</v>
      </c>
      <c r="T56" s="24"/>
      <c r="U56" s="24"/>
      <c r="V56" s="24"/>
      <c r="W56" s="24"/>
      <c r="X56" s="24"/>
      <c r="Y56" s="24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9"/>
      <c r="AK56" s="9"/>
      <c r="AL56" s="9"/>
      <c r="AM56" s="9"/>
      <c r="AN56" s="9">
        <f t="shared" si="4"/>
        <v>5</v>
      </c>
      <c r="AO56" s="9">
        <f t="shared" si="5"/>
        <v>10</v>
      </c>
      <c r="AP56" s="9">
        <f t="shared" si="6"/>
        <v>66.666666666666671</v>
      </c>
      <c r="AQ56" s="9"/>
      <c r="AR56" s="9"/>
      <c r="AS56" s="9"/>
      <c r="AT56" s="9"/>
      <c r="AU56" s="9"/>
      <c r="AV56" s="9"/>
      <c r="AW56" s="9"/>
      <c r="AX56" s="57">
        <f t="shared" si="7"/>
        <v>0</v>
      </c>
    </row>
    <row r="57" spans="1:50" ht="18">
      <c r="A57" s="10" t="s">
        <v>67</v>
      </c>
      <c r="B57" s="28" t="s">
        <v>72</v>
      </c>
      <c r="C57" s="24" t="s">
        <v>93</v>
      </c>
      <c r="D57" s="24" t="s">
        <v>93</v>
      </c>
      <c r="E57" s="176"/>
      <c r="F57" s="24" t="s">
        <v>93</v>
      </c>
      <c r="G57" s="24" t="s">
        <v>98</v>
      </c>
      <c r="H57" s="176"/>
      <c r="I57" s="24" t="s">
        <v>93</v>
      </c>
      <c r="J57" s="24" t="s">
        <v>98</v>
      </c>
      <c r="K57" s="24" t="s">
        <v>98</v>
      </c>
      <c r="L57" s="24" t="s">
        <v>98</v>
      </c>
      <c r="M57" s="24" t="s">
        <v>98</v>
      </c>
      <c r="N57" s="24" t="s">
        <v>98</v>
      </c>
      <c r="O57" s="24" t="s">
        <v>98</v>
      </c>
      <c r="P57" s="24" t="s">
        <v>98</v>
      </c>
      <c r="Q57" s="24" t="s">
        <v>98</v>
      </c>
      <c r="R57" s="24" t="s">
        <v>98</v>
      </c>
      <c r="S57" s="24" t="s">
        <v>98</v>
      </c>
      <c r="T57" s="24"/>
      <c r="U57" s="24"/>
      <c r="V57" s="24"/>
      <c r="W57" s="24"/>
      <c r="X57" s="24"/>
      <c r="Y57" s="24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9"/>
      <c r="AK57" s="9"/>
      <c r="AL57" s="9"/>
      <c r="AM57" s="9"/>
      <c r="AN57" s="9">
        <f t="shared" si="4"/>
        <v>11</v>
      </c>
      <c r="AO57" s="9">
        <f t="shared" si="5"/>
        <v>4</v>
      </c>
      <c r="AP57" s="9">
        <f t="shared" si="6"/>
        <v>26.666666666666668</v>
      </c>
      <c r="AQ57" s="9"/>
      <c r="AR57" s="9"/>
      <c r="AS57" s="9"/>
      <c r="AT57" s="9"/>
      <c r="AU57" s="9"/>
      <c r="AV57" s="9"/>
      <c r="AW57" s="9"/>
      <c r="AX57" s="57">
        <f t="shared" si="7"/>
        <v>0</v>
      </c>
    </row>
    <row r="58" spans="1:50" ht="18">
      <c r="A58" s="10" t="s">
        <v>68</v>
      </c>
      <c r="B58" s="28" t="s">
        <v>48</v>
      </c>
      <c r="C58" s="24" t="s">
        <v>93</v>
      </c>
      <c r="D58" s="24" t="s">
        <v>93</v>
      </c>
      <c r="E58" s="176"/>
      <c r="F58" s="24" t="s">
        <v>93</v>
      </c>
      <c r="G58" s="24" t="s">
        <v>93</v>
      </c>
      <c r="H58" s="176"/>
      <c r="I58" s="24" t="s">
        <v>93</v>
      </c>
      <c r="J58" s="24" t="s">
        <v>93</v>
      </c>
      <c r="K58" s="24" t="s">
        <v>98</v>
      </c>
      <c r="L58" s="24" t="s">
        <v>93</v>
      </c>
      <c r="M58" s="24" t="s">
        <v>93</v>
      </c>
      <c r="N58" s="24" t="s">
        <v>95</v>
      </c>
      <c r="O58" s="24" t="s">
        <v>93</v>
      </c>
      <c r="P58" s="24" t="s">
        <v>93</v>
      </c>
      <c r="Q58" s="24" t="s">
        <v>93</v>
      </c>
      <c r="R58" s="24" t="s">
        <v>93</v>
      </c>
      <c r="S58" s="24" t="s">
        <v>98</v>
      </c>
      <c r="T58" s="24"/>
      <c r="U58" s="24"/>
      <c r="V58" s="24"/>
      <c r="W58" s="24"/>
      <c r="X58" s="24"/>
      <c r="Y58" s="24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9"/>
      <c r="AK58" s="9"/>
      <c r="AL58" s="9"/>
      <c r="AM58" s="9"/>
      <c r="AN58" s="9">
        <f t="shared" si="4"/>
        <v>2</v>
      </c>
      <c r="AO58" s="9">
        <f t="shared" si="5"/>
        <v>13</v>
      </c>
      <c r="AP58" s="9">
        <f t="shared" si="6"/>
        <v>86.666666666666671</v>
      </c>
      <c r="AQ58" s="9"/>
      <c r="AR58" s="9"/>
      <c r="AS58" s="9"/>
      <c r="AT58" s="9"/>
      <c r="AU58" s="9"/>
      <c r="AV58" s="9"/>
      <c r="AW58" s="9"/>
      <c r="AX58" s="57">
        <f t="shared" si="7"/>
        <v>0</v>
      </c>
    </row>
    <row r="59" spans="1:50" ht="18">
      <c r="A59" s="10" t="s">
        <v>69</v>
      </c>
      <c r="B59" s="69" t="s">
        <v>54</v>
      </c>
      <c r="C59" s="24" t="s">
        <v>93</v>
      </c>
      <c r="D59" s="24" t="s">
        <v>93</v>
      </c>
      <c r="E59" s="176"/>
      <c r="F59" s="24" t="s">
        <v>93</v>
      </c>
      <c r="G59" s="24" t="s">
        <v>93</v>
      </c>
      <c r="H59" s="176"/>
      <c r="I59" s="24" t="s">
        <v>93</v>
      </c>
      <c r="J59" s="24" t="s">
        <v>93</v>
      </c>
      <c r="K59" s="24" t="s">
        <v>93</v>
      </c>
      <c r="L59" s="24" t="s">
        <v>93</v>
      </c>
      <c r="M59" s="24" t="s">
        <v>93</v>
      </c>
      <c r="N59" s="24" t="s">
        <v>93</v>
      </c>
      <c r="O59" s="24" t="s">
        <v>93</v>
      </c>
      <c r="P59" s="24" t="s">
        <v>93</v>
      </c>
      <c r="Q59" s="24" t="s">
        <v>93</v>
      </c>
      <c r="R59" s="24" t="s">
        <v>93</v>
      </c>
      <c r="S59" s="24" t="s">
        <v>93</v>
      </c>
      <c r="T59" s="24"/>
      <c r="U59" s="24"/>
      <c r="V59" s="24"/>
      <c r="W59" s="24"/>
      <c r="X59" s="24"/>
      <c r="Y59" s="24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9"/>
      <c r="AK59" s="9"/>
      <c r="AL59" s="9"/>
      <c r="AM59" s="9"/>
      <c r="AN59" s="9">
        <f t="shared" si="4"/>
        <v>0</v>
      </c>
      <c r="AO59" s="9">
        <f t="shared" si="5"/>
        <v>15</v>
      </c>
      <c r="AP59" s="9">
        <f t="shared" si="6"/>
        <v>100</v>
      </c>
      <c r="AQ59" s="9"/>
      <c r="AR59" s="9"/>
      <c r="AS59" s="9"/>
      <c r="AT59" s="9"/>
      <c r="AU59" s="9"/>
      <c r="AV59" s="9"/>
      <c r="AW59" s="9"/>
      <c r="AX59" s="57">
        <f t="shared" si="7"/>
        <v>0</v>
      </c>
    </row>
    <row r="60" spans="1:50" ht="18">
      <c r="A60" s="10" t="s">
        <v>70</v>
      </c>
      <c r="B60" s="69" t="s">
        <v>85</v>
      </c>
      <c r="C60" s="24" t="s">
        <v>93</v>
      </c>
      <c r="D60" s="24" t="s">
        <v>93</v>
      </c>
      <c r="E60" s="176"/>
      <c r="F60" s="24" t="s">
        <v>93</v>
      </c>
      <c r="G60" s="24" t="s">
        <v>93</v>
      </c>
      <c r="H60" s="176"/>
      <c r="I60" s="24" t="s">
        <v>93</v>
      </c>
      <c r="J60" s="24" t="s">
        <v>93</v>
      </c>
      <c r="K60" s="24" t="s">
        <v>93</v>
      </c>
      <c r="L60" s="24" t="s">
        <v>93</v>
      </c>
      <c r="M60" s="24" t="s">
        <v>93</v>
      </c>
      <c r="N60" s="24" t="s">
        <v>93</v>
      </c>
      <c r="O60" s="24" t="s">
        <v>93</v>
      </c>
      <c r="P60" s="24" t="s">
        <v>93</v>
      </c>
      <c r="Q60" s="24" t="s">
        <v>93</v>
      </c>
      <c r="R60" s="24" t="s">
        <v>93</v>
      </c>
      <c r="S60" s="24" t="s">
        <v>93</v>
      </c>
      <c r="T60" s="24"/>
      <c r="U60" s="24"/>
      <c r="V60" s="24"/>
      <c r="W60" s="24"/>
      <c r="X60" s="24"/>
      <c r="Y60" s="24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9"/>
      <c r="AK60" s="9"/>
      <c r="AL60" s="9"/>
      <c r="AM60" s="9"/>
      <c r="AN60" s="9">
        <f t="shared" si="4"/>
        <v>0</v>
      </c>
      <c r="AO60" s="9">
        <f t="shared" si="5"/>
        <v>15</v>
      </c>
      <c r="AP60" s="9">
        <f t="shared" si="6"/>
        <v>100</v>
      </c>
      <c r="AQ60" s="9"/>
      <c r="AR60" s="9"/>
      <c r="AS60" s="9"/>
      <c r="AT60" s="9"/>
      <c r="AU60" s="9"/>
      <c r="AV60" s="9"/>
      <c r="AW60" s="9"/>
      <c r="AX60" s="57">
        <f t="shared" si="7"/>
        <v>0</v>
      </c>
    </row>
    <row r="61" spans="1:50" ht="18">
      <c r="A61" s="10" t="s">
        <v>71</v>
      </c>
      <c r="B61" s="28" t="s">
        <v>87</v>
      </c>
      <c r="C61" s="24" t="s">
        <v>93</v>
      </c>
      <c r="D61" s="24" t="s">
        <v>93</v>
      </c>
      <c r="E61" s="176"/>
      <c r="F61" s="24" t="s">
        <v>98</v>
      </c>
      <c r="G61" s="24" t="s">
        <v>93</v>
      </c>
      <c r="H61" s="176"/>
      <c r="I61" s="24" t="s">
        <v>93</v>
      </c>
      <c r="J61" s="24" t="s">
        <v>93</v>
      </c>
      <c r="K61" s="24" t="s">
        <v>93</v>
      </c>
      <c r="L61" s="24" t="s">
        <v>93</v>
      </c>
      <c r="M61" s="24" t="s">
        <v>93</v>
      </c>
      <c r="N61" s="24" t="s">
        <v>93</v>
      </c>
      <c r="O61" s="24" t="s">
        <v>98</v>
      </c>
      <c r="P61" s="24" t="s">
        <v>93</v>
      </c>
      <c r="Q61" s="24" t="s">
        <v>93</v>
      </c>
      <c r="R61" s="24" t="s">
        <v>93</v>
      </c>
      <c r="S61" s="24" t="s">
        <v>95</v>
      </c>
      <c r="T61" s="24"/>
      <c r="U61" s="24"/>
      <c r="V61" s="24"/>
      <c r="W61" s="24"/>
      <c r="X61" s="24"/>
      <c r="Y61" s="24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9"/>
      <c r="AK61" s="9"/>
      <c r="AL61" s="9"/>
      <c r="AM61" s="9"/>
      <c r="AN61" s="9">
        <f t="shared" si="4"/>
        <v>2</v>
      </c>
      <c r="AO61" s="9">
        <f t="shared" si="5"/>
        <v>13</v>
      </c>
      <c r="AP61" s="9">
        <f t="shared" si="6"/>
        <v>86.666666666666671</v>
      </c>
      <c r="AQ61" s="9"/>
      <c r="AR61" s="9"/>
      <c r="AS61" s="9"/>
      <c r="AT61" s="9"/>
      <c r="AU61" s="9"/>
      <c r="AV61" s="9"/>
      <c r="AW61" s="9"/>
      <c r="AX61" s="57">
        <f t="shared" si="7"/>
        <v>0</v>
      </c>
    </row>
    <row r="62" spans="1:50">
      <c r="A62" s="155" t="s">
        <v>40</v>
      </c>
      <c r="B62" s="155"/>
      <c r="C62" s="20"/>
      <c r="D62" s="20"/>
      <c r="E62" s="20"/>
      <c r="F62" s="20"/>
      <c r="G62" s="20"/>
      <c r="H62" s="155"/>
      <c r="I62" s="155"/>
      <c r="J62" s="155"/>
      <c r="K62" s="155"/>
      <c r="L62" s="155"/>
      <c r="M62" s="155"/>
      <c r="N62" s="155"/>
      <c r="O62" s="155"/>
      <c r="P62" s="155"/>
      <c r="Q62" s="156"/>
      <c r="R62" s="156"/>
      <c r="S62" s="156"/>
      <c r="T62" s="156"/>
      <c r="U62" s="156"/>
      <c r="V62" s="20"/>
      <c r="W62" s="20"/>
      <c r="X62" s="20"/>
      <c r="Y62" s="20"/>
      <c r="Z62" s="20"/>
      <c r="AA62" s="20" t="s">
        <v>38</v>
      </c>
      <c r="AB62" s="20"/>
      <c r="AC62" s="20"/>
      <c r="AD62" s="20"/>
      <c r="AE62" s="158" t="e">
        <f>AVERAGE(AX58:AX61,#REF!)</f>
        <v>#REF!</v>
      </c>
      <c r="AF62" s="158"/>
      <c r="AG62" s="158"/>
      <c r="AH62" s="158"/>
      <c r="AJ62" s="159" t="s">
        <v>39</v>
      </c>
      <c r="AK62" s="159"/>
      <c r="AL62" s="159"/>
      <c r="AM62" s="159"/>
      <c r="AN62" s="159"/>
      <c r="AO62" s="156" t="e">
        <f>AVERAGE(#REF!,AP58:AP61)</f>
        <v>#REF!</v>
      </c>
      <c r="AP62" s="156"/>
      <c r="AQ62" s="156"/>
      <c r="AR62" s="156"/>
      <c r="AS62" s="156"/>
      <c r="AT62" s="20"/>
      <c r="AU62" s="20"/>
      <c r="AV62" s="20"/>
    </row>
    <row r="63" spans="1:50">
      <c r="A63" s="155" t="s">
        <v>10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</row>
    <row r="64" spans="1:50">
      <c r="A64" s="161" t="s">
        <v>11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</row>
    <row r="65" spans="1:50">
      <c r="A65" s="162" t="s">
        <v>35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</row>
    <row r="66" spans="1:50">
      <c r="A66" s="162" t="s">
        <v>36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</row>
    <row r="67" spans="1:50">
      <c r="A67" s="25"/>
      <c r="B67" s="26" t="s">
        <v>30</v>
      </c>
      <c r="C67" s="26"/>
      <c r="D67" s="26"/>
      <c r="E67" s="26"/>
      <c r="F67" s="26"/>
      <c r="G67" s="2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163" t="s">
        <v>41</v>
      </c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25"/>
      <c r="AS67" s="25"/>
      <c r="AT67" s="25"/>
      <c r="AU67" s="25"/>
      <c r="AV67" s="25"/>
      <c r="AW67" s="25"/>
      <c r="AX67" s="25"/>
    </row>
    <row r="68" spans="1:50">
      <c r="A68" s="21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V68" s="21"/>
      <c r="W68" s="21"/>
      <c r="X68" s="21"/>
      <c r="Y68" s="21"/>
      <c r="Z68" s="21"/>
      <c r="AR68" s="21"/>
    </row>
    <row r="69" spans="1:50">
      <c r="A69" s="21"/>
      <c r="B69" s="27" t="s">
        <v>32</v>
      </c>
      <c r="C69" s="27"/>
      <c r="D69" s="27"/>
      <c r="E69" s="27"/>
      <c r="F69" s="27"/>
      <c r="G69" s="27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54" t="s">
        <v>34</v>
      </c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27"/>
      <c r="AU69" s="27"/>
    </row>
    <row r="70" spans="1:50">
      <c r="A70" s="21"/>
      <c r="B70" s="12"/>
      <c r="C70" s="12"/>
      <c r="D70" s="12"/>
      <c r="E70" s="12"/>
      <c r="F70" s="12"/>
      <c r="G70" s="1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AB70" s="153" t="s">
        <v>31</v>
      </c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</row>
  </sheetData>
  <mergeCells count="136">
    <mergeCell ref="V8:V9"/>
    <mergeCell ref="W8:W9"/>
    <mergeCell ref="X8:X9"/>
    <mergeCell ref="Y8:Y9"/>
    <mergeCell ref="L46:L47"/>
    <mergeCell ref="M46:M47"/>
    <mergeCell ref="N46:N47"/>
    <mergeCell ref="O46:O47"/>
    <mergeCell ref="Q46:Q47"/>
    <mergeCell ref="R46:R47"/>
    <mergeCell ref="S46:S47"/>
    <mergeCell ref="T46:T47"/>
    <mergeCell ref="V46:V47"/>
    <mergeCell ref="W46:W47"/>
    <mergeCell ref="X46:X47"/>
    <mergeCell ref="Y46:Y47"/>
    <mergeCell ref="H8:H9"/>
    <mergeCell ref="L8:L9"/>
    <mergeCell ref="M8:M9"/>
    <mergeCell ref="N8:N9"/>
    <mergeCell ref="O8:O9"/>
    <mergeCell ref="Q8:Q9"/>
    <mergeCell ref="A30:AX30"/>
    <mergeCell ref="A31:AX31"/>
    <mergeCell ref="A32:AX32"/>
    <mergeCell ref="AV7:AV8"/>
    <mergeCell ref="AW7:AW8"/>
    <mergeCell ref="AX7:AX9"/>
    <mergeCell ref="J8:J9"/>
    <mergeCell ref="AI8:AI9"/>
    <mergeCell ref="AJ8:AJ9"/>
    <mergeCell ref="AK8:AK9"/>
    <mergeCell ref="AL8:AL9"/>
    <mergeCell ref="AM8:AM9"/>
    <mergeCell ref="A29:B29"/>
    <mergeCell ref="H29:P29"/>
    <mergeCell ref="Q29:U29"/>
    <mergeCell ref="R8:R9"/>
    <mergeCell ref="S8:S9"/>
    <mergeCell ref="T8:T9"/>
    <mergeCell ref="AE29:AH29"/>
    <mergeCell ref="AJ29:AN29"/>
    <mergeCell ref="AO29:AS29"/>
    <mergeCell ref="AJ46:AJ47"/>
    <mergeCell ref="AS45:AS46"/>
    <mergeCell ref="AT45:AT46"/>
    <mergeCell ref="AU45:AU46"/>
    <mergeCell ref="E8:E9"/>
    <mergeCell ref="E10:E28"/>
    <mergeCell ref="E46:E47"/>
    <mergeCell ref="AN45:AN47"/>
    <mergeCell ref="AO45:AO47"/>
    <mergeCell ref="AP45:AP47"/>
    <mergeCell ref="AQ45:AQ46"/>
    <mergeCell ref="AR45:AR46"/>
    <mergeCell ref="AK46:AK47"/>
    <mergeCell ref="AL46:AL47"/>
    <mergeCell ref="K8:K9"/>
    <mergeCell ref="Z36:AS36"/>
    <mergeCell ref="AB37:AQ37"/>
    <mergeCell ref="A39:AX39"/>
    <mergeCell ref="A40:AX40"/>
    <mergeCell ref="A43:AV43"/>
    <mergeCell ref="AW43:AX43"/>
    <mergeCell ref="H48:H61"/>
    <mergeCell ref="C46:C47"/>
    <mergeCell ref="D46:D47"/>
    <mergeCell ref="AB70:AQ70"/>
    <mergeCell ref="AO62:AS62"/>
    <mergeCell ref="A63:AX63"/>
    <mergeCell ref="A64:AX64"/>
    <mergeCell ref="A65:AX65"/>
    <mergeCell ref="A66:AX66"/>
    <mergeCell ref="AA67:AQ67"/>
    <mergeCell ref="AM46:AM47"/>
    <mergeCell ref="A62:B62"/>
    <mergeCell ref="H62:P62"/>
    <mergeCell ref="Q62:U62"/>
    <mergeCell ref="AE62:AH62"/>
    <mergeCell ref="AJ62:AN62"/>
    <mergeCell ref="AG46:AG47"/>
    <mergeCell ref="AH46:AH47"/>
    <mergeCell ref="AI46:AI47"/>
    <mergeCell ref="E48:E61"/>
    <mergeCell ref="Z69:AS69"/>
    <mergeCell ref="U46:U47"/>
    <mergeCell ref="I46:I47"/>
    <mergeCell ref="H46:H47"/>
    <mergeCell ref="AV45:AV46"/>
    <mergeCell ref="AW45:AW46"/>
    <mergeCell ref="AX45:AX47"/>
    <mergeCell ref="C45:AM45"/>
    <mergeCell ref="F8:F9"/>
    <mergeCell ref="AA8:AA9"/>
    <mergeCell ref="AB8:AB9"/>
    <mergeCell ref="G46:G47"/>
    <mergeCell ref="J46:J47"/>
    <mergeCell ref="K46:K47"/>
    <mergeCell ref="P46:P47"/>
    <mergeCell ref="F46:F47"/>
    <mergeCell ref="A33:AX33"/>
    <mergeCell ref="AA34:AQ34"/>
    <mergeCell ref="AE46:AE47"/>
    <mergeCell ref="AF46:AF47"/>
    <mergeCell ref="G8:G9"/>
    <mergeCell ref="U8:U9"/>
    <mergeCell ref="AA46:AA47"/>
    <mergeCell ref="AB46:AB47"/>
    <mergeCell ref="AC46:AC47"/>
    <mergeCell ref="AD46:AD47"/>
    <mergeCell ref="Z46:Z47"/>
    <mergeCell ref="H10:H28"/>
    <mergeCell ref="Z8:Z9"/>
    <mergeCell ref="AS7:AS8"/>
    <mergeCell ref="AT7:AT8"/>
    <mergeCell ref="AU7:AU8"/>
    <mergeCell ref="AE8:AE9"/>
    <mergeCell ref="AF8:AF9"/>
    <mergeCell ref="AG8:AG9"/>
    <mergeCell ref="AH8:AH9"/>
    <mergeCell ref="A1:AX1"/>
    <mergeCell ref="A2:AX2"/>
    <mergeCell ref="A5:AV5"/>
    <mergeCell ref="AW5:AX5"/>
    <mergeCell ref="C7:AM7"/>
    <mergeCell ref="AN7:AN9"/>
    <mergeCell ref="AO7:AO9"/>
    <mergeCell ref="AP7:AP9"/>
    <mergeCell ref="AQ7:AQ8"/>
    <mergeCell ref="AR7:AR8"/>
    <mergeCell ref="P8:P9"/>
    <mergeCell ref="C8:C9"/>
    <mergeCell ref="D8:D9"/>
    <mergeCell ref="AC8:AC9"/>
    <mergeCell ref="AD8:AD9"/>
    <mergeCell ref="I8:I9"/>
  </mergeCells>
  <conditionalFormatting sqref="AP10:AP28">
    <cfRule type="cellIs" dxfId="5" priority="2" operator="lessThan">
      <formula>81</formula>
    </cfRule>
  </conditionalFormatting>
  <conditionalFormatting sqref="AP48:AP61">
    <cfRule type="cellIs" dxfId="4" priority="1" operator="lessThan">
      <formula>81</formula>
    </cfRule>
  </conditionalFormatting>
  <pageMargins left="0.7" right="0.7" top="0.75" bottom="0.75" header="0.3" footer="0.3"/>
  <pageSetup scale="56" orientation="portrait" r:id="rId1"/>
  <rowBreaks count="1" manualBreakCount="1">
    <brk id="37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7482-3FA6-4FDE-BA9A-970AE8304BBC}">
  <sheetPr>
    <tabColor theme="6" tint="0.59999389629810485"/>
  </sheetPr>
  <dimension ref="A1:K53"/>
  <sheetViews>
    <sheetView workbookViewId="0">
      <selection sqref="A1:K1"/>
    </sheetView>
  </sheetViews>
  <sheetFormatPr defaultColWidth="11.42578125" defaultRowHeight="15"/>
  <cols>
    <col min="1" max="1" width="3.5703125" customWidth="1"/>
    <col min="2" max="2" width="51.42578125" customWidth="1"/>
    <col min="3" max="3" width="3.28515625" customWidth="1"/>
    <col min="4" max="5" width="2.5703125" customWidth="1"/>
    <col min="6" max="6" width="3.7109375" customWidth="1"/>
    <col min="7" max="7" width="3.140625" customWidth="1"/>
    <col min="8" max="8" width="3.28515625" customWidth="1"/>
    <col min="9" max="9" width="3" customWidth="1"/>
    <col min="10" max="10" width="2.5703125" customWidth="1"/>
    <col min="11" max="11" width="5.5703125" style="51" customWidth="1"/>
  </cols>
  <sheetData>
    <row r="1" spans="1:11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>
      <c r="A3" s="1"/>
      <c r="B3" s="20"/>
      <c r="C3" s="20"/>
      <c r="D3" s="20"/>
      <c r="E3" s="20"/>
      <c r="F3" s="20"/>
      <c r="G3" s="20"/>
      <c r="H3" s="20"/>
      <c r="I3" s="20"/>
      <c r="J3" s="20"/>
      <c r="K3" s="45"/>
    </row>
    <row r="4" spans="1:11" ht="15.7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46"/>
    </row>
    <row r="5" spans="1:11" ht="15.75">
      <c r="A5" s="138" t="s">
        <v>91</v>
      </c>
      <c r="B5" s="138"/>
      <c r="C5" s="138"/>
      <c r="D5" s="138"/>
      <c r="E5" s="138"/>
      <c r="F5" s="138"/>
      <c r="G5" s="138"/>
      <c r="H5" s="138"/>
      <c r="I5" s="138"/>
      <c r="J5" s="138"/>
      <c r="K5" s="47"/>
    </row>
    <row r="6" spans="1:11" ht="9" customHeight="1">
      <c r="A6" s="5"/>
      <c r="B6" s="13"/>
      <c r="C6" s="13"/>
      <c r="D6" s="4"/>
      <c r="E6" s="4"/>
      <c r="F6" s="4"/>
      <c r="G6" s="4"/>
      <c r="H6" s="4"/>
      <c r="I6" s="4"/>
      <c r="J6" s="4"/>
      <c r="K6" s="48"/>
    </row>
    <row r="7" spans="1:1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69" t="s">
        <v>6</v>
      </c>
    </row>
    <row r="8" spans="1:11" ht="14.45" customHeight="1">
      <c r="A8" s="8"/>
      <c r="B8" s="15"/>
      <c r="C8" s="179" t="s">
        <v>108</v>
      </c>
      <c r="D8" s="181" t="s">
        <v>111</v>
      </c>
      <c r="E8" s="146" t="s">
        <v>107</v>
      </c>
      <c r="F8" s="146" t="s">
        <v>99</v>
      </c>
      <c r="G8" s="146" t="s">
        <v>108</v>
      </c>
      <c r="H8" s="173" t="s">
        <v>112</v>
      </c>
      <c r="I8" s="146" t="s">
        <v>109</v>
      </c>
      <c r="J8" s="146" t="s">
        <v>110</v>
      </c>
      <c r="K8" s="169"/>
    </row>
    <row r="9" spans="1:11" ht="69.599999999999994" customHeight="1">
      <c r="A9" s="22" t="s">
        <v>7</v>
      </c>
      <c r="B9" s="23" t="s">
        <v>8</v>
      </c>
      <c r="C9" s="180"/>
      <c r="D9" s="181"/>
      <c r="E9" s="147"/>
      <c r="F9" s="147"/>
      <c r="G9" s="147"/>
      <c r="H9" s="174"/>
      <c r="I9" s="147"/>
      <c r="J9" s="147"/>
      <c r="K9" s="169"/>
    </row>
    <row r="10" spans="1:11" ht="18.600000000000001" customHeight="1">
      <c r="A10" s="22"/>
      <c r="B10" s="23"/>
      <c r="C10" s="41"/>
      <c r="D10" s="42">
        <v>5</v>
      </c>
      <c r="E10" s="43">
        <v>5</v>
      </c>
      <c r="F10" s="43">
        <v>25</v>
      </c>
      <c r="G10" s="43">
        <v>40</v>
      </c>
      <c r="H10" s="37">
        <v>5</v>
      </c>
      <c r="I10" s="43">
        <v>20</v>
      </c>
      <c r="J10" s="40"/>
      <c r="K10" s="49">
        <f>SUM(D10:J10)</f>
        <v>100</v>
      </c>
    </row>
    <row r="11" spans="1:11" ht="18" customHeight="1">
      <c r="A11" s="10" t="s">
        <v>13</v>
      </c>
      <c r="B11" s="28" t="s">
        <v>80</v>
      </c>
      <c r="C11" s="30">
        <v>11</v>
      </c>
      <c r="D11" s="30">
        <v>5</v>
      </c>
      <c r="E11" s="30">
        <v>5</v>
      </c>
      <c r="F11" s="30">
        <v>20</v>
      </c>
      <c r="G11" s="30">
        <f>(C11*$G$10)/11</f>
        <v>40</v>
      </c>
      <c r="H11" s="30">
        <v>5</v>
      </c>
      <c r="I11" s="30">
        <v>11</v>
      </c>
      <c r="J11" s="30"/>
      <c r="K11" s="49">
        <f t="shared" ref="K11:K44" si="0">SUM(D11:J11)</f>
        <v>86</v>
      </c>
    </row>
    <row r="12" spans="1:11" ht="18">
      <c r="A12" s="10" t="s">
        <v>14</v>
      </c>
      <c r="B12" s="28" t="s">
        <v>88</v>
      </c>
      <c r="C12" s="24">
        <v>10</v>
      </c>
      <c r="D12" s="18">
        <v>5</v>
      </c>
      <c r="E12" s="18">
        <v>5</v>
      </c>
      <c r="F12" s="18">
        <v>19</v>
      </c>
      <c r="G12" s="30">
        <f t="shared" ref="G12:G43" si="1">(C12*$G$10)/11</f>
        <v>36.363636363636367</v>
      </c>
      <c r="H12" s="18">
        <v>5</v>
      </c>
      <c r="I12" s="18">
        <v>11</v>
      </c>
      <c r="J12" s="18"/>
      <c r="K12" s="49">
        <f t="shared" si="0"/>
        <v>81.363636363636374</v>
      </c>
    </row>
    <row r="13" spans="1:11" ht="18">
      <c r="A13" s="10" t="s">
        <v>15</v>
      </c>
      <c r="B13" s="28" t="s">
        <v>44</v>
      </c>
      <c r="C13" s="24">
        <v>11</v>
      </c>
      <c r="D13" s="18">
        <v>5</v>
      </c>
      <c r="E13" s="18">
        <v>5</v>
      </c>
      <c r="F13" s="18">
        <v>21</v>
      </c>
      <c r="G13" s="30">
        <f t="shared" si="1"/>
        <v>40</v>
      </c>
      <c r="H13" s="18">
        <v>5</v>
      </c>
      <c r="I13" s="18">
        <v>15</v>
      </c>
      <c r="J13" s="18"/>
      <c r="K13" s="49">
        <f t="shared" si="0"/>
        <v>91</v>
      </c>
    </row>
    <row r="14" spans="1:11" ht="18">
      <c r="A14" s="10" t="s">
        <v>16</v>
      </c>
      <c r="B14" s="28" t="s">
        <v>81</v>
      </c>
      <c r="C14" s="24">
        <v>9</v>
      </c>
      <c r="D14" s="18">
        <v>0</v>
      </c>
      <c r="E14" s="18">
        <v>5</v>
      </c>
      <c r="F14" s="18">
        <v>20</v>
      </c>
      <c r="G14" s="30">
        <f t="shared" si="1"/>
        <v>32.727272727272727</v>
      </c>
      <c r="H14" s="18">
        <v>5</v>
      </c>
      <c r="I14" s="18">
        <v>12</v>
      </c>
      <c r="J14" s="18"/>
      <c r="K14" s="49">
        <f t="shared" si="0"/>
        <v>74.72727272727272</v>
      </c>
    </row>
    <row r="15" spans="1:11" ht="18" customHeight="1">
      <c r="A15" s="10" t="s">
        <v>17</v>
      </c>
      <c r="B15" s="28" t="s">
        <v>57</v>
      </c>
      <c r="C15" s="24">
        <v>10</v>
      </c>
      <c r="D15" s="18">
        <v>5</v>
      </c>
      <c r="E15" s="18">
        <v>5</v>
      </c>
      <c r="F15" s="18">
        <v>25</v>
      </c>
      <c r="G15" s="30">
        <f t="shared" si="1"/>
        <v>36.363636363636367</v>
      </c>
      <c r="H15" s="18">
        <v>5</v>
      </c>
      <c r="I15" s="18">
        <v>10</v>
      </c>
      <c r="J15" s="18"/>
      <c r="K15" s="49">
        <f t="shared" si="0"/>
        <v>86.363636363636374</v>
      </c>
    </row>
    <row r="16" spans="1:11" ht="18" customHeight="1">
      <c r="A16" s="10" t="s">
        <v>18</v>
      </c>
      <c r="B16" s="28" t="s">
        <v>47</v>
      </c>
      <c r="C16" s="24">
        <v>11</v>
      </c>
      <c r="D16" s="18">
        <v>3</v>
      </c>
      <c r="E16" s="18">
        <v>5</v>
      </c>
      <c r="F16" s="18">
        <v>19</v>
      </c>
      <c r="G16" s="30">
        <f t="shared" si="1"/>
        <v>40</v>
      </c>
      <c r="H16" s="18">
        <v>5</v>
      </c>
      <c r="I16" s="18">
        <v>13</v>
      </c>
      <c r="J16" s="18"/>
      <c r="K16" s="49">
        <f t="shared" si="0"/>
        <v>85</v>
      </c>
    </row>
    <row r="17" spans="1:11" ht="18">
      <c r="A17" s="10" t="s">
        <v>19</v>
      </c>
      <c r="B17" s="28" t="s">
        <v>90</v>
      </c>
      <c r="C17" s="24">
        <v>8</v>
      </c>
      <c r="D17" s="18">
        <v>5</v>
      </c>
      <c r="E17" s="18">
        <v>5</v>
      </c>
      <c r="F17" s="18">
        <v>25</v>
      </c>
      <c r="G17" s="30">
        <f t="shared" si="1"/>
        <v>29.09090909090909</v>
      </c>
      <c r="H17" s="18">
        <v>3</v>
      </c>
      <c r="I17" s="18">
        <v>8</v>
      </c>
      <c r="J17" s="18"/>
      <c r="K17" s="49">
        <f t="shared" si="0"/>
        <v>75.090909090909093</v>
      </c>
    </row>
    <row r="18" spans="1:11" ht="18">
      <c r="A18" s="10" t="s">
        <v>20</v>
      </c>
      <c r="B18" s="28" t="s">
        <v>46</v>
      </c>
      <c r="C18" s="24">
        <v>11</v>
      </c>
      <c r="D18" s="18">
        <v>5</v>
      </c>
      <c r="E18" s="18">
        <v>5</v>
      </c>
      <c r="F18" s="18">
        <v>25</v>
      </c>
      <c r="G18" s="30">
        <f t="shared" si="1"/>
        <v>40</v>
      </c>
      <c r="H18" s="18">
        <v>5</v>
      </c>
      <c r="I18" s="18">
        <v>14</v>
      </c>
      <c r="J18" s="18"/>
      <c r="K18" s="49">
        <f t="shared" si="0"/>
        <v>94</v>
      </c>
    </row>
    <row r="19" spans="1:11" ht="18">
      <c r="A19" s="10" t="s">
        <v>21</v>
      </c>
      <c r="B19" s="28" t="s">
        <v>51</v>
      </c>
      <c r="C19" s="24">
        <v>11</v>
      </c>
      <c r="D19" s="18">
        <v>5</v>
      </c>
      <c r="E19" s="18"/>
      <c r="F19" s="18">
        <v>25</v>
      </c>
      <c r="G19" s="30">
        <f t="shared" si="1"/>
        <v>40</v>
      </c>
      <c r="H19" s="18">
        <v>5</v>
      </c>
      <c r="I19" s="18">
        <v>11</v>
      </c>
      <c r="J19" s="18"/>
      <c r="K19" s="49">
        <f t="shared" si="0"/>
        <v>86</v>
      </c>
    </row>
    <row r="20" spans="1:11" ht="18">
      <c r="A20" s="10" t="s">
        <v>22</v>
      </c>
      <c r="B20" s="28" t="s">
        <v>82</v>
      </c>
      <c r="C20" s="24">
        <v>6</v>
      </c>
      <c r="D20" s="18">
        <v>5</v>
      </c>
      <c r="E20" s="18">
        <v>5</v>
      </c>
      <c r="F20" s="18">
        <v>0</v>
      </c>
      <c r="G20" s="30">
        <f t="shared" si="1"/>
        <v>21.818181818181817</v>
      </c>
      <c r="H20" s="18">
        <v>5</v>
      </c>
      <c r="I20" s="18">
        <v>3</v>
      </c>
      <c r="J20" s="18"/>
      <c r="K20" s="49">
        <f t="shared" si="0"/>
        <v>39.818181818181813</v>
      </c>
    </row>
    <row r="21" spans="1:11" ht="18">
      <c r="A21" s="10" t="s">
        <v>23</v>
      </c>
      <c r="B21" s="28" t="s">
        <v>83</v>
      </c>
      <c r="C21" s="24">
        <v>11</v>
      </c>
      <c r="D21" s="18">
        <v>5</v>
      </c>
      <c r="E21" s="18">
        <v>5</v>
      </c>
      <c r="F21" s="18">
        <v>21</v>
      </c>
      <c r="G21" s="30">
        <f t="shared" si="1"/>
        <v>40</v>
      </c>
      <c r="H21" s="18">
        <v>5</v>
      </c>
      <c r="I21" s="18">
        <v>13</v>
      </c>
      <c r="J21" s="18"/>
      <c r="K21" s="49">
        <f t="shared" si="0"/>
        <v>89</v>
      </c>
    </row>
    <row r="22" spans="1:11" ht="18" customHeight="1">
      <c r="A22" s="10" t="s">
        <v>24</v>
      </c>
      <c r="B22" s="28" t="s">
        <v>84</v>
      </c>
      <c r="C22" s="24">
        <v>6</v>
      </c>
      <c r="D22" s="18">
        <v>5</v>
      </c>
      <c r="E22" s="18">
        <v>5</v>
      </c>
      <c r="F22" s="18">
        <v>20</v>
      </c>
      <c r="G22" s="30">
        <f t="shared" si="1"/>
        <v>21.818181818181817</v>
      </c>
      <c r="H22" s="18">
        <v>5</v>
      </c>
      <c r="I22" s="18">
        <v>6</v>
      </c>
      <c r="J22" s="18"/>
      <c r="K22" s="49">
        <f t="shared" si="0"/>
        <v>62.818181818181813</v>
      </c>
    </row>
    <row r="23" spans="1:11" ht="18">
      <c r="A23" s="10" t="s">
        <v>25</v>
      </c>
      <c r="B23" s="28" t="s">
        <v>53</v>
      </c>
      <c r="C23" s="24">
        <v>11</v>
      </c>
      <c r="D23" s="18">
        <v>5</v>
      </c>
      <c r="E23" s="18">
        <v>5</v>
      </c>
      <c r="F23" s="18">
        <v>18</v>
      </c>
      <c r="G23" s="30">
        <f t="shared" si="1"/>
        <v>40</v>
      </c>
      <c r="H23" s="18">
        <v>5</v>
      </c>
      <c r="I23" s="18">
        <v>15</v>
      </c>
      <c r="J23" s="18"/>
      <c r="K23" s="49">
        <f t="shared" si="0"/>
        <v>88</v>
      </c>
    </row>
    <row r="24" spans="1:11" ht="18">
      <c r="A24" s="10" t="s">
        <v>26</v>
      </c>
      <c r="B24" s="28" t="s">
        <v>52</v>
      </c>
      <c r="C24" s="31">
        <v>10</v>
      </c>
      <c r="D24" s="18">
        <v>5</v>
      </c>
      <c r="E24" s="18">
        <v>5</v>
      </c>
      <c r="F24" s="18">
        <v>25</v>
      </c>
      <c r="G24" s="30">
        <f t="shared" si="1"/>
        <v>36.363636363636367</v>
      </c>
      <c r="H24" s="18">
        <v>5</v>
      </c>
      <c r="I24" s="18">
        <v>15</v>
      </c>
      <c r="J24" s="18"/>
      <c r="K24" s="49">
        <f t="shared" si="0"/>
        <v>91.363636363636374</v>
      </c>
    </row>
    <row r="25" spans="1:11" ht="18">
      <c r="A25" s="10" t="s">
        <v>27</v>
      </c>
      <c r="B25" s="28" t="s">
        <v>49</v>
      </c>
      <c r="C25" s="24">
        <v>10</v>
      </c>
      <c r="D25" s="18">
        <v>5</v>
      </c>
      <c r="E25" s="18">
        <v>5</v>
      </c>
      <c r="F25" s="18">
        <v>25</v>
      </c>
      <c r="G25" s="30">
        <f t="shared" si="1"/>
        <v>36.363636363636367</v>
      </c>
      <c r="H25" s="18">
        <v>5</v>
      </c>
      <c r="I25" s="18">
        <v>12</v>
      </c>
      <c r="J25" s="18"/>
      <c r="K25" s="49">
        <f t="shared" si="0"/>
        <v>88.363636363636374</v>
      </c>
    </row>
    <row r="26" spans="1:11" ht="18">
      <c r="A26" s="10" t="s">
        <v>28</v>
      </c>
      <c r="B26" s="28" t="s">
        <v>45</v>
      </c>
      <c r="C26" s="24">
        <v>11</v>
      </c>
      <c r="D26" s="18">
        <v>5</v>
      </c>
      <c r="E26" s="18">
        <v>5</v>
      </c>
      <c r="F26" s="18">
        <v>25</v>
      </c>
      <c r="G26" s="30">
        <f t="shared" si="1"/>
        <v>40</v>
      </c>
      <c r="H26" s="18">
        <v>5</v>
      </c>
      <c r="I26" s="18">
        <v>15</v>
      </c>
      <c r="J26" s="18"/>
      <c r="K26" s="49">
        <f t="shared" si="0"/>
        <v>95</v>
      </c>
    </row>
    <row r="27" spans="1:11" ht="14.25" customHeight="1">
      <c r="A27" s="10" t="s">
        <v>29</v>
      </c>
      <c r="B27" s="28" t="s">
        <v>43</v>
      </c>
      <c r="C27" s="24">
        <v>5</v>
      </c>
      <c r="D27" s="18">
        <v>5</v>
      </c>
      <c r="E27" s="18">
        <v>5</v>
      </c>
      <c r="F27" s="18">
        <v>21</v>
      </c>
      <c r="G27" s="30">
        <f t="shared" si="1"/>
        <v>18.181818181818183</v>
      </c>
      <c r="H27" s="18">
        <v>5</v>
      </c>
      <c r="I27" s="18">
        <v>15</v>
      </c>
      <c r="J27" s="18">
        <v>2</v>
      </c>
      <c r="K27" s="49">
        <f t="shared" si="0"/>
        <v>71.181818181818187</v>
      </c>
    </row>
    <row r="28" spans="1:11" ht="18">
      <c r="A28" s="10" t="s">
        <v>42</v>
      </c>
      <c r="B28" s="28" t="s">
        <v>89</v>
      </c>
      <c r="C28" s="24">
        <v>11</v>
      </c>
      <c r="D28" s="18">
        <v>5</v>
      </c>
      <c r="E28" s="18">
        <v>5</v>
      </c>
      <c r="F28" s="18">
        <v>25</v>
      </c>
      <c r="G28" s="30">
        <f t="shared" si="1"/>
        <v>40</v>
      </c>
      <c r="H28" s="18">
        <v>5</v>
      </c>
      <c r="I28" s="18">
        <v>15</v>
      </c>
      <c r="J28" s="18"/>
      <c r="K28" s="49">
        <f t="shared" si="0"/>
        <v>95</v>
      </c>
    </row>
    <row r="29" spans="1:11" ht="18">
      <c r="A29" s="10" t="s">
        <v>55</v>
      </c>
      <c r="B29" s="28" t="s">
        <v>56</v>
      </c>
      <c r="C29" s="29">
        <v>10</v>
      </c>
      <c r="D29" s="18">
        <v>5</v>
      </c>
      <c r="E29" s="18">
        <v>5</v>
      </c>
      <c r="F29" s="18">
        <v>25</v>
      </c>
      <c r="G29" s="30">
        <f t="shared" si="1"/>
        <v>36.363636363636367</v>
      </c>
      <c r="H29" s="18">
        <v>3</v>
      </c>
      <c r="I29" s="18">
        <v>13</v>
      </c>
      <c r="J29" s="18"/>
      <c r="K29" s="49">
        <f t="shared" si="0"/>
        <v>87.363636363636374</v>
      </c>
    </row>
    <row r="30" spans="1:11" ht="18">
      <c r="A30" s="10" t="s">
        <v>58</v>
      </c>
      <c r="B30" s="28" t="s">
        <v>86</v>
      </c>
      <c r="C30" s="24">
        <v>8</v>
      </c>
      <c r="D30" s="18">
        <v>5</v>
      </c>
      <c r="E30" s="18">
        <v>0</v>
      </c>
      <c r="F30" s="18">
        <v>8</v>
      </c>
      <c r="G30" s="30">
        <f t="shared" si="1"/>
        <v>29.09090909090909</v>
      </c>
      <c r="H30" s="18">
        <v>5</v>
      </c>
      <c r="I30" s="18">
        <v>9</v>
      </c>
      <c r="J30" s="18"/>
      <c r="K30" s="49">
        <f t="shared" si="0"/>
        <v>56.090909090909093</v>
      </c>
    </row>
    <row r="31" spans="1:11" ht="18">
      <c r="A31" s="10" t="s">
        <v>59</v>
      </c>
      <c r="B31" s="28" t="s">
        <v>75</v>
      </c>
      <c r="C31" s="24">
        <v>10</v>
      </c>
      <c r="D31" s="18">
        <v>5</v>
      </c>
      <c r="E31" s="18">
        <v>5</v>
      </c>
      <c r="F31" s="18">
        <v>25</v>
      </c>
      <c r="G31" s="30">
        <f t="shared" si="1"/>
        <v>36.363636363636367</v>
      </c>
      <c r="H31" s="18">
        <v>5</v>
      </c>
      <c r="I31" s="18">
        <v>9</v>
      </c>
      <c r="J31" s="18"/>
      <c r="K31" s="49">
        <f t="shared" si="0"/>
        <v>85.363636363636374</v>
      </c>
    </row>
    <row r="32" spans="1:11" ht="18">
      <c r="A32" s="10" t="s">
        <v>60</v>
      </c>
      <c r="B32" s="28" t="s">
        <v>74</v>
      </c>
      <c r="C32" s="24">
        <v>11</v>
      </c>
      <c r="D32" s="18">
        <v>5</v>
      </c>
      <c r="E32" s="18">
        <v>5</v>
      </c>
      <c r="F32" s="18">
        <v>25</v>
      </c>
      <c r="G32" s="30">
        <f t="shared" si="1"/>
        <v>40</v>
      </c>
      <c r="H32" s="18">
        <v>5</v>
      </c>
      <c r="I32" s="18">
        <v>9</v>
      </c>
      <c r="J32" s="18"/>
      <c r="K32" s="49">
        <f t="shared" si="0"/>
        <v>89</v>
      </c>
    </row>
    <row r="33" spans="1:11" ht="18">
      <c r="A33" s="10" t="s">
        <v>61</v>
      </c>
      <c r="B33" s="28" t="s">
        <v>79</v>
      </c>
      <c r="C33" s="24">
        <v>10</v>
      </c>
      <c r="D33" s="18">
        <v>5</v>
      </c>
      <c r="E33" s="18">
        <v>5</v>
      </c>
      <c r="F33" s="18">
        <v>25</v>
      </c>
      <c r="G33" s="30">
        <f t="shared" si="1"/>
        <v>36.363636363636367</v>
      </c>
      <c r="H33" s="18">
        <v>5</v>
      </c>
      <c r="I33" s="18">
        <v>13</v>
      </c>
      <c r="J33" s="18"/>
      <c r="K33" s="49">
        <f t="shared" si="0"/>
        <v>89.363636363636374</v>
      </c>
    </row>
    <row r="34" spans="1:11" ht="18">
      <c r="A34" s="10" t="s">
        <v>62</v>
      </c>
      <c r="B34" s="28" t="s">
        <v>77</v>
      </c>
      <c r="C34" s="24">
        <v>9</v>
      </c>
      <c r="D34" s="18">
        <v>5</v>
      </c>
      <c r="E34" s="18">
        <v>5</v>
      </c>
      <c r="F34" s="18">
        <v>20</v>
      </c>
      <c r="G34" s="30">
        <f t="shared" si="1"/>
        <v>32.727272727272727</v>
      </c>
      <c r="H34" s="18">
        <v>5</v>
      </c>
      <c r="I34" s="18">
        <v>10</v>
      </c>
      <c r="J34" s="18"/>
      <c r="K34" s="49">
        <f t="shared" si="0"/>
        <v>77.72727272727272</v>
      </c>
    </row>
    <row r="35" spans="1:11" ht="18">
      <c r="A35" s="10" t="s">
        <v>63</v>
      </c>
      <c r="B35" s="28" t="s">
        <v>76</v>
      </c>
      <c r="C35" s="24">
        <v>11</v>
      </c>
      <c r="D35" s="18">
        <v>5</v>
      </c>
      <c r="E35" s="18">
        <v>5</v>
      </c>
      <c r="F35" s="18">
        <v>25</v>
      </c>
      <c r="G35" s="30">
        <f t="shared" si="1"/>
        <v>40</v>
      </c>
      <c r="H35" s="18">
        <v>5</v>
      </c>
      <c r="I35" s="18">
        <v>14</v>
      </c>
      <c r="J35" s="18"/>
      <c r="K35" s="49">
        <f t="shared" si="0"/>
        <v>94</v>
      </c>
    </row>
    <row r="36" spans="1:11" ht="18">
      <c r="A36" s="10" t="s">
        <v>64</v>
      </c>
      <c r="B36" s="28" t="s">
        <v>78</v>
      </c>
      <c r="C36" s="24">
        <v>9</v>
      </c>
      <c r="D36" s="18">
        <v>5</v>
      </c>
      <c r="E36" s="18">
        <v>5</v>
      </c>
      <c r="F36" s="18">
        <v>11</v>
      </c>
      <c r="G36" s="30">
        <f t="shared" si="1"/>
        <v>32.727272727272727</v>
      </c>
      <c r="H36" s="18">
        <v>5</v>
      </c>
      <c r="I36" s="18">
        <v>12</v>
      </c>
      <c r="J36" s="18"/>
      <c r="K36" s="49">
        <f t="shared" si="0"/>
        <v>70.72727272727272</v>
      </c>
    </row>
    <row r="37" spans="1:11" ht="18">
      <c r="A37" s="10" t="s">
        <v>65</v>
      </c>
      <c r="B37" s="28" t="s">
        <v>50</v>
      </c>
      <c r="C37" s="24">
        <v>9</v>
      </c>
      <c r="D37" s="18">
        <v>5</v>
      </c>
      <c r="E37" s="18">
        <v>0</v>
      </c>
      <c r="F37" s="18">
        <v>15</v>
      </c>
      <c r="G37" s="30">
        <f t="shared" si="1"/>
        <v>32.727272727272727</v>
      </c>
      <c r="H37" s="18">
        <v>5</v>
      </c>
      <c r="I37" s="18">
        <v>6</v>
      </c>
      <c r="J37" s="18"/>
      <c r="K37" s="49">
        <f t="shared" si="0"/>
        <v>63.727272727272727</v>
      </c>
    </row>
    <row r="38" spans="1:11" ht="18">
      <c r="A38" s="10" t="s">
        <v>66</v>
      </c>
      <c r="B38" s="28" t="s">
        <v>73</v>
      </c>
      <c r="C38" s="24">
        <v>8</v>
      </c>
      <c r="D38" s="18">
        <v>5</v>
      </c>
      <c r="E38" s="18">
        <v>0</v>
      </c>
      <c r="F38" s="18">
        <v>20</v>
      </c>
      <c r="G38" s="30">
        <f t="shared" si="1"/>
        <v>29.09090909090909</v>
      </c>
      <c r="H38" s="18">
        <v>0</v>
      </c>
      <c r="I38" s="18">
        <v>9</v>
      </c>
      <c r="J38" s="18"/>
      <c r="K38" s="49">
        <f t="shared" si="0"/>
        <v>63.090909090909093</v>
      </c>
    </row>
    <row r="39" spans="1:11" ht="18">
      <c r="A39" s="10" t="s">
        <v>67</v>
      </c>
      <c r="B39" s="28" t="s">
        <v>72</v>
      </c>
      <c r="C39" s="24">
        <v>8</v>
      </c>
      <c r="D39" s="18">
        <v>3</v>
      </c>
      <c r="E39" s="18">
        <v>5</v>
      </c>
      <c r="F39" s="18">
        <v>18</v>
      </c>
      <c r="G39" s="30">
        <f t="shared" si="1"/>
        <v>29.09090909090909</v>
      </c>
      <c r="H39" s="18">
        <v>3</v>
      </c>
      <c r="I39" s="18">
        <v>10</v>
      </c>
      <c r="J39" s="18">
        <v>2</v>
      </c>
      <c r="K39" s="49">
        <f t="shared" si="0"/>
        <v>70.090909090909093</v>
      </c>
    </row>
    <row r="40" spans="1:11" ht="18">
      <c r="A40" s="10" t="s">
        <v>68</v>
      </c>
      <c r="B40" s="28" t="s">
        <v>48</v>
      </c>
      <c r="C40" s="24">
        <v>10</v>
      </c>
      <c r="D40" s="18">
        <v>5</v>
      </c>
      <c r="E40" s="18">
        <v>5</v>
      </c>
      <c r="F40" s="18">
        <v>25</v>
      </c>
      <c r="G40" s="30">
        <f t="shared" si="1"/>
        <v>36.363636363636367</v>
      </c>
      <c r="H40" s="18">
        <v>5</v>
      </c>
      <c r="I40" s="18">
        <v>15</v>
      </c>
      <c r="J40" s="18"/>
      <c r="K40" s="49">
        <f t="shared" si="0"/>
        <v>91.363636363636374</v>
      </c>
    </row>
    <row r="41" spans="1:11" ht="18">
      <c r="A41" s="10" t="s">
        <v>69</v>
      </c>
      <c r="B41" s="28" t="s">
        <v>54</v>
      </c>
      <c r="C41" s="31">
        <v>11</v>
      </c>
      <c r="D41" s="18">
        <v>5</v>
      </c>
      <c r="E41" s="18">
        <v>5</v>
      </c>
      <c r="F41" s="18">
        <v>18</v>
      </c>
      <c r="G41" s="30">
        <f t="shared" si="1"/>
        <v>40</v>
      </c>
      <c r="H41" s="18">
        <v>5</v>
      </c>
      <c r="I41" s="18">
        <v>12</v>
      </c>
      <c r="J41" s="18"/>
      <c r="K41" s="49">
        <f t="shared" si="0"/>
        <v>85</v>
      </c>
    </row>
    <row r="42" spans="1:11" ht="18">
      <c r="A42" s="10" t="s">
        <v>70</v>
      </c>
      <c r="B42" s="28" t="s">
        <v>85</v>
      </c>
      <c r="C42" s="24">
        <v>11</v>
      </c>
      <c r="D42" s="18">
        <v>5</v>
      </c>
      <c r="E42" s="18">
        <v>5</v>
      </c>
      <c r="F42" s="18">
        <v>25</v>
      </c>
      <c r="G42" s="30">
        <f t="shared" si="1"/>
        <v>40</v>
      </c>
      <c r="H42" s="18">
        <v>5</v>
      </c>
      <c r="I42" s="18">
        <v>9</v>
      </c>
      <c r="J42" s="18"/>
      <c r="K42" s="49">
        <f t="shared" si="0"/>
        <v>89</v>
      </c>
    </row>
    <row r="43" spans="1:11" ht="18">
      <c r="A43" s="10" t="s">
        <v>71</v>
      </c>
      <c r="B43" s="28" t="s">
        <v>87</v>
      </c>
      <c r="C43" s="31">
        <v>11</v>
      </c>
      <c r="D43" s="18">
        <v>5</v>
      </c>
      <c r="E43" s="18">
        <v>5</v>
      </c>
      <c r="F43" s="18">
        <v>20</v>
      </c>
      <c r="G43" s="30">
        <f t="shared" si="1"/>
        <v>40</v>
      </c>
      <c r="H43" s="18">
        <v>5</v>
      </c>
      <c r="I43" s="18">
        <v>10</v>
      </c>
      <c r="J43" s="18"/>
      <c r="K43" s="49">
        <f t="shared" si="0"/>
        <v>85</v>
      </c>
    </row>
    <row r="44" spans="1:11" ht="18">
      <c r="A44" s="10"/>
      <c r="B44" s="28"/>
      <c r="C44" s="24"/>
      <c r="D44" s="18"/>
      <c r="E44" s="18"/>
      <c r="F44" s="18"/>
      <c r="G44" s="18"/>
      <c r="H44" s="18"/>
      <c r="I44" s="18"/>
      <c r="J44" s="18"/>
      <c r="K44" s="50">
        <f t="shared" si="0"/>
        <v>0</v>
      </c>
    </row>
    <row r="45" spans="1:11">
      <c r="A45" s="155" t="s">
        <v>40</v>
      </c>
      <c r="B45" s="155"/>
      <c r="C45" s="20"/>
      <c r="D45" s="156"/>
      <c r="E45" s="156"/>
      <c r="F45" s="156"/>
      <c r="G45" s="156"/>
      <c r="H45" s="20"/>
      <c r="I45" s="20"/>
      <c r="J45" s="20"/>
    </row>
    <row r="46" spans="1:11">
      <c r="A46" s="155" t="s">
        <v>10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</row>
    <row r="47" spans="1:11">
      <c r="A47" s="161" t="s">
        <v>11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</row>
    <row r="48" spans="1:11">
      <c r="A48" s="162" t="s">
        <v>35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</row>
    <row r="49" spans="1:11">
      <c r="A49" s="162" t="s">
        <v>36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</row>
    <row r="50" spans="1:11">
      <c r="A50" s="25"/>
      <c r="B50" s="26" t="s">
        <v>30</v>
      </c>
      <c r="C50" s="26"/>
      <c r="D50" s="25"/>
      <c r="E50" s="25"/>
      <c r="F50" s="25"/>
      <c r="G50" s="25"/>
      <c r="H50" s="25"/>
      <c r="I50" s="25"/>
      <c r="J50" s="25"/>
      <c r="K50" s="52"/>
    </row>
    <row r="51" spans="1:11">
      <c r="A51" s="21"/>
      <c r="B51" s="11"/>
      <c r="C51" s="21"/>
      <c r="D51" s="21"/>
      <c r="E51" s="21"/>
      <c r="F51" s="21"/>
      <c r="H51" s="21"/>
      <c r="I51" s="21"/>
      <c r="J51" s="21"/>
    </row>
    <row r="52" spans="1:11">
      <c r="A52" s="21"/>
      <c r="B52" s="27" t="s">
        <v>32</v>
      </c>
      <c r="C52" s="27"/>
      <c r="D52" s="21"/>
      <c r="E52" s="21"/>
      <c r="F52" s="21"/>
      <c r="G52" s="21"/>
      <c r="H52" s="21"/>
      <c r="I52" s="21"/>
      <c r="J52" s="21"/>
    </row>
    <row r="53" spans="1:11">
      <c r="A53" s="21"/>
      <c r="B53" s="12"/>
      <c r="C53" s="12"/>
      <c r="D53" s="21"/>
      <c r="E53" s="21"/>
      <c r="F53" s="21"/>
      <c r="G53" s="21"/>
      <c r="H53" s="21"/>
      <c r="I53" s="21"/>
      <c r="J53" s="21"/>
    </row>
  </sheetData>
  <mergeCells count="19">
    <mergeCell ref="A46:K46"/>
    <mergeCell ref="A47:K47"/>
    <mergeCell ref="A48:K48"/>
    <mergeCell ref="A49:K49"/>
    <mergeCell ref="A45:B45"/>
    <mergeCell ref="D45:G45"/>
    <mergeCell ref="K7:K9"/>
    <mergeCell ref="A1:K1"/>
    <mergeCell ref="A2:K2"/>
    <mergeCell ref="A5:J5"/>
    <mergeCell ref="C7:J7"/>
    <mergeCell ref="C8:C9"/>
    <mergeCell ref="D8:D9"/>
    <mergeCell ref="F8:F9"/>
    <mergeCell ref="G8:G9"/>
    <mergeCell ref="I8:I9"/>
    <mergeCell ref="J8:J9"/>
    <mergeCell ref="E8:E9"/>
    <mergeCell ref="H8:H9"/>
  </mergeCells>
  <pageMargins left="0.7" right="0.7" top="0.75" bottom="0.75" header="0.3" footer="0.3"/>
  <pageSetup scale="5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CFA6-BA23-49FE-BD7B-964E3F4781D9}">
  <sheetPr>
    <tabColor theme="6" tint="0.59999389629810485"/>
  </sheetPr>
  <dimension ref="A1:AP70"/>
  <sheetViews>
    <sheetView workbookViewId="0">
      <selection sqref="A1:AP1"/>
    </sheetView>
  </sheetViews>
  <sheetFormatPr defaultColWidth="11.42578125" defaultRowHeight="15"/>
  <cols>
    <col min="1" max="1" width="3.5703125" customWidth="1"/>
    <col min="2" max="2" width="51.42578125" customWidth="1"/>
    <col min="3" max="31" width="2.5703125" customWidth="1"/>
    <col min="32" max="32" width="3.5703125" customWidth="1"/>
    <col min="33" max="33" width="2.85546875" customWidth="1"/>
    <col min="34" max="34" width="5.5703125" customWidth="1"/>
    <col min="35" max="36" width="2.85546875" customWidth="1"/>
    <col min="37" max="38" width="3.42578125" customWidth="1"/>
    <col min="39" max="39" width="2.85546875" customWidth="1"/>
    <col min="40" max="40" width="3.28515625" customWidth="1"/>
    <col min="41" max="41" width="2.85546875" customWidth="1"/>
    <col min="42" max="42" width="5.5703125" customWidth="1"/>
  </cols>
  <sheetData>
    <row r="1" spans="1:42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</row>
    <row r="2" spans="1:42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</row>
    <row r="3" spans="1:42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>
      <c r="A4" s="137" t="s">
        <v>115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2" ht="23.45" customHeight="1">
      <c r="A5" s="138" t="s">
        <v>116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</row>
    <row r="6" spans="1:42" ht="9" customHeight="1">
      <c r="A6" s="5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6"/>
      <c r="AG6" s="6"/>
      <c r="AH6" s="6"/>
      <c r="AI6" s="6"/>
      <c r="AJ6" s="3"/>
      <c r="AK6" s="4"/>
      <c r="AL6" s="4"/>
      <c r="AM6" s="4"/>
      <c r="AN6" s="4"/>
      <c r="AO6" s="4"/>
      <c r="AP6" s="4"/>
    </row>
    <row r="7" spans="1:42" ht="10.15" customHeight="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40"/>
      <c r="AF7" s="165" t="s">
        <v>4</v>
      </c>
      <c r="AG7" s="165" t="s">
        <v>33</v>
      </c>
      <c r="AH7" s="165" t="s">
        <v>5</v>
      </c>
      <c r="AI7" s="133" t="s">
        <v>111</v>
      </c>
      <c r="AJ7" s="133" t="s">
        <v>107</v>
      </c>
      <c r="AK7" s="133" t="s">
        <v>99</v>
      </c>
      <c r="AL7" s="124" t="s">
        <v>108</v>
      </c>
      <c r="AM7" s="124" t="s">
        <v>112</v>
      </c>
      <c r="AN7" s="133" t="s">
        <v>109</v>
      </c>
      <c r="AO7" s="133" t="s">
        <v>110</v>
      </c>
      <c r="AP7" s="126" t="s">
        <v>6</v>
      </c>
    </row>
    <row r="8" spans="1:42" ht="63" customHeight="1">
      <c r="A8" s="8"/>
      <c r="B8" s="15"/>
      <c r="C8" s="128">
        <v>45328</v>
      </c>
      <c r="D8" s="130">
        <v>45329</v>
      </c>
      <c r="E8" s="130">
        <v>45334</v>
      </c>
      <c r="F8" s="128">
        <v>45335</v>
      </c>
      <c r="G8" s="130">
        <v>45336</v>
      </c>
      <c r="H8" s="130">
        <v>45341</v>
      </c>
      <c r="I8" s="128">
        <v>45342</v>
      </c>
      <c r="J8" s="130">
        <v>45343</v>
      </c>
      <c r="K8" s="130">
        <v>45348</v>
      </c>
      <c r="L8" s="127">
        <v>45349</v>
      </c>
      <c r="M8" s="130">
        <v>45350</v>
      </c>
      <c r="N8" s="130">
        <v>45355</v>
      </c>
      <c r="O8" s="127">
        <v>45356</v>
      </c>
      <c r="P8" s="130">
        <v>45357</v>
      </c>
      <c r="Q8" s="130">
        <v>45362</v>
      </c>
      <c r="R8" s="185"/>
      <c r="S8" s="185"/>
      <c r="T8" s="148"/>
      <c r="U8" s="146"/>
      <c r="V8" s="148"/>
      <c r="W8" s="148"/>
      <c r="X8" s="146"/>
      <c r="Y8" s="146"/>
      <c r="Z8" s="146"/>
      <c r="AA8" s="134"/>
      <c r="AB8" s="134"/>
      <c r="AC8" s="134"/>
      <c r="AD8" s="134"/>
      <c r="AE8" s="134"/>
      <c r="AF8" s="165"/>
      <c r="AG8" s="165"/>
      <c r="AH8" s="141"/>
      <c r="AI8" s="133"/>
      <c r="AJ8" s="133"/>
      <c r="AK8" s="133"/>
      <c r="AL8" s="125"/>
      <c r="AM8" s="125"/>
      <c r="AN8" s="133"/>
      <c r="AO8" s="133"/>
      <c r="AP8" s="126"/>
    </row>
    <row r="9" spans="1:42" ht="13.9" customHeight="1">
      <c r="A9" s="22" t="s">
        <v>7</v>
      </c>
      <c r="B9" s="23" t="s">
        <v>8</v>
      </c>
      <c r="C9" s="129"/>
      <c r="D9" s="142"/>
      <c r="E9" s="182"/>
      <c r="F9" s="129"/>
      <c r="G9" s="142"/>
      <c r="H9" s="142"/>
      <c r="I9" s="129"/>
      <c r="J9" s="142"/>
      <c r="K9" s="142"/>
      <c r="L9" s="150"/>
      <c r="M9" s="142"/>
      <c r="N9" s="142"/>
      <c r="O9" s="150"/>
      <c r="P9" s="142"/>
      <c r="Q9" s="142"/>
      <c r="R9" s="186"/>
      <c r="S9" s="186"/>
      <c r="T9" s="149"/>
      <c r="U9" s="147"/>
      <c r="V9" s="149"/>
      <c r="W9" s="149"/>
      <c r="X9" s="147"/>
      <c r="Y9" s="147"/>
      <c r="Z9" s="147"/>
      <c r="AA9" s="135"/>
      <c r="AB9" s="135"/>
      <c r="AC9" s="135"/>
      <c r="AD9" s="135"/>
      <c r="AE9" s="135"/>
      <c r="AF9" s="165"/>
      <c r="AG9" s="165"/>
      <c r="AH9" s="141"/>
      <c r="AI9" s="53">
        <v>0.05</v>
      </c>
      <c r="AJ9" s="53">
        <v>0.05</v>
      </c>
      <c r="AK9" s="53">
        <v>0.25</v>
      </c>
      <c r="AL9" s="53">
        <v>0.4</v>
      </c>
      <c r="AM9" s="53">
        <v>0.05</v>
      </c>
      <c r="AN9" s="53">
        <v>0.2</v>
      </c>
      <c r="AO9" s="19" t="s">
        <v>9</v>
      </c>
      <c r="AP9" s="126"/>
    </row>
    <row r="10" spans="1:42" ht="18" customHeight="1">
      <c r="A10" s="10" t="s">
        <v>13</v>
      </c>
      <c r="B10" s="28" t="s">
        <v>80</v>
      </c>
      <c r="C10" s="30" t="s">
        <v>93</v>
      </c>
      <c r="D10" s="30" t="s">
        <v>93</v>
      </c>
      <c r="E10" s="30" t="s">
        <v>93</v>
      </c>
      <c r="F10" s="30" t="s">
        <v>93</v>
      </c>
      <c r="G10" s="30" t="s">
        <v>93</v>
      </c>
      <c r="H10" s="30" t="s">
        <v>93</v>
      </c>
      <c r="I10" s="30" t="s">
        <v>93</v>
      </c>
      <c r="J10" s="30" t="s">
        <v>93</v>
      </c>
      <c r="K10" s="30" t="s">
        <v>93</v>
      </c>
      <c r="L10" s="30" t="s">
        <v>93</v>
      </c>
      <c r="M10" s="30" t="s">
        <v>93</v>
      </c>
      <c r="N10" s="30" t="s">
        <v>93</v>
      </c>
      <c r="O10" s="30" t="s">
        <v>93</v>
      </c>
      <c r="P10" s="30" t="s">
        <v>93</v>
      </c>
      <c r="Q10" s="30" t="s">
        <v>93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9">
        <f t="shared" ref="AF10:AF18" si="0">COUNTIF(C10:Z10,"f")+(ROUNDDOWN(COUNTIF(C10:Z10,"r")/2,0))</f>
        <v>0</v>
      </c>
      <c r="AG10" s="9">
        <f t="shared" ref="AG10:AG18" si="1">COUNTIF(C10:Z10,"a")+COUNTIF(C10:Z10,"j")+COUNTIF(C10:Z10,"r")-(ROUNDDOWN(COUNTIF(C10:Z10,"r")/2,0))</f>
        <v>15</v>
      </c>
      <c r="AH10" s="9">
        <f t="shared" ref="AH10:AH28" si="2">(AG10*100)/COUNTA(C10:Q10)</f>
        <v>100</v>
      </c>
      <c r="AI10" s="9">
        <v>5</v>
      </c>
      <c r="AJ10" s="9">
        <v>5</v>
      </c>
      <c r="AK10" s="9">
        <v>20</v>
      </c>
      <c r="AL10" s="9">
        <v>40</v>
      </c>
      <c r="AM10" s="9">
        <v>5</v>
      </c>
      <c r="AN10" s="9">
        <v>11</v>
      </c>
      <c r="AO10" s="9">
        <f t="shared" ref="AO10:AO18" si="3">IF(AND(AF10=0,COUNTIF(C10:Q10,"j")=0),2,0)</f>
        <v>2</v>
      </c>
      <c r="AP10" s="54">
        <f>SUM(AI10:AO10)/10</f>
        <v>8.8000000000000007</v>
      </c>
    </row>
    <row r="11" spans="1:42" ht="18">
      <c r="A11" s="10" t="s">
        <v>14</v>
      </c>
      <c r="B11" s="28" t="s">
        <v>88</v>
      </c>
      <c r="C11" s="30" t="s">
        <v>93</v>
      </c>
      <c r="D11" s="30" t="s">
        <v>93</v>
      </c>
      <c r="E11" s="30" t="s">
        <v>93</v>
      </c>
      <c r="F11" s="30" t="s">
        <v>98</v>
      </c>
      <c r="G11" s="30" t="s">
        <v>93</v>
      </c>
      <c r="H11" s="30" t="s">
        <v>93</v>
      </c>
      <c r="I11" s="30" t="s">
        <v>93</v>
      </c>
      <c r="J11" s="30" t="s">
        <v>93</v>
      </c>
      <c r="K11" s="30" t="s">
        <v>93</v>
      </c>
      <c r="L11" s="30" t="s">
        <v>93</v>
      </c>
      <c r="M11" s="30" t="s">
        <v>93</v>
      </c>
      <c r="N11" s="30" t="s">
        <v>93</v>
      </c>
      <c r="O11" s="30" t="s">
        <v>93</v>
      </c>
      <c r="P11" s="30" t="s">
        <v>93</v>
      </c>
      <c r="Q11" s="30" t="s">
        <v>93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9"/>
      <c r="AC11" s="9"/>
      <c r="AD11" s="9"/>
      <c r="AE11" s="9"/>
      <c r="AF11" s="9">
        <f t="shared" si="0"/>
        <v>1</v>
      </c>
      <c r="AG11" s="9">
        <f t="shared" si="1"/>
        <v>14</v>
      </c>
      <c r="AH11" s="9">
        <f t="shared" si="2"/>
        <v>93.333333333333329</v>
      </c>
      <c r="AI11" s="9">
        <v>5</v>
      </c>
      <c r="AJ11" s="9">
        <v>5</v>
      </c>
      <c r="AK11" s="9">
        <v>19</v>
      </c>
      <c r="AL11" s="9">
        <v>36.363636363636367</v>
      </c>
      <c r="AM11" s="9">
        <v>5</v>
      </c>
      <c r="AN11" s="9">
        <v>11</v>
      </c>
      <c r="AO11" s="9">
        <f t="shared" si="3"/>
        <v>0</v>
      </c>
      <c r="AP11" s="54">
        <f t="shared" ref="AP11:AP28" si="4">SUM(AI11:AO11)/10</f>
        <v>8.1363636363636367</v>
      </c>
    </row>
    <row r="12" spans="1:42" ht="18">
      <c r="A12" s="10" t="s">
        <v>15</v>
      </c>
      <c r="B12" s="28" t="s">
        <v>44</v>
      </c>
      <c r="C12" s="30" t="s">
        <v>93</v>
      </c>
      <c r="D12" s="30" t="s">
        <v>93</v>
      </c>
      <c r="E12" s="30" t="s">
        <v>93</v>
      </c>
      <c r="F12" s="30" t="s">
        <v>93</v>
      </c>
      <c r="G12" s="30" t="s">
        <v>93</v>
      </c>
      <c r="H12" s="30" t="s">
        <v>93</v>
      </c>
      <c r="I12" s="30" t="s">
        <v>93</v>
      </c>
      <c r="J12" s="30" t="s">
        <v>93</v>
      </c>
      <c r="K12" s="30" t="s">
        <v>93</v>
      </c>
      <c r="L12" s="30" t="s">
        <v>93</v>
      </c>
      <c r="M12" s="30" t="s">
        <v>93</v>
      </c>
      <c r="N12" s="30" t="s">
        <v>93</v>
      </c>
      <c r="O12" s="30" t="s">
        <v>93</v>
      </c>
      <c r="P12" s="30" t="s">
        <v>93</v>
      </c>
      <c r="Q12" s="30" t="s">
        <v>93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9"/>
      <c r="AC12" s="9"/>
      <c r="AD12" s="9"/>
      <c r="AE12" s="9"/>
      <c r="AF12" s="9">
        <f t="shared" si="0"/>
        <v>0</v>
      </c>
      <c r="AG12" s="9">
        <f t="shared" si="1"/>
        <v>15</v>
      </c>
      <c r="AH12" s="9">
        <f t="shared" si="2"/>
        <v>100</v>
      </c>
      <c r="AI12" s="9">
        <v>5</v>
      </c>
      <c r="AJ12" s="9">
        <v>5</v>
      </c>
      <c r="AK12" s="9">
        <v>21</v>
      </c>
      <c r="AL12" s="9">
        <v>40</v>
      </c>
      <c r="AM12" s="9">
        <v>5</v>
      </c>
      <c r="AN12" s="9">
        <v>15</v>
      </c>
      <c r="AO12" s="9">
        <f t="shared" si="3"/>
        <v>2</v>
      </c>
      <c r="AP12" s="54">
        <f t="shared" si="4"/>
        <v>9.3000000000000007</v>
      </c>
    </row>
    <row r="13" spans="1:42" ht="18">
      <c r="A13" s="10" t="s">
        <v>16</v>
      </c>
      <c r="B13" s="28" t="s">
        <v>81</v>
      </c>
      <c r="C13" s="30" t="s">
        <v>93</v>
      </c>
      <c r="D13" s="30" t="s">
        <v>93</v>
      </c>
      <c r="E13" s="30" t="s">
        <v>93</v>
      </c>
      <c r="F13" s="30" t="s">
        <v>93</v>
      </c>
      <c r="G13" s="30" t="s">
        <v>93</v>
      </c>
      <c r="H13" s="30" t="s">
        <v>93</v>
      </c>
      <c r="I13" s="30" t="s">
        <v>93</v>
      </c>
      <c r="J13" s="30" t="s">
        <v>93</v>
      </c>
      <c r="K13" s="30" t="s">
        <v>93</v>
      </c>
      <c r="L13" s="30" t="s">
        <v>93</v>
      </c>
      <c r="M13" s="30" t="s">
        <v>93</v>
      </c>
      <c r="N13" s="30" t="s">
        <v>93</v>
      </c>
      <c r="O13" s="30" t="s">
        <v>93</v>
      </c>
      <c r="P13" s="30" t="s">
        <v>93</v>
      </c>
      <c r="Q13" s="30" t="s">
        <v>93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9"/>
      <c r="AC13" s="9"/>
      <c r="AD13" s="9"/>
      <c r="AE13" s="9"/>
      <c r="AF13" s="9">
        <f t="shared" si="0"/>
        <v>0</v>
      </c>
      <c r="AG13" s="9">
        <f t="shared" si="1"/>
        <v>15</v>
      </c>
      <c r="AH13" s="9">
        <f t="shared" si="2"/>
        <v>100</v>
      </c>
      <c r="AI13" s="9">
        <v>0</v>
      </c>
      <c r="AJ13" s="9">
        <v>5</v>
      </c>
      <c r="AK13" s="9">
        <v>20</v>
      </c>
      <c r="AL13" s="9">
        <v>32.727272727272727</v>
      </c>
      <c r="AM13" s="9">
        <v>5</v>
      </c>
      <c r="AN13" s="9">
        <v>12</v>
      </c>
      <c r="AO13" s="9">
        <f t="shared" si="3"/>
        <v>2</v>
      </c>
      <c r="AP13" s="54">
        <f t="shared" si="4"/>
        <v>7.672727272727272</v>
      </c>
    </row>
    <row r="14" spans="1:42" ht="18" customHeight="1">
      <c r="A14" s="10" t="s">
        <v>17</v>
      </c>
      <c r="B14" s="28" t="s">
        <v>57</v>
      </c>
      <c r="C14" s="30" t="s">
        <v>93</v>
      </c>
      <c r="D14" s="30" t="s">
        <v>93</v>
      </c>
      <c r="E14" s="30" t="s">
        <v>93</v>
      </c>
      <c r="F14" s="30" t="s">
        <v>93</v>
      </c>
      <c r="G14" s="30" t="s">
        <v>98</v>
      </c>
      <c r="H14" s="30" t="s">
        <v>93</v>
      </c>
      <c r="I14" s="30" t="s">
        <v>93</v>
      </c>
      <c r="J14" s="30" t="s">
        <v>93</v>
      </c>
      <c r="K14" s="30" t="s">
        <v>93</v>
      </c>
      <c r="L14" s="30" t="s">
        <v>93</v>
      </c>
      <c r="M14" s="30" t="s">
        <v>93</v>
      </c>
      <c r="N14" s="30" t="s">
        <v>93</v>
      </c>
      <c r="O14" s="30" t="s">
        <v>96</v>
      </c>
      <c r="P14" s="30" t="s">
        <v>93</v>
      </c>
      <c r="Q14" s="30" t="s">
        <v>93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9"/>
      <c r="AC14" s="9"/>
      <c r="AD14" s="9"/>
      <c r="AE14" s="9"/>
      <c r="AF14" s="9">
        <f t="shared" si="0"/>
        <v>1</v>
      </c>
      <c r="AG14" s="9">
        <f t="shared" si="1"/>
        <v>14</v>
      </c>
      <c r="AH14" s="9">
        <f t="shared" si="2"/>
        <v>93.333333333333329</v>
      </c>
      <c r="AI14" s="9">
        <v>5</v>
      </c>
      <c r="AJ14" s="9">
        <v>5</v>
      </c>
      <c r="AK14" s="9">
        <v>25</v>
      </c>
      <c r="AL14" s="9">
        <v>36.363636363636367</v>
      </c>
      <c r="AM14" s="9">
        <v>5</v>
      </c>
      <c r="AN14" s="9">
        <v>10</v>
      </c>
      <c r="AO14" s="9">
        <f t="shared" si="3"/>
        <v>0</v>
      </c>
      <c r="AP14" s="54">
        <f t="shared" si="4"/>
        <v>8.6363636363636367</v>
      </c>
    </row>
    <row r="15" spans="1:42" ht="18" customHeight="1">
      <c r="A15" s="10" t="s">
        <v>18</v>
      </c>
      <c r="B15" s="28" t="s">
        <v>47</v>
      </c>
      <c r="C15" s="30" t="s">
        <v>93</v>
      </c>
      <c r="D15" s="30" t="s">
        <v>93</v>
      </c>
      <c r="E15" s="30" t="s">
        <v>93</v>
      </c>
      <c r="F15" s="30" t="s">
        <v>93</v>
      </c>
      <c r="G15" s="30" t="s">
        <v>93</v>
      </c>
      <c r="H15" s="30" t="s">
        <v>93</v>
      </c>
      <c r="I15" s="30" t="s">
        <v>93</v>
      </c>
      <c r="J15" s="30" t="s">
        <v>93</v>
      </c>
      <c r="K15" s="30" t="s">
        <v>93</v>
      </c>
      <c r="L15" s="30" t="s">
        <v>93</v>
      </c>
      <c r="M15" s="30" t="s">
        <v>93</v>
      </c>
      <c r="N15" s="30" t="s">
        <v>93</v>
      </c>
      <c r="O15" s="30" t="s">
        <v>93</v>
      </c>
      <c r="P15" s="30" t="s">
        <v>93</v>
      </c>
      <c r="Q15" s="30" t="s">
        <v>93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9"/>
      <c r="AC15" s="9"/>
      <c r="AD15" s="9"/>
      <c r="AE15" s="9"/>
      <c r="AF15" s="9">
        <f t="shared" si="0"/>
        <v>0</v>
      </c>
      <c r="AG15" s="9">
        <f t="shared" si="1"/>
        <v>15</v>
      </c>
      <c r="AH15" s="9">
        <f t="shared" si="2"/>
        <v>100</v>
      </c>
      <c r="AI15" s="9">
        <v>3</v>
      </c>
      <c r="AJ15" s="9">
        <v>5</v>
      </c>
      <c r="AK15" s="9">
        <v>19</v>
      </c>
      <c r="AL15" s="9">
        <v>40</v>
      </c>
      <c r="AM15" s="9">
        <v>5</v>
      </c>
      <c r="AN15" s="9">
        <v>13</v>
      </c>
      <c r="AO15" s="9">
        <f t="shared" si="3"/>
        <v>2</v>
      </c>
      <c r="AP15" s="54">
        <f t="shared" si="4"/>
        <v>8.6999999999999993</v>
      </c>
    </row>
    <row r="16" spans="1:42" ht="18">
      <c r="A16" s="10" t="s">
        <v>19</v>
      </c>
      <c r="B16" s="28" t="s">
        <v>90</v>
      </c>
      <c r="C16" s="30" t="s">
        <v>93</v>
      </c>
      <c r="D16" s="30" t="s">
        <v>93</v>
      </c>
      <c r="E16" s="30" t="s">
        <v>93</v>
      </c>
      <c r="F16" s="30" t="s">
        <v>93</v>
      </c>
      <c r="G16" s="30" t="s">
        <v>93</v>
      </c>
      <c r="H16" s="30" t="s">
        <v>93</v>
      </c>
      <c r="I16" s="30" t="s">
        <v>93</v>
      </c>
      <c r="J16" s="30" t="s">
        <v>93</v>
      </c>
      <c r="K16" s="30" t="s">
        <v>93</v>
      </c>
      <c r="L16" s="30" t="s">
        <v>93</v>
      </c>
      <c r="M16" s="30" t="s">
        <v>93</v>
      </c>
      <c r="N16" s="30" t="s">
        <v>95</v>
      </c>
      <c r="O16" s="30" t="s">
        <v>93</v>
      </c>
      <c r="P16" s="30" t="s">
        <v>93</v>
      </c>
      <c r="Q16" s="30" t="s">
        <v>93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9"/>
      <c r="AC16" s="9"/>
      <c r="AD16" s="9"/>
      <c r="AE16" s="9"/>
      <c r="AF16" s="9">
        <f t="shared" si="0"/>
        <v>0</v>
      </c>
      <c r="AG16" s="9">
        <f t="shared" si="1"/>
        <v>15</v>
      </c>
      <c r="AH16" s="9">
        <f t="shared" si="2"/>
        <v>100</v>
      </c>
      <c r="AI16" s="9">
        <v>5</v>
      </c>
      <c r="AJ16" s="9">
        <v>5</v>
      </c>
      <c r="AK16" s="9">
        <v>25</v>
      </c>
      <c r="AL16" s="9">
        <v>29.09090909090909</v>
      </c>
      <c r="AM16" s="9">
        <v>3</v>
      </c>
      <c r="AN16" s="9">
        <v>8</v>
      </c>
      <c r="AO16" s="9">
        <f t="shared" si="3"/>
        <v>2</v>
      </c>
      <c r="AP16" s="54">
        <f t="shared" si="4"/>
        <v>7.709090909090909</v>
      </c>
    </row>
    <row r="17" spans="1:42" ht="18">
      <c r="A17" s="10" t="s">
        <v>20</v>
      </c>
      <c r="B17" s="28" t="s">
        <v>46</v>
      </c>
      <c r="C17" s="30" t="s">
        <v>93</v>
      </c>
      <c r="D17" s="30" t="s">
        <v>93</v>
      </c>
      <c r="E17" s="30" t="s">
        <v>93</v>
      </c>
      <c r="F17" s="30" t="s">
        <v>93</v>
      </c>
      <c r="G17" s="30" t="s">
        <v>93</v>
      </c>
      <c r="H17" s="30" t="s">
        <v>93</v>
      </c>
      <c r="I17" s="30" t="s">
        <v>93</v>
      </c>
      <c r="J17" s="30" t="s">
        <v>93</v>
      </c>
      <c r="K17" s="30" t="s">
        <v>93</v>
      </c>
      <c r="L17" s="30" t="s">
        <v>93</v>
      </c>
      <c r="M17" s="30" t="s">
        <v>93</v>
      </c>
      <c r="N17" s="30" t="s">
        <v>93</v>
      </c>
      <c r="O17" s="30" t="s">
        <v>93</v>
      </c>
      <c r="P17" s="30" t="s">
        <v>93</v>
      </c>
      <c r="Q17" s="30" t="s">
        <v>93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9"/>
      <c r="AC17" s="9"/>
      <c r="AD17" s="9"/>
      <c r="AE17" s="9"/>
      <c r="AF17" s="9">
        <f t="shared" si="0"/>
        <v>0</v>
      </c>
      <c r="AG17" s="9">
        <f t="shared" si="1"/>
        <v>15</v>
      </c>
      <c r="AH17" s="9">
        <f t="shared" si="2"/>
        <v>100</v>
      </c>
      <c r="AI17" s="9">
        <v>5</v>
      </c>
      <c r="AJ17" s="9">
        <v>5</v>
      </c>
      <c r="AK17" s="9">
        <v>25</v>
      </c>
      <c r="AL17" s="9">
        <v>40</v>
      </c>
      <c r="AM17" s="9">
        <v>5</v>
      </c>
      <c r="AN17" s="9">
        <v>14</v>
      </c>
      <c r="AO17" s="9">
        <f t="shared" si="3"/>
        <v>2</v>
      </c>
      <c r="AP17" s="54">
        <f t="shared" si="4"/>
        <v>9.6</v>
      </c>
    </row>
    <row r="18" spans="1:42" ht="18">
      <c r="A18" s="10" t="s">
        <v>21</v>
      </c>
      <c r="B18" s="28" t="s">
        <v>51</v>
      </c>
      <c r="C18" s="30" t="s">
        <v>93</v>
      </c>
      <c r="D18" s="30" t="s">
        <v>93</v>
      </c>
      <c r="E18" s="30" t="s">
        <v>96</v>
      </c>
      <c r="F18" s="30" t="s">
        <v>93</v>
      </c>
      <c r="G18" s="30" t="s">
        <v>96</v>
      </c>
      <c r="H18" s="30" t="s">
        <v>93</v>
      </c>
      <c r="I18" s="30" t="s">
        <v>93</v>
      </c>
      <c r="J18" s="30" t="s">
        <v>93</v>
      </c>
      <c r="K18" s="30" t="s">
        <v>93</v>
      </c>
      <c r="L18" s="30" t="s">
        <v>93</v>
      </c>
      <c r="M18" s="30" t="s">
        <v>93</v>
      </c>
      <c r="N18" s="30" t="s">
        <v>93</v>
      </c>
      <c r="O18" s="30" t="s">
        <v>93</v>
      </c>
      <c r="P18" s="30" t="s">
        <v>93</v>
      </c>
      <c r="Q18" s="30" t="s">
        <v>93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9"/>
      <c r="AC18" s="9"/>
      <c r="AD18" s="9"/>
      <c r="AE18" s="9"/>
      <c r="AF18" s="9">
        <f t="shared" si="0"/>
        <v>0</v>
      </c>
      <c r="AG18" s="9">
        <f t="shared" si="1"/>
        <v>15</v>
      </c>
      <c r="AH18" s="9">
        <f t="shared" si="2"/>
        <v>100</v>
      </c>
      <c r="AI18" s="9">
        <v>5</v>
      </c>
      <c r="AJ18" s="9"/>
      <c r="AK18" s="9">
        <v>25</v>
      </c>
      <c r="AL18" s="9">
        <v>40</v>
      </c>
      <c r="AM18" s="9">
        <v>5</v>
      </c>
      <c r="AN18" s="9">
        <v>11</v>
      </c>
      <c r="AO18" s="9">
        <f t="shared" si="3"/>
        <v>0</v>
      </c>
      <c r="AP18" s="54">
        <f t="shared" si="4"/>
        <v>8.6</v>
      </c>
    </row>
    <row r="19" spans="1:42" ht="18">
      <c r="A19" s="10" t="s">
        <v>22</v>
      </c>
      <c r="B19" s="28" t="s">
        <v>82</v>
      </c>
      <c r="C19" s="30" t="s">
        <v>93</v>
      </c>
      <c r="D19" s="30" t="s">
        <v>93</v>
      </c>
      <c r="E19" s="30" t="s">
        <v>95</v>
      </c>
      <c r="F19" s="30" t="s">
        <v>93</v>
      </c>
      <c r="G19" s="30" t="s">
        <v>93</v>
      </c>
      <c r="H19" s="30" t="s">
        <v>96</v>
      </c>
      <c r="I19" s="30" t="s">
        <v>93</v>
      </c>
      <c r="J19" s="30" t="s">
        <v>93</v>
      </c>
      <c r="K19" s="30" t="s">
        <v>98</v>
      </c>
      <c r="L19" s="30" t="s">
        <v>98</v>
      </c>
      <c r="M19" s="30" t="s">
        <v>98</v>
      </c>
      <c r="N19" s="30" t="s">
        <v>95</v>
      </c>
      <c r="O19" s="30" t="s">
        <v>93</v>
      </c>
      <c r="P19" s="30" t="s">
        <v>93</v>
      </c>
      <c r="Q19" s="30" t="s">
        <v>96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9"/>
      <c r="AC19" s="9"/>
      <c r="AD19" s="9"/>
      <c r="AE19" s="9"/>
      <c r="AF19" s="9">
        <v>3</v>
      </c>
      <c r="AG19" s="9">
        <v>12</v>
      </c>
      <c r="AH19" s="9">
        <f t="shared" si="2"/>
        <v>80</v>
      </c>
      <c r="AI19" s="9">
        <v>5</v>
      </c>
      <c r="AJ19" s="9">
        <v>5</v>
      </c>
      <c r="AK19" s="9">
        <v>5</v>
      </c>
      <c r="AL19" s="9">
        <v>0</v>
      </c>
      <c r="AM19" s="9">
        <v>21.818181818181817</v>
      </c>
      <c r="AN19" s="9">
        <v>5</v>
      </c>
      <c r="AO19" s="9">
        <v>3</v>
      </c>
      <c r="AP19" s="54">
        <f t="shared" si="4"/>
        <v>4.4818181818181815</v>
      </c>
    </row>
    <row r="20" spans="1:42" ht="18">
      <c r="A20" s="10" t="s">
        <v>23</v>
      </c>
      <c r="B20" s="28" t="s">
        <v>83</v>
      </c>
      <c r="C20" s="30" t="s">
        <v>93</v>
      </c>
      <c r="D20" s="30" t="s">
        <v>93</v>
      </c>
      <c r="E20" s="30" t="s">
        <v>93</v>
      </c>
      <c r="F20" s="30" t="s">
        <v>93</v>
      </c>
      <c r="G20" s="30" t="s">
        <v>93</v>
      </c>
      <c r="H20" s="30" t="s">
        <v>93</v>
      </c>
      <c r="I20" s="30" t="s">
        <v>93</v>
      </c>
      <c r="J20" s="30" t="s">
        <v>93</v>
      </c>
      <c r="K20" s="30" t="s">
        <v>93</v>
      </c>
      <c r="L20" s="30" t="s">
        <v>93</v>
      </c>
      <c r="M20" s="30" t="s">
        <v>93</v>
      </c>
      <c r="N20" s="30" t="s">
        <v>93</v>
      </c>
      <c r="O20" s="30" t="s">
        <v>93</v>
      </c>
      <c r="P20" s="30" t="s">
        <v>93</v>
      </c>
      <c r="Q20" s="30" t="s">
        <v>93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9"/>
      <c r="AC20" s="9"/>
      <c r="AD20" s="9"/>
      <c r="AE20" s="9"/>
      <c r="AF20" s="9">
        <f t="shared" ref="AF20:AF28" si="5">COUNTIF(C20:Z20,"f")+(ROUNDDOWN(COUNTIF(C20:Z20,"r")/2,0))</f>
        <v>0</v>
      </c>
      <c r="AG20" s="9">
        <f t="shared" ref="AG20:AG28" si="6">COUNTIF(C20:Z20,"a")+COUNTIF(C20:Z20,"j")+COUNTIF(C20:Z20,"r")-(ROUNDDOWN(COUNTIF(C20:Z20,"r")/2,0))</f>
        <v>15</v>
      </c>
      <c r="AH20" s="9">
        <f t="shared" si="2"/>
        <v>100</v>
      </c>
      <c r="AI20" s="9">
        <v>5</v>
      </c>
      <c r="AJ20" s="9">
        <v>5</v>
      </c>
      <c r="AK20" s="9">
        <v>21</v>
      </c>
      <c r="AL20" s="9">
        <v>40</v>
      </c>
      <c r="AM20" s="9">
        <v>5</v>
      </c>
      <c r="AN20" s="9">
        <v>13</v>
      </c>
      <c r="AO20" s="9">
        <f t="shared" ref="AO20:AO28" si="7">IF(AND(AF20=0,COUNTIF(C20:Q20,"j")=0),2,0)</f>
        <v>2</v>
      </c>
      <c r="AP20" s="54">
        <f t="shared" si="4"/>
        <v>9.1</v>
      </c>
    </row>
    <row r="21" spans="1:42" ht="18" customHeight="1">
      <c r="A21" s="10" t="s">
        <v>24</v>
      </c>
      <c r="B21" s="28" t="s">
        <v>84</v>
      </c>
      <c r="C21" s="30" t="s">
        <v>93</v>
      </c>
      <c r="D21" s="30" t="s">
        <v>93</v>
      </c>
      <c r="E21" s="30" t="s">
        <v>95</v>
      </c>
      <c r="F21" s="30" t="s">
        <v>93</v>
      </c>
      <c r="G21" s="30" t="s">
        <v>96</v>
      </c>
      <c r="H21" s="30" t="s">
        <v>95</v>
      </c>
      <c r="I21" s="30" t="s">
        <v>93</v>
      </c>
      <c r="J21" s="30" t="s">
        <v>96</v>
      </c>
      <c r="K21" s="30" t="s">
        <v>95</v>
      </c>
      <c r="L21" s="30" t="s">
        <v>93</v>
      </c>
      <c r="M21" s="30" t="s">
        <v>93</v>
      </c>
      <c r="N21" s="30" t="s">
        <v>98</v>
      </c>
      <c r="O21" s="30" t="s">
        <v>93</v>
      </c>
      <c r="P21" s="30" t="s">
        <v>93</v>
      </c>
      <c r="Q21" s="30" t="s">
        <v>95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9"/>
      <c r="AC21" s="9"/>
      <c r="AD21" s="9"/>
      <c r="AE21" s="9"/>
      <c r="AF21" s="9">
        <f t="shared" si="5"/>
        <v>3</v>
      </c>
      <c r="AG21" s="9">
        <f t="shared" si="6"/>
        <v>12</v>
      </c>
      <c r="AH21" s="9">
        <f t="shared" si="2"/>
        <v>80</v>
      </c>
      <c r="AI21" s="9">
        <v>5</v>
      </c>
      <c r="AJ21" s="9">
        <v>5</v>
      </c>
      <c r="AK21" s="9">
        <v>20</v>
      </c>
      <c r="AL21" s="9">
        <v>21.818181818181817</v>
      </c>
      <c r="AM21" s="9">
        <v>5</v>
      </c>
      <c r="AN21" s="9">
        <v>6</v>
      </c>
      <c r="AO21" s="9">
        <f t="shared" si="7"/>
        <v>0</v>
      </c>
      <c r="AP21" s="54">
        <f t="shared" si="4"/>
        <v>6.2818181818181813</v>
      </c>
    </row>
    <row r="22" spans="1:42" ht="18">
      <c r="A22" s="10" t="s">
        <v>25</v>
      </c>
      <c r="B22" s="28" t="s">
        <v>53</v>
      </c>
      <c r="C22" s="30" t="s">
        <v>93</v>
      </c>
      <c r="D22" s="30" t="s">
        <v>93</v>
      </c>
      <c r="E22" s="30" t="s">
        <v>93</v>
      </c>
      <c r="F22" s="30" t="s">
        <v>93</v>
      </c>
      <c r="G22" s="30" t="s">
        <v>93</v>
      </c>
      <c r="H22" s="30" t="s">
        <v>93</v>
      </c>
      <c r="I22" s="30" t="s">
        <v>93</v>
      </c>
      <c r="J22" s="30" t="s">
        <v>93</v>
      </c>
      <c r="K22" s="30" t="s">
        <v>93</v>
      </c>
      <c r="L22" s="30" t="s">
        <v>93</v>
      </c>
      <c r="M22" s="30" t="s">
        <v>93</v>
      </c>
      <c r="N22" s="30" t="s">
        <v>93</v>
      </c>
      <c r="O22" s="30" t="s">
        <v>93</v>
      </c>
      <c r="P22" s="30" t="s">
        <v>93</v>
      </c>
      <c r="Q22" s="30" t="s">
        <v>93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9"/>
      <c r="AC22" s="9"/>
      <c r="AD22" s="9"/>
      <c r="AE22" s="9"/>
      <c r="AF22" s="9">
        <f t="shared" si="5"/>
        <v>0</v>
      </c>
      <c r="AG22" s="9">
        <f t="shared" si="6"/>
        <v>15</v>
      </c>
      <c r="AH22" s="9">
        <f t="shared" si="2"/>
        <v>100</v>
      </c>
      <c r="AI22" s="9">
        <v>5</v>
      </c>
      <c r="AJ22" s="9">
        <v>5</v>
      </c>
      <c r="AK22" s="9">
        <v>18</v>
      </c>
      <c r="AL22" s="9">
        <v>40</v>
      </c>
      <c r="AM22" s="9">
        <v>5</v>
      </c>
      <c r="AN22" s="9">
        <v>15</v>
      </c>
      <c r="AO22" s="9">
        <f t="shared" si="7"/>
        <v>2</v>
      </c>
      <c r="AP22" s="55">
        <f t="shared" si="4"/>
        <v>9</v>
      </c>
    </row>
    <row r="23" spans="1:42" ht="18">
      <c r="A23" s="10" t="s">
        <v>26</v>
      </c>
      <c r="B23" s="28" t="s">
        <v>52</v>
      </c>
      <c r="C23" s="30" t="s">
        <v>93</v>
      </c>
      <c r="D23" s="30" t="s">
        <v>93</v>
      </c>
      <c r="E23" s="30" t="s">
        <v>93</v>
      </c>
      <c r="F23" s="30" t="s">
        <v>93</v>
      </c>
      <c r="G23" s="30" t="s">
        <v>93</v>
      </c>
      <c r="H23" s="30" t="s">
        <v>93</v>
      </c>
      <c r="I23" s="30" t="s">
        <v>93</v>
      </c>
      <c r="J23" s="30" t="s">
        <v>93</v>
      </c>
      <c r="K23" s="30" t="s">
        <v>93</v>
      </c>
      <c r="L23" s="30" t="s">
        <v>93</v>
      </c>
      <c r="M23" s="30" t="s">
        <v>93</v>
      </c>
      <c r="N23" s="30" t="s">
        <v>93</v>
      </c>
      <c r="O23" s="30" t="s">
        <v>93</v>
      </c>
      <c r="P23" s="30" t="s">
        <v>93</v>
      </c>
      <c r="Q23" s="30" t="s">
        <v>93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9"/>
      <c r="AC23" s="9"/>
      <c r="AD23" s="9"/>
      <c r="AE23" s="9"/>
      <c r="AF23" s="9">
        <f t="shared" si="5"/>
        <v>0</v>
      </c>
      <c r="AG23" s="9">
        <f t="shared" si="6"/>
        <v>15</v>
      </c>
      <c r="AH23" s="9">
        <f t="shared" si="2"/>
        <v>100</v>
      </c>
      <c r="AI23" s="9">
        <v>5</v>
      </c>
      <c r="AJ23" s="9">
        <v>5</v>
      </c>
      <c r="AK23" s="9">
        <v>25</v>
      </c>
      <c r="AL23" s="9">
        <v>36.363636363636367</v>
      </c>
      <c r="AM23" s="9">
        <v>5</v>
      </c>
      <c r="AN23" s="9">
        <v>15</v>
      </c>
      <c r="AO23" s="9">
        <f t="shared" si="7"/>
        <v>2</v>
      </c>
      <c r="AP23" s="54">
        <f t="shared" si="4"/>
        <v>9.3363636363636378</v>
      </c>
    </row>
    <row r="24" spans="1:42" ht="18">
      <c r="A24" s="10" t="s">
        <v>27</v>
      </c>
      <c r="B24" s="28" t="s">
        <v>49</v>
      </c>
      <c r="C24" s="30" t="s">
        <v>93</v>
      </c>
      <c r="D24" s="30" t="s">
        <v>93</v>
      </c>
      <c r="E24" s="30" t="s">
        <v>93</v>
      </c>
      <c r="F24" s="30" t="s">
        <v>93</v>
      </c>
      <c r="G24" s="30" t="s">
        <v>93</v>
      </c>
      <c r="H24" s="30" t="s">
        <v>93</v>
      </c>
      <c r="I24" s="30" t="s">
        <v>93</v>
      </c>
      <c r="J24" s="30" t="s">
        <v>93</v>
      </c>
      <c r="K24" s="30" t="s">
        <v>93</v>
      </c>
      <c r="L24" s="30" t="s">
        <v>93</v>
      </c>
      <c r="M24" s="30" t="s">
        <v>93</v>
      </c>
      <c r="N24" s="30" t="s">
        <v>93</v>
      </c>
      <c r="O24" s="30" t="s">
        <v>93</v>
      </c>
      <c r="P24" s="30" t="s">
        <v>93</v>
      </c>
      <c r="Q24" s="30" t="s">
        <v>93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9"/>
      <c r="AC24" s="9"/>
      <c r="AD24" s="9"/>
      <c r="AE24" s="9"/>
      <c r="AF24" s="9">
        <f t="shared" si="5"/>
        <v>0</v>
      </c>
      <c r="AG24" s="9">
        <f t="shared" si="6"/>
        <v>15</v>
      </c>
      <c r="AH24" s="9">
        <f t="shared" si="2"/>
        <v>100</v>
      </c>
      <c r="AI24" s="9">
        <v>5</v>
      </c>
      <c r="AJ24" s="9">
        <v>5</v>
      </c>
      <c r="AK24" s="9">
        <v>25</v>
      </c>
      <c r="AL24" s="9">
        <v>36.363636363636367</v>
      </c>
      <c r="AM24" s="9">
        <v>5</v>
      </c>
      <c r="AN24" s="9">
        <v>12</v>
      </c>
      <c r="AO24" s="9">
        <f t="shared" si="7"/>
        <v>2</v>
      </c>
      <c r="AP24" s="54">
        <f t="shared" si="4"/>
        <v>9.036363636363637</v>
      </c>
    </row>
    <row r="25" spans="1:42" ht="18">
      <c r="A25" s="10" t="s">
        <v>28</v>
      </c>
      <c r="B25" s="28" t="s">
        <v>45</v>
      </c>
      <c r="C25" s="30" t="s">
        <v>93</v>
      </c>
      <c r="D25" s="30" t="s">
        <v>93</v>
      </c>
      <c r="E25" s="30" t="s">
        <v>93</v>
      </c>
      <c r="F25" s="30" t="s">
        <v>93</v>
      </c>
      <c r="G25" s="30" t="s">
        <v>93</v>
      </c>
      <c r="H25" s="30" t="s">
        <v>93</v>
      </c>
      <c r="I25" s="30" t="s">
        <v>93</v>
      </c>
      <c r="J25" s="30" t="s">
        <v>93</v>
      </c>
      <c r="K25" s="30" t="s">
        <v>93</v>
      </c>
      <c r="L25" s="30" t="s">
        <v>93</v>
      </c>
      <c r="M25" s="30" t="s">
        <v>93</v>
      </c>
      <c r="N25" s="30" t="s">
        <v>93</v>
      </c>
      <c r="O25" s="30" t="s">
        <v>93</v>
      </c>
      <c r="P25" s="30" t="s">
        <v>93</v>
      </c>
      <c r="Q25" s="30" t="s">
        <v>93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9"/>
      <c r="AC25" s="9"/>
      <c r="AD25" s="9"/>
      <c r="AE25" s="9"/>
      <c r="AF25" s="9">
        <f t="shared" si="5"/>
        <v>0</v>
      </c>
      <c r="AG25" s="9">
        <f t="shared" si="6"/>
        <v>15</v>
      </c>
      <c r="AH25" s="9">
        <f t="shared" si="2"/>
        <v>100</v>
      </c>
      <c r="AI25" s="9">
        <v>5</v>
      </c>
      <c r="AJ25" s="9">
        <v>5</v>
      </c>
      <c r="AK25" s="9">
        <v>25</v>
      </c>
      <c r="AL25" s="9">
        <v>40</v>
      </c>
      <c r="AM25" s="9">
        <v>5</v>
      </c>
      <c r="AN25" s="9">
        <v>15</v>
      </c>
      <c r="AO25" s="9">
        <f t="shared" si="7"/>
        <v>2</v>
      </c>
      <c r="AP25" s="54">
        <f t="shared" si="4"/>
        <v>9.6999999999999993</v>
      </c>
    </row>
    <row r="26" spans="1:42" ht="14.25" customHeight="1">
      <c r="A26" s="10" t="s">
        <v>29</v>
      </c>
      <c r="B26" s="28" t="s">
        <v>43</v>
      </c>
      <c r="C26" s="30" t="s">
        <v>93</v>
      </c>
      <c r="D26" s="30" t="s">
        <v>93</v>
      </c>
      <c r="E26" s="30" t="s">
        <v>96</v>
      </c>
      <c r="F26" s="30" t="s">
        <v>96</v>
      </c>
      <c r="G26" s="30" t="s">
        <v>96</v>
      </c>
      <c r="H26" s="30" t="s">
        <v>98</v>
      </c>
      <c r="I26" s="30" t="s">
        <v>98</v>
      </c>
      <c r="J26" s="30" t="s">
        <v>93</v>
      </c>
      <c r="K26" s="30" t="s">
        <v>96</v>
      </c>
      <c r="L26" s="30" t="s">
        <v>96</v>
      </c>
      <c r="M26" s="30" t="s">
        <v>96</v>
      </c>
      <c r="N26" s="30" t="s">
        <v>95</v>
      </c>
      <c r="O26" s="30" t="s">
        <v>93</v>
      </c>
      <c r="P26" s="30" t="s">
        <v>93</v>
      </c>
      <c r="Q26" s="30" t="s">
        <v>95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9"/>
      <c r="AC26" s="9"/>
      <c r="AD26" s="9"/>
      <c r="AE26" s="9"/>
      <c r="AF26" s="9">
        <f t="shared" si="5"/>
        <v>3</v>
      </c>
      <c r="AG26" s="9">
        <f t="shared" si="6"/>
        <v>12</v>
      </c>
      <c r="AH26" s="9">
        <f t="shared" si="2"/>
        <v>80</v>
      </c>
      <c r="AI26" s="9">
        <v>5</v>
      </c>
      <c r="AJ26" s="9">
        <v>5</v>
      </c>
      <c r="AK26" s="9">
        <v>21</v>
      </c>
      <c r="AL26" s="9">
        <v>18.181818181818183</v>
      </c>
      <c r="AM26" s="9">
        <v>5</v>
      </c>
      <c r="AN26" s="9">
        <v>15</v>
      </c>
      <c r="AO26" s="9">
        <f t="shared" si="7"/>
        <v>0</v>
      </c>
      <c r="AP26" s="54">
        <f t="shared" si="4"/>
        <v>6.9181818181818189</v>
      </c>
    </row>
    <row r="27" spans="1:42" ht="18">
      <c r="A27" s="10" t="s">
        <v>42</v>
      </c>
      <c r="B27" s="28" t="s">
        <v>89</v>
      </c>
      <c r="C27" s="30" t="s">
        <v>93</v>
      </c>
      <c r="D27" s="30" t="s">
        <v>93</v>
      </c>
      <c r="E27" s="30" t="s">
        <v>93</v>
      </c>
      <c r="F27" s="30" t="s">
        <v>93</v>
      </c>
      <c r="G27" s="30" t="s">
        <v>93</v>
      </c>
      <c r="H27" s="30" t="s">
        <v>93</v>
      </c>
      <c r="I27" s="30" t="s">
        <v>93</v>
      </c>
      <c r="J27" s="30" t="s">
        <v>93</v>
      </c>
      <c r="K27" s="30" t="s">
        <v>93</v>
      </c>
      <c r="L27" s="30" t="s">
        <v>93</v>
      </c>
      <c r="M27" s="30" t="s">
        <v>93</v>
      </c>
      <c r="N27" s="30" t="s">
        <v>93</v>
      </c>
      <c r="O27" s="30" t="s">
        <v>93</v>
      </c>
      <c r="P27" s="30" t="s">
        <v>93</v>
      </c>
      <c r="Q27" s="30" t="s">
        <v>93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9">
        <f t="shared" si="5"/>
        <v>0</v>
      </c>
      <c r="AG27" s="9">
        <f t="shared" si="6"/>
        <v>15</v>
      </c>
      <c r="AH27" s="9">
        <f t="shared" si="2"/>
        <v>100</v>
      </c>
      <c r="AI27" s="9">
        <v>5</v>
      </c>
      <c r="AJ27" s="9">
        <v>5</v>
      </c>
      <c r="AK27" s="9">
        <v>25</v>
      </c>
      <c r="AL27" s="9">
        <v>40</v>
      </c>
      <c r="AM27" s="9">
        <v>5</v>
      </c>
      <c r="AN27" s="9">
        <v>15</v>
      </c>
      <c r="AO27" s="9">
        <f t="shared" si="7"/>
        <v>2</v>
      </c>
      <c r="AP27" s="54">
        <f t="shared" si="4"/>
        <v>9.6999999999999993</v>
      </c>
    </row>
    <row r="28" spans="1:42" ht="18">
      <c r="A28" s="10" t="s">
        <v>55</v>
      </c>
      <c r="B28" s="28" t="s">
        <v>56</v>
      </c>
      <c r="C28" s="30" t="s">
        <v>93</v>
      </c>
      <c r="D28" s="30" t="s">
        <v>93</v>
      </c>
      <c r="E28" s="30" t="s">
        <v>95</v>
      </c>
      <c r="F28" s="30" t="s">
        <v>93</v>
      </c>
      <c r="G28" s="30" t="s">
        <v>98</v>
      </c>
      <c r="H28" s="30" t="s">
        <v>95</v>
      </c>
      <c r="I28" s="30" t="s">
        <v>93</v>
      </c>
      <c r="J28" s="30" t="s">
        <v>93</v>
      </c>
      <c r="K28" s="30" t="s">
        <v>93</v>
      </c>
      <c r="L28" s="30" t="s">
        <v>93</v>
      </c>
      <c r="M28" s="30" t="s">
        <v>95</v>
      </c>
      <c r="N28" s="30" t="s">
        <v>93</v>
      </c>
      <c r="O28" s="30" t="s">
        <v>93</v>
      </c>
      <c r="P28" s="30" t="s">
        <v>96</v>
      </c>
      <c r="Q28" s="30" t="s">
        <v>96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9">
        <f t="shared" si="5"/>
        <v>2</v>
      </c>
      <c r="AG28" s="9">
        <f t="shared" si="6"/>
        <v>13</v>
      </c>
      <c r="AH28" s="9">
        <f t="shared" si="2"/>
        <v>86.666666666666671</v>
      </c>
      <c r="AI28" s="9">
        <v>5</v>
      </c>
      <c r="AJ28" s="9">
        <v>5</v>
      </c>
      <c r="AK28" s="9">
        <v>25</v>
      </c>
      <c r="AL28" s="9">
        <v>36.363636363636367</v>
      </c>
      <c r="AM28" s="9">
        <v>3</v>
      </c>
      <c r="AN28" s="9">
        <v>13</v>
      </c>
      <c r="AO28" s="9">
        <f t="shared" si="7"/>
        <v>0</v>
      </c>
      <c r="AP28" s="54">
        <f t="shared" si="4"/>
        <v>8.7363636363636381</v>
      </c>
    </row>
    <row r="29" spans="1:42">
      <c r="A29" s="155" t="s">
        <v>120</v>
      </c>
      <c r="B29" s="155"/>
      <c r="C29" s="20"/>
      <c r="D29" s="20"/>
      <c r="E29" s="20"/>
      <c r="F29" s="155" t="s">
        <v>37</v>
      </c>
      <c r="G29" s="155"/>
      <c r="H29" s="155"/>
      <c r="I29" s="155"/>
      <c r="J29" s="155"/>
      <c r="K29" s="155"/>
      <c r="L29" s="155"/>
      <c r="M29" s="183">
        <v>3.0300000000000001E-2</v>
      </c>
      <c r="N29" s="156"/>
      <c r="O29" s="156"/>
      <c r="P29" s="20"/>
      <c r="Q29" s="20"/>
      <c r="R29" s="20"/>
      <c r="S29" s="20" t="s">
        <v>38</v>
      </c>
      <c r="T29" s="20"/>
      <c r="U29" s="20"/>
      <c r="V29" s="20"/>
      <c r="W29" s="184">
        <f>AVERAGE(AP10:AP28,AP48:AP61)</f>
        <v>8.2242424242424228</v>
      </c>
      <c r="X29" s="184"/>
      <c r="Y29" s="184"/>
      <c r="Z29" s="184"/>
      <c r="AB29" s="159" t="s">
        <v>39</v>
      </c>
      <c r="AC29" s="159"/>
      <c r="AD29" s="159"/>
      <c r="AE29" s="159"/>
      <c r="AF29" s="159"/>
      <c r="AG29" s="187">
        <f>AVERAGE(AH10:AH28,AH48:AH61)/100</f>
        <v>0.9313131313131312</v>
      </c>
      <c r="AH29" s="187"/>
      <c r="AI29" s="187"/>
      <c r="AJ29" s="187"/>
      <c r="AK29" s="187"/>
      <c r="AL29" s="20"/>
      <c r="AM29" s="20"/>
      <c r="AN29" s="20"/>
    </row>
    <row r="30" spans="1:42">
      <c r="A30" s="155" t="s">
        <v>117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</row>
    <row r="31" spans="1:42">
      <c r="A31" s="161" t="s">
        <v>11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</row>
    <row r="32" spans="1:42">
      <c r="A32" s="162" t="s">
        <v>35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</row>
    <row r="33" spans="1:42">
      <c r="A33" s="162" t="s">
        <v>36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</row>
    <row r="34" spans="1:42">
      <c r="A34" s="25"/>
      <c r="B34" s="26" t="s">
        <v>30</v>
      </c>
      <c r="C34" s="26"/>
      <c r="D34" s="26"/>
      <c r="E34" s="26"/>
      <c r="F34" s="2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163" t="s">
        <v>41</v>
      </c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25"/>
      <c r="AK34" s="25"/>
      <c r="AL34" s="25"/>
      <c r="AM34" s="25"/>
      <c r="AN34" s="25"/>
      <c r="AO34" s="25"/>
      <c r="AP34" s="25"/>
    </row>
    <row r="35" spans="1:42">
      <c r="A35" s="21"/>
      <c r="B35" s="58" t="s">
        <v>118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P35" s="21"/>
      <c r="Q35" s="21"/>
      <c r="R35" s="21"/>
      <c r="AJ35" s="21"/>
    </row>
    <row r="36" spans="1:42">
      <c r="A36" s="21"/>
      <c r="B36" s="27" t="s">
        <v>32</v>
      </c>
      <c r="C36" s="27"/>
      <c r="D36" s="27"/>
      <c r="E36" s="27"/>
      <c r="F36" s="2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154" t="s">
        <v>34</v>
      </c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27"/>
      <c r="AM36" s="27"/>
    </row>
    <row r="37" spans="1:42">
      <c r="A37" s="21"/>
      <c r="B37" s="12"/>
      <c r="C37" s="12"/>
      <c r="D37" s="12"/>
      <c r="E37" s="12"/>
      <c r="F37" s="1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T37" s="153" t="s">
        <v>31</v>
      </c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</row>
    <row r="38" spans="1:42" ht="6" customHeight="1"/>
    <row r="39" spans="1:42" ht="15.75">
      <c r="A39" s="136" t="s">
        <v>0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</row>
    <row r="40" spans="1:42" ht="15.75">
      <c r="A40" s="136" t="s">
        <v>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</row>
    <row r="41" spans="1:4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1:42" ht="15.75">
      <c r="A42" s="137" t="s">
        <v>115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</row>
    <row r="43" spans="1:42" ht="15.75">
      <c r="A43" s="138" t="s">
        <v>116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</row>
    <row r="44" spans="1:42" ht="5.25" customHeight="1">
      <c r="A44" s="5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6"/>
      <c r="AG44" s="6"/>
      <c r="AH44" s="6"/>
      <c r="AI44" s="6"/>
      <c r="AJ44" s="3"/>
      <c r="AK44" s="4"/>
      <c r="AL44" s="4"/>
      <c r="AM44" s="4"/>
      <c r="AN44" s="4"/>
      <c r="AO44" s="4"/>
      <c r="AP44" s="4"/>
    </row>
    <row r="45" spans="1:42">
      <c r="A45" s="7"/>
      <c r="B45" s="14" t="s">
        <v>2</v>
      </c>
      <c r="C45" s="139" t="s">
        <v>3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40"/>
      <c r="AF45" s="165" t="s">
        <v>4</v>
      </c>
      <c r="AG45" s="165" t="s">
        <v>33</v>
      </c>
      <c r="AH45" s="165" t="s">
        <v>5</v>
      </c>
      <c r="AI45" s="133" t="s">
        <v>111</v>
      </c>
      <c r="AJ45" s="133" t="s">
        <v>107</v>
      </c>
      <c r="AK45" s="133" t="s">
        <v>99</v>
      </c>
      <c r="AL45" s="124" t="s">
        <v>108</v>
      </c>
      <c r="AM45" s="124" t="s">
        <v>112</v>
      </c>
      <c r="AN45" s="133" t="s">
        <v>109</v>
      </c>
      <c r="AO45" s="133" t="s">
        <v>110</v>
      </c>
      <c r="AP45" s="126" t="s">
        <v>6</v>
      </c>
    </row>
    <row r="46" spans="1:42" ht="65.45" customHeight="1">
      <c r="A46" s="8"/>
      <c r="B46" s="15"/>
      <c r="C46" s="128">
        <v>45328</v>
      </c>
      <c r="D46" s="130">
        <v>45329</v>
      </c>
      <c r="E46" s="130">
        <v>45334</v>
      </c>
      <c r="F46" s="188">
        <v>45335</v>
      </c>
      <c r="G46" s="130">
        <v>45336</v>
      </c>
      <c r="H46" s="130">
        <v>45341</v>
      </c>
      <c r="I46" s="128">
        <v>45342</v>
      </c>
      <c r="J46" s="130">
        <v>45343</v>
      </c>
      <c r="K46" s="130">
        <v>45348</v>
      </c>
      <c r="L46" s="128">
        <v>45349</v>
      </c>
      <c r="M46" s="130">
        <v>45350</v>
      </c>
      <c r="N46" s="130">
        <v>45355</v>
      </c>
      <c r="O46" s="128">
        <v>45356</v>
      </c>
      <c r="P46" s="130">
        <v>45357</v>
      </c>
      <c r="Q46" s="130">
        <v>45362</v>
      </c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5"/>
      <c r="AG46" s="165"/>
      <c r="AH46" s="141"/>
      <c r="AI46" s="133"/>
      <c r="AJ46" s="133"/>
      <c r="AK46" s="133"/>
      <c r="AL46" s="125"/>
      <c r="AM46" s="125"/>
      <c r="AN46" s="133"/>
      <c r="AO46" s="133"/>
      <c r="AP46" s="126"/>
    </row>
    <row r="47" spans="1:42" ht="14.45" customHeight="1">
      <c r="A47" s="22" t="s">
        <v>7</v>
      </c>
      <c r="B47" s="23" t="s">
        <v>8</v>
      </c>
      <c r="C47" s="129"/>
      <c r="D47" s="142"/>
      <c r="E47" s="182"/>
      <c r="F47" s="189"/>
      <c r="G47" s="142"/>
      <c r="H47" s="142"/>
      <c r="I47" s="129"/>
      <c r="J47" s="142"/>
      <c r="K47" s="142"/>
      <c r="L47" s="129"/>
      <c r="M47" s="142"/>
      <c r="N47" s="142"/>
      <c r="O47" s="129"/>
      <c r="P47" s="142"/>
      <c r="Q47" s="142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5"/>
      <c r="AG47" s="165"/>
      <c r="AH47" s="141"/>
      <c r="AI47" s="53">
        <v>0.05</v>
      </c>
      <c r="AJ47" s="53">
        <v>0.05</v>
      </c>
      <c r="AK47" s="53">
        <v>0.25</v>
      </c>
      <c r="AL47" s="53">
        <v>0.4</v>
      </c>
      <c r="AM47" s="53">
        <v>0.05</v>
      </c>
      <c r="AN47" s="53">
        <v>0.2</v>
      </c>
      <c r="AO47" s="19" t="s">
        <v>9</v>
      </c>
      <c r="AP47" s="126"/>
    </row>
    <row r="48" spans="1:42" ht="18">
      <c r="A48" s="10" t="s">
        <v>58</v>
      </c>
      <c r="B48" s="28" t="s">
        <v>86</v>
      </c>
      <c r="C48" s="24" t="s">
        <v>98</v>
      </c>
      <c r="D48" s="24" t="s">
        <v>93</v>
      </c>
      <c r="E48" s="24" t="s">
        <v>96</v>
      </c>
      <c r="F48" s="24" t="s">
        <v>93</v>
      </c>
      <c r="G48" s="24" t="s">
        <v>96</v>
      </c>
      <c r="H48" s="24" t="s">
        <v>95</v>
      </c>
      <c r="I48" s="24" t="s">
        <v>93</v>
      </c>
      <c r="J48" s="24" t="s">
        <v>93</v>
      </c>
      <c r="K48" s="24" t="s">
        <v>96</v>
      </c>
      <c r="L48" s="24" t="s">
        <v>96</v>
      </c>
      <c r="M48" s="24" t="s">
        <v>93</v>
      </c>
      <c r="N48" s="24" t="s">
        <v>95</v>
      </c>
      <c r="O48" s="24" t="s">
        <v>93</v>
      </c>
      <c r="P48" s="24" t="s">
        <v>93</v>
      </c>
      <c r="Q48" s="24" t="s">
        <v>95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9"/>
      <c r="AC48" s="9"/>
      <c r="AD48" s="9"/>
      <c r="AE48" s="9"/>
      <c r="AF48" s="9">
        <f t="shared" ref="AF48:AF61" si="8">COUNTIF(C48:Z48,"f")+(ROUNDDOWN(COUNTIF(C48:Z48,"r")/2,0))</f>
        <v>2</v>
      </c>
      <c r="AG48" s="9">
        <f t="shared" ref="AG48:AG61" si="9">COUNTIF(C48:Z48,"a")+COUNTIF(C48:Z48,"j")+COUNTIF(C48:Z48,"r")-(ROUNDDOWN(COUNTIF(C48:Z48,"r")/2,0))</f>
        <v>13</v>
      </c>
      <c r="AH48" s="9">
        <f t="shared" ref="AH48:AH61" si="10">(AG48*100)/COUNTA(C48:Q48)</f>
        <v>86.666666666666671</v>
      </c>
      <c r="AI48" s="9">
        <v>5</v>
      </c>
      <c r="AJ48" s="9">
        <v>0</v>
      </c>
      <c r="AK48" s="9">
        <v>8</v>
      </c>
      <c r="AL48" s="9">
        <v>29.09090909090909</v>
      </c>
      <c r="AM48" s="9">
        <v>5</v>
      </c>
      <c r="AN48" s="9">
        <v>9</v>
      </c>
      <c r="AO48" s="9">
        <v>4</v>
      </c>
      <c r="AP48" s="57">
        <f t="shared" ref="AP48:AP61" si="11">SUM(AI48:AO48)/10</f>
        <v>6.0090909090909097</v>
      </c>
    </row>
    <row r="49" spans="1:42" ht="18">
      <c r="A49" s="10" t="s">
        <v>59</v>
      </c>
      <c r="B49" s="28" t="s">
        <v>75</v>
      </c>
      <c r="C49" s="24" t="s">
        <v>93</v>
      </c>
      <c r="D49" s="24" t="s">
        <v>93</v>
      </c>
      <c r="E49" s="24" t="s">
        <v>93</v>
      </c>
      <c r="F49" s="24" t="s">
        <v>93</v>
      </c>
      <c r="G49" s="24" t="s">
        <v>98</v>
      </c>
      <c r="H49" s="24" t="s">
        <v>93</v>
      </c>
      <c r="I49" s="24" t="s">
        <v>93</v>
      </c>
      <c r="J49" s="24" t="s">
        <v>93</v>
      </c>
      <c r="K49" s="24" t="s">
        <v>93</v>
      </c>
      <c r="L49" s="24" t="s">
        <v>93</v>
      </c>
      <c r="M49" s="24" t="s">
        <v>93</v>
      </c>
      <c r="N49" s="24" t="s">
        <v>93</v>
      </c>
      <c r="O49" s="24" t="s">
        <v>93</v>
      </c>
      <c r="P49" s="24" t="s">
        <v>93</v>
      </c>
      <c r="Q49" s="24" t="s">
        <v>93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9"/>
      <c r="AC49" s="9"/>
      <c r="AD49" s="9"/>
      <c r="AE49" s="9"/>
      <c r="AF49" s="9">
        <f t="shared" si="8"/>
        <v>1</v>
      </c>
      <c r="AG49" s="9">
        <f t="shared" si="9"/>
        <v>14</v>
      </c>
      <c r="AH49" s="9">
        <f t="shared" si="10"/>
        <v>93.333333333333329</v>
      </c>
      <c r="AI49" s="9">
        <v>5</v>
      </c>
      <c r="AJ49" s="9">
        <v>5</v>
      </c>
      <c r="AK49" s="9">
        <v>25</v>
      </c>
      <c r="AL49" s="9">
        <v>36.363636363636367</v>
      </c>
      <c r="AM49" s="9">
        <v>5</v>
      </c>
      <c r="AN49" s="9">
        <v>9</v>
      </c>
      <c r="AO49" s="9">
        <f t="shared" ref="AO49:AO61" si="12">IF(AND(AF49=0,COUNTIF(C49:Q49,"j")=0),2,0)</f>
        <v>0</v>
      </c>
      <c r="AP49" s="57">
        <f t="shared" si="11"/>
        <v>8.536363636363637</v>
      </c>
    </row>
    <row r="50" spans="1:42" ht="18">
      <c r="A50" s="10" t="s">
        <v>60</v>
      </c>
      <c r="B50" s="28" t="s">
        <v>74</v>
      </c>
      <c r="C50" s="24" t="s">
        <v>93</v>
      </c>
      <c r="D50" s="24" t="s">
        <v>93</v>
      </c>
      <c r="E50" s="24" t="s">
        <v>93</v>
      </c>
      <c r="F50" s="24" t="s">
        <v>93</v>
      </c>
      <c r="G50" s="24" t="s">
        <v>93</v>
      </c>
      <c r="H50" s="24" t="s">
        <v>93</v>
      </c>
      <c r="I50" s="24" t="s">
        <v>93</v>
      </c>
      <c r="J50" s="24" t="s">
        <v>93</v>
      </c>
      <c r="K50" s="24" t="s">
        <v>93</v>
      </c>
      <c r="L50" s="24" t="s">
        <v>93</v>
      </c>
      <c r="M50" s="24" t="s">
        <v>96</v>
      </c>
      <c r="N50" s="24" t="s">
        <v>93</v>
      </c>
      <c r="O50" s="24" t="s">
        <v>93</v>
      </c>
      <c r="P50" s="24" t="s">
        <v>93</v>
      </c>
      <c r="Q50" s="24" t="s">
        <v>93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9"/>
      <c r="AC50" s="9"/>
      <c r="AD50" s="9"/>
      <c r="AE50" s="9"/>
      <c r="AF50" s="9">
        <f t="shared" si="8"/>
        <v>0</v>
      </c>
      <c r="AG50" s="9">
        <f t="shared" si="9"/>
        <v>15</v>
      </c>
      <c r="AH50" s="9">
        <f t="shared" si="10"/>
        <v>100</v>
      </c>
      <c r="AI50" s="9">
        <v>5</v>
      </c>
      <c r="AJ50" s="9">
        <v>5</v>
      </c>
      <c r="AK50" s="9">
        <v>25</v>
      </c>
      <c r="AL50" s="9">
        <v>40</v>
      </c>
      <c r="AM50" s="9">
        <v>5</v>
      </c>
      <c r="AN50" s="9">
        <v>9</v>
      </c>
      <c r="AO50" s="9">
        <f t="shared" si="12"/>
        <v>0</v>
      </c>
      <c r="AP50" s="57">
        <f t="shared" si="11"/>
        <v>8.9</v>
      </c>
    </row>
    <row r="51" spans="1:42" ht="18">
      <c r="A51" s="10" t="s">
        <v>61</v>
      </c>
      <c r="B51" s="28" t="s">
        <v>79</v>
      </c>
      <c r="C51" s="24" t="s">
        <v>93</v>
      </c>
      <c r="D51" s="24" t="s">
        <v>93</v>
      </c>
      <c r="E51" s="24" t="s">
        <v>95</v>
      </c>
      <c r="F51" s="24" t="s">
        <v>93</v>
      </c>
      <c r="G51" s="24" t="s">
        <v>98</v>
      </c>
      <c r="H51" s="24" t="s">
        <v>95</v>
      </c>
      <c r="I51" s="24" t="s">
        <v>93</v>
      </c>
      <c r="J51" s="24" t="s">
        <v>93</v>
      </c>
      <c r="K51" s="24" t="s">
        <v>95</v>
      </c>
      <c r="L51" s="24" t="s">
        <v>93</v>
      </c>
      <c r="M51" s="24" t="s">
        <v>93</v>
      </c>
      <c r="N51" s="24" t="s">
        <v>93</v>
      </c>
      <c r="O51" s="24" t="s">
        <v>93</v>
      </c>
      <c r="P51" s="24" t="s">
        <v>93</v>
      </c>
      <c r="Q51" s="24" t="s">
        <v>93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9"/>
      <c r="AC51" s="9"/>
      <c r="AD51" s="9"/>
      <c r="AE51" s="9"/>
      <c r="AF51" s="9">
        <f t="shared" si="8"/>
        <v>2</v>
      </c>
      <c r="AG51" s="9">
        <f t="shared" si="9"/>
        <v>13</v>
      </c>
      <c r="AH51" s="9">
        <f t="shared" si="10"/>
        <v>86.666666666666671</v>
      </c>
      <c r="AI51" s="9">
        <v>5</v>
      </c>
      <c r="AJ51" s="9">
        <v>5</v>
      </c>
      <c r="AK51" s="9">
        <v>25</v>
      </c>
      <c r="AL51" s="9">
        <v>36.363636363636367</v>
      </c>
      <c r="AM51" s="9">
        <v>5</v>
      </c>
      <c r="AN51" s="9">
        <v>13</v>
      </c>
      <c r="AO51" s="9">
        <f t="shared" si="12"/>
        <v>0</v>
      </c>
      <c r="AP51" s="57">
        <f t="shared" si="11"/>
        <v>8.9363636363636374</v>
      </c>
    </row>
    <row r="52" spans="1:42" ht="18">
      <c r="A52" s="10" t="s">
        <v>62</v>
      </c>
      <c r="B52" s="28" t="s">
        <v>77</v>
      </c>
      <c r="C52" s="24" t="s">
        <v>93</v>
      </c>
      <c r="D52" s="24" t="s">
        <v>93</v>
      </c>
      <c r="E52" s="24" t="s">
        <v>95</v>
      </c>
      <c r="F52" s="24" t="s">
        <v>93</v>
      </c>
      <c r="G52" s="24" t="s">
        <v>98</v>
      </c>
      <c r="H52" s="24" t="s">
        <v>95</v>
      </c>
      <c r="I52" s="24" t="s">
        <v>93</v>
      </c>
      <c r="J52" s="24" t="s">
        <v>93</v>
      </c>
      <c r="K52" s="24" t="s">
        <v>95</v>
      </c>
      <c r="L52" s="24" t="s">
        <v>93</v>
      </c>
      <c r="M52" s="24" t="s">
        <v>93</v>
      </c>
      <c r="N52" s="24" t="s">
        <v>95</v>
      </c>
      <c r="O52" s="24" t="s">
        <v>93</v>
      </c>
      <c r="P52" s="24" t="s">
        <v>93</v>
      </c>
      <c r="Q52" s="24" t="s">
        <v>95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9"/>
      <c r="AC52" s="9"/>
      <c r="AD52" s="9"/>
      <c r="AE52" s="9"/>
      <c r="AF52" s="9">
        <f t="shared" si="8"/>
        <v>3</v>
      </c>
      <c r="AG52" s="9">
        <f t="shared" si="9"/>
        <v>12</v>
      </c>
      <c r="AH52" s="9">
        <f t="shared" si="10"/>
        <v>80</v>
      </c>
      <c r="AI52" s="9">
        <v>5</v>
      </c>
      <c r="AJ52" s="9">
        <v>5</v>
      </c>
      <c r="AK52" s="9">
        <v>20</v>
      </c>
      <c r="AL52" s="9">
        <v>32.727272727272727</v>
      </c>
      <c r="AM52" s="9">
        <v>5</v>
      </c>
      <c r="AN52" s="9">
        <v>10</v>
      </c>
      <c r="AO52" s="9">
        <f t="shared" si="12"/>
        <v>0</v>
      </c>
      <c r="AP52" s="57">
        <f t="shared" si="11"/>
        <v>7.7727272727272716</v>
      </c>
    </row>
    <row r="53" spans="1:42" ht="18">
      <c r="A53" s="10" t="s">
        <v>63</v>
      </c>
      <c r="B53" s="28" t="s">
        <v>76</v>
      </c>
      <c r="C53" s="24" t="s">
        <v>93</v>
      </c>
      <c r="D53" s="24" t="s">
        <v>93</v>
      </c>
      <c r="E53" s="24" t="s">
        <v>93</v>
      </c>
      <c r="F53" s="24" t="s">
        <v>93</v>
      </c>
      <c r="G53" s="24" t="s">
        <v>93</v>
      </c>
      <c r="H53" s="24" t="s">
        <v>93</v>
      </c>
      <c r="I53" s="24" t="s">
        <v>93</v>
      </c>
      <c r="J53" s="24" t="s">
        <v>93</v>
      </c>
      <c r="K53" s="24" t="s">
        <v>93</v>
      </c>
      <c r="L53" s="24" t="s">
        <v>93</v>
      </c>
      <c r="M53" s="24" t="s">
        <v>93</v>
      </c>
      <c r="N53" s="24" t="s">
        <v>93</v>
      </c>
      <c r="O53" s="24" t="s">
        <v>93</v>
      </c>
      <c r="P53" s="24" t="s">
        <v>93</v>
      </c>
      <c r="Q53" s="24" t="s">
        <v>93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9"/>
      <c r="AC53" s="9"/>
      <c r="AD53" s="9"/>
      <c r="AE53" s="9"/>
      <c r="AF53" s="9">
        <f t="shared" si="8"/>
        <v>0</v>
      </c>
      <c r="AG53" s="9">
        <f t="shared" si="9"/>
        <v>15</v>
      </c>
      <c r="AH53" s="9">
        <f t="shared" si="10"/>
        <v>100</v>
      </c>
      <c r="AI53" s="9">
        <v>5</v>
      </c>
      <c r="AJ53" s="9">
        <v>5</v>
      </c>
      <c r="AK53" s="9">
        <v>25</v>
      </c>
      <c r="AL53" s="9">
        <v>40</v>
      </c>
      <c r="AM53" s="9">
        <v>5</v>
      </c>
      <c r="AN53" s="9">
        <v>14</v>
      </c>
      <c r="AO53" s="9">
        <f t="shared" si="12"/>
        <v>2</v>
      </c>
      <c r="AP53" s="57">
        <f t="shared" si="11"/>
        <v>9.6</v>
      </c>
    </row>
    <row r="54" spans="1:42" ht="18">
      <c r="A54" s="10" t="s">
        <v>64</v>
      </c>
      <c r="B54" s="28" t="s">
        <v>78</v>
      </c>
      <c r="C54" s="24" t="s">
        <v>93</v>
      </c>
      <c r="D54" s="24" t="s">
        <v>93</v>
      </c>
      <c r="E54" s="24" t="s">
        <v>95</v>
      </c>
      <c r="F54" s="24" t="s">
        <v>93</v>
      </c>
      <c r="G54" s="24" t="s">
        <v>93</v>
      </c>
      <c r="H54" s="24" t="s">
        <v>93</v>
      </c>
      <c r="I54" s="24" t="s">
        <v>93</v>
      </c>
      <c r="J54" s="24" t="s">
        <v>93</v>
      </c>
      <c r="K54" s="24" t="s">
        <v>93</v>
      </c>
      <c r="L54" s="24" t="s">
        <v>93</v>
      </c>
      <c r="M54" s="24" t="s">
        <v>93</v>
      </c>
      <c r="N54" s="24" t="s">
        <v>93</v>
      </c>
      <c r="O54" s="24" t="s">
        <v>93</v>
      </c>
      <c r="P54" s="24" t="s">
        <v>93</v>
      </c>
      <c r="Q54" s="24" t="s">
        <v>93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9"/>
      <c r="AC54" s="9"/>
      <c r="AD54" s="9"/>
      <c r="AE54" s="9"/>
      <c r="AF54" s="9">
        <f t="shared" si="8"/>
        <v>0</v>
      </c>
      <c r="AG54" s="9">
        <f t="shared" si="9"/>
        <v>15</v>
      </c>
      <c r="AH54" s="9">
        <f t="shared" si="10"/>
        <v>100</v>
      </c>
      <c r="AI54" s="9">
        <v>5</v>
      </c>
      <c r="AJ54" s="9">
        <v>5</v>
      </c>
      <c r="AK54" s="9">
        <v>11</v>
      </c>
      <c r="AL54" s="9">
        <v>32.727272727272727</v>
      </c>
      <c r="AM54" s="9">
        <v>5</v>
      </c>
      <c r="AN54" s="9">
        <v>12</v>
      </c>
      <c r="AO54" s="9">
        <f t="shared" si="12"/>
        <v>2</v>
      </c>
      <c r="AP54" s="57">
        <f t="shared" si="11"/>
        <v>7.2727272727272716</v>
      </c>
    </row>
    <row r="55" spans="1:42" ht="18">
      <c r="A55" s="10" t="s">
        <v>65</v>
      </c>
      <c r="B55" s="28" t="s">
        <v>50</v>
      </c>
      <c r="C55" s="24" t="s">
        <v>93</v>
      </c>
      <c r="D55" s="24" t="s">
        <v>93</v>
      </c>
      <c r="E55" s="24" t="s">
        <v>98</v>
      </c>
      <c r="F55" s="24" t="s">
        <v>93</v>
      </c>
      <c r="G55" s="24" t="s">
        <v>96</v>
      </c>
      <c r="H55" s="24" t="s">
        <v>93</v>
      </c>
      <c r="I55" s="24" t="s">
        <v>93</v>
      </c>
      <c r="J55" s="24" t="s">
        <v>93</v>
      </c>
      <c r="K55" s="24" t="s">
        <v>96</v>
      </c>
      <c r="L55" s="24" t="s">
        <v>93</v>
      </c>
      <c r="M55" s="24" t="s">
        <v>93</v>
      </c>
      <c r="N55" s="24" t="s">
        <v>93</v>
      </c>
      <c r="O55" s="24" t="s">
        <v>93</v>
      </c>
      <c r="P55" s="24" t="s">
        <v>93</v>
      </c>
      <c r="Q55" s="24" t="s">
        <v>95</v>
      </c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9"/>
      <c r="AC55" s="9"/>
      <c r="AD55" s="9"/>
      <c r="AE55" s="9"/>
      <c r="AF55" s="9">
        <f t="shared" si="8"/>
        <v>1</v>
      </c>
      <c r="AG55" s="9">
        <f t="shared" si="9"/>
        <v>14</v>
      </c>
      <c r="AH55" s="9">
        <f t="shared" si="10"/>
        <v>93.333333333333329</v>
      </c>
      <c r="AI55" s="9">
        <v>5</v>
      </c>
      <c r="AJ55" s="9">
        <v>0</v>
      </c>
      <c r="AK55" s="9">
        <v>15</v>
      </c>
      <c r="AL55" s="9">
        <v>32.727272727272727</v>
      </c>
      <c r="AM55" s="9">
        <v>5</v>
      </c>
      <c r="AN55" s="9">
        <v>6</v>
      </c>
      <c r="AO55" s="9">
        <f t="shared" si="12"/>
        <v>0</v>
      </c>
      <c r="AP55" s="57">
        <f t="shared" si="11"/>
        <v>6.372727272727273</v>
      </c>
    </row>
    <row r="56" spans="1:42" ht="18">
      <c r="A56" s="10" t="s">
        <v>66</v>
      </c>
      <c r="B56" s="28" t="s">
        <v>73</v>
      </c>
      <c r="C56" s="24" t="s">
        <v>93</v>
      </c>
      <c r="D56" s="24" t="s">
        <v>93</v>
      </c>
      <c r="E56" s="24" t="s">
        <v>98</v>
      </c>
      <c r="F56" s="24" t="s">
        <v>93</v>
      </c>
      <c r="G56" s="24" t="s">
        <v>98</v>
      </c>
      <c r="H56" s="24" t="s">
        <v>95</v>
      </c>
      <c r="I56" s="24" t="s">
        <v>93</v>
      </c>
      <c r="J56" s="24" t="s">
        <v>93</v>
      </c>
      <c r="K56" s="24" t="s">
        <v>98</v>
      </c>
      <c r="L56" s="24" t="s">
        <v>93</v>
      </c>
      <c r="M56" s="24" t="s">
        <v>93</v>
      </c>
      <c r="N56" s="24" t="s">
        <v>95</v>
      </c>
      <c r="O56" s="24" t="s">
        <v>93</v>
      </c>
      <c r="P56" s="24" t="s">
        <v>95</v>
      </c>
      <c r="Q56" s="24" t="s">
        <v>95</v>
      </c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9"/>
      <c r="AC56" s="9"/>
      <c r="AD56" s="9"/>
      <c r="AE56" s="9"/>
      <c r="AF56" s="9">
        <f t="shared" si="8"/>
        <v>5</v>
      </c>
      <c r="AG56" s="9">
        <f t="shared" si="9"/>
        <v>10</v>
      </c>
      <c r="AH56" s="9">
        <f t="shared" si="10"/>
        <v>66.666666666666671</v>
      </c>
      <c r="AI56" s="9">
        <v>5</v>
      </c>
      <c r="AJ56" s="9">
        <v>0</v>
      </c>
      <c r="AK56" s="9">
        <v>20</v>
      </c>
      <c r="AL56" s="9">
        <v>29.09090909090909</v>
      </c>
      <c r="AM56" s="9">
        <v>0</v>
      </c>
      <c r="AN56" s="9">
        <v>9</v>
      </c>
      <c r="AO56" s="9">
        <f t="shared" si="12"/>
        <v>0</v>
      </c>
      <c r="AP56" s="57">
        <f t="shared" si="11"/>
        <v>6.3090909090909095</v>
      </c>
    </row>
    <row r="57" spans="1:42" ht="18">
      <c r="A57" s="10" t="s">
        <v>67</v>
      </c>
      <c r="B57" s="28" t="s">
        <v>72</v>
      </c>
      <c r="C57" s="24" t="s">
        <v>96</v>
      </c>
      <c r="D57" s="24" t="s">
        <v>96</v>
      </c>
      <c r="E57" s="24" t="s">
        <v>95</v>
      </c>
      <c r="F57" s="24" t="s">
        <v>93</v>
      </c>
      <c r="G57" s="24" t="s">
        <v>95</v>
      </c>
      <c r="H57" s="24" t="s">
        <v>95</v>
      </c>
      <c r="I57" s="24" t="s">
        <v>93</v>
      </c>
      <c r="J57" s="24" t="s">
        <v>93</v>
      </c>
      <c r="K57" s="24" t="s">
        <v>95</v>
      </c>
      <c r="L57" s="24" t="s">
        <v>93</v>
      </c>
      <c r="M57" s="24" t="s">
        <v>93</v>
      </c>
      <c r="N57" s="24" t="s">
        <v>95</v>
      </c>
      <c r="O57" s="24" t="s">
        <v>98</v>
      </c>
      <c r="P57" s="24" t="s">
        <v>95</v>
      </c>
      <c r="Q57" s="24" t="s">
        <v>95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9"/>
      <c r="AC57" s="9"/>
      <c r="AD57" s="9"/>
      <c r="AE57" s="9"/>
      <c r="AF57" s="9">
        <f t="shared" si="8"/>
        <v>4</v>
      </c>
      <c r="AG57" s="9">
        <f t="shared" si="9"/>
        <v>11</v>
      </c>
      <c r="AH57" s="9">
        <f t="shared" si="10"/>
        <v>73.333333333333329</v>
      </c>
      <c r="AI57" s="9">
        <v>3</v>
      </c>
      <c r="AJ57" s="9">
        <v>5</v>
      </c>
      <c r="AK57" s="9">
        <v>18</v>
      </c>
      <c r="AL57" s="9">
        <v>29.09090909090909</v>
      </c>
      <c r="AM57" s="9">
        <v>3</v>
      </c>
      <c r="AN57" s="9">
        <v>10</v>
      </c>
      <c r="AO57" s="9">
        <f t="shared" si="12"/>
        <v>0</v>
      </c>
      <c r="AP57" s="57">
        <f t="shared" si="11"/>
        <v>6.8090909090909095</v>
      </c>
    </row>
    <row r="58" spans="1:42" ht="18">
      <c r="A58" s="10" t="s">
        <v>68</v>
      </c>
      <c r="B58" s="28" t="s">
        <v>48</v>
      </c>
      <c r="C58" s="24" t="s">
        <v>93</v>
      </c>
      <c r="D58" s="24" t="s">
        <v>93</v>
      </c>
      <c r="E58" s="24" t="s">
        <v>93</v>
      </c>
      <c r="F58" s="24" t="s">
        <v>93</v>
      </c>
      <c r="G58" s="24" t="s">
        <v>93</v>
      </c>
      <c r="H58" s="24" t="s">
        <v>95</v>
      </c>
      <c r="I58" s="24" t="s">
        <v>93</v>
      </c>
      <c r="J58" s="24" t="s">
        <v>93</v>
      </c>
      <c r="K58" s="24" t="s">
        <v>93</v>
      </c>
      <c r="L58" s="24" t="s">
        <v>93</v>
      </c>
      <c r="M58" s="24" t="s">
        <v>98</v>
      </c>
      <c r="N58" s="24" t="s">
        <v>95</v>
      </c>
      <c r="O58" s="24" t="s">
        <v>93</v>
      </c>
      <c r="P58" s="24" t="s">
        <v>93</v>
      </c>
      <c r="Q58" s="24" t="s">
        <v>93</v>
      </c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9"/>
      <c r="AC58" s="9"/>
      <c r="AD58" s="9"/>
      <c r="AE58" s="9"/>
      <c r="AF58" s="9">
        <f t="shared" si="8"/>
        <v>2</v>
      </c>
      <c r="AG58" s="9">
        <f t="shared" si="9"/>
        <v>13</v>
      </c>
      <c r="AH58" s="9">
        <f t="shared" si="10"/>
        <v>86.666666666666671</v>
      </c>
      <c r="AI58" s="9">
        <v>5</v>
      </c>
      <c r="AJ58" s="9">
        <v>5</v>
      </c>
      <c r="AK58" s="9">
        <v>25</v>
      </c>
      <c r="AL58" s="9">
        <v>36.363636363636367</v>
      </c>
      <c r="AM58" s="9">
        <v>5</v>
      </c>
      <c r="AN58" s="9">
        <v>15</v>
      </c>
      <c r="AO58" s="9">
        <f t="shared" si="12"/>
        <v>0</v>
      </c>
      <c r="AP58" s="57">
        <f t="shared" si="11"/>
        <v>9.1363636363636367</v>
      </c>
    </row>
    <row r="59" spans="1:42" ht="18">
      <c r="A59" s="10" t="s">
        <v>69</v>
      </c>
      <c r="B59" s="28" t="s">
        <v>54</v>
      </c>
      <c r="C59" s="24" t="s">
        <v>93</v>
      </c>
      <c r="D59" s="24" t="s">
        <v>93</v>
      </c>
      <c r="E59" s="24" t="s">
        <v>95</v>
      </c>
      <c r="F59" s="24" t="s">
        <v>93</v>
      </c>
      <c r="G59" s="24" t="s">
        <v>93</v>
      </c>
      <c r="H59" s="24" t="s">
        <v>93</v>
      </c>
      <c r="I59" s="24" t="s">
        <v>93</v>
      </c>
      <c r="J59" s="24" t="s">
        <v>93</v>
      </c>
      <c r="K59" s="24" t="s">
        <v>95</v>
      </c>
      <c r="L59" s="24" t="s">
        <v>93</v>
      </c>
      <c r="M59" s="24" t="s">
        <v>93</v>
      </c>
      <c r="N59" s="24" t="s">
        <v>93</v>
      </c>
      <c r="O59" s="24" t="s">
        <v>93</v>
      </c>
      <c r="P59" s="24" t="s">
        <v>93</v>
      </c>
      <c r="Q59" s="24" t="s">
        <v>95</v>
      </c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9"/>
      <c r="AC59" s="9"/>
      <c r="AD59" s="9"/>
      <c r="AE59" s="9"/>
      <c r="AF59" s="9">
        <f t="shared" si="8"/>
        <v>1</v>
      </c>
      <c r="AG59" s="9">
        <f t="shared" si="9"/>
        <v>14</v>
      </c>
      <c r="AH59" s="9">
        <f t="shared" si="10"/>
        <v>93.333333333333329</v>
      </c>
      <c r="AI59" s="9">
        <v>5</v>
      </c>
      <c r="AJ59" s="9">
        <v>5</v>
      </c>
      <c r="AK59" s="9">
        <v>18</v>
      </c>
      <c r="AL59" s="9">
        <v>40</v>
      </c>
      <c r="AM59" s="9">
        <v>5</v>
      </c>
      <c r="AN59" s="9">
        <v>12</v>
      </c>
      <c r="AO59" s="9">
        <f t="shared" si="12"/>
        <v>0</v>
      </c>
      <c r="AP59" s="57">
        <f t="shared" si="11"/>
        <v>8.5</v>
      </c>
    </row>
    <row r="60" spans="1:42" ht="18">
      <c r="A60" s="10" t="s">
        <v>70</v>
      </c>
      <c r="B60" s="28" t="s">
        <v>85</v>
      </c>
      <c r="C60" s="24" t="s">
        <v>93</v>
      </c>
      <c r="D60" s="24" t="s">
        <v>93</v>
      </c>
      <c r="E60" s="24" t="s">
        <v>93</v>
      </c>
      <c r="F60" s="24" t="s">
        <v>93</v>
      </c>
      <c r="G60" s="24" t="s">
        <v>93</v>
      </c>
      <c r="H60" s="24" t="s">
        <v>93</v>
      </c>
      <c r="I60" s="24" t="s">
        <v>93</v>
      </c>
      <c r="J60" s="24" t="s">
        <v>93</v>
      </c>
      <c r="K60" s="24" t="s">
        <v>93</v>
      </c>
      <c r="L60" s="24" t="s">
        <v>93</v>
      </c>
      <c r="M60" s="24" t="s">
        <v>93</v>
      </c>
      <c r="N60" s="24" t="s">
        <v>93</v>
      </c>
      <c r="O60" s="24" t="s">
        <v>93</v>
      </c>
      <c r="P60" s="24" t="s">
        <v>93</v>
      </c>
      <c r="Q60" s="24" t="s">
        <v>93</v>
      </c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9"/>
      <c r="AC60" s="9"/>
      <c r="AD60" s="9"/>
      <c r="AE60" s="9"/>
      <c r="AF60" s="9">
        <f t="shared" si="8"/>
        <v>0</v>
      </c>
      <c r="AG60" s="9">
        <f t="shared" si="9"/>
        <v>15</v>
      </c>
      <c r="AH60" s="9">
        <f t="shared" si="10"/>
        <v>100</v>
      </c>
      <c r="AI60" s="9">
        <v>5</v>
      </c>
      <c r="AJ60" s="9">
        <v>5</v>
      </c>
      <c r="AK60" s="9">
        <v>25</v>
      </c>
      <c r="AL60" s="9">
        <v>40</v>
      </c>
      <c r="AM60" s="9">
        <v>5</v>
      </c>
      <c r="AN60" s="9">
        <v>9</v>
      </c>
      <c r="AO60" s="9">
        <f t="shared" si="12"/>
        <v>2</v>
      </c>
      <c r="AP60" s="57">
        <f t="shared" si="11"/>
        <v>9.1</v>
      </c>
    </row>
    <row r="61" spans="1:42" ht="18">
      <c r="A61" s="10" t="s">
        <v>71</v>
      </c>
      <c r="B61" s="28" t="s">
        <v>87</v>
      </c>
      <c r="C61" s="24" t="s">
        <v>93</v>
      </c>
      <c r="D61" s="24" t="s">
        <v>93</v>
      </c>
      <c r="E61" s="24" t="s">
        <v>93</v>
      </c>
      <c r="F61" s="24" t="s">
        <v>93</v>
      </c>
      <c r="G61" s="24" t="s">
        <v>93</v>
      </c>
      <c r="H61" s="24" t="s">
        <v>93</v>
      </c>
      <c r="I61" s="24" t="s">
        <v>93</v>
      </c>
      <c r="J61" s="24" t="s">
        <v>93</v>
      </c>
      <c r="K61" s="24" t="s">
        <v>93</v>
      </c>
      <c r="L61" s="24" t="s">
        <v>93</v>
      </c>
      <c r="M61" s="24" t="s">
        <v>93</v>
      </c>
      <c r="N61" s="24" t="s">
        <v>93</v>
      </c>
      <c r="O61" s="24" t="s">
        <v>93</v>
      </c>
      <c r="P61" s="24" t="s">
        <v>93</v>
      </c>
      <c r="Q61" s="24" t="s">
        <v>93</v>
      </c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9"/>
      <c r="AC61" s="9"/>
      <c r="AD61" s="9"/>
      <c r="AE61" s="9"/>
      <c r="AF61" s="9">
        <f t="shared" si="8"/>
        <v>0</v>
      </c>
      <c r="AG61" s="9">
        <f t="shared" si="9"/>
        <v>15</v>
      </c>
      <c r="AH61" s="9">
        <f t="shared" si="10"/>
        <v>100</v>
      </c>
      <c r="AI61" s="9">
        <v>5</v>
      </c>
      <c r="AJ61" s="9">
        <v>5</v>
      </c>
      <c r="AK61" s="9">
        <v>20</v>
      </c>
      <c r="AL61" s="9">
        <v>40</v>
      </c>
      <c r="AM61" s="9">
        <v>5</v>
      </c>
      <c r="AN61" s="9">
        <v>10</v>
      </c>
      <c r="AO61" s="9">
        <f t="shared" si="12"/>
        <v>2</v>
      </c>
      <c r="AP61" s="57">
        <f t="shared" si="11"/>
        <v>8.6999999999999993</v>
      </c>
    </row>
    <row r="62" spans="1:42">
      <c r="A62" s="155" t="s">
        <v>120</v>
      </c>
      <c r="B62" s="155"/>
      <c r="C62" s="20"/>
      <c r="D62" s="20"/>
      <c r="E62" s="20"/>
      <c r="F62" s="155" t="s">
        <v>37</v>
      </c>
      <c r="G62" s="155"/>
      <c r="H62" s="155"/>
      <c r="I62" s="155"/>
      <c r="J62" s="155"/>
      <c r="K62" s="155"/>
      <c r="L62" s="155"/>
      <c r="M62" s="183">
        <v>3.0300000000000001E-2</v>
      </c>
      <c r="N62" s="156"/>
      <c r="O62" s="156"/>
      <c r="P62" s="20"/>
      <c r="Q62" s="20"/>
      <c r="R62" s="20"/>
      <c r="S62" s="20" t="s">
        <v>38</v>
      </c>
      <c r="T62" s="20"/>
      <c r="U62" s="20"/>
      <c r="V62" s="20"/>
      <c r="W62" s="184">
        <f>AVERAGE(AP10:AP28,AP48:AP61)</f>
        <v>8.2242424242424228</v>
      </c>
      <c r="X62" s="184"/>
      <c r="Y62" s="184"/>
      <c r="Z62" s="184"/>
      <c r="AB62" s="159" t="s">
        <v>39</v>
      </c>
      <c r="AC62" s="159"/>
      <c r="AD62" s="159"/>
      <c r="AE62" s="159"/>
      <c r="AF62" s="159"/>
      <c r="AG62" s="187">
        <f>AVERAGE(AH10:AH28,AH48:AH61)/100</f>
        <v>0.9313131313131312</v>
      </c>
      <c r="AH62" s="187"/>
      <c r="AI62" s="187"/>
      <c r="AJ62" s="187"/>
      <c r="AK62" s="187"/>
      <c r="AL62" s="20"/>
      <c r="AM62" s="20"/>
      <c r="AN62" s="20"/>
    </row>
    <row r="63" spans="1:42">
      <c r="A63" s="155" t="s">
        <v>117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</row>
    <row r="64" spans="1:42">
      <c r="A64" s="161" t="s">
        <v>11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</row>
    <row r="65" spans="1:42">
      <c r="A65" s="162" t="s">
        <v>35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</row>
    <row r="66" spans="1:42">
      <c r="A66" s="162" t="s">
        <v>36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</row>
    <row r="67" spans="1:42">
      <c r="A67" s="25"/>
      <c r="B67" s="26" t="s">
        <v>30</v>
      </c>
      <c r="C67" s="26"/>
      <c r="D67" s="26"/>
      <c r="E67" s="26"/>
      <c r="F67" s="26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163" t="s">
        <v>41</v>
      </c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25"/>
      <c r="AK67" s="25"/>
      <c r="AL67" s="25"/>
      <c r="AM67" s="25"/>
      <c r="AN67" s="25"/>
      <c r="AO67" s="25"/>
      <c r="AP67" s="25"/>
    </row>
    <row r="68" spans="1:42">
      <c r="A68" s="21"/>
      <c r="B68" s="58" t="s">
        <v>118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P68" s="21"/>
      <c r="Q68" s="21"/>
      <c r="R68" s="21"/>
      <c r="AJ68" s="21"/>
    </row>
    <row r="69" spans="1:42">
      <c r="A69" s="21"/>
      <c r="B69" s="27" t="s">
        <v>32</v>
      </c>
      <c r="C69" s="27"/>
      <c r="D69" s="27"/>
      <c r="E69" s="27"/>
      <c r="F69" s="27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154" t="s">
        <v>34</v>
      </c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27"/>
      <c r="AM69" s="27"/>
    </row>
    <row r="70" spans="1:42">
      <c r="A70" s="21"/>
      <c r="B70" s="12"/>
      <c r="C70" s="12"/>
      <c r="D70" s="12"/>
      <c r="E70" s="12"/>
      <c r="F70" s="12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T70" s="153" t="s">
        <v>31</v>
      </c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</row>
  </sheetData>
  <mergeCells count="116">
    <mergeCell ref="R46:R47"/>
    <mergeCell ref="R69:AK69"/>
    <mergeCell ref="AN45:AN46"/>
    <mergeCell ref="T70:AI70"/>
    <mergeCell ref="AO45:AO46"/>
    <mergeCell ref="A42:AP42"/>
    <mergeCell ref="A43:AP43"/>
    <mergeCell ref="AG62:AK62"/>
    <mergeCell ref="A63:AP63"/>
    <mergeCell ref="A64:AP64"/>
    <mergeCell ref="A65:AP65"/>
    <mergeCell ref="A66:AP66"/>
    <mergeCell ref="S67:AI67"/>
    <mergeCell ref="AE46:AE47"/>
    <mergeCell ref="A62:B62"/>
    <mergeCell ref="F62:L62"/>
    <mergeCell ref="M62:O62"/>
    <mergeCell ref="W62:Z62"/>
    <mergeCell ref="AB62:AF62"/>
    <mergeCell ref="Y46:Y47"/>
    <mergeCell ref="Z46:Z47"/>
    <mergeCell ref="AP45:AP47"/>
    <mergeCell ref="C45:AE45"/>
    <mergeCell ref="AF45:AF47"/>
    <mergeCell ref="AG45:AG47"/>
    <mergeCell ref="AH45:AH47"/>
    <mergeCell ref="AI45:AI46"/>
    <mergeCell ref="AJ45:AJ46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AA46:AA47"/>
    <mergeCell ref="AB46:AB47"/>
    <mergeCell ref="AC46:AC47"/>
    <mergeCell ref="AD46:AD47"/>
    <mergeCell ref="S46:S47"/>
    <mergeCell ref="T46:T47"/>
    <mergeCell ref="W46:W47"/>
    <mergeCell ref="M46:M47"/>
    <mergeCell ref="O46:O47"/>
    <mergeCell ref="P46:P47"/>
    <mergeCell ref="Q46:Q47"/>
    <mergeCell ref="AK45:AK46"/>
    <mergeCell ref="AL45:AL46"/>
    <mergeCell ref="AM45:AM46"/>
    <mergeCell ref="U46:U47"/>
    <mergeCell ref="V46:V47"/>
    <mergeCell ref="X46:X47"/>
    <mergeCell ref="N46:N47"/>
    <mergeCell ref="I8:I9"/>
    <mergeCell ref="J8:J9"/>
    <mergeCell ref="R36:AK36"/>
    <mergeCell ref="T37:AI37"/>
    <mergeCell ref="A39:AP39"/>
    <mergeCell ref="A40:AP40"/>
    <mergeCell ref="AG29:AK29"/>
    <mergeCell ref="A30:AP30"/>
    <mergeCell ref="A31:AP31"/>
    <mergeCell ref="A32:AP32"/>
    <mergeCell ref="A33:AP33"/>
    <mergeCell ref="S34:AI34"/>
    <mergeCell ref="G8:G9"/>
    <mergeCell ref="H8:H9"/>
    <mergeCell ref="AA8:AA9"/>
    <mergeCell ref="AB8:AB9"/>
    <mergeCell ref="AC8:AC9"/>
    <mergeCell ref="AD8:AD9"/>
    <mergeCell ref="AE8:AE9"/>
    <mergeCell ref="A29:B29"/>
    <mergeCell ref="F29:L29"/>
    <mergeCell ref="M29:O29"/>
    <mergeCell ref="W29:Z29"/>
    <mergeCell ref="AB29:AF29"/>
    <mergeCell ref="U8:U9"/>
    <mergeCell ref="V8:V9"/>
    <mergeCell ref="W8:W9"/>
    <mergeCell ref="X8:X9"/>
    <mergeCell ref="Y8:Y9"/>
    <mergeCell ref="Z8:Z9"/>
    <mergeCell ref="O8:O9"/>
    <mergeCell ref="P8:P9"/>
    <mergeCell ref="Q8:Q9"/>
    <mergeCell ref="R8:R9"/>
    <mergeCell ref="S8:S9"/>
    <mergeCell ref="T8:T9"/>
    <mergeCell ref="AK7:AK8"/>
    <mergeCell ref="AL7:AL8"/>
    <mergeCell ref="AM7:AM8"/>
    <mergeCell ref="AN7:AN8"/>
    <mergeCell ref="AO7:AO8"/>
    <mergeCell ref="AP7:AP9"/>
    <mergeCell ref="A1:AP1"/>
    <mergeCell ref="A2:AP2"/>
    <mergeCell ref="A4:AP4"/>
    <mergeCell ref="A5:AP5"/>
    <mergeCell ref="C7:AE7"/>
    <mergeCell ref="AF7:AF9"/>
    <mergeCell ref="AG7:AG9"/>
    <mergeCell ref="AH7:AH9"/>
    <mergeCell ref="AI7:AI8"/>
    <mergeCell ref="AJ7:AJ8"/>
    <mergeCell ref="K8:K9"/>
    <mergeCell ref="L8:L9"/>
    <mergeCell ref="M8:M9"/>
    <mergeCell ref="N8:N9"/>
    <mergeCell ref="C8:C9"/>
    <mergeCell ref="D8:D9"/>
    <mergeCell ref="E8:E9"/>
    <mergeCell ref="F8:F9"/>
  </mergeCells>
  <conditionalFormatting sqref="AH10:AH28">
    <cfRule type="cellIs" dxfId="3" priority="2" operator="lessThan">
      <formula>81</formula>
    </cfRule>
  </conditionalFormatting>
  <conditionalFormatting sqref="AH48:AH61">
    <cfRule type="cellIs" dxfId="2" priority="1" operator="lessThan">
      <formula>81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70" orientation="landscape" r:id="rId1"/>
  <rowBreaks count="1" manualBreakCount="1">
    <brk id="3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30A5-17AB-43A7-A1BF-8F5FCB0C9FC8}">
  <sheetPr>
    <tabColor theme="6" tint="0.59999389629810485"/>
  </sheetPr>
  <dimension ref="A1:AZ70"/>
  <sheetViews>
    <sheetView workbookViewId="0">
      <selection sqref="A1:AZ1"/>
    </sheetView>
  </sheetViews>
  <sheetFormatPr defaultColWidth="11.42578125" defaultRowHeight="15"/>
  <cols>
    <col min="1" max="1" width="3.5703125" customWidth="1"/>
    <col min="2" max="2" width="51.42578125" customWidth="1"/>
    <col min="3" max="41" width="2.5703125" customWidth="1"/>
    <col min="42" max="43" width="2.85546875" customWidth="1"/>
    <col min="44" max="44" width="5.5703125" customWidth="1"/>
    <col min="45" max="46" width="2.85546875" customWidth="1"/>
    <col min="47" max="48" width="3.42578125" customWidth="1"/>
    <col min="49" max="49" width="2.85546875" customWidth="1"/>
    <col min="50" max="50" width="3.28515625" customWidth="1"/>
    <col min="51" max="51" width="2.85546875" customWidth="1"/>
    <col min="52" max="52" width="5.5703125" customWidth="1"/>
  </cols>
  <sheetData>
    <row r="1" spans="1:52" ht="15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</row>
    <row r="2" spans="1:52" ht="15.7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</row>
    <row r="3" spans="1:52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ht="15.75">
      <c r="A4" s="137" t="s">
        <v>115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</row>
    <row r="5" spans="1:52" ht="23.45" customHeight="1">
      <c r="A5" s="138" t="s">
        <v>116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 ht="9" customHeight="1">
      <c r="A6" s="5"/>
      <c r="B6" s="13"/>
      <c r="C6" s="13"/>
      <c r="D6" s="13"/>
      <c r="E6" s="13"/>
      <c r="F6" s="13"/>
      <c r="G6" s="13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6"/>
      <c r="AQ6" s="6"/>
      <c r="AR6" s="6"/>
      <c r="AS6" s="6"/>
      <c r="AT6" s="3"/>
      <c r="AU6" s="4"/>
      <c r="AV6" s="4"/>
      <c r="AW6" s="4"/>
      <c r="AX6" s="4"/>
      <c r="AY6" s="4"/>
      <c r="AZ6" s="4"/>
    </row>
    <row r="7" spans="1:52" ht="10.15" customHeight="1">
      <c r="A7" s="7"/>
      <c r="B7" s="14" t="s">
        <v>2</v>
      </c>
      <c r="C7" s="139" t="s">
        <v>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40"/>
      <c r="AP7" s="165" t="s">
        <v>4</v>
      </c>
      <c r="AQ7" s="165" t="s">
        <v>33</v>
      </c>
      <c r="AR7" s="165" t="s">
        <v>5</v>
      </c>
      <c r="AS7" s="133" t="s">
        <v>111</v>
      </c>
      <c r="AT7" s="133" t="s">
        <v>107</v>
      </c>
      <c r="AU7" s="133" t="s">
        <v>99</v>
      </c>
      <c r="AV7" s="124" t="s">
        <v>108</v>
      </c>
      <c r="AW7" s="124" t="s">
        <v>112</v>
      </c>
      <c r="AX7" s="133" t="s">
        <v>109</v>
      </c>
      <c r="AY7" s="133" t="s">
        <v>110</v>
      </c>
      <c r="AZ7" s="126" t="s">
        <v>6</v>
      </c>
    </row>
    <row r="8" spans="1:52" ht="63" customHeight="1">
      <c r="A8" s="8"/>
      <c r="B8" s="15"/>
      <c r="C8" s="128">
        <v>45328</v>
      </c>
      <c r="D8" s="130">
        <v>45329</v>
      </c>
      <c r="E8" s="190"/>
      <c r="F8" s="192" t="s">
        <v>94</v>
      </c>
      <c r="G8" s="193"/>
      <c r="H8" s="128">
        <v>45335</v>
      </c>
      <c r="I8" s="130">
        <v>45336</v>
      </c>
      <c r="J8" s="190"/>
      <c r="K8" s="130">
        <v>45341</v>
      </c>
      <c r="L8" s="190"/>
      <c r="M8" s="128">
        <v>45342</v>
      </c>
      <c r="N8" s="130">
        <v>45343</v>
      </c>
      <c r="O8" s="190"/>
      <c r="P8" s="130">
        <v>45348</v>
      </c>
      <c r="Q8" s="190"/>
      <c r="R8" s="127">
        <v>45349</v>
      </c>
      <c r="S8" s="130">
        <v>45350</v>
      </c>
      <c r="T8" s="190"/>
      <c r="U8" s="130">
        <v>45355</v>
      </c>
      <c r="V8" s="190"/>
      <c r="W8" s="127">
        <v>45356</v>
      </c>
      <c r="X8" s="130">
        <v>45357</v>
      </c>
      <c r="Y8" s="190"/>
      <c r="Z8" s="130">
        <v>45362</v>
      </c>
      <c r="AA8" s="190"/>
      <c r="AB8" s="185"/>
      <c r="AC8" s="185"/>
      <c r="AD8" s="148"/>
      <c r="AE8" s="146"/>
      <c r="AF8" s="148"/>
      <c r="AG8" s="148"/>
      <c r="AH8" s="146"/>
      <c r="AI8" s="146"/>
      <c r="AJ8" s="146"/>
      <c r="AK8" s="134"/>
      <c r="AL8" s="134"/>
      <c r="AM8" s="134"/>
      <c r="AN8" s="134"/>
      <c r="AO8" s="134"/>
      <c r="AP8" s="165"/>
      <c r="AQ8" s="165"/>
      <c r="AR8" s="141"/>
      <c r="AS8" s="133"/>
      <c r="AT8" s="133"/>
      <c r="AU8" s="133"/>
      <c r="AV8" s="125"/>
      <c r="AW8" s="125"/>
      <c r="AX8" s="133"/>
      <c r="AY8" s="133"/>
      <c r="AZ8" s="126"/>
    </row>
    <row r="9" spans="1:52" ht="13.9" customHeight="1">
      <c r="A9" s="22" t="s">
        <v>7</v>
      </c>
      <c r="B9" s="23" t="s">
        <v>8</v>
      </c>
      <c r="C9" s="129"/>
      <c r="D9" s="142"/>
      <c r="E9" s="191"/>
      <c r="F9" s="182"/>
      <c r="G9" s="194"/>
      <c r="H9" s="129"/>
      <c r="I9" s="142"/>
      <c r="J9" s="191"/>
      <c r="K9" s="142"/>
      <c r="L9" s="191"/>
      <c r="M9" s="129"/>
      <c r="N9" s="142"/>
      <c r="O9" s="191"/>
      <c r="P9" s="142"/>
      <c r="Q9" s="191"/>
      <c r="R9" s="150"/>
      <c r="S9" s="142"/>
      <c r="T9" s="191"/>
      <c r="U9" s="142"/>
      <c r="V9" s="191"/>
      <c r="W9" s="150"/>
      <c r="X9" s="142"/>
      <c r="Y9" s="191"/>
      <c r="Z9" s="142"/>
      <c r="AA9" s="191"/>
      <c r="AB9" s="186"/>
      <c r="AC9" s="186"/>
      <c r="AD9" s="149"/>
      <c r="AE9" s="147"/>
      <c r="AF9" s="149"/>
      <c r="AG9" s="149"/>
      <c r="AH9" s="147"/>
      <c r="AI9" s="147"/>
      <c r="AJ9" s="147"/>
      <c r="AK9" s="135"/>
      <c r="AL9" s="135"/>
      <c r="AM9" s="135"/>
      <c r="AN9" s="135"/>
      <c r="AO9" s="135"/>
      <c r="AP9" s="165"/>
      <c r="AQ9" s="165"/>
      <c r="AR9" s="141"/>
      <c r="AS9" s="53">
        <v>0.05</v>
      </c>
      <c r="AT9" s="53">
        <v>0.05</v>
      </c>
      <c r="AU9" s="53">
        <v>0.25</v>
      </c>
      <c r="AV9" s="53">
        <v>0.4</v>
      </c>
      <c r="AW9" s="53">
        <v>0.05</v>
      </c>
      <c r="AX9" s="53">
        <v>0.2</v>
      </c>
      <c r="AY9" s="19" t="s">
        <v>9</v>
      </c>
      <c r="AZ9" s="126"/>
    </row>
    <row r="10" spans="1:52" ht="18" customHeight="1">
      <c r="A10" s="10" t="s">
        <v>13</v>
      </c>
      <c r="B10" s="28" t="s">
        <v>80</v>
      </c>
      <c r="C10" s="30" t="s">
        <v>93</v>
      </c>
      <c r="D10" s="30" t="s">
        <v>93</v>
      </c>
      <c r="E10" s="30" t="s">
        <v>93</v>
      </c>
      <c r="F10" s="30" t="s">
        <v>93</v>
      </c>
      <c r="G10" s="30" t="s">
        <v>93</v>
      </c>
      <c r="H10" s="30" t="s">
        <v>93</v>
      </c>
      <c r="I10" s="30" t="s">
        <v>93</v>
      </c>
      <c r="J10" s="30" t="s">
        <v>93</v>
      </c>
      <c r="K10" s="30" t="s">
        <v>93</v>
      </c>
      <c r="L10" s="30" t="s">
        <v>93</v>
      </c>
      <c r="M10" s="30" t="s">
        <v>93</v>
      </c>
      <c r="N10" s="30" t="s">
        <v>93</v>
      </c>
      <c r="O10" s="30" t="s">
        <v>93</v>
      </c>
      <c r="P10" s="30" t="s">
        <v>93</v>
      </c>
      <c r="Q10" s="30" t="s">
        <v>93</v>
      </c>
      <c r="R10" s="30" t="s">
        <v>93</v>
      </c>
      <c r="S10" s="30" t="s">
        <v>93</v>
      </c>
      <c r="T10" s="30" t="s">
        <v>93</v>
      </c>
      <c r="U10" s="30" t="s">
        <v>93</v>
      </c>
      <c r="V10" s="30" t="s">
        <v>93</v>
      </c>
      <c r="W10" s="30" t="s">
        <v>93</v>
      </c>
      <c r="X10" s="30" t="s">
        <v>93</v>
      </c>
      <c r="Y10" s="30" t="s">
        <v>93</v>
      </c>
      <c r="Z10" s="30" t="s">
        <v>93</v>
      </c>
      <c r="AA10" s="30" t="s">
        <v>93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9">
        <f t="shared" ref="AP10:AP28" si="0">COUNTIF(C10:AJ10,"f")+(ROUNDDOWN(COUNTIF(C10:AJ10,"r")/2,0))</f>
        <v>0</v>
      </c>
      <c r="AQ10" s="9">
        <f t="shared" ref="AQ10:AQ18" si="1">COUNTIF(C10:AJ10,"a")+COUNTIF(C10:AJ10,"j")+COUNTIF(C10:AJ10,"r")-(ROUNDDOWN(COUNTIF(C10:AJ10,"r")/2,0))</f>
        <v>25</v>
      </c>
      <c r="AR10" s="9">
        <f t="shared" ref="AR10:AR28" si="2">(AQ10*100)/COUNTA(C10:AA10)</f>
        <v>100</v>
      </c>
      <c r="AS10" s="9">
        <v>5</v>
      </c>
      <c r="AT10" s="9">
        <v>5</v>
      </c>
      <c r="AU10" s="9">
        <v>20</v>
      </c>
      <c r="AV10" s="9">
        <v>40</v>
      </c>
      <c r="AW10" s="9">
        <v>5</v>
      </c>
      <c r="AX10" s="9">
        <v>11</v>
      </c>
      <c r="AY10" s="9">
        <f t="shared" ref="AY10:AY18" si="3">IF(AND(AP10=0,COUNTIF(C10:AA10,"j")=0),2,0)</f>
        <v>2</v>
      </c>
      <c r="AZ10" s="54">
        <f>SUM(AS10:AY10)/10</f>
        <v>8.8000000000000007</v>
      </c>
    </row>
    <row r="11" spans="1:52" ht="18">
      <c r="A11" s="10" t="s">
        <v>14</v>
      </c>
      <c r="B11" s="28" t="s">
        <v>88</v>
      </c>
      <c r="C11" s="30" t="s">
        <v>93</v>
      </c>
      <c r="D11" s="30" t="s">
        <v>93</v>
      </c>
      <c r="E11" s="30" t="s">
        <v>93</v>
      </c>
      <c r="F11" s="30" t="s">
        <v>93</v>
      </c>
      <c r="G11" s="30" t="s">
        <v>93</v>
      </c>
      <c r="H11" s="30" t="s">
        <v>98</v>
      </c>
      <c r="I11" s="30" t="s">
        <v>93</v>
      </c>
      <c r="J11" s="30" t="s">
        <v>93</v>
      </c>
      <c r="K11" s="30" t="s">
        <v>93</v>
      </c>
      <c r="L11" s="30" t="s">
        <v>93</v>
      </c>
      <c r="M11" s="30" t="s">
        <v>93</v>
      </c>
      <c r="N11" s="30" t="s">
        <v>93</v>
      </c>
      <c r="O11" s="30" t="s">
        <v>93</v>
      </c>
      <c r="P11" s="30" t="s">
        <v>93</v>
      </c>
      <c r="Q11" s="30" t="s">
        <v>93</v>
      </c>
      <c r="R11" s="30" t="s">
        <v>93</v>
      </c>
      <c r="S11" s="30" t="s">
        <v>93</v>
      </c>
      <c r="T11" s="30" t="s">
        <v>93</v>
      </c>
      <c r="U11" s="30" t="s">
        <v>93</v>
      </c>
      <c r="V11" s="30" t="s">
        <v>93</v>
      </c>
      <c r="W11" s="30" t="s">
        <v>93</v>
      </c>
      <c r="X11" s="30" t="s">
        <v>93</v>
      </c>
      <c r="Y11" s="30" t="s">
        <v>93</v>
      </c>
      <c r="Z11" s="30" t="s">
        <v>93</v>
      </c>
      <c r="AA11" s="30" t="s">
        <v>93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9"/>
      <c r="AM11" s="9"/>
      <c r="AN11" s="9"/>
      <c r="AO11" s="9"/>
      <c r="AP11" s="9">
        <f t="shared" si="0"/>
        <v>1</v>
      </c>
      <c r="AQ11" s="9">
        <f t="shared" si="1"/>
        <v>24</v>
      </c>
      <c r="AR11" s="9">
        <f t="shared" si="2"/>
        <v>96</v>
      </c>
      <c r="AS11" s="9">
        <v>5</v>
      </c>
      <c r="AT11" s="9">
        <v>5</v>
      </c>
      <c r="AU11" s="9">
        <v>19</v>
      </c>
      <c r="AV11" s="9">
        <v>36.363636363636367</v>
      </c>
      <c r="AW11" s="9">
        <v>5</v>
      </c>
      <c r="AX11" s="9">
        <v>11</v>
      </c>
      <c r="AY11" s="9">
        <f t="shared" si="3"/>
        <v>0</v>
      </c>
      <c r="AZ11" s="54">
        <f t="shared" ref="AZ11:AZ28" si="4">SUM(AS11:AY11)/10</f>
        <v>8.1363636363636367</v>
      </c>
    </row>
    <row r="12" spans="1:52" ht="18">
      <c r="A12" s="10" t="s">
        <v>15</v>
      </c>
      <c r="B12" s="28" t="s">
        <v>44</v>
      </c>
      <c r="C12" s="30" t="s">
        <v>93</v>
      </c>
      <c r="D12" s="30" t="s">
        <v>93</v>
      </c>
      <c r="E12" s="30" t="s">
        <v>93</v>
      </c>
      <c r="F12" s="30" t="s">
        <v>93</v>
      </c>
      <c r="G12" s="30" t="s">
        <v>93</v>
      </c>
      <c r="H12" s="30" t="s">
        <v>93</v>
      </c>
      <c r="I12" s="30" t="s">
        <v>93</v>
      </c>
      <c r="J12" s="30" t="s">
        <v>93</v>
      </c>
      <c r="K12" s="30" t="s">
        <v>93</v>
      </c>
      <c r="L12" s="30" t="s">
        <v>93</v>
      </c>
      <c r="M12" s="30" t="s">
        <v>93</v>
      </c>
      <c r="N12" s="30" t="s">
        <v>93</v>
      </c>
      <c r="O12" s="30" t="s">
        <v>93</v>
      </c>
      <c r="P12" s="30" t="s">
        <v>93</v>
      </c>
      <c r="Q12" s="30" t="s">
        <v>93</v>
      </c>
      <c r="R12" s="30" t="s">
        <v>93</v>
      </c>
      <c r="S12" s="30" t="s">
        <v>93</v>
      </c>
      <c r="T12" s="30" t="s">
        <v>93</v>
      </c>
      <c r="U12" s="30" t="s">
        <v>93</v>
      </c>
      <c r="V12" s="30" t="s">
        <v>93</v>
      </c>
      <c r="W12" s="30" t="s">
        <v>93</v>
      </c>
      <c r="X12" s="30" t="s">
        <v>93</v>
      </c>
      <c r="Y12" s="30" t="s">
        <v>93</v>
      </c>
      <c r="Z12" s="30" t="s">
        <v>93</v>
      </c>
      <c r="AA12" s="30" t="s">
        <v>93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9"/>
      <c r="AM12" s="9"/>
      <c r="AN12" s="9"/>
      <c r="AO12" s="9"/>
      <c r="AP12" s="9">
        <f t="shared" si="0"/>
        <v>0</v>
      </c>
      <c r="AQ12" s="9">
        <f t="shared" si="1"/>
        <v>25</v>
      </c>
      <c r="AR12" s="9">
        <f t="shared" si="2"/>
        <v>100</v>
      </c>
      <c r="AS12" s="9">
        <v>5</v>
      </c>
      <c r="AT12" s="9">
        <v>5</v>
      </c>
      <c r="AU12" s="9">
        <v>21</v>
      </c>
      <c r="AV12" s="9">
        <v>40</v>
      </c>
      <c r="AW12" s="9">
        <v>5</v>
      </c>
      <c r="AX12" s="9">
        <v>15</v>
      </c>
      <c r="AY12" s="9">
        <f t="shared" si="3"/>
        <v>2</v>
      </c>
      <c r="AZ12" s="54">
        <f t="shared" si="4"/>
        <v>9.3000000000000007</v>
      </c>
    </row>
    <row r="13" spans="1:52" ht="18">
      <c r="A13" s="10" t="s">
        <v>16</v>
      </c>
      <c r="B13" s="28" t="s">
        <v>81</v>
      </c>
      <c r="C13" s="30" t="s">
        <v>93</v>
      </c>
      <c r="D13" s="30" t="s">
        <v>93</v>
      </c>
      <c r="E13" s="30" t="s">
        <v>93</v>
      </c>
      <c r="F13" s="30" t="s">
        <v>93</v>
      </c>
      <c r="G13" s="30" t="s">
        <v>93</v>
      </c>
      <c r="H13" s="30" t="s">
        <v>93</v>
      </c>
      <c r="I13" s="30" t="s">
        <v>93</v>
      </c>
      <c r="J13" s="30" t="s">
        <v>93</v>
      </c>
      <c r="K13" s="30" t="s">
        <v>93</v>
      </c>
      <c r="L13" s="30" t="s">
        <v>93</v>
      </c>
      <c r="M13" s="30" t="s">
        <v>93</v>
      </c>
      <c r="N13" s="30" t="s">
        <v>93</v>
      </c>
      <c r="O13" s="30" t="s">
        <v>93</v>
      </c>
      <c r="P13" s="30" t="s">
        <v>93</v>
      </c>
      <c r="Q13" s="30" t="s">
        <v>93</v>
      </c>
      <c r="R13" s="30" t="s">
        <v>93</v>
      </c>
      <c r="S13" s="30" t="s">
        <v>93</v>
      </c>
      <c r="T13" s="30" t="s">
        <v>93</v>
      </c>
      <c r="U13" s="30" t="s">
        <v>93</v>
      </c>
      <c r="V13" s="30" t="s">
        <v>93</v>
      </c>
      <c r="W13" s="30" t="s">
        <v>93</v>
      </c>
      <c r="X13" s="30" t="s">
        <v>93</v>
      </c>
      <c r="Y13" s="30" t="s">
        <v>93</v>
      </c>
      <c r="Z13" s="30" t="s">
        <v>93</v>
      </c>
      <c r="AA13" s="30" t="s">
        <v>93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9"/>
      <c r="AM13" s="9"/>
      <c r="AN13" s="9"/>
      <c r="AO13" s="9"/>
      <c r="AP13" s="9">
        <f t="shared" si="0"/>
        <v>0</v>
      </c>
      <c r="AQ13" s="9">
        <f t="shared" si="1"/>
        <v>25</v>
      </c>
      <c r="AR13" s="9">
        <f t="shared" si="2"/>
        <v>100</v>
      </c>
      <c r="AS13" s="9">
        <v>0</v>
      </c>
      <c r="AT13" s="9">
        <v>5</v>
      </c>
      <c r="AU13" s="9">
        <v>20</v>
      </c>
      <c r="AV13" s="9">
        <v>32.727272727272727</v>
      </c>
      <c r="AW13" s="9">
        <v>5</v>
      </c>
      <c r="AX13" s="9">
        <v>12</v>
      </c>
      <c r="AY13" s="9">
        <f t="shared" si="3"/>
        <v>2</v>
      </c>
      <c r="AZ13" s="54">
        <f t="shared" si="4"/>
        <v>7.672727272727272</v>
      </c>
    </row>
    <row r="14" spans="1:52" ht="18" customHeight="1">
      <c r="A14" s="10" t="s">
        <v>17</v>
      </c>
      <c r="B14" s="28" t="s">
        <v>57</v>
      </c>
      <c r="C14" s="30" t="s">
        <v>93</v>
      </c>
      <c r="D14" s="30" t="s">
        <v>93</v>
      </c>
      <c r="E14" s="30" t="s">
        <v>93</v>
      </c>
      <c r="F14" s="30" t="s">
        <v>93</v>
      </c>
      <c r="G14" s="30" t="s">
        <v>93</v>
      </c>
      <c r="H14" s="30" t="s">
        <v>93</v>
      </c>
      <c r="I14" s="30" t="s">
        <v>98</v>
      </c>
      <c r="J14" s="30" t="s">
        <v>98</v>
      </c>
      <c r="K14" s="30" t="s">
        <v>93</v>
      </c>
      <c r="L14" s="30" t="s">
        <v>93</v>
      </c>
      <c r="M14" s="30" t="s">
        <v>93</v>
      </c>
      <c r="N14" s="30" t="s">
        <v>93</v>
      </c>
      <c r="O14" s="30" t="s">
        <v>93</v>
      </c>
      <c r="P14" s="30" t="s">
        <v>93</v>
      </c>
      <c r="Q14" s="30" t="s">
        <v>93</v>
      </c>
      <c r="R14" s="30" t="s">
        <v>93</v>
      </c>
      <c r="S14" s="30" t="s">
        <v>93</v>
      </c>
      <c r="T14" s="30" t="s">
        <v>93</v>
      </c>
      <c r="U14" s="30" t="s">
        <v>93</v>
      </c>
      <c r="V14" s="30" t="s">
        <v>93</v>
      </c>
      <c r="W14" s="30" t="s">
        <v>96</v>
      </c>
      <c r="X14" s="30" t="s">
        <v>93</v>
      </c>
      <c r="Y14" s="30" t="s">
        <v>93</v>
      </c>
      <c r="Z14" s="30" t="s">
        <v>93</v>
      </c>
      <c r="AA14" s="30" t="s">
        <v>93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9"/>
      <c r="AM14" s="9"/>
      <c r="AN14" s="9"/>
      <c r="AO14" s="9"/>
      <c r="AP14" s="9">
        <f t="shared" si="0"/>
        <v>2</v>
      </c>
      <c r="AQ14" s="9">
        <f t="shared" si="1"/>
        <v>23</v>
      </c>
      <c r="AR14" s="9">
        <f t="shared" si="2"/>
        <v>92</v>
      </c>
      <c r="AS14" s="9">
        <v>5</v>
      </c>
      <c r="AT14" s="9">
        <v>5</v>
      </c>
      <c r="AU14" s="9">
        <v>25</v>
      </c>
      <c r="AV14" s="9">
        <v>36.363636363636367</v>
      </c>
      <c r="AW14" s="9">
        <v>5</v>
      </c>
      <c r="AX14" s="9">
        <v>10</v>
      </c>
      <c r="AY14" s="9">
        <f t="shared" si="3"/>
        <v>0</v>
      </c>
      <c r="AZ14" s="54">
        <f t="shared" si="4"/>
        <v>8.6363636363636367</v>
      </c>
    </row>
    <row r="15" spans="1:52" ht="18" customHeight="1">
      <c r="A15" s="10" t="s">
        <v>18</v>
      </c>
      <c r="B15" s="28" t="s">
        <v>47</v>
      </c>
      <c r="C15" s="30" t="s">
        <v>93</v>
      </c>
      <c r="D15" s="30" t="s">
        <v>93</v>
      </c>
      <c r="E15" s="30" t="s">
        <v>93</v>
      </c>
      <c r="F15" s="30" t="s">
        <v>93</v>
      </c>
      <c r="G15" s="30" t="s">
        <v>93</v>
      </c>
      <c r="H15" s="30" t="s">
        <v>93</v>
      </c>
      <c r="I15" s="30" t="s">
        <v>93</v>
      </c>
      <c r="J15" s="30" t="s">
        <v>93</v>
      </c>
      <c r="K15" s="30" t="s">
        <v>93</v>
      </c>
      <c r="L15" s="30" t="s">
        <v>93</v>
      </c>
      <c r="M15" s="30" t="s">
        <v>93</v>
      </c>
      <c r="N15" s="30" t="s">
        <v>93</v>
      </c>
      <c r="O15" s="30" t="s">
        <v>93</v>
      </c>
      <c r="P15" s="30" t="s">
        <v>93</v>
      </c>
      <c r="Q15" s="30" t="s">
        <v>93</v>
      </c>
      <c r="R15" s="30" t="s">
        <v>93</v>
      </c>
      <c r="S15" s="30" t="s">
        <v>93</v>
      </c>
      <c r="T15" s="30" t="s">
        <v>93</v>
      </c>
      <c r="U15" s="30" t="s">
        <v>93</v>
      </c>
      <c r="V15" s="30" t="s">
        <v>93</v>
      </c>
      <c r="W15" s="30" t="s">
        <v>93</v>
      </c>
      <c r="X15" s="30" t="s">
        <v>93</v>
      </c>
      <c r="Y15" s="30" t="s">
        <v>93</v>
      </c>
      <c r="Z15" s="30" t="s">
        <v>93</v>
      </c>
      <c r="AA15" s="30" t="s">
        <v>93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9"/>
      <c r="AM15" s="9"/>
      <c r="AN15" s="9"/>
      <c r="AO15" s="9"/>
      <c r="AP15" s="9">
        <f t="shared" si="0"/>
        <v>0</v>
      </c>
      <c r="AQ15" s="9">
        <f t="shared" si="1"/>
        <v>25</v>
      </c>
      <c r="AR15" s="9">
        <f t="shared" si="2"/>
        <v>100</v>
      </c>
      <c r="AS15" s="9">
        <v>3</v>
      </c>
      <c r="AT15" s="9">
        <v>5</v>
      </c>
      <c r="AU15" s="9">
        <v>19</v>
      </c>
      <c r="AV15" s="9">
        <v>40</v>
      </c>
      <c r="AW15" s="9">
        <v>5</v>
      </c>
      <c r="AX15" s="9">
        <v>13</v>
      </c>
      <c r="AY15" s="9">
        <f t="shared" si="3"/>
        <v>2</v>
      </c>
      <c r="AZ15" s="54">
        <f t="shared" si="4"/>
        <v>8.6999999999999993</v>
      </c>
    </row>
    <row r="16" spans="1:52" ht="18">
      <c r="A16" s="10" t="s">
        <v>19</v>
      </c>
      <c r="B16" s="28" t="s">
        <v>90</v>
      </c>
      <c r="C16" s="30" t="s">
        <v>93</v>
      </c>
      <c r="D16" s="30" t="s">
        <v>93</v>
      </c>
      <c r="E16" s="30" t="s">
        <v>93</v>
      </c>
      <c r="F16" s="30" t="s">
        <v>93</v>
      </c>
      <c r="G16" s="30" t="s">
        <v>93</v>
      </c>
      <c r="H16" s="30" t="s">
        <v>93</v>
      </c>
      <c r="I16" s="30" t="s">
        <v>93</v>
      </c>
      <c r="J16" s="30" t="s">
        <v>93</v>
      </c>
      <c r="K16" s="30" t="s">
        <v>93</v>
      </c>
      <c r="L16" s="30" t="s">
        <v>93</v>
      </c>
      <c r="M16" s="30" t="s">
        <v>93</v>
      </c>
      <c r="N16" s="30" t="s">
        <v>93</v>
      </c>
      <c r="O16" s="30" t="s">
        <v>93</v>
      </c>
      <c r="P16" s="30" t="s">
        <v>93</v>
      </c>
      <c r="Q16" s="30" t="s">
        <v>93</v>
      </c>
      <c r="R16" s="30" t="s">
        <v>93</v>
      </c>
      <c r="S16" s="30" t="s">
        <v>93</v>
      </c>
      <c r="T16" s="30" t="s">
        <v>93</v>
      </c>
      <c r="U16" s="30" t="s">
        <v>95</v>
      </c>
      <c r="V16" s="30" t="s">
        <v>93</v>
      </c>
      <c r="W16" s="30" t="s">
        <v>93</v>
      </c>
      <c r="X16" s="30" t="s">
        <v>93</v>
      </c>
      <c r="Y16" s="30" t="s">
        <v>93</v>
      </c>
      <c r="Z16" s="30" t="s">
        <v>93</v>
      </c>
      <c r="AA16" s="30" t="s">
        <v>93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9"/>
      <c r="AM16" s="9"/>
      <c r="AN16" s="9"/>
      <c r="AO16" s="9"/>
      <c r="AP16" s="9">
        <f t="shared" si="0"/>
        <v>0</v>
      </c>
      <c r="AQ16" s="9">
        <f t="shared" si="1"/>
        <v>25</v>
      </c>
      <c r="AR16" s="9">
        <f t="shared" si="2"/>
        <v>100</v>
      </c>
      <c r="AS16" s="9">
        <v>5</v>
      </c>
      <c r="AT16" s="9">
        <v>5</v>
      </c>
      <c r="AU16" s="9">
        <v>25</v>
      </c>
      <c r="AV16" s="9">
        <v>29.09090909090909</v>
      </c>
      <c r="AW16" s="9">
        <v>3</v>
      </c>
      <c r="AX16" s="9">
        <v>8</v>
      </c>
      <c r="AY16" s="9">
        <f t="shared" si="3"/>
        <v>2</v>
      </c>
      <c r="AZ16" s="54">
        <f t="shared" si="4"/>
        <v>7.709090909090909</v>
      </c>
    </row>
    <row r="17" spans="1:52" ht="18">
      <c r="A17" s="10" t="s">
        <v>20</v>
      </c>
      <c r="B17" s="28" t="s">
        <v>46</v>
      </c>
      <c r="C17" s="30" t="s">
        <v>93</v>
      </c>
      <c r="D17" s="30" t="s">
        <v>93</v>
      </c>
      <c r="E17" s="30" t="s">
        <v>93</v>
      </c>
      <c r="F17" s="30" t="s">
        <v>93</v>
      </c>
      <c r="G17" s="30" t="s">
        <v>93</v>
      </c>
      <c r="H17" s="30" t="s">
        <v>93</v>
      </c>
      <c r="I17" s="30" t="s">
        <v>93</v>
      </c>
      <c r="J17" s="30" t="s">
        <v>93</v>
      </c>
      <c r="K17" s="30" t="s">
        <v>93</v>
      </c>
      <c r="L17" s="30" t="s">
        <v>93</v>
      </c>
      <c r="M17" s="30" t="s">
        <v>93</v>
      </c>
      <c r="N17" s="30" t="s">
        <v>93</v>
      </c>
      <c r="O17" s="30" t="s">
        <v>93</v>
      </c>
      <c r="P17" s="30" t="s">
        <v>93</v>
      </c>
      <c r="Q17" s="30" t="s">
        <v>93</v>
      </c>
      <c r="R17" s="30" t="s">
        <v>93</v>
      </c>
      <c r="S17" s="30" t="s">
        <v>93</v>
      </c>
      <c r="T17" s="30" t="s">
        <v>93</v>
      </c>
      <c r="U17" s="30" t="s">
        <v>93</v>
      </c>
      <c r="V17" s="30" t="s">
        <v>93</v>
      </c>
      <c r="W17" s="30" t="s">
        <v>93</v>
      </c>
      <c r="X17" s="30" t="s">
        <v>93</v>
      </c>
      <c r="Y17" s="30" t="s">
        <v>93</v>
      </c>
      <c r="Z17" s="30" t="s">
        <v>93</v>
      </c>
      <c r="AA17" s="30" t="s">
        <v>93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9"/>
      <c r="AM17" s="9"/>
      <c r="AN17" s="9"/>
      <c r="AO17" s="9"/>
      <c r="AP17" s="9">
        <f t="shared" si="0"/>
        <v>0</v>
      </c>
      <c r="AQ17" s="9">
        <f t="shared" si="1"/>
        <v>25</v>
      </c>
      <c r="AR17" s="9">
        <f t="shared" si="2"/>
        <v>100</v>
      </c>
      <c r="AS17" s="9">
        <v>5</v>
      </c>
      <c r="AT17" s="9">
        <v>5</v>
      </c>
      <c r="AU17" s="9">
        <v>25</v>
      </c>
      <c r="AV17" s="9">
        <v>40</v>
      </c>
      <c r="AW17" s="9">
        <v>5</v>
      </c>
      <c r="AX17" s="9">
        <v>14</v>
      </c>
      <c r="AY17" s="9">
        <f t="shared" si="3"/>
        <v>2</v>
      </c>
      <c r="AZ17" s="54">
        <f t="shared" si="4"/>
        <v>9.6</v>
      </c>
    </row>
    <row r="18" spans="1:52" ht="18">
      <c r="A18" s="10" t="s">
        <v>21</v>
      </c>
      <c r="B18" s="28" t="s">
        <v>51</v>
      </c>
      <c r="C18" s="30" t="s">
        <v>93</v>
      </c>
      <c r="D18" s="30" t="s">
        <v>93</v>
      </c>
      <c r="E18" s="30" t="s">
        <v>93</v>
      </c>
      <c r="F18" s="30" t="s">
        <v>96</v>
      </c>
      <c r="G18" s="30" t="s">
        <v>96</v>
      </c>
      <c r="H18" s="30" t="s">
        <v>93</v>
      </c>
      <c r="I18" s="30" t="s">
        <v>96</v>
      </c>
      <c r="J18" s="30" t="s">
        <v>96</v>
      </c>
      <c r="K18" s="30" t="s">
        <v>93</v>
      </c>
      <c r="L18" s="30" t="s">
        <v>93</v>
      </c>
      <c r="M18" s="30" t="s">
        <v>93</v>
      </c>
      <c r="N18" s="30" t="s">
        <v>93</v>
      </c>
      <c r="O18" s="30" t="s">
        <v>93</v>
      </c>
      <c r="P18" s="30" t="s">
        <v>93</v>
      </c>
      <c r="Q18" s="30" t="s">
        <v>93</v>
      </c>
      <c r="R18" s="30" t="s">
        <v>93</v>
      </c>
      <c r="S18" s="30" t="s">
        <v>93</v>
      </c>
      <c r="T18" s="30" t="s">
        <v>93</v>
      </c>
      <c r="U18" s="30" t="s">
        <v>93</v>
      </c>
      <c r="V18" s="30" t="s">
        <v>93</v>
      </c>
      <c r="W18" s="30" t="s">
        <v>93</v>
      </c>
      <c r="X18" s="30" t="s">
        <v>93</v>
      </c>
      <c r="Y18" s="30" t="s">
        <v>93</v>
      </c>
      <c r="Z18" s="30" t="s">
        <v>93</v>
      </c>
      <c r="AA18" s="30" t="s">
        <v>93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9"/>
      <c r="AM18" s="9"/>
      <c r="AN18" s="9"/>
      <c r="AO18" s="9"/>
      <c r="AP18" s="9">
        <f t="shared" si="0"/>
        <v>0</v>
      </c>
      <c r="AQ18" s="9">
        <f t="shared" si="1"/>
        <v>25</v>
      </c>
      <c r="AR18" s="9">
        <f t="shared" si="2"/>
        <v>100</v>
      </c>
      <c r="AS18" s="9">
        <v>5</v>
      </c>
      <c r="AT18" s="9"/>
      <c r="AU18" s="9">
        <v>25</v>
      </c>
      <c r="AV18" s="9">
        <v>40</v>
      </c>
      <c r="AW18" s="9">
        <v>5</v>
      </c>
      <c r="AX18" s="9">
        <v>11</v>
      </c>
      <c r="AY18" s="9">
        <f t="shared" si="3"/>
        <v>0</v>
      </c>
      <c r="AZ18" s="54">
        <f t="shared" si="4"/>
        <v>8.6</v>
      </c>
    </row>
    <row r="19" spans="1:52" ht="18">
      <c r="A19" s="10" t="s">
        <v>22</v>
      </c>
      <c r="B19" s="28" t="s">
        <v>82</v>
      </c>
      <c r="C19" s="30" t="s">
        <v>93</v>
      </c>
      <c r="D19" s="30" t="s">
        <v>93</v>
      </c>
      <c r="E19" s="30" t="s">
        <v>93</v>
      </c>
      <c r="F19" s="30" t="s">
        <v>95</v>
      </c>
      <c r="G19" s="30" t="s">
        <v>93</v>
      </c>
      <c r="H19" s="30" t="s">
        <v>93</v>
      </c>
      <c r="I19" s="30" t="s">
        <v>93</v>
      </c>
      <c r="J19" s="30" t="s">
        <v>93</v>
      </c>
      <c r="K19" s="30" t="s">
        <v>96</v>
      </c>
      <c r="L19" s="30" t="s">
        <v>96</v>
      </c>
      <c r="M19" s="30" t="s">
        <v>93</v>
      </c>
      <c r="N19" s="30" t="s">
        <v>93</v>
      </c>
      <c r="O19" s="30" t="s">
        <v>93</v>
      </c>
      <c r="P19" s="30" t="s">
        <v>98</v>
      </c>
      <c r="Q19" s="30" t="s">
        <v>98</v>
      </c>
      <c r="R19" s="30" t="s">
        <v>98</v>
      </c>
      <c r="S19" s="30" t="s">
        <v>98</v>
      </c>
      <c r="T19" s="30" t="s">
        <v>98</v>
      </c>
      <c r="U19" s="30" t="s">
        <v>95</v>
      </c>
      <c r="V19" s="30" t="s">
        <v>93</v>
      </c>
      <c r="W19" s="30" t="s">
        <v>93</v>
      </c>
      <c r="X19" s="30" t="s">
        <v>93</v>
      </c>
      <c r="Y19" s="30" t="s">
        <v>93</v>
      </c>
      <c r="Z19" s="30" t="s">
        <v>96</v>
      </c>
      <c r="AA19" s="30" t="s">
        <v>96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9"/>
      <c r="AM19" s="9"/>
      <c r="AN19" s="9"/>
      <c r="AO19" s="9"/>
      <c r="AP19" s="9">
        <f t="shared" si="0"/>
        <v>6</v>
      </c>
      <c r="AQ19" s="9">
        <v>20</v>
      </c>
      <c r="AR19" s="9">
        <f t="shared" si="2"/>
        <v>80</v>
      </c>
      <c r="AS19" s="9">
        <v>5</v>
      </c>
      <c r="AT19" s="9">
        <v>5</v>
      </c>
      <c r="AU19" s="9">
        <v>5</v>
      </c>
      <c r="AV19" s="9">
        <v>0</v>
      </c>
      <c r="AW19" s="9">
        <v>21.818181818181817</v>
      </c>
      <c r="AX19" s="9">
        <v>5</v>
      </c>
      <c r="AY19" s="9">
        <v>3</v>
      </c>
      <c r="AZ19" s="54">
        <f t="shared" si="4"/>
        <v>4.4818181818181815</v>
      </c>
    </row>
    <row r="20" spans="1:52" ht="18">
      <c r="A20" s="10" t="s">
        <v>23</v>
      </c>
      <c r="B20" s="28" t="s">
        <v>83</v>
      </c>
      <c r="C20" s="30" t="s">
        <v>93</v>
      </c>
      <c r="D20" s="30" t="s">
        <v>93</v>
      </c>
      <c r="E20" s="30" t="s">
        <v>93</v>
      </c>
      <c r="F20" s="30" t="s">
        <v>93</v>
      </c>
      <c r="G20" s="30" t="s">
        <v>93</v>
      </c>
      <c r="H20" s="30" t="s">
        <v>93</v>
      </c>
      <c r="I20" s="30" t="s">
        <v>93</v>
      </c>
      <c r="J20" s="30" t="s">
        <v>93</v>
      </c>
      <c r="K20" s="30" t="s">
        <v>93</v>
      </c>
      <c r="L20" s="30" t="s">
        <v>93</v>
      </c>
      <c r="M20" s="30" t="s">
        <v>93</v>
      </c>
      <c r="N20" s="30" t="s">
        <v>93</v>
      </c>
      <c r="O20" s="30" t="s">
        <v>93</v>
      </c>
      <c r="P20" s="30" t="s">
        <v>93</v>
      </c>
      <c r="Q20" s="30" t="s">
        <v>93</v>
      </c>
      <c r="R20" s="30" t="s">
        <v>93</v>
      </c>
      <c r="S20" s="30" t="s">
        <v>93</v>
      </c>
      <c r="T20" s="30" t="s">
        <v>93</v>
      </c>
      <c r="U20" s="30" t="s">
        <v>93</v>
      </c>
      <c r="V20" s="30" t="s">
        <v>93</v>
      </c>
      <c r="W20" s="30" t="s">
        <v>93</v>
      </c>
      <c r="X20" s="30" t="s">
        <v>93</v>
      </c>
      <c r="Y20" s="30" t="s">
        <v>93</v>
      </c>
      <c r="Z20" s="30" t="s">
        <v>93</v>
      </c>
      <c r="AA20" s="30" t="s">
        <v>93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9"/>
      <c r="AM20" s="9"/>
      <c r="AN20" s="9"/>
      <c r="AO20" s="9"/>
      <c r="AP20" s="9">
        <f t="shared" si="0"/>
        <v>0</v>
      </c>
      <c r="AQ20" s="9">
        <f t="shared" ref="AQ20:AQ28" si="5">COUNTIF(C20:AJ20,"a")+COUNTIF(C20:AJ20,"j")+COUNTIF(C20:AJ20,"r")-(ROUNDDOWN(COUNTIF(C20:AJ20,"r")/2,0))</f>
        <v>25</v>
      </c>
      <c r="AR20" s="9">
        <f t="shared" si="2"/>
        <v>100</v>
      </c>
      <c r="AS20" s="9">
        <v>5</v>
      </c>
      <c r="AT20" s="9">
        <v>5</v>
      </c>
      <c r="AU20" s="9">
        <v>21</v>
      </c>
      <c r="AV20" s="9">
        <v>40</v>
      </c>
      <c r="AW20" s="9">
        <v>5</v>
      </c>
      <c r="AX20" s="9">
        <v>13</v>
      </c>
      <c r="AY20" s="9">
        <f t="shared" ref="AY20:AY28" si="6">IF(AND(AP20=0,COUNTIF(C20:AA20,"j")=0),2,0)</f>
        <v>2</v>
      </c>
      <c r="AZ20" s="54">
        <f t="shared" si="4"/>
        <v>9.1</v>
      </c>
    </row>
    <row r="21" spans="1:52" ht="18" customHeight="1">
      <c r="A21" s="10" t="s">
        <v>24</v>
      </c>
      <c r="B21" s="28" t="s">
        <v>84</v>
      </c>
      <c r="C21" s="30" t="s">
        <v>93</v>
      </c>
      <c r="D21" s="30" t="s">
        <v>93</v>
      </c>
      <c r="E21" s="30" t="s">
        <v>93</v>
      </c>
      <c r="F21" s="30" t="s">
        <v>95</v>
      </c>
      <c r="G21" s="30" t="s">
        <v>93</v>
      </c>
      <c r="H21" s="30" t="s">
        <v>93</v>
      </c>
      <c r="I21" s="30" t="s">
        <v>96</v>
      </c>
      <c r="J21" s="30" t="s">
        <v>96</v>
      </c>
      <c r="K21" s="30" t="s">
        <v>95</v>
      </c>
      <c r="L21" s="30" t="s">
        <v>93</v>
      </c>
      <c r="M21" s="30" t="s">
        <v>93</v>
      </c>
      <c r="N21" s="30" t="s">
        <v>96</v>
      </c>
      <c r="O21" s="30" t="s">
        <v>96</v>
      </c>
      <c r="P21" s="30" t="s">
        <v>95</v>
      </c>
      <c r="Q21" s="30" t="s">
        <v>93</v>
      </c>
      <c r="R21" s="30" t="s">
        <v>93</v>
      </c>
      <c r="S21" s="30" t="s">
        <v>93</v>
      </c>
      <c r="T21" s="30" t="s">
        <v>93</v>
      </c>
      <c r="U21" s="30" t="s">
        <v>98</v>
      </c>
      <c r="V21" s="30" t="s">
        <v>98</v>
      </c>
      <c r="W21" s="30" t="s">
        <v>93</v>
      </c>
      <c r="X21" s="30" t="s">
        <v>93</v>
      </c>
      <c r="Y21" s="30" t="s">
        <v>93</v>
      </c>
      <c r="Z21" s="30" t="s">
        <v>95</v>
      </c>
      <c r="AA21" s="30" t="s">
        <v>93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9"/>
      <c r="AM21" s="9"/>
      <c r="AN21" s="9"/>
      <c r="AO21" s="9"/>
      <c r="AP21" s="9">
        <f t="shared" si="0"/>
        <v>4</v>
      </c>
      <c r="AQ21" s="9">
        <f t="shared" si="5"/>
        <v>21</v>
      </c>
      <c r="AR21" s="9">
        <f t="shared" si="2"/>
        <v>84</v>
      </c>
      <c r="AS21" s="9">
        <v>5</v>
      </c>
      <c r="AT21" s="9">
        <v>5</v>
      </c>
      <c r="AU21" s="9">
        <v>20</v>
      </c>
      <c r="AV21" s="9">
        <v>21.818181818181817</v>
      </c>
      <c r="AW21" s="9">
        <v>5</v>
      </c>
      <c r="AX21" s="9">
        <v>6</v>
      </c>
      <c r="AY21" s="9">
        <f t="shared" si="6"/>
        <v>0</v>
      </c>
      <c r="AZ21" s="54">
        <f t="shared" si="4"/>
        <v>6.2818181818181813</v>
      </c>
    </row>
    <row r="22" spans="1:52" ht="18">
      <c r="A22" s="10" t="s">
        <v>25</v>
      </c>
      <c r="B22" s="28" t="s">
        <v>53</v>
      </c>
      <c r="C22" s="30" t="s">
        <v>93</v>
      </c>
      <c r="D22" s="30" t="s">
        <v>93</v>
      </c>
      <c r="E22" s="30" t="s">
        <v>93</v>
      </c>
      <c r="F22" s="30" t="s">
        <v>93</v>
      </c>
      <c r="G22" s="30" t="s">
        <v>93</v>
      </c>
      <c r="H22" s="30" t="s">
        <v>93</v>
      </c>
      <c r="I22" s="30" t="s">
        <v>93</v>
      </c>
      <c r="J22" s="30" t="s">
        <v>93</v>
      </c>
      <c r="K22" s="30" t="s">
        <v>93</v>
      </c>
      <c r="L22" s="30" t="s">
        <v>93</v>
      </c>
      <c r="M22" s="30" t="s">
        <v>93</v>
      </c>
      <c r="N22" s="30" t="s">
        <v>93</v>
      </c>
      <c r="O22" s="30" t="s">
        <v>93</v>
      </c>
      <c r="P22" s="30" t="s">
        <v>93</v>
      </c>
      <c r="Q22" s="30" t="s">
        <v>93</v>
      </c>
      <c r="R22" s="30" t="s">
        <v>93</v>
      </c>
      <c r="S22" s="30" t="s">
        <v>93</v>
      </c>
      <c r="T22" s="30" t="s">
        <v>93</v>
      </c>
      <c r="U22" s="30" t="s">
        <v>93</v>
      </c>
      <c r="V22" s="30" t="s">
        <v>93</v>
      </c>
      <c r="W22" s="30" t="s">
        <v>93</v>
      </c>
      <c r="X22" s="30" t="s">
        <v>93</v>
      </c>
      <c r="Y22" s="30" t="s">
        <v>93</v>
      </c>
      <c r="Z22" s="30" t="s">
        <v>93</v>
      </c>
      <c r="AA22" s="30" t="s">
        <v>93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9"/>
      <c r="AM22" s="9"/>
      <c r="AN22" s="9"/>
      <c r="AO22" s="9"/>
      <c r="AP22" s="9">
        <f t="shared" si="0"/>
        <v>0</v>
      </c>
      <c r="AQ22" s="9">
        <f t="shared" si="5"/>
        <v>25</v>
      </c>
      <c r="AR22" s="9">
        <f t="shared" si="2"/>
        <v>100</v>
      </c>
      <c r="AS22" s="9">
        <v>5</v>
      </c>
      <c r="AT22" s="9">
        <v>5</v>
      </c>
      <c r="AU22" s="9">
        <v>18</v>
      </c>
      <c r="AV22" s="9">
        <v>40</v>
      </c>
      <c r="AW22" s="9">
        <v>5</v>
      </c>
      <c r="AX22" s="9">
        <v>15</v>
      </c>
      <c r="AY22" s="9">
        <f t="shared" si="6"/>
        <v>2</v>
      </c>
      <c r="AZ22" s="55">
        <f t="shared" si="4"/>
        <v>9</v>
      </c>
    </row>
    <row r="23" spans="1:52" ht="18">
      <c r="A23" s="10" t="s">
        <v>26</v>
      </c>
      <c r="B23" s="28" t="s">
        <v>52</v>
      </c>
      <c r="C23" s="30" t="s">
        <v>93</v>
      </c>
      <c r="D23" s="30" t="s">
        <v>93</v>
      </c>
      <c r="E23" s="30" t="s">
        <v>93</v>
      </c>
      <c r="F23" s="30" t="s">
        <v>93</v>
      </c>
      <c r="G23" s="30" t="s">
        <v>93</v>
      </c>
      <c r="H23" s="30" t="s">
        <v>93</v>
      </c>
      <c r="I23" s="30" t="s">
        <v>93</v>
      </c>
      <c r="J23" s="30" t="s">
        <v>93</v>
      </c>
      <c r="K23" s="30" t="s">
        <v>93</v>
      </c>
      <c r="L23" s="30" t="s">
        <v>93</v>
      </c>
      <c r="M23" s="30" t="s">
        <v>93</v>
      </c>
      <c r="N23" s="30" t="s">
        <v>93</v>
      </c>
      <c r="O23" s="30" t="s">
        <v>93</v>
      </c>
      <c r="P23" s="30" t="s">
        <v>93</v>
      </c>
      <c r="Q23" s="30" t="s">
        <v>93</v>
      </c>
      <c r="R23" s="30" t="s">
        <v>93</v>
      </c>
      <c r="S23" s="30" t="s">
        <v>93</v>
      </c>
      <c r="T23" s="30" t="s">
        <v>93</v>
      </c>
      <c r="U23" s="30" t="s">
        <v>93</v>
      </c>
      <c r="V23" s="30" t="s">
        <v>93</v>
      </c>
      <c r="W23" s="30" t="s">
        <v>93</v>
      </c>
      <c r="X23" s="30" t="s">
        <v>93</v>
      </c>
      <c r="Y23" s="30" t="s">
        <v>93</v>
      </c>
      <c r="Z23" s="30" t="s">
        <v>93</v>
      </c>
      <c r="AA23" s="30" t="s">
        <v>93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9"/>
      <c r="AM23" s="9"/>
      <c r="AN23" s="9"/>
      <c r="AO23" s="9"/>
      <c r="AP23" s="9">
        <f t="shared" si="0"/>
        <v>0</v>
      </c>
      <c r="AQ23" s="9">
        <f t="shared" si="5"/>
        <v>25</v>
      </c>
      <c r="AR23" s="9">
        <f t="shared" si="2"/>
        <v>100</v>
      </c>
      <c r="AS23" s="9">
        <v>5</v>
      </c>
      <c r="AT23" s="9">
        <v>5</v>
      </c>
      <c r="AU23" s="9">
        <v>25</v>
      </c>
      <c r="AV23" s="9">
        <v>36.363636363636367</v>
      </c>
      <c r="AW23" s="9">
        <v>5</v>
      </c>
      <c r="AX23" s="9">
        <v>15</v>
      </c>
      <c r="AY23" s="9">
        <f t="shared" si="6"/>
        <v>2</v>
      </c>
      <c r="AZ23" s="54">
        <f t="shared" si="4"/>
        <v>9.3363636363636378</v>
      </c>
    </row>
    <row r="24" spans="1:52" ht="18">
      <c r="A24" s="10" t="s">
        <v>27</v>
      </c>
      <c r="B24" s="28" t="s">
        <v>49</v>
      </c>
      <c r="C24" s="30" t="s">
        <v>93</v>
      </c>
      <c r="D24" s="30" t="s">
        <v>93</v>
      </c>
      <c r="E24" s="30" t="s">
        <v>93</v>
      </c>
      <c r="F24" s="30" t="s">
        <v>93</v>
      </c>
      <c r="G24" s="30" t="s">
        <v>93</v>
      </c>
      <c r="H24" s="30" t="s">
        <v>93</v>
      </c>
      <c r="I24" s="30" t="s">
        <v>93</v>
      </c>
      <c r="J24" s="30" t="s">
        <v>93</v>
      </c>
      <c r="K24" s="30" t="s">
        <v>93</v>
      </c>
      <c r="L24" s="30" t="s">
        <v>93</v>
      </c>
      <c r="M24" s="30" t="s">
        <v>93</v>
      </c>
      <c r="N24" s="30" t="s">
        <v>93</v>
      </c>
      <c r="O24" s="30" t="s">
        <v>93</v>
      </c>
      <c r="P24" s="30" t="s">
        <v>93</v>
      </c>
      <c r="Q24" s="30" t="s">
        <v>93</v>
      </c>
      <c r="R24" s="30" t="s">
        <v>93</v>
      </c>
      <c r="S24" s="30" t="s">
        <v>93</v>
      </c>
      <c r="T24" s="30" t="s">
        <v>93</v>
      </c>
      <c r="U24" s="30" t="s">
        <v>93</v>
      </c>
      <c r="V24" s="30" t="s">
        <v>93</v>
      </c>
      <c r="W24" s="30" t="s">
        <v>93</v>
      </c>
      <c r="X24" s="30" t="s">
        <v>93</v>
      </c>
      <c r="Y24" s="30" t="s">
        <v>93</v>
      </c>
      <c r="Z24" s="30" t="s">
        <v>93</v>
      </c>
      <c r="AA24" s="30" t="s">
        <v>93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9"/>
      <c r="AM24" s="9"/>
      <c r="AN24" s="9"/>
      <c r="AO24" s="9"/>
      <c r="AP24" s="9">
        <f t="shared" si="0"/>
        <v>0</v>
      </c>
      <c r="AQ24" s="9">
        <f t="shared" si="5"/>
        <v>25</v>
      </c>
      <c r="AR24" s="9">
        <f t="shared" si="2"/>
        <v>100</v>
      </c>
      <c r="AS24" s="9">
        <v>5</v>
      </c>
      <c r="AT24" s="9">
        <v>5</v>
      </c>
      <c r="AU24" s="9">
        <v>25</v>
      </c>
      <c r="AV24" s="9">
        <v>36.363636363636367</v>
      </c>
      <c r="AW24" s="9">
        <v>5</v>
      </c>
      <c r="AX24" s="9">
        <v>12</v>
      </c>
      <c r="AY24" s="9">
        <f t="shared" si="6"/>
        <v>2</v>
      </c>
      <c r="AZ24" s="54">
        <f t="shared" si="4"/>
        <v>9.036363636363637</v>
      </c>
    </row>
    <row r="25" spans="1:52" ht="18">
      <c r="A25" s="10" t="s">
        <v>28</v>
      </c>
      <c r="B25" s="28" t="s">
        <v>45</v>
      </c>
      <c r="C25" s="30" t="s">
        <v>93</v>
      </c>
      <c r="D25" s="30" t="s">
        <v>93</v>
      </c>
      <c r="E25" s="30" t="s">
        <v>93</v>
      </c>
      <c r="F25" s="30" t="s">
        <v>93</v>
      </c>
      <c r="G25" s="30" t="s">
        <v>93</v>
      </c>
      <c r="H25" s="30" t="s">
        <v>93</v>
      </c>
      <c r="I25" s="30" t="s">
        <v>93</v>
      </c>
      <c r="J25" s="30" t="s">
        <v>93</v>
      </c>
      <c r="K25" s="30" t="s">
        <v>93</v>
      </c>
      <c r="L25" s="30" t="s">
        <v>93</v>
      </c>
      <c r="M25" s="30" t="s">
        <v>93</v>
      </c>
      <c r="N25" s="30" t="s">
        <v>93</v>
      </c>
      <c r="O25" s="30" t="s">
        <v>93</v>
      </c>
      <c r="P25" s="30" t="s">
        <v>93</v>
      </c>
      <c r="Q25" s="30" t="s">
        <v>93</v>
      </c>
      <c r="R25" s="30" t="s">
        <v>93</v>
      </c>
      <c r="S25" s="30" t="s">
        <v>93</v>
      </c>
      <c r="T25" s="30" t="s">
        <v>93</v>
      </c>
      <c r="U25" s="30" t="s">
        <v>93</v>
      </c>
      <c r="V25" s="30" t="s">
        <v>93</v>
      </c>
      <c r="W25" s="30" t="s">
        <v>93</v>
      </c>
      <c r="X25" s="30" t="s">
        <v>93</v>
      </c>
      <c r="Y25" s="30" t="s">
        <v>93</v>
      </c>
      <c r="Z25" s="30" t="s">
        <v>93</v>
      </c>
      <c r="AA25" s="30" t="s">
        <v>93</v>
      </c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9"/>
      <c r="AM25" s="9"/>
      <c r="AN25" s="9"/>
      <c r="AO25" s="9"/>
      <c r="AP25" s="9">
        <f t="shared" si="0"/>
        <v>0</v>
      </c>
      <c r="AQ25" s="9">
        <f t="shared" si="5"/>
        <v>25</v>
      </c>
      <c r="AR25" s="9">
        <f t="shared" si="2"/>
        <v>100</v>
      </c>
      <c r="AS25" s="9">
        <v>5</v>
      </c>
      <c r="AT25" s="9">
        <v>5</v>
      </c>
      <c r="AU25" s="9">
        <v>25</v>
      </c>
      <c r="AV25" s="9">
        <v>40</v>
      </c>
      <c r="AW25" s="9">
        <v>5</v>
      </c>
      <c r="AX25" s="9">
        <v>15</v>
      </c>
      <c r="AY25" s="9">
        <f t="shared" si="6"/>
        <v>2</v>
      </c>
      <c r="AZ25" s="54">
        <f t="shared" si="4"/>
        <v>9.6999999999999993</v>
      </c>
    </row>
    <row r="26" spans="1:52" ht="14.25" customHeight="1">
      <c r="A26" s="10" t="s">
        <v>29</v>
      </c>
      <c r="B26" s="28" t="s">
        <v>43</v>
      </c>
      <c r="C26" s="30" t="s">
        <v>93</v>
      </c>
      <c r="D26" s="30" t="s">
        <v>93</v>
      </c>
      <c r="E26" s="30" t="s">
        <v>93</v>
      </c>
      <c r="F26" s="30" t="s">
        <v>96</v>
      </c>
      <c r="G26" s="30" t="s">
        <v>96</v>
      </c>
      <c r="H26" s="30" t="s">
        <v>96</v>
      </c>
      <c r="I26" s="30" t="s">
        <v>96</v>
      </c>
      <c r="J26" s="30" t="s">
        <v>96</v>
      </c>
      <c r="K26" s="30" t="s">
        <v>98</v>
      </c>
      <c r="L26" s="30" t="s">
        <v>98</v>
      </c>
      <c r="M26" s="30" t="s">
        <v>98</v>
      </c>
      <c r="N26" s="30" t="s">
        <v>93</v>
      </c>
      <c r="O26" s="30" t="s">
        <v>93</v>
      </c>
      <c r="P26" s="30" t="s">
        <v>96</v>
      </c>
      <c r="Q26" s="30" t="s">
        <v>96</v>
      </c>
      <c r="R26" s="30" t="s">
        <v>96</v>
      </c>
      <c r="S26" s="30" t="s">
        <v>96</v>
      </c>
      <c r="T26" s="30" t="s">
        <v>96</v>
      </c>
      <c r="U26" s="30" t="s">
        <v>95</v>
      </c>
      <c r="V26" s="30" t="s">
        <v>93</v>
      </c>
      <c r="W26" s="30" t="s">
        <v>93</v>
      </c>
      <c r="X26" s="30" t="s">
        <v>93</v>
      </c>
      <c r="Y26" s="30" t="s">
        <v>93</v>
      </c>
      <c r="Z26" s="30" t="s">
        <v>95</v>
      </c>
      <c r="AA26" s="30" t="s">
        <v>93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9"/>
      <c r="AM26" s="9"/>
      <c r="AN26" s="9"/>
      <c r="AO26" s="9"/>
      <c r="AP26" s="9">
        <f t="shared" si="0"/>
        <v>4</v>
      </c>
      <c r="AQ26" s="9">
        <f t="shared" si="5"/>
        <v>21</v>
      </c>
      <c r="AR26" s="9">
        <f t="shared" si="2"/>
        <v>84</v>
      </c>
      <c r="AS26" s="9">
        <v>5</v>
      </c>
      <c r="AT26" s="9">
        <v>5</v>
      </c>
      <c r="AU26" s="9">
        <v>21</v>
      </c>
      <c r="AV26" s="9">
        <v>18.181818181818183</v>
      </c>
      <c r="AW26" s="9">
        <v>5</v>
      </c>
      <c r="AX26" s="9">
        <v>15</v>
      </c>
      <c r="AY26" s="9">
        <f t="shared" si="6"/>
        <v>0</v>
      </c>
      <c r="AZ26" s="54">
        <f t="shared" si="4"/>
        <v>6.9181818181818189</v>
      </c>
    </row>
    <row r="27" spans="1:52" ht="18">
      <c r="A27" s="10" t="s">
        <v>42</v>
      </c>
      <c r="B27" s="28" t="s">
        <v>89</v>
      </c>
      <c r="C27" s="30" t="s">
        <v>93</v>
      </c>
      <c r="D27" s="30" t="s">
        <v>93</v>
      </c>
      <c r="E27" s="30" t="s">
        <v>93</v>
      </c>
      <c r="F27" s="30" t="s">
        <v>93</v>
      </c>
      <c r="G27" s="30" t="s">
        <v>93</v>
      </c>
      <c r="H27" s="30" t="s">
        <v>93</v>
      </c>
      <c r="I27" s="30" t="s">
        <v>93</v>
      </c>
      <c r="J27" s="30" t="s">
        <v>93</v>
      </c>
      <c r="K27" s="30" t="s">
        <v>93</v>
      </c>
      <c r="L27" s="30" t="s">
        <v>93</v>
      </c>
      <c r="M27" s="30" t="s">
        <v>93</v>
      </c>
      <c r="N27" s="30" t="s">
        <v>93</v>
      </c>
      <c r="O27" s="30" t="s">
        <v>93</v>
      </c>
      <c r="P27" s="30" t="s">
        <v>93</v>
      </c>
      <c r="Q27" s="30" t="s">
        <v>93</v>
      </c>
      <c r="R27" s="30" t="s">
        <v>93</v>
      </c>
      <c r="S27" s="30" t="s">
        <v>93</v>
      </c>
      <c r="T27" s="30" t="s">
        <v>93</v>
      </c>
      <c r="U27" s="30" t="s">
        <v>93</v>
      </c>
      <c r="V27" s="30" t="s">
        <v>93</v>
      </c>
      <c r="W27" s="30" t="s">
        <v>93</v>
      </c>
      <c r="X27" s="30" t="s">
        <v>93</v>
      </c>
      <c r="Y27" s="30" t="s">
        <v>93</v>
      </c>
      <c r="Z27" s="30" t="s">
        <v>93</v>
      </c>
      <c r="AA27" s="30" t="s">
        <v>93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9">
        <f t="shared" si="0"/>
        <v>0</v>
      </c>
      <c r="AQ27" s="9">
        <f t="shared" si="5"/>
        <v>25</v>
      </c>
      <c r="AR27" s="9">
        <f t="shared" si="2"/>
        <v>100</v>
      </c>
      <c r="AS27" s="9">
        <v>5</v>
      </c>
      <c r="AT27" s="9">
        <v>5</v>
      </c>
      <c r="AU27" s="9">
        <v>25</v>
      </c>
      <c r="AV27" s="9">
        <v>40</v>
      </c>
      <c r="AW27" s="9">
        <v>5</v>
      </c>
      <c r="AX27" s="9">
        <v>15</v>
      </c>
      <c r="AY27" s="9">
        <f t="shared" si="6"/>
        <v>2</v>
      </c>
      <c r="AZ27" s="54">
        <f t="shared" si="4"/>
        <v>9.6999999999999993</v>
      </c>
    </row>
    <row r="28" spans="1:52" ht="18">
      <c r="A28" s="10" t="s">
        <v>55</v>
      </c>
      <c r="B28" s="28" t="s">
        <v>56</v>
      </c>
      <c r="C28" s="30" t="s">
        <v>93</v>
      </c>
      <c r="D28" s="30" t="s">
        <v>93</v>
      </c>
      <c r="E28" s="30" t="s">
        <v>93</v>
      </c>
      <c r="F28" s="30" t="s">
        <v>95</v>
      </c>
      <c r="G28" s="30" t="s">
        <v>93</v>
      </c>
      <c r="H28" s="30" t="s">
        <v>93</v>
      </c>
      <c r="I28" s="30" t="s">
        <v>98</v>
      </c>
      <c r="J28" s="30" t="s">
        <v>98</v>
      </c>
      <c r="K28" s="30" t="s">
        <v>95</v>
      </c>
      <c r="L28" s="30" t="s">
        <v>93</v>
      </c>
      <c r="M28" s="30" t="s">
        <v>93</v>
      </c>
      <c r="N28" s="30" t="s">
        <v>93</v>
      </c>
      <c r="O28" s="30" t="s">
        <v>93</v>
      </c>
      <c r="P28" s="30" t="s">
        <v>93</v>
      </c>
      <c r="Q28" s="30" t="s">
        <v>93</v>
      </c>
      <c r="R28" s="30" t="s">
        <v>93</v>
      </c>
      <c r="S28" s="30" t="s">
        <v>95</v>
      </c>
      <c r="T28" s="30" t="s">
        <v>93</v>
      </c>
      <c r="U28" s="30" t="s">
        <v>93</v>
      </c>
      <c r="V28" s="30" t="s">
        <v>93</v>
      </c>
      <c r="W28" s="30" t="s">
        <v>93</v>
      </c>
      <c r="X28" s="30" t="s">
        <v>96</v>
      </c>
      <c r="Y28" s="30" t="s">
        <v>96</v>
      </c>
      <c r="Z28" s="30" t="s">
        <v>96</v>
      </c>
      <c r="AA28" s="30" t="s">
        <v>96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9">
        <f t="shared" si="0"/>
        <v>3</v>
      </c>
      <c r="AQ28" s="9">
        <f t="shared" si="5"/>
        <v>22</v>
      </c>
      <c r="AR28" s="9">
        <f t="shared" si="2"/>
        <v>88</v>
      </c>
      <c r="AS28" s="9">
        <v>5</v>
      </c>
      <c r="AT28" s="9">
        <v>5</v>
      </c>
      <c r="AU28" s="9">
        <v>25</v>
      </c>
      <c r="AV28" s="9">
        <v>36.363636363636367</v>
      </c>
      <c r="AW28" s="9">
        <v>3</v>
      </c>
      <c r="AX28" s="9">
        <v>13</v>
      </c>
      <c r="AY28" s="9">
        <f t="shared" si="6"/>
        <v>0</v>
      </c>
      <c r="AZ28" s="54">
        <f t="shared" si="4"/>
        <v>8.7363636363636381</v>
      </c>
    </row>
    <row r="29" spans="1:52">
      <c r="A29" s="155" t="s">
        <v>40</v>
      </c>
      <c r="B29" s="155"/>
      <c r="C29" s="20"/>
      <c r="D29" s="20"/>
      <c r="E29" s="20"/>
      <c r="F29" s="20"/>
      <c r="G29" s="20"/>
      <c r="H29" s="155" t="s">
        <v>37</v>
      </c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  <c r="T29" s="156"/>
      <c r="U29" s="156"/>
      <c r="V29" s="156"/>
      <c r="W29" s="156"/>
      <c r="X29" s="20"/>
      <c r="Y29" s="20"/>
      <c r="Z29" s="20"/>
      <c r="AA29" s="20"/>
      <c r="AB29" s="20"/>
      <c r="AC29" s="20" t="s">
        <v>38</v>
      </c>
      <c r="AD29" s="20"/>
      <c r="AE29" s="20"/>
      <c r="AF29" s="20"/>
      <c r="AG29" s="158" t="e">
        <f>AVERAGE(AZ20:AZ24,#REF!)</f>
        <v>#REF!</v>
      </c>
      <c r="AH29" s="158"/>
      <c r="AI29" s="158"/>
      <c r="AJ29" s="158"/>
      <c r="AL29" s="159" t="s">
        <v>39</v>
      </c>
      <c r="AM29" s="159"/>
      <c r="AN29" s="159"/>
      <c r="AO29" s="159"/>
      <c r="AP29" s="159"/>
      <c r="AQ29" s="156" t="e">
        <f>AVERAGE(#REF!,AR20:AR24)</f>
        <v>#REF!</v>
      </c>
      <c r="AR29" s="156"/>
      <c r="AS29" s="156"/>
      <c r="AT29" s="156"/>
      <c r="AU29" s="156"/>
      <c r="AV29" s="20"/>
      <c r="AW29" s="20"/>
      <c r="AX29" s="20"/>
    </row>
    <row r="30" spans="1:52">
      <c r="A30" s="155" t="s">
        <v>10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>
      <c r="A31" s="161" t="s">
        <v>11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</row>
    <row r="32" spans="1:52">
      <c r="A32" s="162" t="s">
        <v>35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</row>
    <row r="33" spans="1:52">
      <c r="A33" s="162" t="s">
        <v>36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</row>
    <row r="34" spans="1:52">
      <c r="A34" s="25"/>
      <c r="B34" s="26" t="s">
        <v>30</v>
      </c>
      <c r="C34" s="26"/>
      <c r="D34" s="26"/>
      <c r="E34" s="26"/>
      <c r="F34" s="26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63" t="s">
        <v>41</v>
      </c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25"/>
      <c r="AU34" s="25"/>
      <c r="AV34" s="25"/>
      <c r="AW34" s="25"/>
      <c r="AX34" s="25"/>
      <c r="AY34" s="25"/>
      <c r="AZ34" s="25"/>
    </row>
    <row r="35" spans="1:52">
      <c r="A35" s="21"/>
      <c r="B35" s="1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X35" s="21"/>
      <c r="Y35" s="21"/>
      <c r="Z35" s="21"/>
      <c r="AA35" s="21"/>
      <c r="AB35" s="21"/>
      <c r="AT35" s="21"/>
    </row>
    <row r="36" spans="1:52">
      <c r="A36" s="21"/>
      <c r="B36" s="27" t="s">
        <v>32</v>
      </c>
      <c r="C36" s="27"/>
      <c r="D36" s="27"/>
      <c r="E36" s="27"/>
      <c r="F36" s="27"/>
      <c r="G36" s="27"/>
      <c r="H36" s="2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154" t="s">
        <v>34</v>
      </c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27"/>
      <c r="AW36" s="27"/>
    </row>
    <row r="37" spans="1:52">
      <c r="A37" s="21"/>
      <c r="B37" s="12"/>
      <c r="C37" s="12"/>
      <c r="D37" s="12"/>
      <c r="E37" s="12"/>
      <c r="F37" s="12"/>
      <c r="G37" s="12"/>
      <c r="H37" s="1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D37" s="153" t="s">
        <v>31</v>
      </c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</row>
    <row r="38" spans="1:52" ht="6" customHeight="1"/>
    <row r="39" spans="1:52" ht="15.75">
      <c r="A39" s="136" t="s">
        <v>0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</row>
    <row r="40" spans="1:52" ht="15.75">
      <c r="A40" s="136" t="s">
        <v>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</row>
    <row r="41" spans="1:5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>
      <c r="A42" s="2" t="s">
        <v>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23.25">
      <c r="A43" s="138" t="s">
        <v>92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75"/>
      <c r="AZ43" s="175"/>
    </row>
    <row r="44" spans="1:52" ht="5.25" customHeight="1">
      <c r="A44" s="5"/>
      <c r="B44" s="13"/>
      <c r="C44" s="13"/>
      <c r="D44" s="13"/>
      <c r="E44" s="13"/>
      <c r="F44" s="13"/>
      <c r="G44" s="13"/>
      <c r="H44" s="1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6"/>
      <c r="AQ44" s="6"/>
      <c r="AR44" s="6"/>
      <c r="AS44" s="6"/>
      <c r="AT44" s="3"/>
      <c r="AU44" s="4"/>
      <c r="AV44" s="4"/>
      <c r="AW44" s="4"/>
      <c r="AX44" s="4"/>
      <c r="AY44" s="4"/>
      <c r="AZ44" s="4"/>
    </row>
    <row r="45" spans="1:52">
      <c r="A45" s="7"/>
      <c r="B45" s="14" t="s">
        <v>2</v>
      </c>
      <c r="C45" s="139" t="s">
        <v>3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40"/>
      <c r="AP45" s="165" t="s">
        <v>4</v>
      </c>
      <c r="AQ45" s="165" t="s">
        <v>33</v>
      </c>
      <c r="AR45" s="165" t="s">
        <v>5</v>
      </c>
      <c r="AS45" s="133" t="s">
        <v>111</v>
      </c>
      <c r="AT45" s="133" t="s">
        <v>107</v>
      </c>
      <c r="AU45" s="133" t="s">
        <v>99</v>
      </c>
      <c r="AV45" s="124" t="s">
        <v>108</v>
      </c>
      <c r="AW45" s="124" t="s">
        <v>112</v>
      </c>
      <c r="AX45" s="133" t="s">
        <v>109</v>
      </c>
      <c r="AY45" s="133" t="s">
        <v>110</v>
      </c>
      <c r="AZ45" s="126" t="s">
        <v>6</v>
      </c>
    </row>
    <row r="46" spans="1:52" ht="65.45" customHeight="1">
      <c r="A46" s="8"/>
      <c r="B46" s="15"/>
      <c r="C46" s="128">
        <v>45328</v>
      </c>
      <c r="D46" s="130">
        <v>45329</v>
      </c>
      <c r="E46" s="190"/>
      <c r="F46" s="192" t="s">
        <v>94</v>
      </c>
      <c r="G46" s="193"/>
      <c r="H46" s="188">
        <v>45335</v>
      </c>
      <c r="I46" s="130">
        <v>45336</v>
      </c>
      <c r="J46" s="190"/>
      <c r="K46" s="130">
        <v>45341</v>
      </c>
      <c r="L46" s="190"/>
      <c r="M46" s="128">
        <v>45342</v>
      </c>
      <c r="N46" s="130">
        <v>45343</v>
      </c>
      <c r="O46" s="190"/>
      <c r="P46" s="130">
        <v>45348</v>
      </c>
      <c r="Q46" s="190"/>
      <c r="R46" s="128">
        <v>45349</v>
      </c>
      <c r="S46" s="130">
        <v>45350</v>
      </c>
      <c r="T46" s="190"/>
      <c r="U46" s="130">
        <v>45355</v>
      </c>
      <c r="V46" s="190"/>
      <c r="W46" s="128">
        <v>45356</v>
      </c>
      <c r="X46" s="130" t="s">
        <v>106</v>
      </c>
      <c r="Y46" s="190"/>
      <c r="Z46" s="130">
        <v>45362</v>
      </c>
      <c r="AA46" s="190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5"/>
      <c r="AQ46" s="165"/>
      <c r="AR46" s="141"/>
      <c r="AS46" s="133"/>
      <c r="AT46" s="133"/>
      <c r="AU46" s="133"/>
      <c r="AV46" s="125"/>
      <c r="AW46" s="125"/>
      <c r="AX46" s="133"/>
      <c r="AY46" s="133"/>
      <c r="AZ46" s="126"/>
    </row>
    <row r="47" spans="1:52" ht="14.45" customHeight="1">
      <c r="A47" s="22" t="s">
        <v>7</v>
      </c>
      <c r="B47" s="23" t="s">
        <v>8</v>
      </c>
      <c r="C47" s="129"/>
      <c r="D47" s="142"/>
      <c r="E47" s="191"/>
      <c r="F47" s="182"/>
      <c r="G47" s="194"/>
      <c r="H47" s="189"/>
      <c r="I47" s="142"/>
      <c r="J47" s="191"/>
      <c r="K47" s="142"/>
      <c r="L47" s="191"/>
      <c r="M47" s="129"/>
      <c r="N47" s="142"/>
      <c r="O47" s="191"/>
      <c r="P47" s="142"/>
      <c r="Q47" s="191"/>
      <c r="R47" s="129"/>
      <c r="S47" s="142"/>
      <c r="T47" s="191"/>
      <c r="U47" s="142"/>
      <c r="V47" s="191"/>
      <c r="W47" s="129"/>
      <c r="X47" s="142"/>
      <c r="Y47" s="191"/>
      <c r="Z47" s="142"/>
      <c r="AA47" s="191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5"/>
      <c r="AQ47" s="165"/>
      <c r="AR47" s="141"/>
      <c r="AS47" s="53">
        <v>0.05</v>
      </c>
      <c r="AT47" s="53">
        <v>0.05</v>
      </c>
      <c r="AU47" s="53">
        <v>0.25</v>
      </c>
      <c r="AV47" s="53">
        <v>0.4</v>
      </c>
      <c r="AW47" s="53">
        <v>0.05</v>
      </c>
      <c r="AX47" s="53">
        <v>0.2</v>
      </c>
      <c r="AY47" s="19" t="s">
        <v>9</v>
      </c>
      <c r="AZ47" s="126"/>
    </row>
    <row r="48" spans="1:52" ht="18">
      <c r="A48" s="10" t="s">
        <v>58</v>
      </c>
      <c r="B48" s="28" t="s">
        <v>86</v>
      </c>
      <c r="C48" s="24" t="s">
        <v>98</v>
      </c>
      <c r="D48" s="24" t="s">
        <v>93</v>
      </c>
      <c r="E48" s="24" t="s">
        <v>93</v>
      </c>
      <c r="F48" s="24" t="s">
        <v>96</v>
      </c>
      <c r="G48" s="24" t="s">
        <v>96</v>
      </c>
      <c r="H48" s="24" t="s">
        <v>93</v>
      </c>
      <c r="I48" s="24" t="s">
        <v>96</v>
      </c>
      <c r="J48" s="24" t="s">
        <v>96</v>
      </c>
      <c r="K48" s="24" t="s">
        <v>95</v>
      </c>
      <c r="L48" s="24" t="s">
        <v>93</v>
      </c>
      <c r="M48" s="24" t="s">
        <v>93</v>
      </c>
      <c r="N48" s="24" t="s">
        <v>93</v>
      </c>
      <c r="O48" s="24" t="s">
        <v>93</v>
      </c>
      <c r="P48" s="24" t="s">
        <v>96</v>
      </c>
      <c r="Q48" s="24" t="s">
        <v>96</v>
      </c>
      <c r="R48" s="24" t="s">
        <v>96</v>
      </c>
      <c r="S48" s="24" t="s">
        <v>93</v>
      </c>
      <c r="T48" s="24" t="s">
        <v>93</v>
      </c>
      <c r="U48" s="24" t="s">
        <v>95</v>
      </c>
      <c r="V48" s="24" t="s">
        <v>93</v>
      </c>
      <c r="W48" s="24" t="s">
        <v>93</v>
      </c>
      <c r="X48" s="24" t="s">
        <v>93</v>
      </c>
      <c r="Y48" s="24" t="s">
        <v>93</v>
      </c>
      <c r="Z48" s="24" t="s">
        <v>95</v>
      </c>
      <c r="AA48" s="24" t="s">
        <v>93</v>
      </c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9"/>
      <c r="AM48" s="9"/>
      <c r="AN48" s="9"/>
      <c r="AO48" s="9"/>
      <c r="AP48" s="9">
        <f t="shared" ref="AP48:AP61" si="7">COUNTIF(C48:AJ48,"f")+(ROUNDDOWN(COUNTIF(C48:AJ48,"r")/2,0))</f>
        <v>2</v>
      </c>
      <c r="AQ48" s="9">
        <f t="shared" ref="AQ48:AQ61" si="8">COUNTIF(C48:AJ48,"a")+COUNTIF(C48:AJ48,"j")+COUNTIF(C48:AJ48,"r")-(ROUNDDOWN(COUNTIF(C48:AJ48,"r")/2,0))</f>
        <v>23</v>
      </c>
      <c r="AR48" s="9">
        <f t="shared" ref="AR48:AR61" si="9">(AQ48*100)/COUNTA(C48:AA48)</f>
        <v>92</v>
      </c>
      <c r="AS48" s="9">
        <v>5</v>
      </c>
      <c r="AT48" s="9">
        <v>0</v>
      </c>
      <c r="AU48" s="9">
        <v>8</v>
      </c>
      <c r="AV48" s="9">
        <v>29.09090909090909</v>
      </c>
      <c r="AW48" s="9">
        <v>5</v>
      </c>
      <c r="AX48" s="9">
        <v>9</v>
      </c>
      <c r="AY48" s="9">
        <f t="shared" ref="AY48:AY61" si="10">IF(AND(AP48=0,COUNTIF(C48:AA48,"j")=0),2,0)</f>
        <v>0</v>
      </c>
      <c r="AZ48" s="56">
        <v>5</v>
      </c>
    </row>
    <row r="49" spans="1:52" ht="18">
      <c r="A49" s="10" t="s">
        <v>59</v>
      </c>
      <c r="B49" s="28" t="s">
        <v>75</v>
      </c>
      <c r="C49" s="24" t="s">
        <v>93</v>
      </c>
      <c r="D49" s="24" t="s">
        <v>93</v>
      </c>
      <c r="E49" s="24" t="s">
        <v>93</v>
      </c>
      <c r="F49" s="24" t="s">
        <v>93</v>
      </c>
      <c r="G49" s="24" t="s">
        <v>93</v>
      </c>
      <c r="H49" s="24" t="s">
        <v>93</v>
      </c>
      <c r="I49" s="24" t="s">
        <v>98</v>
      </c>
      <c r="J49" s="24" t="s">
        <v>98</v>
      </c>
      <c r="K49" s="24" t="s">
        <v>93</v>
      </c>
      <c r="L49" s="24" t="s">
        <v>93</v>
      </c>
      <c r="M49" s="24" t="s">
        <v>93</v>
      </c>
      <c r="N49" s="24" t="s">
        <v>93</v>
      </c>
      <c r="O49" s="24" t="s">
        <v>93</v>
      </c>
      <c r="P49" s="24" t="s">
        <v>93</v>
      </c>
      <c r="Q49" s="24" t="s">
        <v>93</v>
      </c>
      <c r="R49" s="24" t="s">
        <v>93</v>
      </c>
      <c r="S49" s="24" t="s">
        <v>93</v>
      </c>
      <c r="T49" s="24" t="s">
        <v>93</v>
      </c>
      <c r="U49" s="24" t="s">
        <v>93</v>
      </c>
      <c r="V49" s="24" t="s">
        <v>93</v>
      </c>
      <c r="W49" s="24" t="s">
        <v>93</v>
      </c>
      <c r="X49" s="24" t="s">
        <v>93</v>
      </c>
      <c r="Y49" s="24" t="s">
        <v>93</v>
      </c>
      <c r="Z49" s="24" t="s">
        <v>93</v>
      </c>
      <c r="AA49" s="24" t="s">
        <v>93</v>
      </c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9"/>
      <c r="AM49" s="9"/>
      <c r="AN49" s="9"/>
      <c r="AO49" s="9"/>
      <c r="AP49" s="9">
        <f t="shared" si="7"/>
        <v>2</v>
      </c>
      <c r="AQ49" s="9">
        <f t="shared" si="8"/>
        <v>23</v>
      </c>
      <c r="AR49" s="9">
        <f t="shared" si="9"/>
        <v>92</v>
      </c>
      <c r="AS49" s="9">
        <v>5</v>
      </c>
      <c r="AT49" s="9">
        <v>5</v>
      </c>
      <c r="AU49" s="9">
        <v>25</v>
      </c>
      <c r="AV49" s="9">
        <v>36.363636363636367</v>
      </c>
      <c r="AW49" s="9">
        <v>5</v>
      </c>
      <c r="AX49" s="9">
        <v>9</v>
      </c>
      <c r="AY49" s="9">
        <f t="shared" si="10"/>
        <v>0</v>
      </c>
      <c r="AZ49" s="57">
        <f t="shared" ref="AZ49:AZ61" si="11">SUM(AS49:AY49)/10</f>
        <v>8.536363636363637</v>
      </c>
    </row>
    <row r="50" spans="1:52" ht="18">
      <c r="A50" s="10" t="s">
        <v>60</v>
      </c>
      <c r="B50" s="28" t="s">
        <v>74</v>
      </c>
      <c r="C50" s="24" t="s">
        <v>93</v>
      </c>
      <c r="D50" s="24" t="s">
        <v>93</v>
      </c>
      <c r="E50" s="24" t="s">
        <v>93</v>
      </c>
      <c r="F50" s="24" t="s">
        <v>93</v>
      </c>
      <c r="G50" s="24" t="s">
        <v>93</v>
      </c>
      <c r="H50" s="24" t="s">
        <v>93</v>
      </c>
      <c r="I50" s="24" t="s">
        <v>93</v>
      </c>
      <c r="J50" s="24" t="s">
        <v>93</v>
      </c>
      <c r="K50" s="24" t="s">
        <v>93</v>
      </c>
      <c r="L50" s="24" t="s">
        <v>93</v>
      </c>
      <c r="M50" s="24" t="s">
        <v>93</v>
      </c>
      <c r="N50" s="24" t="s">
        <v>93</v>
      </c>
      <c r="O50" s="24" t="s">
        <v>93</v>
      </c>
      <c r="P50" s="24" t="s">
        <v>93</v>
      </c>
      <c r="Q50" s="24" t="s">
        <v>93</v>
      </c>
      <c r="R50" s="24" t="s">
        <v>93</v>
      </c>
      <c r="S50" s="24" t="s">
        <v>96</v>
      </c>
      <c r="T50" s="24" t="s">
        <v>96</v>
      </c>
      <c r="U50" s="24" t="s">
        <v>93</v>
      </c>
      <c r="V50" s="24" t="s">
        <v>93</v>
      </c>
      <c r="W50" s="24" t="s">
        <v>93</v>
      </c>
      <c r="X50" s="24" t="s">
        <v>93</v>
      </c>
      <c r="Y50" s="24" t="s">
        <v>93</v>
      </c>
      <c r="Z50" s="24" t="s">
        <v>93</v>
      </c>
      <c r="AA50" s="24" t="s">
        <v>93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9"/>
      <c r="AM50" s="9"/>
      <c r="AN50" s="9"/>
      <c r="AO50" s="9"/>
      <c r="AP50" s="9">
        <f t="shared" si="7"/>
        <v>0</v>
      </c>
      <c r="AQ50" s="9">
        <f t="shared" si="8"/>
        <v>25</v>
      </c>
      <c r="AR50" s="9">
        <f t="shared" si="9"/>
        <v>100</v>
      </c>
      <c r="AS50" s="9">
        <v>5</v>
      </c>
      <c r="AT50" s="9">
        <v>5</v>
      </c>
      <c r="AU50" s="9">
        <v>25</v>
      </c>
      <c r="AV50" s="9">
        <v>40</v>
      </c>
      <c r="AW50" s="9">
        <v>5</v>
      </c>
      <c r="AX50" s="9">
        <v>9</v>
      </c>
      <c r="AY50" s="9">
        <f t="shared" si="10"/>
        <v>0</v>
      </c>
      <c r="AZ50" s="57">
        <f t="shared" si="11"/>
        <v>8.9</v>
      </c>
    </row>
    <row r="51" spans="1:52" ht="18">
      <c r="A51" s="10" t="s">
        <v>61</v>
      </c>
      <c r="B51" s="28" t="s">
        <v>79</v>
      </c>
      <c r="C51" s="24" t="s">
        <v>93</v>
      </c>
      <c r="D51" s="24" t="s">
        <v>93</v>
      </c>
      <c r="E51" s="24" t="s">
        <v>93</v>
      </c>
      <c r="F51" s="24" t="s">
        <v>95</v>
      </c>
      <c r="G51" s="24" t="s">
        <v>93</v>
      </c>
      <c r="H51" s="24" t="s">
        <v>93</v>
      </c>
      <c r="I51" s="24" t="s">
        <v>98</v>
      </c>
      <c r="J51" s="24" t="s">
        <v>98</v>
      </c>
      <c r="K51" s="24" t="s">
        <v>95</v>
      </c>
      <c r="L51" s="24" t="s">
        <v>93</v>
      </c>
      <c r="M51" s="24" t="s">
        <v>93</v>
      </c>
      <c r="N51" s="24" t="s">
        <v>93</v>
      </c>
      <c r="O51" s="24" t="s">
        <v>93</v>
      </c>
      <c r="P51" s="24" t="s">
        <v>95</v>
      </c>
      <c r="Q51" s="24" t="s">
        <v>93</v>
      </c>
      <c r="R51" s="24" t="s">
        <v>93</v>
      </c>
      <c r="S51" s="24" t="s">
        <v>93</v>
      </c>
      <c r="T51" s="24" t="s">
        <v>93</v>
      </c>
      <c r="U51" s="24" t="s">
        <v>93</v>
      </c>
      <c r="V51" s="24" t="s">
        <v>93</v>
      </c>
      <c r="W51" s="24" t="s">
        <v>93</v>
      </c>
      <c r="X51" s="24" t="s">
        <v>93</v>
      </c>
      <c r="Y51" s="24" t="s">
        <v>93</v>
      </c>
      <c r="Z51" s="24" t="s">
        <v>93</v>
      </c>
      <c r="AA51" s="24" t="s">
        <v>93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9"/>
      <c r="AM51" s="9"/>
      <c r="AN51" s="9"/>
      <c r="AO51" s="9"/>
      <c r="AP51" s="9">
        <f t="shared" si="7"/>
        <v>3</v>
      </c>
      <c r="AQ51" s="9">
        <f t="shared" si="8"/>
        <v>22</v>
      </c>
      <c r="AR51" s="9">
        <f t="shared" si="9"/>
        <v>88</v>
      </c>
      <c r="AS51" s="9">
        <v>5</v>
      </c>
      <c r="AT51" s="9">
        <v>5</v>
      </c>
      <c r="AU51" s="9">
        <v>25</v>
      </c>
      <c r="AV51" s="9">
        <v>36.363636363636367</v>
      </c>
      <c r="AW51" s="9">
        <v>5</v>
      </c>
      <c r="AX51" s="9">
        <v>13</v>
      </c>
      <c r="AY51" s="9">
        <f t="shared" si="10"/>
        <v>0</v>
      </c>
      <c r="AZ51" s="57">
        <f t="shared" si="11"/>
        <v>8.9363636363636374</v>
      </c>
    </row>
    <row r="52" spans="1:52" ht="18">
      <c r="A52" s="10" t="s">
        <v>62</v>
      </c>
      <c r="B52" s="28" t="s">
        <v>77</v>
      </c>
      <c r="C52" s="24" t="s">
        <v>93</v>
      </c>
      <c r="D52" s="24" t="s">
        <v>93</v>
      </c>
      <c r="E52" s="24" t="s">
        <v>93</v>
      </c>
      <c r="F52" s="24" t="s">
        <v>95</v>
      </c>
      <c r="G52" s="24" t="s">
        <v>93</v>
      </c>
      <c r="H52" s="24" t="s">
        <v>93</v>
      </c>
      <c r="I52" s="24" t="s">
        <v>98</v>
      </c>
      <c r="J52" s="24" t="s">
        <v>98</v>
      </c>
      <c r="K52" s="24" t="s">
        <v>95</v>
      </c>
      <c r="L52" s="24" t="s">
        <v>93</v>
      </c>
      <c r="M52" s="24" t="s">
        <v>93</v>
      </c>
      <c r="N52" s="24" t="s">
        <v>93</v>
      </c>
      <c r="O52" s="24" t="s">
        <v>93</v>
      </c>
      <c r="P52" s="24" t="s">
        <v>95</v>
      </c>
      <c r="Q52" s="24" t="s">
        <v>93</v>
      </c>
      <c r="R52" s="24" t="s">
        <v>93</v>
      </c>
      <c r="S52" s="24" t="s">
        <v>93</v>
      </c>
      <c r="T52" s="24" t="s">
        <v>93</v>
      </c>
      <c r="U52" s="24" t="s">
        <v>95</v>
      </c>
      <c r="V52" s="24" t="s">
        <v>93</v>
      </c>
      <c r="W52" s="24" t="s">
        <v>93</v>
      </c>
      <c r="X52" s="24" t="s">
        <v>93</v>
      </c>
      <c r="Y52" s="24" t="s">
        <v>93</v>
      </c>
      <c r="Z52" s="24" t="s">
        <v>95</v>
      </c>
      <c r="AA52" s="24" t="s">
        <v>93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9"/>
      <c r="AM52" s="9"/>
      <c r="AN52" s="9"/>
      <c r="AO52" s="9"/>
      <c r="AP52" s="9">
        <f t="shared" si="7"/>
        <v>4</v>
      </c>
      <c r="AQ52" s="9">
        <f t="shared" si="8"/>
        <v>21</v>
      </c>
      <c r="AR52" s="9">
        <f t="shared" si="9"/>
        <v>84</v>
      </c>
      <c r="AS52" s="9">
        <v>5</v>
      </c>
      <c r="AT52" s="9">
        <v>5</v>
      </c>
      <c r="AU52" s="9">
        <v>20</v>
      </c>
      <c r="AV52" s="9">
        <v>32.727272727272727</v>
      </c>
      <c r="AW52" s="9">
        <v>5</v>
      </c>
      <c r="AX52" s="9">
        <v>10</v>
      </c>
      <c r="AY52" s="9">
        <f t="shared" si="10"/>
        <v>0</v>
      </c>
      <c r="AZ52" s="57">
        <f t="shared" si="11"/>
        <v>7.7727272727272716</v>
      </c>
    </row>
    <row r="53" spans="1:52" ht="18">
      <c r="A53" s="10" t="s">
        <v>63</v>
      </c>
      <c r="B53" s="28" t="s">
        <v>76</v>
      </c>
      <c r="C53" s="24" t="s">
        <v>93</v>
      </c>
      <c r="D53" s="24" t="s">
        <v>93</v>
      </c>
      <c r="E53" s="24" t="s">
        <v>93</v>
      </c>
      <c r="F53" s="24" t="s">
        <v>93</v>
      </c>
      <c r="G53" s="24" t="s">
        <v>93</v>
      </c>
      <c r="H53" s="24" t="s">
        <v>93</v>
      </c>
      <c r="I53" s="24" t="s">
        <v>93</v>
      </c>
      <c r="J53" s="24" t="s">
        <v>93</v>
      </c>
      <c r="K53" s="24" t="s">
        <v>93</v>
      </c>
      <c r="L53" s="24" t="s">
        <v>93</v>
      </c>
      <c r="M53" s="24" t="s">
        <v>93</v>
      </c>
      <c r="N53" s="24" t="s">
        <v>93</v>
      </c>
      <c r="O53" s="24" t="s">
        <v>93</v>
      </c>
      <c r="P53" s="24" t="s">
        <v>93</v>
      </c>
      <c r="Q53" s="24" t="s">
        <v>93</v>
      </c>
      <c r="R53" s="24" t="s">
        <v>93</v>
      </c>
      <c r="S53" s="24" t="s">
        <v>93</v>
      </c>
      <c r="T53" s="24" t="s">
        <v>93</v>
      </c>
      <c r="U53" s="24" t="s">
        <v>93</v>
      </c>
      <c r="V53" s="24" t="s">
        <v>93</v>
      </c>
      <c r="W53" s="24" t="s">
        <v>93</v>
      </c>
      <c r="X53" s="24" t="s">
        <v>93</v>
      </c>
      <c r="Y53" s="24" t="s">
        <v>93</v>
      </c>
      <c r="Z53" s="24" t="s">
        <v>93</v>
      </c>
      <c r="AA53" s="24" t="s">
        <v>93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9"/>
      <c r="AM53" s="9"/>
      <c r="AN53" s="9"/>
      <c r="AO53" s="9"/>
      <c r="AP53" s="9">
        <f t="shared" si="7"/>
        <v>0</v>
      </c>
      <c r="AQ53" s="9">
        <f t="shared" si="8"/>
        <v>25</v>
      </c>
      <c r="AR53" s="9">
        <f t="shared" si="9"/>
        <v>100</v>
      </c>
      <c r="AS53" s="9">
        <v>5</v>
      </c>
      <c r="AT53" s="9">
        <v>5</v>
      </c>
      <c r="AU53" s="9">
        <v>25</v>
      </c>
      <c r="AV53" s="9">
        <v>40</v>
      </c>
      <c r="AW53" s="9">
        <v>5</v>
      </c>
      <c r="AX53" s="9">
        <v>14</v>
      </c>
      <c r="AY53" s="9">
        <f t="shared" si="10"/>
        <v>2</v>
      </c>
      <c r="AZ53" s="57">
        <f t="shared" si="11"/>
        <v>9.6</v>
      </c>
    </row>
    <row r="54" spans="1:52" ht="18">
      <c r="A54" s="10" t="s">
        <v>64</v>
      </c>
      <c r="B54" s="28" t="s">
        <v>78</v>
      </c>
      <c r="C54" s="24" t="s">
        <v>93</v>
      </c>
      <c r="D54" s="24" t="s">
        <v>93</v>
      </c>
      <c r="E54" s="24" t="s">
        <v>93</v>
      </c>
      <c r="F54" s="24" t="s">
        <v>95</v>
      </c>
      <c r="G54" s="24" t="s">
        <v>93</v>
      </c>
      <c r="H54" s="24" t="s">
        <v>93</v>
      </c>
      <c r="I54" s="24" t="s">
        <v>93</v>
      </c>
      <c r="J54" s="24" t="s">
        <v>93</v>
      </c>
      <c r="K54" s="24" t="s">
        <v>93</v>
      </c>
      <c r="L54" s="24" t="s">
        <v>93</v>
      </c>
      <c r="M54" s="24" t="s">
        <v>93</v>
      </c>
      <c r="N54" s="24" t="s">
        <v>93</v>
      </c>
      <c r="O54" s="24" t="s">
        <v>93</v>
      </c>
      <c r="P54" s="24" t="s">
        <v>93</v>
      </c>
      <c r="Q54" s="24" t="s">
        <v>93</v>
      </c>
      <c r="R54" s="24" t="s">
        <v>93</v>
      </c>
      <c r="S54" s="24" t="s">
        <v>93</v>
      </c>
      <c r="T54" s="24" t="s">
        <v>93</v>
      </c>
      <c r="U54" s="24" t="s">
        <v>93</v>
      </c>
      <c r="V54" s="24" t="s">
        <v>93</v>
      </c>
      <c r="W54" s="24" t="s">
        <v>93</v>
      </c>
      <c r="X54" s="24" t="s">
        <v>93</v>
      </c>
      <c r="Y54" s="24" t="s">
        <v>93</v>
      </c>
      <c r="Z54" s="24" t="s">
        <v>93</v>
      </c>
      <c r="AA54" s="24" t="s">
        <v>93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9"/>
      <c r="AM54" s="9"/>
      <c r="AN54" s="9"/>
      <c r="AO54" s="9"/>
      <c r="AP54" s="9">
        <f t="shared" si="7"/>
        <v>0</v>
      </c>
      <c r="AQ54" s="9">
        <f t="shared" si="8"/>
        <v>25</v>
      </c>
      <c r="AR54" s="9">
        <f t="shared" si="9"/>
        <v>100</v>
      </c>
      <c r="AS54" s="9">
        <v>5</v>
      </c>
      <c r="AT54" s="9">
        <v>5</v>
      </c>
      <c r="AU54" s="9">
        <v>11</v>
      </c>
      <c r="AV54" s="9">
        <v>32.727272727272727</v>
      </c>
      <c r="AW54" s="9">
        <v>5</v>
      </c>
      <c r="AX54" s="9">
        <v>12</v>
      </c>
      <c r="AY54" s="9">
        <f t="shared" si="10"/>
        <v>2</v>
      </c>
      <c r="AZ54" s="57">
        <f t="shared" si="11"/>
        <v>7.2727272727272716</v>
      </c>
    </row>
    <row r="55" spans="1:52" ht="18">
      <c r="A55" s="10" t="s">
        <v>65</v>
      </c>
      <c r="B55" s="28" t="s">
        <v>50</v>
      </c>
      <c r="C55" s="24" t="s">
        <v>93</v>
      </c>
      <c r="D55" s="24" t="s">
        <v>93</v>
      </c>
      <c r="E55" s="24" t="s">
        <v>93</v>
      </c>
      <c r="F55" s="24" t="s">
        <v>98</v>
      </c>
      <c r="G55" s="24" t="s">
        <v>98</v>
      </c>
      <c r="H55" s="24" t="s">
        <v>93</v>
      </c>
      <c r="I55" s="24" t="s">
        <v>96</v>
      </c>
      <c r="J55" s="24" t="s">
        <v>96</v>
      </c>
      <c r="K55" s="24" t="s">
        <v>93</v>
      </c>
      <c r="L55" s="24" t="s">
        <v>93</v>
      </c>
      <c r="M55" s="24" t="s">
        <v>93</v>
      </c>
      <c r="N55" s="24" t="s">
        <v>93</v>
      </c>
      <c r="O55" s="24" t="s">
        <v>93</v>
      </c>
      <c r="P55" s="24" t="s">
        <v>96</v>
      </c>
      <c r="Q55" s="24" t="s">
        <v>96</v>
      </c>
      <c r="R55" s="24" t="s">
        <v>93</v>
      </c>
      <c r="S55" s="24" t="s">
        <v>93</v>
      </c>
      <c r="T55" s="24" t="s">
        <v>93</v>
      </c>
      <c r="U55" s="24" t="s">
        <v>93</v>
      </c>
      <c r="V55" s="24" t="s">
        <v>93</v>
      </c>
      <c r="W55" s="24" t="s">
        <v>93</v>
      </c>
      <c r="X55" s="24" t="s">
        <v>93</v>
      </c>
      <c r="Y55" s="24" t="s">
        <v>93</v>
      </c>
      <c r="Z55" s="24" t="s">
        <v>95</v>
      </c>
      <c r="AA55" s="24" t="s">
        <v>93</v>
      </c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9"/>
      <c r="AM55" s="9"/>
      <c r="AN55" s="9"/>
      <c r="AO55" s="9"/>
      <c r="AP55" s="9">
        <f t="shared" si="7"/>
        <v>2</v>
      </c>
      <c r="AQ55" s="9">
        <f t="shared" si="8"/>
        <v>23</v>
      </c>
      <c r="AR55" s="9">
        <f t="shared" si="9"/>
        <v>92</v>
      </c>
      <c r="AS55" s="9">
        <v>5</v>
      </c>
      <c r="AT55" s="9">
        <v>0</v>
      </c>
      <c r="AU55" s="9">
        <v>15</v>
      </c>
      <c r="AV55" s="9">
        <v>32.727272727272727</v>
      </c>
      <c r="AW55" s="9">
        <v>5</v>
      </c>
      <c r="AX55" s="9">
        <v>6</v>
      </c>
      <c r="AY55" s="9">
        <f t="shared" si="10"/>
        <v>0</v>
      </c>
      <c r="AZ55" s="57">
        <f t="shared" si="11"/>
        <v>6.372727272727273</v>
      </c>
    </row>
    <row r="56" spans="1:52" ht="18">
      <c r="A56" s="10" t="s">
        <v>66</v>
      </c>
      <c r="B56" s="28" t="s">
        <v>73</v>
      </c>
      <c r="C56" s="24" t="s">
        <v>93</v>
      </c>
      <c r="D56" s="24" t="s">
        <v>93</v>
      </c>
      <c r="E56" s="24" t="s">
        <v>93</v>
      </c>
      <c r="F56" s="24" t="s">
        <v>98</v>
      </c>
      <c r="G56" s="24" t="s">
        <v>98</v>
      </c>
      <c r="H56" s="24" t="s">
        <v>93</v>
      </c>
      <c r="I56" s="24" t="s">
        <v>98</v>
      </c>
      <c r="J56" s="24" t="s">
        <v>98</v>
      </c>
      <c r="K56" s="24" t="s">
        <v>95</v>
      </c>
      <c r="L56" s="24" t="s">
        <v>93</v>
      </c>
      <c r="M56" s="24" t="s">
        <v>93</v>
      </c>
      <c r="N56" s="24" t="s">
        <v>93</v>
      </c>
      <c r="O56" s="24" t="s">
        <v>93</v>
      </c>
      <c r="P56" s="24" t="s">
        <v>98</v>
      </c>
      <c r="Q56" s="24" t="s">
        <v>98</v>
      </c>
      <c r="R56" s="24" t="s">
        <v>93</v>
      </c>
      <c r="S56" s="24" t="s">
        <v>93</v>
      </c>
      <c r="T56" s="24" t="s">
        <v>93</v>
      </c>
      <c r="U56" s="24" t="s">
        <v>95</v>
      </c>
      <c r="V56" s="24" t="s">
        <v>93</v>
      </c>
      <c r="W56" s="24" t="s">
        <v>93</v>
      </c>
      <c r="X56" s="24" t="s">
        <v>95</v>
      </c>
      <c r="Y56" s="24" t="s">
        <v>93</v>
      </c>
      <c r="Z56" s="24" t="s">
        <v>95</v>
      </c>
      <c r="AA56" s="24" t="s">
        <v>93</v>
      </c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9"/>
      <c r="AM56" s="9"/>
      <c r="AN56" s="9"/>
      <c r="AO56" s="9"/>
      <c r="AP56" s="9">
        <f t="shared" si="7"/>
        <v>8</v>
      </c>
      <c r="AQ56" s="9">
        <f t="shared" si="8"/>
        <v>17</v>
      </c>
      <c r="AR56" s="9">
        <f t="shared" si="9"/>
        <v>68</v>
      </c>
      <c r="AS56" s="9">
        <v>5</v>
      </c>
      <c r="AT56" s="9">
        <v>0</v>
      </c>
      <c r="AU56" s="9">
        <v>20</v>
      </c>
      <c r="AV56" s="9">
        <v>29.09090909090909</v>
      </c>
      <c r="AW56" s="9">
        <v>0</v>
      </c>
      <c r="AX56" s="9">
        <v>9</v>
      </c>
      <c r="AY56" s="9">
        <f t="shared" si="10"/>
        <v>0</v>
      </c>
      <c r="AZ56" s="57">
        <f t="shared" si="11"/>
        <v>6.3090909090909095</v>
      </c>
    </row>
    <row r="57" spans="1:52" ht="18">
      <c r="A57" s="10" t="s">
        <v>67</v>
      </c>
      <c r="B57" s="28" t="s">
        <v>72</v>
      </c>
      <c r="C57" s="24" t="s">
        <v>96</v>
      </c>
      <c r="D57" s="24" t="s">
        <v>96</v>
      </c>
      <c r="E57" s="24" t="s">
        <v>96</v>
      </c>
      <c r="F57" s="24" t="s">
        <v>95</v>
      </c>
      <c r="G57" s="24" t="s">
        <v>93</v>
      </c>
      <c r="H57" s="24" t="s">
        <v>93</v>
      </c>
      <c r="I57" s="24" t="s">
        <v>95</v>
      </c>
      <c r="J57" s="24" t="s">
        <v>93</v>
      </c>
      <c r="K57" s="24" t="s">
        <v>95</v>
      </c>
      <c r="L57" s="24" t="s">
        <v>93</v>
      </c>
      <c r="M57" s="24" t="s">
        <v>93</v>
      </c>
      <c r="N57" s="24" t="s">
        <v>93</v>
      </c>
      <c r="O57" s="24" t="s">
        <v>93</v>
      </c>
      <c r="P57" s="24" t="s">
        <v>95</v>
      </c>
      <c r="Q57" s="24" t="s">
        <v>93</v>
      </c>
      <c r="R57" s="24" t="s">
        <v>93</v>
      </c>
      <c r="S57" s="24" t="s">
        <v>93</v>
      </c>
      <c r="T57" s="24" t="s">
        <v>93</v>
      </c>
      <c r="U57" s="24" t="s">
        <v>95</v>
      </c>
      <c r="V57" s="24" t="s">
        <v>93</v>
      </c>
      <c r="W57" s="24" t="s">
        <v>98</v>
      </c>
      <c r="X57" s="24" t="s">
        <v>95</v>
      </c>
      <c r="Y57" s="24" t="s">
        <v>93</v>
      </c>
      <c r="Z57" s="24" t="s">
        <v>95</v>
      </c>
      <c r="AA57" s="24" t="s">
        <v>93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9"/>
      <c r="AM57" s="9"/>
      <c r="AN57" s="9"/>
      <c r="AO57" s="9"/>
      <c r="AP57" s="9">
        <f t="shared" si="7"/>
        <v>4</v>
      </c>
      <c r="AQ57" s="9">
        <f t="shared" si="8"/>
        <v>21</v>
      </c>
      <c r="AR57" s="9">
        <f t="shared" si="9"/>
        <v>84</v>
      </c>
      <c r="AS57" s="9">
        <v>3</v>
      </c>
      <c r="AT57" s="9">
        <v>5</v>
      </c>
      <c r="AU57" s="9">
        <v>18</v>
      </c>
      <c r="AV57" s="9">
        <v>29.09090909090909</v>
      </c>
      <c r="AW57" s="9">
        <v>3</v>
      </c>
      <c r="AX57" s="9">
        <v>10</v>
      </c>
      <c r="AY57" s="9">
        <f t="shared" si="10"/>
        <v>0</v>
      </c>
      <c r="AZ57" s="57">
        <f t="shared" si="11"/>
        <v>6.8090909090909095</v>
      </c>
    </row>
    <row r="58" spans="1:52" ht="18">
      <c r="A58" s="10" t="s">
        <v>68</v>
      </c>
      <c r="B58" s="28" t="s">
        <v>48</v>
      </c>
      <c r="C58" s="24" t="s">
        <v>93</v>
      </c>
      <c r="D58" s="24" t="s">
        <v>93</v>
      </c>
      <c r="E58" s="24" t="s">
        <v>93</v>
      </c>
      <c r="F58" s="24" t="s">
        <v>93</v>
      </c>
      <c r="G58" s="24" t="s">
        <v>93</v>
      </c>
      <c r="H58" s="24" t="s">
        <v>93</v>
      </c>
      <c r="I58" s="24" t="s">
        <v>93</v>
      </c>
      <c r="J58" s="24" t="s">
        <v>93</v>
      </c>
      <c r="K58" s="24" t="s">
        <v>95</v>
      </c>
      <c r="L58" s="24" t="s">
        <v>93</v>
      </c>
      <c r="M58" s="24" t="s">
        <v>93</v>
      </c>
      <c r="N58" s="24" t="s">
        <v>93</v>
      </c>
      <c r="O58" s="24" t="s">
        <v>93</v>
      </c>
      <c r="P58" s="24" t="s">
        <v>93</v>
      </c>
      <c r="Q58" s="24" t="s">
        <v>93</v>
      </c>
      <c r="R58" s="24" t="s">
        <v>93</v>
      </c>
      <c r="S58" s="24" t="s">
        <v>98</v>
      </c>
      <c r="T58" s="24" t="s">
        <v>98</v>
      </c>
      <c r="U58" s="24" t="s">
        <v>95</v>
      </c>
      <c r="V58" s="24" t="s">
        <v>93</v>
      </c>
      <c r="W58" s="24" t="s">
        <v>93</v>
      </c>
      <c r="X58" s="24" t="s">
        <v>93</v>
      </c>
      <c r="Y58" s="24" t="s">
        <v>93</v>
      </c>
      <c r="Z58" s="24" t="s">
        <v>93</v>
      </c>
      <c r="AA58" s="24" t="s">
        <v>93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9"/>
      <c r="AM58" s="9"/>
      <c r="AN58" s="9"/>
      <c r="AO58" s="9"/>
      <c r="AP58" s="9">
        <f t="shared" si="7"/>
        <v>3</v>
      </c>
      <c r="AQ58" s="9">
        <f t="shared" si="8"/>
        <v>22</v>
      </c>
      <c r="AR58" s="9">
        <f t="shared" si="9"/>
        <v>88</v>
      </c>
      <c r="AS58" s="9">
        <v>5</v>
      </c>
      <c r="AT58" s="9">
        <v>5</v>
      </c>
      <c r="AU58" s="9">
        <v>25</v>
      </c>
      <c r="AV58" s="9">
        <v>36.363636363636367</v>
      </c>
      <c r="AW58" s="9">
        <v>5</v>
      </c>
      <c r="AX58" s="9">
        <v>15</v>
      </c>
      <c r="AY58" s="9">
        <f t="shared" si="10"/>
        <v>0</v>
      </c>
      <c r="AZ58" s="57">
        <f t="shared" si="11"/>
        <v>9.1363636363636367</v>
      </c>
    </row>
    <row r="59" spans="1:52" ht="18">
      <c r="A59" s="10" t="s">
        <v>69</v>
      </c>
      <c r="B59" s="28" t="s">
        <v>54</v>
      </c>
      <c r="C59" s="24" t="s">
        <v>93</v>
      </c>
      <c r="D59" s="24" t="s">
        <v>93</v>
      </c>
      <c r="E59" s="24" t="s">
        <v>93</v>
      </c>
      <c r="F59" s="24" t="s">
        <v>95</v>
      </c>
      <c r="G59" s="24" t="s">
        <v>93</v>
      </c>
      <c r="H59" s="24" t="s">
        <v>93</v>
      </c>
      <c r="I59" s="24" t="s">
        <v>93</v>
      </c>
      <c r="J59" s="24" t="s">
        <v>93</v>
      </c>
      <c r="K59" s="24" t="s">
        <v>93</v>
      </c>
      <c r="L59" s="24" t="s">
        <v>93</v>
      </c>
      <c r="M59" s="24" t="s">
        <v>93</v>
      </c>
      <c r="N59" s="24" t="s">
        <v>93</v>
      </c>
      <c r="O59" s="24" t="s">
        <v>93</v>
      </c>
      <c r="P59" s="24" t="s">
        <v>95</v>
      </c>
      <c r="Q59" s="24" t="s">
        <v>93</v>
      </c>
      <c r="R59" s="24" t="s">
        <v>93</v>
      </c>
      <c r="S59" s="24" t="s">
        <v>93</v>
      </c>
      <c r="T59" s="24" t="s">
        <v>93</v>
      </c>
      <c r="U59" s="24" t="s">
        <v>93</v>
      </c>
      <c r="V59" s="24" t="s">
        <v>93</v>
      </c>
      <c r="W59" s="24" t="s">
        <v>93</v>
      </c>
      <c r="X59" s="24" t="s">
        <v>93</v>
      </c>
      <c r="Y59" s="24" t="s">
        <v>93</v>
      </c>
      <c r="Z59" s="24" t="s">
        <v>95</v>
      </c>
      <c r="AA59" s="24" t="s">
        <v>93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9"/>
      <c r="AM59" s="9"/>
      <c r="AN59" s="9"/>
      <c r="AO59" s="9"/>
      <c r="AP59" s="9">
        <f t="shared" si="7"/>
        <v>1</v>
      </c>
      <c r="AQ59" s="9">
        <f t="shared" si="8"/>
        <v>24</v>
      </c>
      <c r="AR59" s="9">
        <f t="shared" si="9"/>
        <v>96</v>
      </c>
      <c r="AS59" s="9">
        <v>5</v>
      </c>
      <c r="AT59" s="9">
        <v>5</v>
      </c>
      <c r="AU59" s="9">
        <v>18</v>
      </c>
      <c r="AV59" s="9">
        <v>40</v>
      </c>
      <c r="AW59" s="9">
        <v>5</v>
      </c>
      <c r="AX59" s="9">
        <v>12</v>
      </c>
      <c r="AY59" s="9">
        <f t="shared" si="10"/>
        <v>0</v>
      </c>
      <c r="AZ59" s="57">
        <f t="shared" si="11"/>
        <v>8.5</v>
      </c>
    </row>
    <row r="60" spans="1:52" ht="18">
      <c r="A60" s="10" t="s">
        <v>70</v>
      </c>
      <c r="B60" s="28" t="s">
        <v>85</v>
      </c>
      <c r="C60" s="24" t="s">
        <v>93</v>
      </c>
      <c r="D60" s="24" t="s">
        <v>93</v>
      </c>
      <c r="E60" s="24" t="s">
        <v>93</v>
      </c>
      <c r="F60" s="24" t="s">
        <v>93</v>
      </c>
      <c r="G60" s="24" t="s">
        <v>93</v>
      </c>
      <c r="H60" s="24" t="s">
        <v>93</v>
      </c>
      <c r="I60" s="24" t="s">
        <v>93</v>
      </c>
      <c r="J60" s="24" t="s">
        <v>93</v>
      </c>
      <c r="K60" s="24" t="s">
        <v>93</v>
      </c>
      <c r="L60" s="24" t="s">
        <v>93</v>
      </c>
      <c r="M60" s="24" t="s">
        <v>93</v>
      </c>
      <c r="N60" s="24" t="s">
        <v>93</v>
      </c>
      <c r="O60" s="24" t="s">
        <v>93</v>
      </c>
      <c r="P60" s="24" t="s">
        <v>93</v>
      </c>
      <c r="Q60" s="24" t="s">
        <v>93</v>
      </c>
      <c r="R60" s="24" t="s">
        <v>93</v>
      </c>
      <c r="S60" s="24" t="s">
        <v>93</v>
      </c>
      <c r="T60" s="24" t="s">
        <v>93</v>
      </c>
      <c r="U60" s="24" t="s">
        <v>93</v>
      </c>
      <c r="V60" s="24" t="s">
        <v>93</v>
      </c>
      <c r="W60" s="24" t="s">
        <v>93</v>
      </c>
      <c r="X60" s="24" t="s">
        <v>93</v>
      </c>
      <c r="Y60" s="24" t="s">
        <v>93</v>
      </c>
      <c r="Z60" s="24" t="s">
        <v>93</v>
      </c>
      <c r="AA60" s="24" t="s">
        <v>93</v>
      </c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9"/>
      <c r="AM60" s="9"/>
      <c r="AN60" s="9"/>
      <c r="AO60" s="9"/>
      <c r="AP60" s="9">
        <f t="shared" si="7"/>
        <v>0</v>
      </c>
      <c r="AQ60" s="9">
        <f t="shared" si="8"/>
        <v>25</v>
      </c>
      <c r="AR60" s="9">
        <f t="shared" si="9"/>
        <v>100</v>
      </c>
      <c r="AS60" s="9">
        <v>5</v>
      </c>
      <c r="AT60" s="9">
        <v>5</v>
      </c>
      <c r="AU60" s="9">
        <v>25</v>
      </c>
      <c r="AV60" s="9">
        <v>40</v>
      </c>
      <c r="AW60" s="9">
        <v>5</v>
      </c>
      <c r="AX60" s="9">
        <v>9</v>
      </c>
      <c r="AY60" s="9">
        <f t="shared" si="10"/>
        <v>2</v>
      </c>
      <c r="AZ60" s="57">
        <f t="shared" si="11"/>
        <v>9.1</v>
      </c>
    </row>
    <row r="61" spans="1:52" ht="18">
      <c r="A61" s="10" t="s">
        <v>71</v>
      </c>
      <c r="B61" s="28" t="s">
        <v>87</v>
      </c>
      <c r="C61" s="24" t="s">
        <v>93</v>
      </c>
      <c r="D61" s="24" t="s">
        <v>93</v>
      </c>
      <c r="E61" s="24" t="s">
        <v>93</v>
      </c>
      <c r="F61" s="24" t="s">
        <v>93</v>
      </c>
      <c r="G61" s="24" t="s">
        <v>93</v>
      </c>
      <c r="H61" s="24" t="s">
        <v>93</v>
      </c>
      <c r="I61" s="24" t="s">
        <v>93</v>
      </c>
      <c r="J61" s="24" t="s">
        <v>93</v>
      </c>
      <c r="K61" s="24" t="s">
        <v>93</v>
      </c>
      <c r="L61" s="24" t="s">
        <v>93</v>
      </c>
      <c r="M61" s="24" t="s">
        <v>93</v>
      </c>
      <c r="N61" s="24" t="s">
        <v>93</v>
      </c>
      <c r="O61" s="24" t="s">
        <v>93</v>
      </c>
      <c r="P61" s="24" t="s">
        <v>93</v>
      </c>
      <c r="Q61" s="24" t="s">
        <v>93</v>
      </c>
      <c r="R61" s="24" t="s">
        <v>93</v>
      </c>
      <c r="S61" s="24" t="s">
        <v>93</v>
      </c>
      <c r="T61" s="24" t="s">
        <v>93</v>
      </c>
      <c r="U61" s="24" t="s">
        <v>93</v>
      </c>
      <c r="V61" s="24" t="s">
        <v>93</v>
      </c>
      <c r="W61" s="24" t="s">
        <v>93</v>
      </c>
      <c r="X61" s="24" t="s">
        <v>93</v>
      </c>
      <c r="Y61" s="24" t="s">
        <v>93</v>
      </c>
      <c r="Z61" s="24" t="s">
        <v>93</v>
      </c>
      <c r="AA61" s="24" t="s">
        <v>93</v>
      </c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9"/>
      <c r="AM61" s="9"/>
      <c r="AN61" s="9"/>
      <c r="AO61" s="9"/>
      <c r="AP61" s="9">
        <f t="shared" si="7"/>
        <v>0</v>
      </c>
      <c r="AQ61" s="9">
        <f t="shared" si="8"/>
        <v>25</v>
      </c>
      <c r="AR61" s="9">
        <f t="shared" si="9"/>
        <v>100</v>
      </c>
      <c r="AS61" s="9">
        <v>5</v>
      </c>
      <c r="AT61" s="9">
        <v>5</v>
      </c>
      <c r="AU61" s="9">
        <v>20</v>
      </c>
      <c r="AV61" s="9">
        <v>40</v>
      </c>
      <c r="AW61" s="9">
        <v>5</v>
      </c>
      <c r="AX61" s="9">
        <v>10</v>
      </c>
      <c r="AY61" s="9">
        <f t="shared" si="10"/>
        <v>2</v>
      </c>
      <c r="AZ61" s="57">
        <f t="shared" si="11"/>
        <v>8.6999999999999993</v>
      </c>
    </row>
    <row r="62" spans="1:52">
      <c r="A62" s="155" t="s">
        <v>40</v>
      </c>
      <c r="B62" s="155"/>
      <c r="C62" s="20"/>
      <c r="D62" s="20"/>
      <c r="E62" s="20"/>
      <c r="F62" s="20"/>
      <c r="G62" s="20"/>
      <c r="H62" s="155" t="s">
        <v>37</v>
      </c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6"/>
      <c r="T62" s="156"/>
      <c r="U62" s="156"/>
      <c r="V62" s="156"/>
      <c r="W62" s="156"/>
      <c r="X62" s="20"/>
      <c r="Y62" s="20"/>
      <c r="Z62" s="20"/>
      <c r="AA62" s="20"/>
      <c r="AB62" s="20"/>
      <c r="AC62" s="20" t="s">
        <v>38</v>
      </c>
      <c r="AD62" s="20"/>
      <c r="AE62" s="20"/>
      <c r="AF62" s="20"/>
      <c r="AG62" s="158" t="e">
        <f>AVERAGE(AZ58:AZ61,#REF!)</f>
        <v>#REF!</v>
      </c>
      <c r="AH62" s="158"/>
      <c r="AI62" s="158"/>
      <c r="AJ62" s="158"/>
      <c r="AL62" s="159" t="s">
        <v>39</v>
      </c>
      <c r="AM62" s="159"/>
      <c r="AN62" s="159"/>
      <c r="AO62" s="159"/>
      <c r="AP62" s="159"/>
      <c r="AQ62" s="156" t="e">
        <f>AVERAGE(#REF!,AR58:AR61)</f>
        <v>#REF!</v>
      </c>
      <c r="AR62" s="156"/>
      <c r="AS62" s="156"/>
      <c r="AT62" s="156"/>
      <c r="AU62" s="156"/>
      <c r="AV62" s="20"/>
      <c r="AW62" s="20"/>
      <c r="AX62" s="20"/>
    </row>
    <row r="63" spans="1:52">
      <c r="A63" s="155" t="s">
        <v>10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</row>
    <row r="64" spans="1:52">
      <c r="A64" s="161" t="s">
        <v>11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</row>
    <row r="65" spans="1:52">
      <c r="A65" s="162" t="s">
        <v>35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</row>
    <row r="66" spans="1:52">
      <c r="A66" s="162" t="s">
        <v>36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</row>
    <row r="67" spans="1:52">
      <c r="A67" s="25"/>
      <c r="B67" s="26" t="s">
        <v>30</v>
      </c>
      <c r="C67" s="26"/>
      <c r="D67" s="26"/>
      <c r="E67" s="26"/>
      <c r="F67" s="26"/>
      <c r="G67" s="26"/>
      <c r="H67" s="26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163" t="s">
        <v>41</v>
      </c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25"/>
      <c r="AU67" s="25"/>
      <c r="AV67" s="25"/>
      <c r="AW67" s="25"/>
      <c r="AX67" s="25"/>
      <c r="AY67" s="25"/>
      <c r="AZ67" s="25"/>
    </row>
    <row r="68" spans="1:52">
      <c r="A68" s="21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X68" s="21"/>
      <c r="Y68" s="21"/>
      <c r="Z68" s="21"/>
      <c r="AA68" s="21"/>
      <c r="AB68" s="21"/>
      <c r="AT68" s="21"/>
    </row>
    <row r="69" spans="1:52">
      <c r="A69" s="21"/>
      <c r="B69" s="27" t="s">
        <v>32</v>
      </c>
      <c r="C69" s="27"/>
      <c r="D69" s="27"/>
      <c r="E69" s="27"/>
      <c r="F69" s="27"/>
      <c r="G69" s="27"/>
      <c r="H69" s="27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154" t="s">
        <v>34</v>
      </c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27"/>
      <c r="AW69" s="27"/>
    </row>
    <row r="70" spans="1:52">
      <c r="A70" s="21"/>
      <c r="B70" s="12"/>
      <c r="C70" s="12"/>
      <c r="D70" s="12"/>
      <c r="E70" s="12"/>
      <c r="F70" s="12"/>
      <c r="G70" s="12"/>
      <c r="H70" s="1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D70" s="153" t="s">
        <v>31</v>
      </c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</row>
  </sheetData>
  <mergeCells count="116">
    <mergeCell ref="AB69:AU69"/>
    <mergeCell ref="AT45:AT46"/>
    <mergeCell ref="AD70:AS70"/>
    <mergeCell ref="AQ62:AU62"/>
    <mergeCell ref="A63:AZ63"/>
    <mergeCell ref="A64:AZ64"/>
    <mergeCell ref="A65:AZ65"/>
    <mergeCell ref="A66:AZ66"/>
    <mergeCell ref="AC67:AS67"/>
    <mergeCell ref="AO46:AO47"/>
    <mergeCell ref="A62:B62"/>
    <mergeCell ref="H62:R62"/>
    <mergeCell ref="S62:W62"/>
    <mergeCell ref="AG62:AJ62"/>
    <mergeCell ref="AL62:AP62"/>
    <mergeCell ref="AI46:AI47"/>
    <mergeCell ref="AJ46:AJ47"/>
    <mergeCell ref="AK46:AK47"/>
    <mergeCell ref="AL46:AL47"/>
    <mergeCell ref="AM46:AM47"/>
    <mergeCell ref="AN46:AN47"/>
    <mergeCell ref="AX45:AX46"/>
    <mergeCell ref="AV45:AV46"/>
    <mergeCell ref="AW45:AW46"/>
    <mergeCell ref="AB36:AU36"/>
    <mergeCell ref="AD37:AS37"/>
    <mergeCell ref="A39:AZ39"/>
    <mergeCell ref="A40:AZ40"/>
    <mergeCell ref="A43:AX43"/>
    <mergeCell ref="AY43:AZ43"/>
    <mergeCell ref="AY45:AY46"/>
    <mergeCell ref="AZ45:AZ47"/>
    <mergeCell ref="C46:C47"/>
    <mergeCell ref="H46:H47"/>
    <mergeCell ref="C45:AO45"/>
    <mergeCell ref="AP45:AP47"/>
    <mergeCell ref="AQ45:AQ47"/>
    <mergeCell ref="AR45:AR47"/>
    <mergeCell ref="AS45:AS46"/>
    <mergeCell ref="M46:M47"/>
    <mergeCell ref="R46:R47"/>
    <mergeCell ref="AG46:AG47"/>
    <mergeCell ref="AH46:AH47"/>
    <mergeCell ref="W46:W47"/>
    <mergeCell ref="AC46:AC47"/>
    <mergeCell ref="AD46:AD47"/>
    <mergeCell ref="AB46:AB47"/>
    <mergeCell ref="AE46:AE47"/>
    <mergeCell ref="A31:AZ31"/>
    <mergeCell ref="M8:M9"/>
    <mergeCell ref="P8:Q9"/>
    <mergeCell ref="D8:E9"/>
    <mergeCell ref="F8:G9"/>
    <mergeCell ref="I8:J9"/>
    <mergeCell ref="AB8:AB9"/>
    <mergeCell ref="AC8:AC9"/>
    <mergeCell ref="AD8:AD9"/>
    <mergeCell ref="K8:L9"/>
    <mergeCell ref="N8:O9"/>
    <mergeCell ref="AF8:AF9"/>
    <mergeCell ref="AG8:AG9"/>
    <mergeCell ref="AH8:AH9"/>
    <mergeCell ref="AI8:AI9"/>
    <mergeCell ref="AJ8:AJ9"/>
    <mergeCell ref="W8:W9"/>
    <mergeCell ref="C8:C9"/>
    <mergeCell ref="AQ29:AU29"/>
    <mergeCell ref="A30:AZ30"/>
    <mergeCell ref="P46:Q47"/>
    <mergeCell ref="S46:T47"/>
    <mergeCell ref="A1:AZ1"/>
    <mergeCell ref="A2:AZ2"/>
    <mergeCell ref="C7:AO7"/>
    <mergeCell ref="AP7:AP9"/>
    <mergeCell ref="AQ7:AQ9"/>
    <mergeCell ref="AR7:AR9"/>
    <mergeCell ref="AS7:AS8"/>
    <mergeCell ref="AT7:AT8"/>
    <mergeCell ref="R8:R9"/>
    <mergeCell ref="AU7:AU8"/>
    <mergeCell ref="AX7:AX8"/>
    <mergeCell ref="AY7:AY8"/>
    <mergeCell ref="AZ7:AZ9"/>
    <mergeCell ref="H8:H9"/>
    <mergeCell ref="AK8:AK9"/>
    <mergeCell ref="AL8:AL9"/>
    <mergeCell ref="AM8:AM9"/>
    <mergeCell ref="AN8:AN9"/>
    <mergeCell ref="AO8:AO9"/>
    <mergeCell ref="AE8:AE9"/>
    <mergeCell ref="A4:AZ4"/>
    <mergeCell ref="A5:AZ5"/>
    <mergeCell ref="U46:V47"/>
    <mergeCell ref="X46:Y47"/>
    <mergeCell ref="AF46:AF47"/>
    <mergeCell ref="Z46:AA47"/>
    <mergeCell ref="S8:T9"/>
    <mergeCell ref="U8:V9"/>
    <mergeCell ref="X8:Y9"/>
    <mergeCell ref="Z8:AA9"/>
    <mergeCell ref="A32:AZ32"/>
    <mergeCell ref="AV7:AV8"/>
    <mergeCell ref="AW7:AW8"/>
    <mergeCell ref="A33:AZ33"/>
    <mergeCell ref="AC34:AS34"/>
    <mergeCell ref="A29:B29"/>
    <mergeCell ref="H29:R29"/>
    <mergeCell ref="S29:W29"/>
    <mergeCell ref="AG29:AJ29"/>
    <mergeCell ref="AL29:AP29"/>
    <mergeCell ref="AU45:AU46"/>
    <mergeCell ref="D46:E47"/>
    <mergeCell ref="F46:G47"/>
    <mergeCell ref="I46:J47"/>
    <mergeCell ref="K46:L47"/>
    <mergeCell ref="N46:O47"/>
  </mergeCells>
  <conditionalFormatting sqref="AR10:AR28">
    <cfRule type="cellIs" dxfId="1" priority="2" operator="lessThan">
      <formula>81</formula>
    </cfRule>
  </conditionalFormatting>
  <conditionalFormatting sqref="AR48:AR61">
    <cfRule type="cellIs" dxfId="0" priority="1" operator="lessThan">
      <formula>81</formula>
    </cfRule>
  </conditionalFormatting>
  <pageMargins left="0.7" right="0.7" top="0.75" bottom="0.75" header="0.3" footer="0.3"/>
  <pageSetup scale="63" orientation="landscape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P3 IMPRIMIR</vt:lpstr>
      <vt:lpstr>RESUMEN PARCIALES</vt:lpstr>
      <vt:lpstr>P3 EQUIPOS</vt:lpstr>
      <vt:lpstr>P3</vt:lpstr>
      <vt:lpstr>P2 TRABAJOS</vt:lpstr>
      <vt:lpstr>P2</vt:lpstr>
      <vt:lpstr>P1 TRABAJOS</vt:lpstr>
      <vt:lpstr>P1 IMPRIMIR</vt:lpstr>
      <vt:lpstr>P1</vt:lpstr>
      <vt:lpstr>INVESTIGACIÓN 2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</dc:creator>
  <cp:lastModifiedBy>Hendrik Villarreal</cp:lastModifiedBy>
  <cp:lastPrinted>2024-07-08T15:41:19Z</cp:lastPrinted>
  <dcterms:created xsi:type="dcterms:W3CDTF">2011-02-18T17:07:46Z</dcterms:created>
  <dcterms:modified xsi:type="dcterms:W3CDTF">2024-08-23T16:25:25Z</dcterms:modified>
</cp:coreProperties>
</file>