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589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F23" i="11"/>
  <c r="E18" i="11"/>
  <c r="F17" i="11"/>
  <c r="F27" i="11"/>
  <c r="E27" i="11"/>
  <c r="F24" i="11"/>
  <c r="E25" i="11" s="1"/>
  <c r="E26" i="11" s="1"/>
  <c r="E20" i="11"/>
  <c r="F20" i="11"/>
  <c r="E21" i="11" s="1"/>
  <c r="E22" i="11" s="1"/>
  <c r="E19" i="11"/>
  <c r="F16" i="11"/>
  <c r="E16" i="11"/>
  <c r="F11" i="11"/>
  <c r="F14" i="11"/>
  <c r="F13" i="11"/>
  <c r="F12" i="11"/>
  <c r="F10" i="11"/>
  <c r="E11" i="11"/>
  <c r="E12" i="11" s="1"/>
  <c r="F9" i="11"/>
  <c r="E23" i="11" l="1"/>
  <c r="E3" i="11"/>
  <c r="E24" i="11" l="1"/>
  <c r="H7" i="11"/>
  <c r="E9" i="11" l="1"/>
  <c r="E17" i="11" l="1"/>
  <c r="E10" i="11"/>
  <c r="H22" i="11"/>
  <c r="H21" i="11"/>
  <c r="H20" i="11"/>
  <c r="H18" i="11"/>
  <c r="H16" i="11"/>
  <c r="H15" i="11"/>
  <c r="H11" i="11"/>
  <c r="H8" i="11"/>
  <c r="H17" i="11" l="1"/>
  <c r="H9" i="11"/>
  <c r="H19" i="11" l="1"/>
  <c r="H10" i="11"/>
  <c r="H12" i="11"/>
  <c r="H13" i="11" l="1"/>
  <c r="H14" i="11" l="1"/>
</calcChain>
</file>

<file path=xl/sharedStrings.xml><?xml version="1.0" encoding="utf-8"?>
<sst xmlns="http://schemas.openxmlformats.org/spreadsheetml/2006/main" count="59" uniqueCount="58">
  <si>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</si>
  <si>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</si>
  <si>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</si>
  <si>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</si>
  <si>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</si>
  <si>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</si>
  <si>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</si>
  <si>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</si>
  <si>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</si>
  <si>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</si>
  <si>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</si>
  <si>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</si>
  <si>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</si>
  <si>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Début du projet :</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</si>
  <si>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</si>
  <si>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</si>
  <si>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</si>
  <si>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</si>
  <si>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</si>
  <si>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</si>
  <si>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</si>
  <si>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</si>
  <si>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</si>
  <si>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</si>
  <si>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</si>
  <si>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</si>
  <si>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</si>
  <si>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</si>
  <si>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</si>
  <si>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</si>
  <si>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ASIC project</t>
  </si>
  <si>
    <t>Thales</t>
  </si>
  <si>
    <t>INFORMATION</t>
  </si>
  <si>
    <t>TASK</t>
  </si>
  <si>
    <t>ADVANCEMENT</t>
  </si>
  <si>
    <t>START</t>
  </si>
  <si>
    <t>END</t>
  </si>
  <si>
    <t xml:space="preserve">FPGA flow </t>
  </si>
  <si>
    <t>ASIC flow</t>
  </si>
  <si>
    <t>Develop comptences on analog ASIC flow</t>
  </si>
  <si>
    <t>Read and study the book on analog ASIC design</t>
  </si>
  <si>
    <t>Follow the courses given at Bordeaux university</t>
  </si>
  <si>
    <t>Practice analog design with Bordeaux university</t>
  </si>
  <si>
    <t>Develop and clarify the projects given by THALES</t>
  </si>
  <si>
    <t>Clarify the two subjects on power supplies and measurements chains</t>
  </si>
  <si>
    <t>Choose one of the two projects and write a first specification</t>
  </si>
  <si>
    <t>Choose the good technology for the project</t>
  </si>
  <si>
    <t>Identify if we'll use design house/project agregator or founder directly</t>
  </si>
  <si>
    <t>Choose the technology size and the founder depending on the performance</t>
  </si>
  <si>
    <t>Implementation and creation of a protoype</t>
  </si>
  <si>
    <t>Schematic creation and placement &amp; routing</t>
  </si>
  <si>
    <t>Implementation</t>
  </si>
  <si>
    <t>Test and conclusions</t>
  </si>
  <si>
    <t>Corrections and validation</t>
  </si>
  <si>
    <t xml:space="preserve">Make imporvements or correction </t>
  </si>
  <si>
    <t>finish documentation</t>
  </si>
  <si>
    <t>Develop basic comptences on Numeric flows</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</si>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</sst>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6" applyNumberFormat="0" applyAlignment="0" applyProtection="0"/>
    <xf numFmtId="0" fontId="27" fillId="15" borderId="7" applyNumberFormat="0" applyAlignment="0" applyProtection="0"/>
    <xf numFmtId="0" fontId="28" fillId="15" borderId="6" applyNumberFormat="0" applyAlignment="0" applyProtection="0"/>
    <xf numFmtId="0" fontId="29" fillId="0" borderId="8" applyNumberFormat="0" applyFill="0" applyAlignment="0" applyProtection="0"/>
    <xf numFmtId="0" fontId="30" fillId="16" borderId="9" applyNumberFormat="0" applyAlignment="0" applyProtection="0"/>
    <xf numFmtId="0" fontId="31" fillId="0" borderId="0" applyNumberFormat="0" applyFill="0" applyBorder="0" applyAlignment="0" applyProtection="0"/>
    <xf numFmtId="0" fontId="7" fillId="17" borderId="10" applyNumberFormat="0" applyFont="0" applyAlignment="0" applyProtection="0"/>
    <xf numFmtId="0" fontId="32" fillId="0" borderId="0" applyNumberFormat="0" applyFill="0" applyBorder="0" applyAlignment="0" applyProtection="0"/>
    <xf numFmtId="0" fontId="5" fillId="0" borderId="11"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0" borderId="5"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7" fillId="2" borderId="2" xfId="10" applyNumberFormat="1"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9"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NumberFormat="1" applyFill="1">
      <alignment horizontal="center" vertical="center"/>
    </xf>
    <xf numFmtId="0" fontId="0" fillId="0" borderId="0" xfId="0" applyBorder="1"/>
    <xf numFmtId="0" fontId="0" fillId="0" borderId="0" xfId="0" applyBorder="1" applyAlignment="1">
      <alignment vertical="center"/>
    </xf>
    <xf numFmtId="0" fontId="0" fillId="0" borderId="0" xfId="0" applyBorder="1" applyAlignment="1">
      <alignment horizontal="right" vertical="center"/>
    </xf>
    <xf numFmtId="0" fontId="0" fillId="42" borderId="0" xfId="0" applyFill="1" applyBorder="1"/>
    <xf numFmtId="169" fontId="9" fillId="42" borderId="0" xfId="0" applyNumberFormat="1" applyFont="1" applyFill="1" applyBorder="1" applyAlignment="1">
      <alignment horizontal="center" vertical="center"/>
    </xf>
    <xf numFmtId="0" fontId="10" fillId="42" borderId="0" xfId="0" applyFont="1" applyFill="1" applyBorder="1" applyAlignment="1">
      <alignment horizontal="center" vertical="center" shrinkToFit="1"/>
    </xf>
    <xf numFmtId="0" fontId="0" fillId="42" borderId="0" xfId="0" applyFill="1" applyBorder="1" applyAlignment="1">
      <alignment vertical="center"/>
    </xf>
    <xf numFmtId="0" fontId="0" fillId="42" borderId="0" xfId="0" applyFill="1" applyBorder="1" applyAlignment="1">
      <alignment horizontal="right" vertical="center"/>
    </xf>
    <xf numFmtId="0" fontId="6" fillId="10" borderId="0" xfId="0" applyFont="1" applyFill="1" applyBorder="1" applyAlignment="1">
      <alignment horizontal="center" vertical="center" wrapText="1"/>
    </xf>
    <xf numFmtId="0" fontId="4" fillId="0" borderId="0" xfId="0" applyFont="1" applyBorder="1" applyAlignment="1">
      <alignment horizontal="center" vertical="center"/>
    </xf>
    <xf numFmtId="0" fontId="0" fillId="0" borderId="1" xfId="0" applyBorder="1" applyAlignment="1">
      <alignment horizontal="center" vertical="center"/>
    </xf>
    <xf numFmtId="0" fontId="18" fillId="0" borderId="0" xfId="3" applyBorder="1" applyAlignment="1">
      <alignment wrapText="1"/>
    </xf>
    <xf numFmtId="0" fontId="5" fillId="6" borderId="12" xfId="0" applyFont="1" applyFill="1" applyBorder="1" applyAlignment="1">
      <alignment horizontal="left" vertical="center" indent="1"/>
    </xf>
    <xf numFmtId="0" fontId="7" fillId="6" borderId="12" xfId="11" applyFill="1" applyBorder="1">
      <alignment horizontal="center" vertical="center"/>
    </xf>
    <xf numFmtId="9" fontId="4" fillId="6" borderId="12" xfId="2" applyFont="1" applyFill="1" applyBorder="1" applyAlignment="1">
      <alignment horizontal="center" vertical="center"/>
    </xf>
    <xf numFmtId="167" fontId="0" fillId="6" borderId="12" xfId="0" applyNumberFormat="1" applyFill="1" applyBorder="1" applyAlignment="1">
      <alignment horizontal="center" vertical="center"/>
    </xf>
    <xf numFmtId="167" fontId="4" fillId="6" borderId="12" xfId="0" applyNumberFormat="1" applyFont="1" applyFill="1" applyBorder="1" applyAlignment="1">
      <alignment horizontal="center" vertical="center"/>
    </xf>
    <xf numFmtId="0" fontId="4" fillId="42" borderId="0" xfId="0" applyFont="1" applyFill="1" applyBorder="1" applyAlignment="1">
      <alignment horizontal="center" vertical="center"/>
    </xf>
    <xf numFmtId="0" fontId="4" fillId="42" borderId="2" xfId="0" applyFont="1" applyFill="1" applyBorder="1" applyAlignment="1">
      <alignment horizontal="center" vertical="center"/>
    </xf>
    <xf numFmtId="0" fontId="0" fillId="2" borderId="2" xfId="12" applyFont="1" applyFill="1">
      <alignment horizontal="left" vertical="center" indent="2"/>
    </xf>
    <xf numFmtId="0" fontId="7" fillId="0" borderId="0" xfId="8">
      <alignment horizontal="right" indent="1"/>
    </xf>
    <xf numFmtId="0" fontId="7" fillId="0" borderId="4" xfId="8" applyBorder="1">
      <alignment horizontal="right" indent="1"/>
    </xf>
    <xf numFmtId="0" fontId="7" fillId="0" borderId="0" xfId="8" applyBorder="1">
      <alignment horizontal="right" indent="1"/>
    </xf>
    <xf numFmtId="168" fontId="0" fillId="42" borderId="0" xfId="0" applyNumberFormat="1" applyFill="1" applyBorder="1" applyAlignment="1">
      <alignment horizontal="left" vertical="center" wrapText="1" indent="1"/>
    </xf>
    <xf numFmtId="166" fontId="7" fillId="0" borderId="3" xfId="9">
      <alignment horizontal="center" vertical="center"/>
    </xf>
    <xf numFmtId="0" fontId="0" fillId="3" borderId="2" xfId="12" applyFont="1" applyFill="1">
      <alignment horizontal="left" vertical="center" indent="2"/>
    </xf>
    <xf numFmtId="0" fontId="0" fillId="9" borderId="2" xfId="12" applyFont="1" applyFill="1">
      <alignment horizontal="left" vertical="center" indent="2"/>
    </xf>
    <xf numFmtId="0" fontId="0" fillId="8" borderId="2" xfId="12" applyFont="1" applyFill="1">
      <alignment horizontal="left" vertical="center" indent="2"/>
    </xf>
    <xf numFmtId="0" fontId="7" fillId="43" borderId="2" xfId="11" applyFill="1">
      <alignment horizontal="center" vertical="center"/>
    </xf>
    <xf numFmtId="9" fontId="4" fillId="43" borderId="2" xfId="2" applyFont="1" applyFill="1" applyBorder="1" applyAlignment="1">
      <alignment horizontal="center" vertical="center"/>
    </xf>
    <xf numFmtId="0" fontId="0" fillId="43" borderId="2" xfId="12" applyFont="1" applyFill="1">
      <alignment horizontal="left" vertical="center" indent="2"/>
    </xf>
    <xf numFmtId="167" fontId="7" fillId="43" borderId="2" xfId="10" applyNumberFormat="1" applyFill="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9" fontId="4" fillId="45" borderId="2" xfId="2" applyFon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167" fontId="4" fillId="46" borderId="2" xfId="0" applyNumberFormat="1" applyFont="1" applyFill="1" applyBorder="1" applyAlignment="1">
      <alignment horizontal="center" vertical="center"/>
    </xf>
    <xf numFmtId="0" fontId="19" fillId="46" borderId="2" xfId="0" applyFont="1" applyFill="1" applyBorder="1" applyAlignment="1">
      <alignment horizontal="left" vertical="center" indent="1"/>
    </xf>
    <xf numFmtId="0" fontId="4" fillId="46" borderId="2" xfId="11" applyFont="1" applyFill="1">
      <alignment horizontal="center" vertical="center"/>
    </xf>
    <xf numFmtId="0" fontId="4" fillId="45" borderId="2" xfId="12" applyFont="1" applyFill="1">
      <alignment horizontal="left" vertical="center" indent="2"/>
    </xf>
    <xf numFmtId="0" fontId="4" fillId="45" borderId="2" xfId="11" applyFont="1" applyFill="1">
      <alignment horizontal="center" vertical="center"/>
    </xf>
    <xf numFmtId="167" fontId="4" fillId="45" borderId="2" xfId="10" applyNumberFormat="1" applyFont="1" applyFill="1">
      <alignment horizontal="center" vertical="center"/>
    </xf>
    <xf numFmtId="0" fontId="4" fillId="47" borderId="0" xfId="0" applyFont="1" applyFill="1" applyBorder="1" applyAlignment="1">
      <alignment horizontal="center" vertical="center"/>
    </xf>
    <xf numFmtId="0" fontId="4" fillId="48" borderId="0" xfId="0" applyFon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V34"/>
  <sheetViews>
    <sheetView showGridLines="0" tabSelected="1" showRuler="0" zoomScaleNormal="100" zoomScalePageLayoutView="70" workbookViewId="0">
      <pane ySplit="6" topLeftCell="A7" activePane="bottomLeft" state="frozen"/>
      <selection pane="bottomLeft" activeCell="G18" sqref="G18"/>
    </sheetView>
  </sheetViews>
  <sheetFormatPr baseColWidth="10" defaultColWidth="9.1796875" defaultRowHeight="30" customHeight="1" x14ac:dyDescent="0.35"/>
  <cols>
    <col min="1" max="1" width="2.7265625" style="30" customWidth="1"/>
    <col min="2" max="2" width="19.81640625" customWidth="1"/>
    <col min="3" max="3" width="46.81640625" customWidth="1"/>
    <col min="4" max="4" width="12.7265625" customWidth="1"/>
    <col min="5" max="5" width="10.453125" style="5" customWidth="1"/>
    <col min="6" max="6" width="10.453125" customWidth="1"/>
    <col min="7" max="7" width="10.90625" customWidth="1"/>
    <col min="8" max="8" width="9.54296875" hidden="1" customWidth="1"/>
    <col min="9" max="64" width="2.54296875" customWidth="1"/>
    <col min="69" max="70" width="10.26953125"/>
  </cols>
  <sheetData>
    <row r="1" spans="1:126" ht="30" customHeight="1" x14ac:dyDescent="0.65">
      <c r="A1" s="31"/>
      <c r="B1" s="33" t="s">
        <v>30</v>
      </c>
      <c r="C1" s="1"/>
      <c r="D1" s="2"/>
      <c r="E1" s="4"/>
      <c r="F1" s="19"/>
      <c r="H1" s="2"/>
      <c r="I1" s="44"/>
    </row>
    <row r="2" spans="1:126" ht="30" customHeight="1" x14ac:dyDescent="0.45">
      <c r="A2" s="30" t="s">
        <v>0</v>
      </c>
      <c r="B2" s="34" t="s">
        <v>31</v>
      </c>
      <c r="I2" s="45"/>
    </row>
    <row r="3" spans="1:126" ht="30" customHeight="1" x14ac:dyDescent="0.35">
      <c r="A3" s="30" t="s">
        <v>1</v>
      </c>
      <c r="B3" s="35"/>
      <c r="C3" s="77" t="s">
        <v>13</v>
      </c>
      <c r="D3" s="78"/>
      <c r="E3" s="81">
        <f>DATE(2022,9,1)</f>
        <v>44805</v>
      </c>
      <c r="F3" s="81"/>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row>
    <row r="4" spans="1:126" ht="30" customHeight="1" x14ac:dyDescent="0.35">
      <c r="A4" s="31" t="s">
        <v>2</v>
      </c>
      <c r="C4" s="77"/>
      <c r="D4" s="79"/>
      <c r="E4" s="67"/>
      <c r="G4" s="57"/>
      <c r="H4" s="57"/>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row>
    <row r="5" spans="1:126" ht="15" customHeight="1" x14ac:dyDescent="0.35">
      <c r="A5" s="31" t="s">
        <v>3</v>
      </c>
      <c r="B5" s="43"/>
      <c r="C5" s="43"/>
      <c r="D5" s="43"/>
      <c r="E5" s="43"/>
      <c r="F5" s="43"/>
      <c r="G5" s="57"/>
      <c r="H5" s="57"/>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row>
    <row r="6" spans="1:126" ht="30" customHeight="1" x14ac:dyDescent="0.35">
      <c r="A6" s="31" t="s">
        <v>4</v>
      </c>
      <c r="B6" s="6" t="s">
        <v>33</v>
      </c>
      <c r="C6" s="7" t="s">
        <v>32</v>
      </c>
      <c r="D6" s="7" t="s">
        <v>34</v>
      </c>
      <c r="E6" s="7" t="s">
        <v>35</v>
      </c>
      <c r="F6" s="7" t="s">
        <v>36</v>
      </c>
      <c r="G6" s="7" t="s">
        <v>57</v>
      </c>
      <c r="H6" s="65" t="s">
        <v>14</v>
      </c>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row>
    <row r="7" spans="1:126" ht="15" hidden="1" thickBot="1" x14ac:dyDescent="0.4">
      <c r="A7" s="30" t="s">
        <v>5</v>
      </c>
      <c r="C7" s="32"/>
      <c r="E7"/>
      <c r="G7" s="57"/>
      <c r="H7" s="57" t="str">
        <f>IF(OR(ISBLANK(début_tâche),ISBLANK(fin_tâche)),"",fin_tâche-début_tâche+1)</f>
        <v/>
      </c>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row>
    <row r="8" spans="1:126" s="58" customFormat="1" ht="30" customHeight="1" thickBot="1" x14ac:dyDescent="0.4">
      <c r="A8" s="68" t="s">
        <v>6</v>
      </c>
      <c r="B8" s="69" t="s">
        <v>56</v>
      </c>
      <c r="C8" s="70"/>
      <c r="D8" s="71">
        <v>1</v>
      </c>
      <c r="E8" s="72">
        <v>44805</v>
      </c>
      <c r="F8" s="73">
        <v>44863</v>
      </c>
      <c r="G8" s="66"/>
      <c r="H8" s="66">
        <f t="shared" ref="H8:H22" si="0">IF(OR(ISBLANK(début_tâche),ISBLANK(fin_tâche)),"",fin_tâche-début_tâche+1)</f>
        <v>59</v>
      </c>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row>
    <row r="9" spans="1:126" s="3" customFormat="1" ht="30" customHeight="1" thickBot="1" x14ac:dyDescent="0.4">
      <c r="A9" s="31" t="s">
        <v>7</v>
      </c>
      <c r="B9" s="76" t="s">
        <v>37</v>
      </c>
      <c r="C9" s="36"/>
      <c r="D9" s="9">
        <v>1</v>
      </c>
      <c r="E9" s="47">
        <f>Début_Projet</f>
        <v>44805</v>
      </c>
      <c r="F9" s="47">
        <f>E9+30</f>
        <v>44835</v>
      </c>
      <c r="G9" s="66"/>
      <c r="H9" s="66">
        <f t="shared" si="0"/>
        <v>31</v>
      </c>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row>
    <row r="10" spans="1:126" s="3" customFormat="1" ht="30" customHeight="1" thickBot="1" x14ac:dyDescent="0.4">
      <c r="A10" s="31" t="s">
        <v>8</v>
      </c>
      <c r="B10" s="76" t="s">
        <v>38</v>
      </c>
      <c r="C10" s="36"/>
      <c r="D10" s="9">
        <v>1</v>
      </c>
      <c r="E10" s="47">
        <f>F9</f>
        <v>44835</v>
      </c>
      <c r="F10" s="47">
        <f>E10+37</f>
        <v>44872</v>
      </c>
      <c r="G10" s="66"/>
      <c r="H10" s="66">
        <f t="shared" si="0"/>
        <v>38</v>
      </c>
      <c r="I10" s="63"/>
      <c r="J10" s="63"/>
      <c r="K10" s="63"/>
      <c r="L10" s="63"/>
      <c r="M10" s="63"/>
      <c r="N10" s="63"/>
      <c r="O10" s="63"/>
      <c r="P10" s="63"/>
      <c r="Q10" s="63"/>
      <c r="R10" s="63"/>
      <c r="S10" s="63"/>
      <c r="T10" s="63"/>
      <c r="U10" s="64"/>
      <c r="V10" s="64"/>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row>
    <row r="11" spans="1:126" s="3" customFormat="1" ht="30" customHeight="1" thickBot="1" x14ac:dyDescent="0.4">
      <c r="A11" s="31" t="s">
        <v>9</v>
      </c>
      <c r="B11" s="10" t="s">
        <v>39</v>
      </c>
      <c r="C11" s="37"/>
      <c r="D11" s="11">
        <v>0.02</v>
      </c>
      <c r="E11" s="48">
        <f>F10+1</f>
        <v>44873</v>
      </c>
      <c r="F11" s="49">
        <f>F14</f>
        <v>45077</v>
      </c>
      <c r="G11" s="104"/>
      <c r="H11" s="66">
        <f t="shared" si="0"/>
        <v>205</v>
      </c>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row>
    <row r="12" spans="1:126" s="3" customFormat="1" ht="30" customHeight="1" thickBot="1" x14ac:dyDescent="0.4">
      <c r="A12" s="31"/>
      <c r="B12" s="82" t="s">
        <v>40</v>
      </c>
      <c r="C12" s="38"/>
      <c r="D12" s="12">
        <v>0.05</v>
      </c>
      <c r="E12" s="50">
        <f>E11</f>
        <v>44873</v>
      </c>
      <c r="F12" s="50">
        <f>E12+84</f>
        <v>44957</v>
      </c>
      <c r="G12" s="103"/>
      <c r="H12" s="66">
        <f t="shared" si="0"/>
        <v>85</v>
      </c>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row>
    <row r="13" spans="1:126" s="3" customFormat="1" ht="30" customHeight="1" thickBot="1" x14ac:dyDescent="0.4">
      <c r="A13" s="30"/>
      <c r="B13" s="82" t="s">
        <v>41</v>
      </c>
      <c r="C13" s="38"/>
      <c r="D13" s="12">
        <v>0</v>
      </c>
      <c r="E13" s="50">
        <v>45017</v>
      </c>
      <c r="F13" s="50">
        <f>E13+60</f>
        <v>45077</v>
      </c>
      <c r="G13" s="66"/>
      <c r="H13" s="66">
        <f t="shared" si="0"/>
        <v>61</v>
      </c>
      <c r="I13" s="63"/>
      <c r="J13" s="63"/>
      <c r="K13" s="63"/>
      <c r="L13" s="63"/>
      <c r="M13" s="63"/>
      <c r="N13" s="63"/>
      <c r="O13" s="63"/>
      <c r="P13" s="63"/>
      <c r="Q13" s="63"/>
      <c r="R13" s="63"/>
      <c r="S13" s="63"/>
      <c r="T13" s="63"/>
      <c r="U13" s="64"/>
      <c r="V13" s="64"/>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row>
    <row r="14" spans="1:126" s="3" customFormat="1" ht="30" customHeight="1" thickBot="1" x14ac:dyDescent="0.4">
      <c r="A14" s="30"/>
      <c r="B14" s="82" t="s">
        <v>42</v>
      </c>
      <c r="C14" s="38"/>
      <c r="D14" s="12">
        <v>0</v>
      </c>
      <c r="E14" s="50">
        <v>45047</v>
      </c>
      <c r="F14" s="50">
        <f>E14+30</f>
        <v>45077</v>
      </c>
      <c r="G14" s="66"/>
      <c r="H14" s="66">
        <f t="shared" si="0"/>
        <v>31</v>
      </c>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row>
    <row r="15" spans="1:126" s="3" customFormat="1" ht="30" customHeight="1" thickBot="1" x14ac:dyDescent="0.4">
      <c r="A15" s="30" t="s">
        <v>10</v>
      </c>
      <c r="B15" s="13" t="s">
        <v>43</v>
      </c>
      <c r="C15" s="39"/>
      <c r="D15" s="14"/>
      <c r="E15" s="51">
        <v>44873</v>
      </c>
      <c r="F15" s="52">
        <v>45047</v>
      </c>
      <c r="G15" s="104"/>
      <c r="H15" s="66">
        <f t="shared" si="0"/>
        <v>175</v>
      </c>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row>
    <row r="16" spans="1:126" s="3" customFormat="1" ht="30" customHeight="1" thickBot="1" x14ac:dyDescent="0.4">
      <c r="A16" s="30"/>
      <c r="B16" s="83" t="s">
        <v>44</v>
      </c>
      <c r="C16" s="40"/>
      <c r="D16" s="15">
        <v>0.02</v>
      </c>
      <c r="E16" s="53">
        <f>E15</f>
        <v>44873</v>
      </c>
      <c r="F16" s="53">
        <f>E16+84</f>
        <v>44957</v>
      </c>
      <c r="G16" s="103"/>
      <c r="H16" s="66">
        <f t="shared" si="0"/>
        <v>85</v>
      </c>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row>
    <row r="17" spans="1:126" s="3" customFormat="1" ht="30" customHeight="1" thickBot="1" x14ac:dyDescent="0.4">
      <c r="A17" s="30"/>
      <c r="B17" s="83" t="s">
        <v>45</v>
      </c>
      <c r="C17" s="40"/>
      <c r="D17" s="15">
        <v>0</v>
      </c>
      <c r="E17" s="53">
        <f>F16+1</f>
        <v>44958</v>
      </c>
      <c r="F17" s="53">
        <f>F15</f>
        <v>45047</v>
      </c>
      <c r="G17" s="66"/>
      <c r="H17" s="66">
        <f t="shared" si="0"/>
        <v>90</v>
      </c>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row>
    <row r="18" spans="1:126" s="3" customFormat="1" ht="30" customHeight="1" thickBot="1" x14ac:dyDescent="0.4">
      <c r="A18" s="30" t="s">
        <v>10</v>
      </c>
      <c r="B18" s="16" t="s">
        <v>46</v>
      </c>
      <c r="C18" s="41"/>
      <c r="D18" s="17"/>
      <c r="E18" s="54">
        <f>F17+1</f>
        <v>45048</v>
      </c>
      <c r="F18" s="55">
        <v>45169</v>
      </c>
      <c r="G18" s="66"/>
      <c r="H18" s="8">
        <f t="shared" si="0"/>
        <v>122</v>
      </c>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row>
    <row r="19" spans="1:126" s="3" customFormat="1" ht="30" customHeight="1" thickBot="1" x14ac:dyDescent="0.4">
      <c r="A19" s="30"/>
      <c r="B19" s="84" t="s">
        <v>47</v>
      </c>
      <c r="C19" s="42"/>
      <c r="D19" s="18">
        <v>0</v>
      </c>
      <c r="E19" s="56">
        <f>E18</f>
        <v>45048</v>
      </c>
      <c r="F19" s="56">
        <v>45078</v>
      </c>
      <c r="G19" s="66"/>
      <c r="H19" s="8">
        <f t="shared" si="0"/>
        <v>31</v>
      </c>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row>
    <row r="20" spans="1:126" s="3" customFormat="1" ht="30" customHeight="1" thickBot="1" x14ac:dyDescent="0.4">
      <c r="A20" s="30"/>
      <c r="B20" s="84" t="s">
        <v>48</v>
      </c>
      <c r="C20" s="42"/>
      <c r="D20" s="18">
        <v>0</v>
      </c>
      <c r="E20" s="56">
        <f>F19+1</f>
        <v>45079</v>
      </c>
      <c r="F20" s="56">
        <f>F18</f>
        <v>45169</v>
      </c>
      <c r="G20" s="66"/>
      <c r="H20" s="8">
        <f t="shared" si="0"/>
        <v>91</v>
      </c>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row>
    <row r="21" spans="1:126" s="3" customFormat="1" ht="30" customHeight="1" thickBot="1" x14ac:dyDescent="0.4">
      <c r="A21" s="30" t="s">
        <v>11</v>
      </c>
      <c r="B21" s="89" t="s">
        <v>49</v>
      </c>
      <c r="C21" s="90"/>
      <c r="D21" s="91"/>
      <c r="E21" s="92">
        <f>F20+1</f>
        <v>45170</v>
      </c>
      <c r="F21" s="93">
        <v>45413</v>
      </c>
      <c r="G21" s="66"/>
      <c r="H21" s="8">
        <f t="shared" si="0"/>
        <v>244</v>
      </c>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row>
    <row r="22" spans="1:126" s="3" customFormat="1" ht="30" customHeight="1" thickBot="1" x14ac:dyDescent="0.4">
      <c r="A22" s="31" t="s">
        <v>12</v>
      </c>
      <c r="B22" s="87" t="s">
        <v>50</v>
      </c>
      <c r="C22" s="85"/>
      <c r="D22" s="86">
        <v>0</v>
      </c>
      <c r="E22" s="88">
        <f>E21</f>
        <v>45170</v>
      </c>
      <c r="F22" s="88">
        <f>E22+30</f>
        <v>45200</v>
      </c>
      <c r="G22" s="74"/>
      <c r="H22" s="75">
        <f t="shared" si="0"/>
        <v>31</v>
      </c>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row>
    <row r="23" spans="1:126" ht="30" customHeight="1" thickBot="1" x14ac:dyDescent="0.4">
      <c r="B23" s="87" t="s">
        <v>51</v>
      </c>
      <c r="C23" s="85"/>
      <c r="D23" s="86">
        <v>0</v>
      </c>
      <c r="E23" s="88">
        <f>F22+1</f>
        <v>45201</v>
      </c>
      <c r="F23" s="88">
        <f>E23+60</f>
        <v>45261</v>
      </c>
      <c r="G23" s="59"/>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row>
    <row r="24" spans="1:126" ht="30" customHeight="1" thickBot="1" x14ac:dyDescent="0.4">
      <c r="B24" s="87" t="s">
        <v>52</v>
      </c>
      <c r="C24" s="85"/>
      <c r="D24" s="86">
        <v>0</v>
      </c>
      <c r="E24" s="88">
        <f>E23+5</f>
        <v>45206</v>
      </c>
      <c r="F24" s="88">
        <f>F21</f>
        <v>45413</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row>
    <row r="25" spans="1:126" ht="30" customHeight="1" thickBot="1" x14ac:dyDescent="0.4">
      <c r="B25" s="98" t="s">
        <v>53</v>
      </c>
      <c r="C25" s="99"/>
      <c r="D25" s="96"/>
      <c r="E25" s="97">
        <f>F24+1</f>
        <v>45414</v>
      </c>
      <c r="F25" s="97">
        <v>45535</v>
      </c>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row>
    <row r="26" spans="1:126" ht="30" customHeight="1" thickBot="1" x14ac:dyDescent="0.4">
      <c r="B26" s="100" t="s">
        <v>54</v>
      </c>
      <c r="C26" s="101"/>
      <c r="D26" s="94">
        <v>0</v>
      </c>
      <c r="E26" s="102">
        <f>E25</f>
        <v>45414</v>
      </c>
      <c r="F26" s="95">
        <v>45505</v>
      </c>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row>
    <row r="27" spans="1:126" ht="30" customHeight="1" thickBot="1" x14ac:dyDescent="0.4">
      <c r="B27" s="100" t="s">
        <v>55</v>
      </c>
      <c r="C27" s="101"/>
      <c r="D27" s="94">
        <v>0</v>
      </c>
      <c r="E27" s="102">
        <f>F26</f>
        <v>45505</v>
      </c>
      <c r="F27" s="95">
        <f>F25</f>
        <v>45535</v>
      </c>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row>
    <row r="28" spans="1:126" ht="30" customHeight="1" x14ac:dyDescent="0.35">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row>
    <row r="29" spans="1:126" ht="30" customHeight="1" x14ac:dyDescent="0.35">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row>
    <row r="30" spans="1:126" ht="30" customHeight="1" x14ac:dyDescent="0.35">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row>
    <row r="31" spans="1:126" ht="30" customHeight="1" x14ac:dyDescent="0.35">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row>
    <row r="32" spans="1:126" ht="30" customHeight="1" x14ac:dyDescent="0.35">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row>
    <row r="33" spans="9:64" ht="30" customHeight="1" x14ac:dyDescent="0.35">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row>
    <row r="34" spans="9:64" ht="30" customHeight="1" x14ac:dyDescent="0.35">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0">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2">
    <cfRule type="expression" dxfId="2" priority="36">
      <formula>AND(TODAY()&gt;=I$5,TODAY()&lt;J$5)</formula>
    </cfRule>
  </conditionalFormatting>
  <conditionalFormatting sqref="I7:BL22">
    <cfRule type="expression" dxfId="1" priority="30">
      <formula>AND(début_tâche&lt;=I$5,ROUNDDOWN((fin_tâche-début_tâche+1)*avancement_tâche,0)+début_tâche-1&gt;=I$5)</formula>
    </cfRule>
    <cfRule type="expression" dxfId="0" priority="31" stopIfTrue="1">
      <formula>AND(fin_tâche&gt;=I$5,début_tâche&lt;J$5)</formula>
    </cfRule>
  </conditionalFormatting>
  <conditionalFormatting sqref="D21:D24">
    <cfRule type="dataBar" priority="3">
      <dataBar>
        <cfvo type="num" val="0"/>
        <cfvo type="num" val="1"/>
        <color theme="0" tint="-0.249977111117893"/>
      </dataBar>
      <extLst>
        <ext xmlns:x14="http://schemas.microsoft.com/office/spreadsheetml/2009/9/main" uri="{B025F937-C7B1-47D3-B67F-A62EFF666E3E}">
          <x14:id>{B9980BC4-077E-4B37-B25C-BF1D1FBDE36B}</x14:id>
        </ext>
      </extLst>
    </cfRule>
  </conditionalFormatting>
  <conditionalFormatting sqref="D25:D26">
    <cfRule type="dataBar" priority="2">
      <dataBar>
        <cfvo type="num" val="0"/>
        <cfvo type="num" val="1"/>
        <color theme="0" tint="-0.249977111117893"/>
      </dataBar>
      <extLst>
        <ext xmlns:x14="http://schemas.microsoft.com/office/spreadsheetml/2009/9/main" uri="{B025F937-C7B1-47D3-B67F-A62EFF666E3E}">
          <x14:id>{F6D6DEDD-2A06-4D07-9A9F-7C86D096F0C6}</x14:id>
        </ext>
      </extLst>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{ADB8C4B4-DC6D-43F1-A4D3-0448178A4E26}</x14:id>
        </ext>
      </extLst>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21"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xm:sqref>
        </x14:conditionalFormatting>
        <x14:conditionalFormatting xmlns:xm="http://schemas.microsoft.com/office/excel/2006/main">
          <x14:cfRule type="dataBar" id="{B9980BC4-077E-4B37-B25C-BF1D1FBDE36B}">
            <x14:dataBar minLength="0" maxLength="100" gradient="0">
              <x14:cfvo type="num">
                <xm:f>0</xm:f>
              </x14:cfvo>
              <x14:cfvo type="num">
                <xm:f>1</xm:f>
              </x14:cfvo>
              <x14:negativeFillColor rgb="FFFF0000"/>
              <x14:axisColor rgb="FF000000"/>
            </x14:dataBar>
          </x14:cfRule>
          <xm:sqref>D21:D24</xm:sqref>
        </x14:conditionalFormatting>
        <x14:conditionalFormatting xmlns:xm="http://schemas.microsoft.com/office/excel/2006/main">
          <x14:cfRule type="dataBar" id="{F6D6DEDD-2A06-4D07-9A9F-7C86D096F0C6}">
            <x14:dataBar minLength="0" maxLength="100" gradient="0">
              <x14:cfvo type="num">
                <xm:f>0</xm:f>
              </x14:cfvo>
              <x14:cfvo type="num">
                <xm:f>1</xm:f>
              </x14:cfvo>
              <x14:negativeFillColor rgb="FFFF0000"/>
              <x14:axisColor rgb="FF000000"/>
            </x14:dataBar>
          </x14:cfRule>
          <xm:sqref>D25:D26</xm:sqref>
        </x14:conditionalFormatting>
        <x14:conditionalFormatting xmlns:xm="http://schemas.microsoft.com/office/excel/2006/main">
          <x14:cfRule type="dataBar" id="{ADB8C4B4-DC6D-43F1-A4D3-0448178A4E26}">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796875" defaultRowHeight="13" x14ac:dyDescent="0.3"/>
  <cols>
    <col min="1" max="1" width="90.7265625" style="20" customWidth="1"/>
    <col min="2" max="16384" width="9.1796875" style="2"/>
  </cols>
  <sheetData>
    <row r="1" spans="1:2" ht="46.5" customHeight="1" x14ac:dyDescent="0.3"/>
    <row r="2" spans="1:2" s="22" customFormat="1" ht="15.5" x14ac:dyDescent="0.35">
      <c r="A2" s="21" t="s">
        <v>15</v>
      </c>
      <c r="B2" s="21"/>
    </row>
    <row r="3" spans="1:2" s="26" customFormat="1" ht="27" customHeight="1" x14ac:dyDescent="0.35">
      <c r="A3" s="46" t="s">
        <v>16</v>
      </c>
      <c r="B3" s="27"/>
    </row>
    <row r="4" spans="1:2" s="23" customFormat="1" ht="26" x14ac:dyDescent="0.6">
      <c r="A4" s="24" t="s">
        <v>17</v>
      </c>
    </row>
    <row r="5" spans="1:2" ht="74.150000000000006" customHeight="1" x14ac:dyDescent="0.3">
      <c r="A5" s="25" t="s">
        <v>18</v>
      </c>
    </row>
    <row r="6" spans="1:2" ht="26.25" customHeight="1" x14ac:dyDescent="0.3">
      <c r="A6" s="24" t="s">
        <v>19</v>
      </c>
    </row>
    <row r="7" spans="1:2" s="20" customFormat="1" ht="205" customHeight="1" x14ac:dyDescent="0.35">
      <c r="A7" s="29" t="s">
        <v>20</v>
      </c>
    </row>
    <row r="8" spans="1:2" s="23" customFormat="1" ht="26" x14ac:dyDescent="0.6">
      <c r="A8" s="24" t="s">
        <v>21</v>
      </c>
    </row>
    <row r="9" spans="1:2" ht="58" x14ac:dyDescent="0.3">
      <c r="A9" s="25" t="s">
        <v>22</v>
      </c>
    </row>
    <row r="10" spans="1:2" s="20" customFormat="1" ht="28" customHeight="1" x14ac:dyDescent="0.35">
      <c r="A10" s="28" t="s">
        <v>23</v>
      </c>
    </row>
    <row r="11" spans="1:2" s="23" customFormat="1" ht="26" x14ac:dyDescent="0.6">
      <c r="A11" s="24" t="s">
        <v>24</v>
      </c>
    </row>
    <row r="12" spans="1:2" ht="29" x14ac:dyDescent="0.3">
      <c r="A12" s="25" t="s">
        <v>25</v>
      </c>
    </row>
    <row r="13" spans="1:2" s="20" customFormat="1" ht="28" customHeight="1" x14ac:dyDescent="0.35">
      <c r="A13" s="28" t="s">
        <v>26</v>
      </c>
    </row>
    <row r="14" spans="1:2" s="23" customFormat="1" ht="26" x14ac:dyDescent="0.6">
      <c r="A14" s="24" t="s">
        <v>27</v>
      </c>
    </row>
    <row r="15" spans="1:2" ht="88.5" customHeight="1" x14ac:dyDescent="0.3">
      <c r="A15" s="25" t="s">
        <v>28</v>
      </c>
    </row>
    <row r="16" spans="1:2" ht="96.75" customHeight="1" x14ac:dyDescent="0.3">
      <c r="A16" s="25" t="s">
        <v>29</v>
      </c>
    </row>
  </sheetData>
  <hyperlinks>
    <hyperlink ref="A13" r:id="rId1"/>
    <hyperlink ref="A10" r:id="rId2"/>
    <hyperlink ref="A3" r:id="rId3"/>
    <hyperlink ref="A2" r:id="rId4"/>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2022-11-28T14:47:28Z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