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C:\Users\10\OneDrive\Desktop\تاسك\Arvika\"/>
    </mc:Choice>
  </mc:AlternateContent>
  <xr:revisionPtr revIDLastSave="0" documentId="13_ncr:1_{A3AB14C1-4E72-44A9-A932-E8142B63926B}" xr6:coauthVersionLast="36" xr6:coauthVersionMax="47" xr10:uidLastSave="{00000000-0000-0000-0000-000000000000}"/>
  <bookViews>
    <workbookView xWindow="0" yWindow="0" windowWidth="23040" windowHeight="9060" activeTab="2" xr2:uid="{00000000-000D-0000-FFFF-FFFF00000000}"/>
  </bookViews>
  <sheets>
    <sheet name="Data" sheetId="3" r:id="rId1"/>
    <sheet name="Pivot" sheetId="6" r:id="rId2"/>
    <sheet name="Dashboard" sheetId="7" r:id="rId3"/>
  </sheets>
  <definedNames>
    <definedName name="_xlcn.WorksheetConnection_deliveries.csvA1N180791">Data!$A$1:$O$18079</definedName>
    <definedName name="Slicer_Customers">#N/A</definedName>
    <definedName name="Slicer_Profit">#N/A</definedName>
    <definedName name="Slicer_Sale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TwRL2oo2S3UluB71+nEPjTqGOkv4dvR+VOyDLyEn5X8="/>
    </ext>
  </extLst>
</workbook>
</file>

<file path=xl/calcChain.xml><?xml version="1.0" encoding="utf-8"?>
<calcChain xmlns="http://schemas.openxmlformats.org/spreadsheetml/2006/main">
  <c r="N32" i="3" l="1"/>
  <c r="N24" i="3"/>
  <c r="F16" i="6"/>
  <c r="F15" i="6"/>
  <c r="F13" i="6"/>
  <c r="F12" i="6"/>
  <c r="F11" i="6"/>
  <c r="F10" i="6"/>
  <c r="F14" i="6"/>
</calcChain>
</file>

<file path=xl/sharedStrings.xml><?xml version="1.0" encoding="utf-8"?>
<sst xmlns="http://schemas.openxmlformats.org/spreadsheetml/2006/main" count="249" uniqueCount="59">
  <si>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</si>
  <si>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</si>
  <si>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</si>
  <si>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</si>
  <si>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</si>
  <si>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</si>
  <si>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</si>
  <si>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</si>
  <si>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</si>
  <si>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</si>
  <si>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</si>
  <si>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</si>
  <si>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</si>
  <si>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</si>
  <si>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</si>
  <si>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</si>
  <si>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</si>
  <si>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</si>
  <si>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</si>
  <si>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</si>
  <si>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</si>
  <si>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</si>
  <si>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</si>
  <si>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Values</t>
  </si>
  <si>
    <t>Headers</t>
  </si>
  <si>
    <t>Row Labels</t>
  </si>
  <si>
    <t>Grand Total</t>
  </si>
  <si>
    <t>Jan</t>
  </si>
  <si>
    <t>Feb</t>
  </si>
  <si>
    <t>Mar</t>
  </si>
  <si>
    <t>Apr</t>
  </si>
  <si>
    <t>May</t>
  </si>
  <si>
    <t>Jun</t>
  </si>
  <si>
    <t>Jul</t>
  </si>
  <si>
    <t>Aug</t>
  </si>
  <si>
    <t>Sep</t>
  </si>
  <si>
    <t>Sum of Target Sales</t>
  </si>
  <si>
    <t>Sum of Sales Completion Rate</t>
  </si>
  <si>
    <t>Sum of Profit Completion Rate</t>
  </si>
  <si>
    <t>Sum of Customer Completion Rate</t>
  </si>
  <si>
    <t>Totals</t>
  </si>
  <si>
    <t>Months</t>
  </si>
  <si>
    <t>Profit/Months</t>
  </si>
  <si>
    <t>sales/Month</t>
  </si>
  <si>
    <t>Dashboard</t>
  </si>
  <si>
    <t>customers/month</t>
  </si>
  <si>
    <t>sales ratio/quarter</t>
  </si>
  <si>
    <t>Profit ratio/quarter</t>
  </si>
  <si>
    <t>مالذي يثر على المبيعات بشكل واضح؟</t>
  </si>
  <si>
    <t>ماهو أعلى معدل للمبيعات في العام؟</t>
  </si>
  <si>
    <t>ماهو معدل المبيعات على طول العام؟</t>
  </si>
  <si>
    <t>ماهو أعلى معدل للربح على مدار العام؟</t>
  </si>
  <si>
    <t>ماهى أعلى المناطق مبيعا؟</t>
  </si>
  <si>
    <t>ماهي العوامل التي تؤثر على المبيعات؟</t>
  </si>
  <si>
    <t>ماهى العوامل التي تؤثر على الربح؟</t>
  </si>
  <si>
    <t>profit</t>
  </si>
  <si>
    <t>sales</t>
  </si>
  <si>
    <t>customer</t>
  </si>
  <si>
    <t>ARVIKA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</si>
</sst>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0.0"/>
  </numFmts>
  <fonts count="7" x14ac:knownFonts="1">
    <font>
      <sz val="12"/>
      <color theme="1"/>
      <name val="Calibri"/>
      <scheme val="minor"/>
    </font>
    <font>
      <sz val="12"/>
      <color theme="1"/>
      <name val="Calibri"/>
      <scheme val="minor"/>
    </font>
    <font>
      <sz val="12"/>
      <color theme="1"/>
      <name val="Calibri"/>
    </font>
    <font>
      <sz val="12"/>
      <color theme="0"/>
      <name val="Calibri"/>
      <family val="2"/>
      <scheme val="minor"/>
    </font>
    <font>
      <sz val="12"/>
      <color theme="1"/>
      <name val="Calibri"/>
      <family val="2"/>
      <scheme val="minor"/>
    </font>
    <font>
      <b/>
      <sz val="20"/>
      <color theme="0"/>
      <name val="Calibri"/>
      <family val="2"/>
      <scheme val="minor"/>
    </font>
    <font>
      <b/>
      <sz val="2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
      <patternFill patternType="solid">
        <fgColor rgb="FF00B0F0"/>
        <bgColor indexed="64"/>
      </patternFill>
    </fill>
    <fill>
      <patternFill patternType="solid">
        <fgColor theme="1"/>
        <bgColor indexed="64"/>
      </patternFill>
    </fill>
    <fill>
      <patternFill patternType="solid">
        <fgColor theme="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0">
    <xf numFmtId="0" fontId="0" fillId="0" borderId="0" xfId="0"/>
    <xf numFmtId="1" fontId="2" fillId="0" borderId="0" xfId="0" applyNumberFormat="1" applyFont="1"/>
    <xf numFmtId="0" fontId="0" fillId="0" borderId="1" xfId="0" applyBorder="1"/>
    <xf numFmtId="0" fontId="0" fillId="0" borderId="2" xfId="0" pivotButton="1" applyBorder="1"/>
    <xf numFmtId="0" fontId="0" fillId="0" borderId="3" xfId="0" applyBorder="1"/>
    <xf numFmtId="0" fontId="0" fillId="0" borderId="2" xfId="0" applyBorder="1" applyAlignment="1">
      <alignment horizontal="left"/>
    </xf>
    <xf numFmtId="0" fontId="0" fillId="0" borderId="3" xfId="0" applyNumberFormat="1" applyBorder="1"/>
    <xf numFmtId="0" fontId="0" fillId="0" borderId="4" xfId="0" applyBorder="1" applyAlignment="1">
      <alignment horizontal="left"/>
    </xf>
    <xf numFmtId="0" fontId="0" fillId="0" borderId="5" xfId="0" applyNumberFormat="1" applyBorder="1"/>
    <xf numFmtId="3" fontId="0" fillId="0" borderId="3" xfId="0" applyNumberFormat="1" applyBorder="1"/>
    <xf numFmtId="0" fontId="0" fillId="0" borderId="6" xfId="0" applyBorder="1" applyAlignment="1">
      <alignment horizontal="left"/>
    </xf>
    <xf numFmtId="0" fontId="0" fillId="0" borderId="7" xfId="0" applyNumberFormat="1" applyBorder="1"/>
    <xf numFmtId="0" fontId="0" fillId="0" borderId="1" xfId="0" pivotButton="1" applyBorder="1"/>
    <xf numFmtId="0" fontId="0" fillId="0" borderId="1" xfId="0" applyBorder="1" applyAlignment="1">
      <alignment horizontal="left"/>
    </xf>
    <xf numFmtId="4" fontId="0" fillId="0" borderId="1" xfId="0" applyNumberFormat="1" applyBorder="1"/>
    <xf numFmtId="165" fontId="0" fillId="0" borderId="1" xfId="0" applyNumberFormat="1" applyBorder="1"/>
    <xf numFmtId="0" fontId="0" fillId="2" borderId="1" xfId="0" applyFill="1" applyBorder="1"/>
    <xf numFmtId="0" fontId="4" fillId="2" borderId="1" xfId="0" applyFont="1" applyFill="1" applyBorder="1"/>
    <xf numFmtId="0" fontId="0" fillId="2" borderId="1" xfId="0" applyFill="1" applyBorder="1" applyAlignment="1">
      <alignment horizontal="left"/>
    </xf>
    <xf numFmtId="0" fontId="0" fillId="3" borderId="0" xfId="0" applyFill="1"/>
    <xf numFmtId="0" fontId="4" fillId="4" borderId="0" xfId="0" applyFont="1" applyFill="1" applyAlignment="1">
      <alignment horizontal="center"/>
    </xf>
    <xf numFmtId="0" fontId="4" fillId="4" borderId="0" xfId="0" applyFont="1" applyFill="1"/>
    <xf numFmtId="3" fontId="0" fillId="0" borderId="5" xfId="0" applyNumberFormat="1" applyBorder="1"/>
    <xf numFmtId="3" fontId="0" fillId="0" borderId="7" xfId="0" applyNumberFormat="1" applyBorder="1"/>
    <xf numFmtId="0" fontId="0" fillId="5" borderId="0" xfId="0" applyFill="1"/>
    <xf numFmtId="3" fontId="0" fillId="2" borderId="1" xfId="0" applyNumberFormat="1" applyFill="1" applyBorder="1" applyAlignment="1">
      <alignment horizontal="center"/>
    </xf>
    <xf numFmtId="1" fontId="0" fillId="2" borderId="1" xfId="0" applyNumberFormat="1" applyFill="1" applyBorder="1" applyAlignment="1">
      <alignment horizontal="center"/>
    </xf>
    <xf numFmtId="1" fontId="4" fillId="2" borderId="1" xfId="0" applyNumberFormat="1" applyFont="1" applyFill="1" applyBorder="1" applyAlignment="1">
      <alignment horizontal="center"/>
    </xf>
    <xf numFmtId="0" fontId="5" fillId="5" borderId="0" xfId="0" applyFont="1" applyFill="1"/>
    <xf numFmtId="0" fontId="6" fillId="5" borderId="0" xfId="0" applyFont="1" applyFill="1"/>
    <xf numFmtId="0" fontId="0" fillId="6" borderId="0" xfId="0" applyFill="1"/>
    <xf numFmtId="1" fontId="0" fillId="0" borderId="3" xfId="0" applyNumberFormat="1" applyBorder="1"/>
    <xf numFmtId="1" fontId="0" fillId="0" borderId="5" xfId="0" applyNumberFormat="1" applyBorder="1"/>
    <xf numFmtId="1" fontId="0" fillId="0" borderId="7" xfId="0" applyNumberFormat="1" applyBorder="1"/>
    <xf numFmtId="0" fontId="3" fillId="0" borderId="0" xfId="0" applyFont="1" applyAlignment="1">
      <alignment horizontal="center"/>
    </xf>
    <xf numFmtId="164" fontId="2" fillId="0" borderId="0" xfId="0" applyNumberFormat="1" applyFont="1" applyAlignment="1">
      <alignment horizontal="center"/>
    </xf>
    <xf numFmtId="0" fontId="1" fillId="0" borderId="0" xfId="0" applyFont="1" applyAlignment="1">
      <alignment horizontal="center"/>
    </xf>
    <xf numFmtId="0" fontId="0" fillId="0" borderId="0" xfId="0" applyAlignment="1">
      <alignment horizontal="center"/>
    </xf>
    <xf numFmtId="17" fontId="2" fillId="0" borderId="0" xfId="0" applyNumberFormat="1" applyFont="1" applyAlignment="1">
      <alignment horizontal="center"/>
    </xf>
    <xf numFmtId="9" fontId="2" fillId="0" borderId="0" xfId="0" applyNumberFormat="1" applyFont="1" applyAlignment="1">
      <alignment horizontal="center"/>
    </xf>
  </cellXfs>
  <cellStyles count="1">
    <cellStyle name="Normal" xfId="0" builtinId="0"/>
  </cellStyles>
  <dxfs count="31">
    <dxf>
      <numFmt numFmtId="1" formatCode="0"/>
    </dxf>
    <dxf>
      <numFmt numFmtId="1" formatCode="0"/>
    </dxf>
    <dxf>
      <numFmt numFmtId="165" formatCode="#,##0.0"/>
    </dxf>
    <dxf>
      <numFmt numFmtId="4" formatCode="#,##0.0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0"/>
        <name val="Calibri"/>
        <scheme val="minor"/>
      </font>
      <alignment horizontal="center" vertical="bottom" textRotation="0" wrapText="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30"/>
      <tableStyleElement type="firstRowStripe" dxfId="29"/>
      <tableStyleElement type="secondRowStripe" dxfId="28"/>
    </tableStyle>
  </tableStyles>
  <colors>
    <mruColors>
      <color rgb="FFFFBE0B"/>
      <color rgb="FF8EC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Pivot!$J$2</c:f>
              <c:strCache>
                <c:ptCount val="1"/>
                <c:pt idx="0">
                  <c:v>Total</c:v>
                </c:pt>
              </c:strCache>
            </c:strRef>
          </c:tx>
          <c:spPr>
            <a:solidFill>
              <a:schemeClr val="accent1"/>
            </a:solidFill>
            <a:ln>
              <a:noFill/>
            </a:ln>
            <a:effectLst/>
          </c:spPr>
          <c:invertIfNegative val="0"/>
          <c:cat>
            <c:strRef>
              <c:f>Pivot!$I$3:$I$12</c:f>
              <c:strCache>
                <c:ptCount val="9"/>
                <c:pt idx="0">
                  <c:v>Jan</c:v>
                </c:pt>
                <c:pt idx="1">
                  <c:v>Feb</c:v>
                </c:pt>
                <c:pt idx="2">
                  <c:v>Mar</c:v>
                </c:pt>
                <c:pt idx="3">
                  <c:v>Apr</c:v>
                </c:pt>
                <c:pt idx="4">
                  <c:v>May</c:v>
                </c:pt>
                <c:pt idx="5">
                  <c:v>Jun</c:v>
                </c:pt>
                <c:pt idx="6">
                  <c:v>Jul</c:v>
                </c:pt>
                <c:pt idx="7">
                  <c:v>Aug</c:v>
                </c:pt>
                <c:pt idx="8">
                  <c:v>Sep</c:v>
                </c:pt>
              </c:strCache>
            </c:strRef>
          </c:cat>
          <c:val>
            <c:numRef>
              <c:f>Pivot!$J$3:$J$12</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B9C4-4022-9214-309FDF0A88B6}"/>
            </c:ext>
          </c:extLst>
        </c:ser>
        <c:dLbls>
          <c:showLegendKey val="0"/>
          <c:showVal val="0"/>
          <c:showCatName val="0"/>
          <c:showSerName val="0"/>
          <c:showPercent val="0"/>
          <c:showBubbleSize val="0"/>
        </c:dLbls>
        <c:gapWidth val="219"/>
        <c:overlap val="-27"/>
        <c:axId val="378984368"/>
        <c:axId val="575858752"/>
      </c:barChart>
      <c:catAx>
        <c:axId val="37898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58752"/>
        <c:crosses val="autoZero"/>
        <c:auto val="1"/>
        <c:lblAlgn val="ctr"/>
        <c:lblOffset val="100"/>
        <c:noMultiLvlLbl val="0"/>
      </c:catAx>
      <c:valAx>
        <c:axId val="5758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[Arvika_sales.xlsx]Pivot!PivotTable13</c:name>
    <c:fmtId val="2"/>
  </c:pivotSource>
  <c:chart>
    <c:autoTitleDeleted val="1"/>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Pivot!$W$3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03-419C-B4DE-BAB1F43EB7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03-419C-B4DE-BAB1F43EB7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03-419C-B4DE-BAB1F43EB70B}"/>
              </c:ext>
            </c:extLst>
          </c:dPt>
          <c:cat>
            <c:strRef>
              <c:f>Pivot!$V$4:$V$7</c:f>
              <c:strCache>
                <c:ptCount val="3"/>
                <c:pt idx="0">
                  <c:v>Quarter 1</c:v>
                </c:pt>
                <c:pt idx="1">
                  <c:v>Quarter 2</c:v>
                </c:pt>
                <c:pt idx="2">
                  <c:v>Quarter 3</c:v>
                </c:pt>
              </c:strCache>
            </c:strRef>
          </c:cat>
          <c:val>
            <c:numRef>
              <c:f>Pivot!$W$4:$W$7</c:f>
              <c:numCache>
                <c:formatCode>#,##0</c:formatCode>
                <c:ptCount val="3"/>
                <c:pt idx="0">
                  <c:v>134999.99999999997</c:v>
                </c:pt>
                <c:pt idx="1">
                  <c:v>235000.00000000006</c:v>
                </c:pt>
                <c:pt idx="2">
                  <c:v>384940.69999999995</c:v>
                </c:pt>
              </c:numCache>
            </c:numRef>
          </c:val>
          <c:extLst>
            <c:ext xmlns:c16="http://schemas.microsoft.com/office/drawing/2014/chart" uri="{C3380CC4-5D6E-409C-BE32-E72D297353CC}">
              <c16:uniqueId val="{00000006-2F03-419C-B4DE-BAB1F43EB7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[Arvika_sales.xlsx]Pivot!PivotTable15</c:name>
    <c:fmtId val="3"/>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Pivot!$AA$4:$AA$13</c:f>
              <c:strCache>
                <c:ptCount val="9"/>
                <c:pt idx="0">
                  <c:v>Jan</c:v>
                </c:pt>
                <c:pt idx="1">
                  <c:v>Feb</c:v>
                </c:pt>
                <c:pt idx="2">
                  <c:v>Mar</c:v>
                </c:pt>
                <c:pt idx="3">
                  <c:v>Apr</c:v>
                </c:pt>
                <c:pt idx="4">
                  <c:v>May</c:v>
                </c:pt>
                <c:pt idx="5">
                  <c:v>Jun</c:v>
                </c:pt>
                <c:pt idx="6">
                  <c:v>Jul</c:v>
                </c:pt>
                <c:pt idx="7">
                  <c:v>Aug</c:v>
                </c:pt>
                <c:pt idx="8">
                  <c:v>Sep</c:v>
                </c:pt>
              </c:strCache>
            </c:strRef>
          </c:cat>
          <c:val>
            <c:numRef>
              <c:f>Pivot!$AB$4:$AB$13</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25BA-4FA2-A64D-2541A7F4824A}"/>
            </c:ext>
          </c:extLst>
        </c:ser>
        <c:dLbls>
          <c:showLegendKey val="0"/>
          <c:showVal val="0"/>
          <c:showCatName val="0"/>
          <c:showSerName val="0"/>
          <c:showPercent val="0"/>
          <c:showBubbleSize val="0"/>
        </c:dLbls>
        <c:gapWidth val="115"/>
        <c:overlap val="-20"/>
        <c:axId val="508302224"/>
        <c:axId val="1160819168"/>
      </c:barChart>
      <c:catAx>
        <c:axId val="508302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0819168"/>
        <c:crosses val="autoZero"/>
        <c:auto val="1"/>
        <c:lblAlgn val="ctr"/>
        <c:lblOffset val="100"/>
        <c:noMultiLvlLbl val="0"/>
      </c:catAx>
      <c:valAx>
        <c:axId val="11608191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30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[Arvika_sales.xlsx]Pivot!PivotTable16</c:name>
    <c:fmtId val="2"/>
  </c:pivotSource>
  <c:chart>
    <c:autoTitleDeleted val="1"/>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Pivot!$AJ$3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solidFill>
                <a:round/>
              </a:ln>
              <a:effectLst>
                <a:outerShdw blurRad="57150" dist="19050" dir="5400000" algn="ctr" rotWithShape="0">
                  <a:srgbClr val="000000">
                    <a:alpha val="63000"/>
                  </a:srgbClr>
                </a:outerShdw>
              </a:effectLst>
            </c:spPr>
          </c:marker>
          <c:cat>
            <c:strRef>
              <c:f>Pivot!$AI$4:$AI$13</c:f>
              <c:strCache>
                <c:ptCount val="9"/>
                <c:pt idx="0">
                  <c:v>Jan</c:v>
                </c:pt>
                <c:pt idx="1">
                  <c:v>Feb</c:v>
                </c:pt>
                <c:pt idx="2">
                  <c:v>Mar</c:v>
                </c:pt>
                <c:pt idx="3">
                  <c:v>Apr</c:v>
                </c:pt>
                <c:pt idx="4">
                  <c:v>May</c:v>
                </c:pt>
                <c:pt idx="5">
                  <c:v>Jun</c:v>
                </c:pt>
                <c:pt idx="6">
                  <c:v>Jul</c:v>
                </c:pt>
                <c:pt idx="7">
                  <c:v>Aug</c:v>
                </c:pt>
                <c:pt idx="8">
                  <c:v>Sep</c:v>
                </c:pt>
              </c:strCache>
            </c:strRef>
          </c:cat>
          <c:val>
            <c:numRef>
              <c:f>Pivot!$AJ$4:$AJ$13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smooth val="0"/>
          <c:extLst>
            <c:ext xmlns:c16="http://schemas.microsoft.com/office/drawing/2014/chart" uri="{C3380CC4-5D6E-409C-BE32-E72D297353CC}">
              <c16:uniqueId val="{00000003-5E7F-4DBE-824F-5525DA25688E}"/>
            </c:ext>
          </c:extLst>
        </c:ser>
        <c:dLbls>
          <c:showLegendKey val="0"/>
          <c:showVal val="0"/>
          <c:showCatName val="0"/>
          <c:showSerName val="0"/>
          <c:showPercent val="0"/>
          <c:showBubbleSize val="0"/>
        </c:dLbls>
        <c:marker val="1"/>
        <c:smooth val="0"/>
        <c:axId val="235740768"/>
        <c:axId val="1160811680"/>
      </c:lineChart>
      <c:catAx>
        <c:axId val="235740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0811680"/>
        <c:crosses val="autoZero"/>
        <c:auto val="1"/>
        <c:lblAlgn val="ctr"/>
        <c:lblOffset val="100"/>
        <c:noMultiLvlLbl val="0"/>
      </c:catAx>
      <c:valAx>
        <c:axId val="1160811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740768"/>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[Arvika_sales.xlsx]Pivot!PivotTable3</c:name>
    <c:fmtId val="3"/>
  </c:pivotSource>
  <c:chart>
    <c:autoTitleDeleted val="1"/>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Pivot!$AX$3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solidFill>
                <a:round/>
              </a:ln>
              <a:effectLst>
                <a:outerShdw blurRad="57150" dist="19050" dir="5400000" algn="ctr" rotWithShape="0">
                  <a:srgbClr val="000000">
                    <a:alpha val="63000"/>
                  </a:srgbClr>
                </a:outerShdw>
              </a:effectLst>
            </c:spPr>
          </c:marker>
          <c:cat>
            <c:strRef>
              <c:f>Pivot!$AW$4:$AW$7</c:f>
              <c:strCache>
                <c:ptCount val="3"/>
                <c:pt idx="0">
                  <c:v>Quarter 1</c:v>
                </c:pt>
                <c:pt idx="1">
                  <c:v>Quarter 2</c:v>
                </c:pt>
                <c:pt idx="2">
                  <c:v>Quarter 3</c:v>
                </c:pt>
              </c:strCache>
            </c:strRef>
          </c:cat>
          <c:val>
            <c:numRef>
              <c:f>Pivot!$AX$4:$AX$7</c:f>
              <c:numCache>
                <c:formatCode>0</c:formatCode>
                <c:ptCount val="3"/>
                <c:pt idx="0">
                  <c:v>17.78</c:v>
                </c:pt>
                <c:pt idx="1">
                  <c:v>17.819999999999997</c:v>
                </c:pt>
                <c:pt idx="2">
                  <c:v>18.3</c:v>
                </c:pt>
              </c:numCache>
            </c:numRef>
          </c:val>
          <c:smooth val="0"/>
          <c:extLst>
            <c:ext xmlns:c16="http://schemas.microsoft.com/office/drawing/2014/chart" uri="{C3380CC4-5D6E-409C-BE32-E72D297353CC}">
              <c16:uniqueId val="{00000000-3BA9-4C46-AC4D-AFF445E3C84C}"/>
            </c:ext>
          </c:extLst>
        </c:ser>
        <c:dLbls>
          <c:showLegendKey val="0"/>
          <c:showVal val="0"/>
          <c:showCatName val="0"/>
          <c:showSerName val="0"/>
          <c:showPercent val="0"/>
          <c:showBubbleSize val="0"/>
        </c:dLbls>
        <c:marker val="1"/>
        <c:smooth val="0"/>
        <c:axId val="1962860927"/>
        <c:axId val="1966352703"/>
      </c:lineChart>
      <c:catAx>
        <c:axId val="196286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52703"/>
        <c:crosses val="autoZero"/>
        <c:auto val="1"/>
        <c:lblAlgn val="ctr"/>
        <c:lblOffset val="100"/>
        <c:noMultiLvlLbl val="0"/>
      </c:catAx>
      <c:valAx>
        <c:axId val="196635270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86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[Arvika_sales.xlsx]Pivot!PivotTable5</c:name>
    <c:fmtId val="2"/>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rgbClr val="C00000"/>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Pivot!$BC$3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rgbClr val="C00000"/>
              </a:solidFill>
              <a:ln>
                <a:noFill/>
              </a:ln>
              <a:effectLst>
                <a:glow rad="63500">
                  <a:schemeClr val="accent1">
                    <a:satMod val="175000"/>
                    <a:alpha val="25000"/>
                  </a:schemeClr>
                </a:glow>
              </a:effectLst>
            </c:spPr>
          </c:marker>
          <c:cat>
            <c:strRef>
              <c:f>Pivot!$BB$4:$BB$7</c:f>
              <c:strCache>
                <c:ptCount val="3"/>
                <c:pt idx="0">
                  <c:v>Quarter 1</c:v>
                </c:pt>
                <c:pt idx="1">
                  <c:v>Quarter 2</c:v>
                </c:pt>
                <c:pt idx="2">
                  <c:v>Quarter 3</c:v>
                </c:pt>
              </c:strCache>
            </c:strRef>
          </c:cat>
          <c:val>
            <c:numRef>
              <c:f>Pivot!$BC$4:$BC$7</c:f>
              <c:numCache>
                <c:formatCode>0</c:formatCode>
                <c:ptCount val="3"/>
                <c:pt idx="0">
                  <c:v>18.05</c:v>
                </c:pt>
                <c:pt idx="1">
                  <c:v>18.48</c:v>
                </c:pt>
                <c:pt idx="2">
                  <c:v>17.330000000000002</c:v>
                </c:pt>
              </c:numCache>
            </c:numRef>
          </c:val>
          <c:smooth val="0"/>
          <c:extLst>
            <c:ext xmlns:c16="http://schemas.microsoft.com/office/drawing/2014/chart" uri="{C3380CC4-5D6E-409C-BE32-E72D297353CC}">
              <c16:uniqueId val="{00000000-1763-47FE-8A2A-4137F770E3F4}"/>
            </c:ext>
          </c:extLst>
        </c:ser>
        <c:dLbls>
          <c:showLegendKey val="0"/>
          <c:showVal val="0"/>
          <c:showCatName val="0"/>
          <c:showSerName val="0"/>
          <c:showPercent val="0"/>
          <c:showBubbleSize val="0"/>
        </c:dLbls>
        <c:marker val="1"/>
        <c:smooth val="0"/>
        <c:axId val="1968480863"/>
        <c:axId val="1885007615"/>
      </c:lineChart>
      <c:catAx>
        <c:axId val="1968480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5007615"/>
        <c:crosses val="autoZero"/>
        <c:auto val="1"/>
        <c:lblAlgn val="ctr"/>
        <c:lblOffset val="100"/>
        <c:noMultiLvlLbl val="0"/>
      </c:catAx>
      <c:valAx>
        <c:axId val="1885007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848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Pivot!$W$3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B1-459B-B1EF-EE565F5EF0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B1-459B-B1EF-EE565F5EF0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B1-459B-B1EF-EE565F5EF020}"/>
              </c:ext>
            </c:extLst>
          </c:dPt>
          <c:cat>
            <c:strRef>
              <c:f>Pivot!$V$4:$V$7</c:f>
              <c:strCache>
                <c:ptCount val="3"/>
                <c:pt idx="0">
                  <c:v>Quarter 1</c:v>
                </c:pt>
                <c:pt idx="1">
                  <c:v>Quarter 2</c:v>
                </c:pt>
                <c:pt idx="2">
                  <c:v>Quarter 3</c:v>
                </c:pt>
              </c:strCache>
            </c:strRef>
          </c:cat>
          <c:val>
            <c:numRef>
              <c:f>Pivot!$W$4:$W$7</c:f>
              <c:numCache>
                <c:formatCode>#,##0</c:formatCode>
                <c:ptCount val="3"/>
                <c:pt idx="0">
                  <c:v>134999.99999999997</c:v>
                </c:pt>
                <c:pt idx="1">
                  <c:v>235000.00000000006</c:v>
                </c:pt>
                <c:pt idx="2">
                  <c:v>384940.69999999995</c:v>
                </c:pt>
              </c:numCache>
            </c:numRef>
          </c:val>
          <c:extLst>
            <c:ext xmlns:c16="http://schemas.microsoft.com/office/drawing/2014/chart" uri="{C3380CC4-5D6E-409C-BE32-E72D297353CC}">
              <c16:uniqueId val="{00000000-5A81-4D79-B754-945119A9C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Pivot!$AB$3</c:f>
              <c:strCache>
                <c:ptCount val="1"/>
                <c:pt idx="0">
                  <c:v>Total</c:v>
                </c:pt>
              </c:strCache>
            </c:strRef>
          </c:tx>
          <c:spPr>
            <a:solidFill>
              <a:schemeClr val="accent1"/>
            </a:solidFill>
            <a:ln>
              <a:noFill/>
            </a:ln>
            <a:effectLst/>
          </c:spPr>
          <c:invertIfNegative val="0"/>
          <c:cat>
            <c:strRef>
              <c:f>Pivot!$AA$4:$AA$13</c:f>
              <c:strCache>
                <c:ptCount val="9"/>
                <c:pt idx="0">
                  <c:v>Jan</c:v>
                </c:pt>
                <c:pt idx="1">
                  <c:v>Feb</c:v>
                </c:pt>
                <c:pt idx="2">
                  <c:v>Mar</c:v>
                </c:pt>
                <c:pt idx="3">
                  <c:v>Apr</c:v>
                </c:pt>
                <c:pt idx="4">
                  <c:v>May</c:v>
                </c:pt>
                <c:pt idx="5">
                  <c:v>Jun</c:v>
                </c:pt>
                <c:pt idx="6">
                  <c:v>Jul</c:v>
                </c:pt>
                <c:pt idx="7">
                  <c:v>Aug</c:v>
                </c:pt>
                <c:pt idx="8">
                  <c:v>Sep</c:v>
                </c:pt>
              </c:strCache>
            </c:strRef>
          </c:cat>
          <c:val>
            <c:numRef>
              <c:f>Pivot!$AB$4:$AB$13</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D0AE-4731-A092-855D306C6392}"/>
            </c:ext>
          </c:extLst>
        </c:ser>
        <c:dLbls>
          <c:showLegendKey val="0"/>
          <c:showVal val="0"/>
          <c:showCatName val="0"/>
          <c:showSerName val="0"/>
          <c:showPercent val="0"/>
          <c:showBubbleSize val="0"/>
        </c:dLbls>
        <c:gapWidth val="182"/>
        <c:axId val="508302224"/>
        <c:axId val="1160819168"/>
      </c:barChart>
      <c:catAx>
        <c:axId val="50830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19168"/>
        <c:crosses val="autoZero"/>
        <c:auto val="1"/>
        <c:lblAlgn val="ctr"/>
        <c:lblOffset val="100"/>
        <c:noMultiLvlLbl val="0"/>
      </c:catAx>
      <c:valAx>
        <c:axId val="116081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Pivot!$AQ$3</c:f>
              <c:strCache>
                <c:ptCount val="1"/>
                <c:pt idx="0">
                  <c:v>Total</c:v>
                </c:pt>
              </c:strCache>
            </c:strRef>
          </c:tx>
          <c:spPr>
            <a:ln w="28575" cap="rnd">
              <a:solidFill>
                <a:schemeClr val="accent1"/>
              </a:solidFill>
              <a:round/>
            </a:ln>
            <a:effectLst/>
          </c:spPr>
          <c:marker>
            <c:symbol val="none"/>
          </c:marker>
          <c:cat>
            <c:strRef>
              <c:f>Pivot!$AP$4:$AP$13</c:f>
              <c:strCache>
                <c:ptCount val="9"/>
                <c:pt idx="0">
                  <c:v>Jan</c:v>
                </c:pt>
                <c:pt idx="1">
                  <c:v>Feb</c:v>
                </c:pt>
                <c:pt idx="2">
                  <c:v>Mar</c:v>
                </c:pt>
                <c:pt idx="3">
                  <c:v>Apr</c:v>
                </c:pt>
                <c:pt idx="4">
                  <c:v>May</c:v>
                </c:pt>
                <c:pt idx="5">
                  <c:v>Jun</c:v>
                </c:pt>
                <c:pt idx="6">
                  <c:v>Jul</c:v>
                </c:pt>
                <c:pt idx="7">
                  <c:v>Aug</c:v>
                </c:pt>
                <c:pt idx="8">
                  <c:v>Sep</c:v>
                </c:pt>
              </c:strCache>
            </c:strRef>
          </c:cat>
          <c:val>
            <c:numRef>
              <c:f>Pivot!$AQ$4:$AQ$13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F094-4A18-B420-E61DD5F528F0}"/>
            </c:ext>
          </c:extLst>
        </c:ser>
        <c:dLbls>
          <c:showLegendKey val="0"/>
          <c:showVal val="0"/>
          <c:showCatName val="0"/>
          <c:showSerName val="0"/>
          <c:showPercent val="0"/>
          <c:showBubbleSize val="0"/>
        </c:dLbls>
        <c:smooth val="0"/>
        <c:axId val="235740768"/>
        <c:axId val="1160811680"/>
      </c:lineChart>
      <c:catAx>
        <c:axId val="2357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11680"/>
        <c:crosses val="autoZero"/>
        <c:auto val="1"/>
        <c:lblAlgn val="ctr"/>
        <c:lblOffset val="100"/>
        <c:noMultiLvlLbl val="0"/>
      </c:catAx>
      <c:valAx>
        <c:axId val="11608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Pivot!$AJ$3</c:f>
              <c:strCache>
                <c:ptCount val="1"/>
                <c:pt idx="0">
                  <c:v>Total</c:v>
                </c:pt>
              </c:strCache>
            </c:strRef>
          </c:tx>
          <c:spPr>
            <a:ln w="28575" cap="rnd">
              <a:solidFill>
                <a:schemeClr val="accent1"/>
              </a:solidFill>
              <a:round/>
            </a:ln>
            <a:effectLst/>
          </c:spPr>
          <c:marker>
            <c:symbol val="none"/>
          </c:marker>
          <c:cat>
            <c:strRef>
              <c:f>Pivot!$AI$4:$AI$13</c:f>
              <c:strCache>
                <c:ptCount val="9"/>
                <c:pt idx="0">
                  <c:v>Jan</c:v>
                </c:pt>
                <c:pt idx="1">
                  <c:v>Feb</c:v>
                </c:pt>
                <c:pt idx="2">
                  <c:v>Mar</c:v>
                </c:pt>
                <c:pt idx="3">
                  <c:v>Apr</c:v>
                </c:pt>
                <c:pt idx="4">
                  <c:v>May</c:v>
                </c:pt>
                <c:pt idx="5">
                  <c:v>Jun</c:v>
                </c:pt>
                <c:pt idx="6">
                  <c:v>Jul</c:v>
                </c:pt>
                <c:pt idx="7">
                  <c:v>Aug</c:v>
                </c:pt>
                <c:pt idx="8">
                  <c:v>Sep</c:v>
                </c:pt>
              </c:strCache>
            </c:strRef>
          </c:cat>
          <c:val>
            <c:numRef>
              <c:f>Pivot!$AJ$4:$AJ$13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smooth val="0"/>
          <c:extLst>
            <c:ext xmlns:c16="http://schemas.microsoft.com/office/drawing/2014/chart" uri="{C3380CC4-5D6E-409C-BE32-E72D297353CC}">
              <c16:uniqueId val="{00000000-0909-4BE2-B16C-131D424D7EFB}"/>
            </c:ext>
          </c:extLst>
        </c:ser>
        <c:dLbls>
          <c:showLegendKey val="0"/>
          <c:showVal val="0"/>
          <c:showCatName val="0"/>
          <c:showSerName val="0"/>
          <c:showPercent val="0"/>
          <c:showBubbleSize val="0"/>
        </c:dLbls>
        <c:smooth val="0"/>
        <c:axId val="508834624"/>
        <c:axId val="1160825824"/>
      </c:lineChart>
      <c:catAx>
        <c:axId val="5088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25824"/>
        <c:crosses val="autoZero"/>
        <c:auto val="1"/>
        <c:lblAlgn val="ctr"/>
        <c:lblOffset val="100"/>
        <c:noMultiLvlLbl val="0"/>
      </c:catAx>
      <c:valAx>
        <c:axId val="116082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3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Pivot!$AX$3</c:f>
              <c:strCache>
                <c:ptCount val="1"/>
                <c:pt idx="0">
                  <c:v>Total</c:v>
                </c:pt>
              </c:strCache>
            </c:strRef>
          </c:tx>
          <c:spPr>
            <a:ln w="28575" cap="rnd">
              <a:solidFill>
                <a:schemeClr val="accent1"/>
              </a:solidFill>
              <a:round/>
            </a:ln>
            <a:effectLst/>
          </c:spPr>
          <c:marker>
            <c:symbol val="none"/>
          </c:marker>
          <c:cat>
            <c:strRef>
              <c:f>Pivot!$AW$4:$AW$7</c:f>
              <c:strCache>
                <c:ptCount val="3"/>
                <c:pt idx="0">
                  <c:v>Quarter 1</c:v>
                </c:pt>
                <c:pt idx="1">
                  <c:v>Quarter 2</c:v>
                </c:pt>
                <c:pt idx="2">
                  <c:v>Quarter 3</c:v>
                </c:pt>
              </c:strCache>
            </c:strRef>
          </c:cat>
          <c:val>
            <c:numRef>
              <c:f>Pivot!$AX$4:$AX$7</c:f>
              <c:numCache>
                <c:formatCode>0</c:formatCode>
                <c:ptCount val="3"/>
                <c:pt idx="0">
                  <c:v>17.78</c:v>
                </c:pt>
                <c:pt idx="1">
                  <c:v>17.819999999999997</c:v>
                </c:pt>
                <c:pt idx="2">
                  <c:v>18.3</c:v>
                </c:pt>
              </c:numCache>
            </c:numRef>
          </c:val>
          <c:smooth val="0"/>
          <c:extLst>
            <c:ext xmlns:c16="http://schemas.microsoft.com/office/drawing/2014/chart" uri="{C3380CC4-5D6E-409C-BE32-E72D297353CC}">
              <c16:uniqueId val="{00000000-777C-424E-AE84-656481114596}"/>
            </c:ext>
          </c:extLst>
        </c:ser>
        <c:dLbls>
          <c:showLegendKey val="0"/>
          <c:showVal val="0"/>
          <c:showCatName val="0"/>
          <c:showSerName val="0"/>
          <c:showPercent val="0"/>
          <c:showBubbleSize val="0"/>
        </c:dLbls>
        <c:smooth val="0"/>
        <c:axId val="1962860927"/>
        <c:axId val="1966352703"/>
      </c:lineChart>
      <c:catAx>
        <c:axId val="196286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352703"/>
        <c:crosses val="autoZero"/>
        <c:auto val="1"/>
        <c:lblAlgn val="ctr"/>
        <c:lblOffset val="100"/>
        <c:noMultiLvlLbl val="0"/>
      </c:catAx>
      <c:valAx>
        <c:axId val="1966352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6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Pivot!$BC$3</c:f>
              <c:strCache>
                <c:ptCount val="1"/>
                <c:pt idx="0">
                  <c:v>Total</c:v>
                </c:pt>
              </c:strCache>
            </c:strRef>
          </c:tx>
          <c:spPr>
            <a:ln w="28575" cap="rnd">
              <a:solidFill>
                <a:schemeClr val="accent1"/>
              </a:solidFill>
              <a:round/>
            </a:ln>
            <a:effectLst/>
          </c:spPr>
          <c:marker>
            <c:symbol val="none"/>
          </c:marker>
          <c:cat>
            <c:strRef>
              <c:f>Pivot!$BB$4:$BB$7</c:f>
              <c:strCache>
                <c:ptCount val="3"/>
                <c:pt idx="0">
                  <c:v>Quarter 1</c:v>
                </c:pt>
                <c:pt idx="1">
                  <c:v>Quarter 2</c:v>
                </c:pt>
                <c:pt idx="2">
                  <c:v>Quarter 3</c:v>
                </c:pt>
              </c:strCache>
            </c:strRef>
          </c:cat>
          <c:val>
            <c:numRef>
              <c:f>Pivot!$BC$4:$BC$7</c:f>
              <c:numCache>
                <c:formatCode>0</c:formatCode>
                <c:ptCount val="3"/>
                <c:pt idx="0">
                  <c:v>18.05</c:v>
                </c:pt>
                <c:pt idx="1">
                  <c:v>18.48</c:v>
                </c:pt>
                <c:pt idx="2">
                  <c:v>17.330000000000002</c:v>
                </c:pt>
              </c:numCache>
            </c:numRef>
          </c:val>
          <c:smooth val="0"/>
          <c:extLst>
            <c:ext xmlns:c16="http://schemas.microsoft.com/office/drawing/2014/chart" uri="{C3380CC4-5D6E-409C-BE32-E72D297353CC}">
              <c16:uniqueId val="{00000000-E983-4F32-A842-95EDFE399513}"/>
            </c:ext>
          </c:extLst>
        </c:ser>
        <c:dLbls>
          <c:showLegendKey val="0"/>
          <c:showVal val="0"/>
          <c:showCatName val="0"/>
          <c:showSerName val="0"/>
          <c:showPercent val="0"/>
          <c:showBubbleSize val="0"/>
        </c:dLbls>
        <c:smooth val="0"/>
        <c:axId val="1968480863"/>
        <c:axId val="1885007615"/>
      </c:lineChart>
      <c:catAx>
        <c:axId val="19684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07615"/>
        <c:crosses val="autoZero"/>
        <c:auto val="1"/>
        <c:lblAlgn val="ctr"/>
        <c:lblOffset val="100"/>
        <c:noMultiLvlLbl val="0"/>
      </c:catAx>
      <c:valAx>
        <c:axId val="1885007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Pivot!$Q$2</c:f>
              <c:strCache>
                <c:ptCount val="1"/>
                <c:pt idx="0">
                  <c:v>Total</c:v>
                </c:pt>
              </c:strCache>
            </c:strRef>
          </c:tx>
          <c:spPr>
            <a:solidFill>
              <a:schemeClr val="accent1"/>
            </a:solidFill>
            <a:ln>
              <a:noFill/>
            </a:ln>
            <a:effectLst/>
          </c:spPr>
          <c:invertIfNegative val="0"/>
          <c:cat>
            <c:strRef>
              <c:f>Pivot!$P$3:$P$10</c:f>
              <c:strCache>
                <c:ptCount val="7"/>
                <c:pt idx="0">
                  <c:v>Argentina</c:v>
                </c:pt>
                <c:pt idx="1">
                  <c:v>Brazil</c:v>
                </c:pt>
                <c:pt idx="2">
                  <c:v>Chicaco</c:v>
                </c:pt>
                <c:pt idx="3">
                  <c:v>Chile</c:v>
                </c:pt>
                <c:pt idx="4">
                  <c:v>Columbia</c:v>
                </c:pt>
                <c:pt idx="5">
                  <c:v>Los Angeles</c:v>
                </c:pt>
                <c:pt idx="6">
                  <c:v>Peru</c:v>
                </c:pt>
              </c:strCache>
            </c:strRef>
          </c:cat>
          <c:val>
            <c:numRef>
              <c:f>Pivot!$Q$3:$Q$10</c:f>
              <c:numCache>
                <c:formatCode>#,##0</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0-F3BC-4888-B522-546313F11DFE}"/>
            </c:ext>
          </c:extLst>
        </c:ser>
        <c:dLbls>
          <c:showLegendKey val="0"/>
          <c:showVal val="0"/>
          <c:showCatName val="0"/>
          <c:showSerName val="0"/>
          <c:showPercent val="0"/>
          <c:showBubbleSize val="0"/>
        </c:dLbls>
        <c:gapWidth val="219"/>
        <c:overlap val="-27"/>
        <c:axId val="2101072319"/>
        <c:axId val="2113060287"/>
      </c:barChart>
      <c:catAx>
        <c:axId val="21010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60287"/>
        <c:crosses val="autoZero"/>
        <c:auto val="1"/>
        <c:lblAlgn val="ctr"/>
        <c:lblOffset val="100"/>
        <c:noMultiLvlLbl val="0"/>
      </c:catAx>
      <c:valAx>
        <c:axId val="2113060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[Arvika_sales.xlsx]Pivot!PivotTable12</c:name>
    <c:fmtId val="3"/>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521848085572219"/>
          <c:y val="8.6206896551724144E-2"/>
          <c:w val="0.76777984410240174"/>
          <c:h val="0.55999524843877269"/>
        </c:manualLayout>
      </c:layout>
      <c:barChart>
        <c:barDir val="col"/>
        <c:grouping val="clustered"/>
        <c:varyColors val="0"/>
        <c:ser>
          <c:idx val="0"/>
          <c:order val="0"/>
          <c:tx>
            <c:strRef>
              <c:f>Pivot!$Q$2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Pivot!$P$3:$P$10</c:f>
              <c:strCache>
                <c:ptCount val="7"/>
                <c:pt idx="0">
                  <c:v>Argentina</c:v>
                </c:pt>
                <c:pt idx="1">
                  <c:v>Brazil</c:v>
                </c:pt>
                <c:pt idx="2">
                  <c:v>Chicaco</c:v>
                </c:pt>
                <c:pt idx="3">
                  <c:v>Chile</c:v>
                </c:pt>
                <c:pt idx="4">
                  <c:v>Columbia</c:v>
                </c:pt>
                <c:pt idx="5">
                  <c:v>Los Angeles</c:v>
                </c:pt>
                <c:pt idx="6">
                  <c:v>Peru</c:v>
                </c:pt>
              </c:strCache>
            </c:strRef>
          </c:cat>
          <c:val>
            <c:numRef>
              <c:f>Pivot!$Q$3:$Q$10</c:f>
              <c:numCache>
                <c:formatCode>#,##0</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F-CDFF-4193-8486-8C056F0A7FD5}"/>
            </c:ext>
          </c:extLst>
        </c:ser>
        <c:dLbls>
          <c:showLegendKey val="0"/>
          <c:showVal val="0"/>
          <c:showCatName val="0"/>
          <c:showSerName val="0"/>
          <c:showPercent val="0"/>
          <c:showBubbleSize val="0"/>
        </c:dLbls>
        <c:gapWidth val="100"/>
        <c:overlap val="-24"/>
        <c:axId val="2101072319"/>
        <c:axId val="2113060287"/>
      </c:barChart>
      <c:catAx>
        <c:axId val="2101072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060287"/>
        <c:crosses val="autoZero"/>
        <c:auto val="1"/>
        <c:lblAlgn val="ctr"/>
        <c:lblOffset val="100"/>
        <c:noMultiLvlLbl val="0"/>
      </c:catAx>
      <c:valAx>
        <c:axId val="21130602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072319"/>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567690</xdr:colOff>
      <xdr:row>14</xdr:row>
      <xdr:rowOff>144780</xdr:rowOff>
    </xdr:from>
    <xdr:to>
      <xdr:col>12</xdr:col>
      <xdr:colOff>373380</xdr:colOff>
      <xdr:row>28</xdr:row>
      <xdr:rowOff>91440</xdr:rowOff>
    </xdr:to>
    <xdr:graphicFrame macro="">
      <xdr:nvGraphicFramePr>
        <xdr:cNvPr id="2" name="Chart 1">
          <a:extLst>
            <a:ext uri="{FF2B5EF4-FFF2-40B4-BE49-F238E27FC236}">
              <a16:creationId xmlns:a16="http://schemas.microsoft.com/office/drawing/2014/main" id="{9800A7B8-9CFC-49B2-8EC2-DA7AF2379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480060</xdr:colOff>
      <xdr:row>10</xdr:row>
      <xdr:rowOff>83820</xdr:rowOff>
    </xdr:from>
    <xdr:to>
      <xdr:col>23</xdr:col>
      <xdr:colOff>533400</xdr:colOff>
      <xdr:row>21</xdr:row>
      <xdr:rowOff>53340</xdr:rowOff>
    </xdr:to>
    <xdr:graphicFrame macro="">
      <xdr:nvGraphicFramePr>
        <xdr:cNvPr id="5" name="Chart 4">
          <a:extLst>
            <a:ext uri="{FF2B5EF4-FFF2-40B4-BE49-F238E27FC236}">
              <a16:creationId xmlns:a16="http://schemas.microsoft.com/office/drawing/2014/main" id="{72B3BD2B-A5AA-482D-862F-EC29D85CF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415290</xdr:colOff>
      <xdr:row>14</xdr:row>
      <xdr:rowOff>152400</xdr:rowOff>
    </xdr:from>
    <xdr:to>
      <xdr:col>31</xdr:col>
      <xdr:colOff>339090</xdr:colOff>
      <xdr:row>28</xdr:row>
      <xdr:rowOff>121920</xdr:rowOff>
    </xdr:to>
    <xdr:graphicFrame macro="">
      <xdr:nvGraphicFramePr>
        <xdr:cNvPr id="6" name="Chart 5">
          <a:extLst>
            <a:ext uri="{FF2B5EF4-FFF2-40B4-BE49-F238E27FC236}">
              <a16:creationId xmlns:a16="http://schemas.microsoft.com/office/drawing/2014/main" id="{F3076A9F-25C1-40CB-9D2D-9723F8C22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156210</xdr:colOff>
      <xdr:row>14</xdr:row>
      <xdr:rowOff>45720</xdr:rowOff>
    </xdr:from>
    <xdr:to>
      <xdr:col>45</xdr:col>
      <xdr:colOff>552450</xdr:colOff>
      <xdr:row>28</xdr:row>
      <xdr:rowOff>15240</xdr:rowOff>
    </xdr:to>
    <xdr:graphicFrame macro="">
      <xdr:nvGraphicFramePr>
        <xdr:cNvPr id="8" name="Chart 7">
          <a:extLst>
            <a:ext uri="{FF2B5EF4-FFF2-40B4-BE49-F238E27FC236}">
              <a16:creationId xmlns:a16="http://schemas.microsoft.com/office/drawing/2014/main" id="{22A823AD-A340-494A-AC3D-51B4900F4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179070</xdr:colOff>
      <xdr:row>13</xdr:row>
      <xdr:rowOff>190500</xdr:rowOff>
    </xdr:from>
    <xdr:to>
      <xdr:col>38</xdr:col>
      <xdr:colOff>320040</xdr:colOff>
      <xdr:row>26</xdr:row>
      <xdr:rowOff>152400</xdr:rowOff>
    </xdr:to>
    <xdr:graphicFrame macro="">
      <xdr:nvGraphicFramePr>
        <xdr:cNvPr id="9" name="Chart 8">
          <a:extLst>
            <a:ext uri="{FF2B5EF4-FFF2-40B4-BE49-F238E27FC236}">
              <a16:creationId xmlns:a16="http://schemas.microsoft.com/office/drawing/2014/main" id="{D62D80C5-DE1D-4A0B-B80F-F6DCA5C39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64770</xdr:colOff>
      <xdr:row>9</xdr:row>
      <xdr:rowOff>137160</xdr:rowOff>
    </xdr:from>
    <xdr:to>
      <xdr:col>50</xdr:col>
      <xdr:colOff>358140</xdr:colOff>
      <xdr:row>23</xdr:row>
      <xdr:rowOff>68580</xdr:rowOff>
    </xdr:to>
    <xdr:graphicFrame macro="">
      <xdr:nvGraphicFramePr>
        <xdr:cNvPr id="3" name="Chart 2">
          <a:extLst>
            <a:ext uri="{FF2B5EF4-FFF2-40B4-BE49-F238E27FC236}">
              <a16:creationId xmlns:a16="http://schemas.microsoft.com/office/drawing/2014/main" id="{E8456425-C471-4745-91DE-E23A3543D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285750</xdr:colOff>
      <xdr:row>9</xdr:row>
      <xdr:rowOff>83820</xdr:rowOff>
    </xdr:from>
    <xdr:to>
      <xdr:col>56</xdr:col>
      <xdr:colOff>544830</xdr:colOff>
      <xdr:row>23</xdr:row>
      <xdr:rowOff>53340</xdr:rowOff>
    </xdr:to>
    <xdr:graphicFrame macro="">
      <xdr:nvGraphicFramePr>
        <xdr:cNvPr id="7" name="Chart 6">
          <a:extLst>
            <a:ext uri="{FF2B5EF4-FFF2-40B4-BE49-F238E27FC236}">
              <a16:creationId xmlns:a16="http://schemas.microsoft.com/office/drawing/2014/main" id="{0AC5BD74-44A0-4877-8BAB-4E0F82B3B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308610</xdr:colOff>
      <xdr:row>12</xdr:row>
      <xdr:rowOff>137160</xdr:rowOff>
    </xdr:from>
    <xdr:to>
      <xdr:col>18</xdr:col>
      <xdr:colOff>83820</xdr:colOff>
      <xdr:row>24</xdr:row>
      <xdr:rowOff>99060</xdr:rowOff>
    </xdr:to>
    <xdr:graphicFrame macro="">
      <xdr:nvGraphicFramePr>
        <xdr:cNvPr id="11" name="Chart 10">
          <a:extLst>
            <a:ext uri="{FF2B5EF4-FFF2-40B4-BE49-F238E27FC236}">
              <a16:creationId xmlns:a16="http://schemas.microsoft.com/office/drawing/2014/main" id="{53D01064-DC14-4337-AE97-DE731A0AA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510540</xdr:colOff>
      <xdr:row>1</xdr:row>
      <xdr:rowOff>289560</xdr:rowOff>
    </xdr:from>
    <xdr:to>
      <xdr:col>6</xdr:col>
      <xdr:colOff>175260</xdr:colOff>
      <xdr:row>3</xdr:row>
      <xdr:rowOff>175260</xdr:rowOff>
    </xdr:to>
    <xdr:sp macro="" textlink="">
      <xdr:nvSpPr>
        <xdr:cNvPr id="2" name="TextBox 1">
          <a:extLst>
            <a:ext uri="{FF2B5EF4-FFF2-40B4-BE49-F238E27FC236}">
              <a16:creationId xmlns:a16="http://schemas.microsoft.com/office/drawing/2014/main" id="{6FEACC2C-6ECD-4DFC-98A5-C73727228827}"/>
            </a:ext>
          </a:extLst>
        </xdr:cNvPr>
        <xdr:cNvSpPr txBox="1"/>
      </xdr:nvSpPr>
      <xdr:spPr>
        <a:xfrm>
          <a:off x="2522220" y="487680"/>
          <a:ext cx="1676400" cy="411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xdr:col>
      <xdr:colOff>662940</xdr:colOff>
      <xdr:row>1</xdr:row>
      <xdr:rowOff>15240</xdr:rowOff>
    </xdr:from>
    <xdr:to>
      <xdr:col>15</xdr:col>
      <xdr:colOff>556260</xdr:colOff>
      <xdr:row>5</xdr:row>
      <xdr:rowOff>129540</xdr:rowOff>
    </xdr:to>
    <xdr:sp macro="" textlink="">
      <xdr:nvSpPr>
        <xdr:cNvPr id="3" name="Rectangle: Rounded Corners 2">
          <a:extLst>
            <a:ext uri="{FF2B5EF4-FFF2-40B4-BE49-F238E27FC236}">
              <a16:creationId xmlns:a16="http://schemas.microsoft.com/office/drawing/2014/main" id="{42FC0840-1E66-4CE8-9EAC-8753E8491890}"/>
            </a:ext>
          </a:extLst>
        </xdr:cNvPr>
        <xdr:cNvSpPr/>
      </xdr:nvSpPr>
      <xdr:spPr>
        <a:xfrm>
          <a:off x="2004060" y="213360"/>
          <a:ext cx="8610600" cy="103632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100"/>
            <a:t>Total Sales                                                                          Total Profit</a:t>
          </a:r>
          <a:r>
            <a:rPr lang="en-GB" sz="1100" baseline="0"/>
            <a:t>                                                                 Total  Customers</a:t>
          </a:r>
          <a:endParaRPr lang="en-GB" sz="1100"/>
        </a:p>
      </xdr:txBody>
    </xdr:sp>
    <xdr:clientData/>
  </xdr:twoCellAnchor>
  <xdr:twoCellAnchor>
    <xdr:from>
      <xdr:col>4</xdr:col>
      <xdr:colOff>213360</xdr:colOff>
      <xdr:row>1</xdr:row>
      <xdr:rowOff>259080</xdr:rowOff>
    </xdr:from>
    <xdr:to>
      <xdr:col>6</xdr:col>
      <xdr:colOff>403860</xdr:colOff>
      <xdr:row>4</xdr:row>
      <xdr:rowOff>30480</xdr:rowOff>
    </xdr:to>
    <xdr:sp macro="" textlink="Pivot!F10">
      <xdr:nvSpPr>
        <xdr:cNvPr id="4" name="TextBox 3">
          <a:extLst>
            <a:ext uri="{FF2B5EF4-FFF2-40B4-BE49-F238E27FC236}">
              <a16:creationId xmlns:a16="http://schemas.microsoft.com/office/drawing/2014/main" id="{FCF999BA-59BE-4A21-80C2-1D8F4A3A00A0}"/>
            </a:ext>
          </a:extLst>
        </xdr:cNvPr>
        <xdr:cNvSpPr txBox="1"/>
      </xdr:nvSpPr>
      <xdr:spPr>
        <a:xfrm>
          <a:off x="2895600" y="457200"/>
          <a:ext cx="153162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AAD419-5FB3-48E4-BEC0-45062B506349}" type="TxLink">
            <a:rPr lang="en-US" sz="2000" b="1" i="0" u="none" strike="noStrike">
              <a:solidFill>
                <a:schemeClr val="bg1"/>
              </a:solidFill>
              <a:latin typeface="Calibri"/>
              <a:cs typeface="Calibri"/>
            </a:rPr>
            <a:pPr algn="ctr"/>
            <a:t>754,941</a:t>
          </a:fld>
          <a:r>
            <a:rPr lang="en-US" sz="2000" b="1" i="0" u="none" strike="noStrike">
              <a:solidFill>
                <a:schemeClr val="bg1"/>
              </a:solidFill>
              <a:latin typeface="Calibri"/>
              <a:cs typeface="Calibri"/>
            </a:rPr>
            <a:t> </a:t>
          </a:r>
          <a:endParaRPr lang="en-US" sz="1800" b="1">
            <a:solidFill>
              <a:schemeClr val="bg1"/>
            </a:solidFill>
          </a:endParaRPr>
        </a:p>
      </xdr:txBody>
    </xdr:sp>
    <xdr:clientData/>
  </xdr:twoCellAnchor>
  <xdr:twoCellAnchor>
    <xdr:from>
      <xdr:col>12</xdr:col>
      <xdr:colOff>365760</xdr:colOff>
      <xdr:row>1</xdr:row>
      <xdr:rowOff>274320</xdr:rowOff>
    </xdr:from>
    <xdr:to>
      <xdr:col>15</xdr:col>
      <xdr:colOff>243840</xdr:colOff>
      <xdr:row>4</xdr:row>
      <xdr:rowOff>45720</xdr:rowOff>
    </xdr:to>
    <xdr:sp macro="" textlink="Pivot!F13">
      <xdr:nvSpPr>
        <xdr:cNvPr id="6" name="TextBox 5">
          <a:extLst>
            <a:ext uri="{FF2B5EF4-FFF2-40B4-BE49-F238E27FC236}">
              <a16:creationId xmlns:a16="http://schemas.microsoft.com/office/drawing/2014/main" id="{21EC8277-2B54-4ADB-9E7A-5D52851C3B6F}"/>
            </a:ext>
          </a:extLst>
        </xdr:cNvPr>
        <xdr:cNvSpPr txBox="1"/>
      </xdr:nvSpPr>
      <xdr:spPr>
        <a:xfrm>
          <a:off x="8412480" y="472440"/>
          <a:ext cx="18897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5E1A24-CA57-4390-9A0E-18EE67402933}" type="TxLink">
            <a:rPr lang="en-US" sz="2000" b="1" i="0" u="none" strike="noStrike">
              <a:solidFill>
                <a:schemeClr val="bg1"/>
              </a:solidFill>
              <a:latin typeface="Calibri"/>
              <a:ea typeface="+mn-ea"/>
              <a:cs typeface="Calibri"/>
            </a:rPr>
            <a:pPr marL="0" indent="0" algn="ctr"/>
            <a:t>9,360</a:t>
          </a:fld>
          <a:r>
            <a:rPr lang="en-US" sz="2000" b="1" i="0" u="none" strike="noStrike">
              <a:solidFill>
                <a:schemeClr val="bg1"/>
              </a:solidFill>
              <a:latin typeface="Calibri"/>
              <a:ea typeface="+mn-ea"/>
              <a:cs typeface="Calibri"/>
            </a:rPr>
            <a:t> </a:t>
          </a:r>
          <a:endParaRPr lang="en-GB" sz="2000" b="1" i="0" u="none" strike="noStrike">
            <a:solidFill>
              <a:schemeClr val="bg1"/>
            </a:solidFill>
            <a:latin typeface="Calibri"/>
            <a:ea typeface="+mn-ea"/>
            <a:cs typeface="Calibri"/>
          </a:endParaRPr>
        </a:p>
      </xdr:txBody>
    </xdr:sp>
    <xdr:clientData/>
  </xdr:twoCellAnchor>
  <xdr:twoCellAnchor>
    <xdr:from>
      <xdr:col>8</xdr:col>
      <xdr:colOff>213360</xdr:colOff>
      <xdr:row>1</xdr:row>
      <xdr:rowOff>312420</xdr:rowOff>
    </xdr:from>
    <xdr:to>
      <xdr:col>11</xdr:col>
      <xdr:colOff>91440</xdr:colOff>
      <xdr:row>4</xdr:row>
      <xdr:rowOff>83820</xdr:rowOff>
    </xdr:to>
    <xdr:sp macro="" textlink="Pivot!F11">
      <xdr:nvSpPr>
        <xdr:cNvPr id="7" name="TextBox 6">
          <a:extLst>
            <a:ext uri="{FF2B5EF4-FFF2-40B4-BE49-F238E27FC236}">
              <a16:creationId xmlns:a16="http://schemas.microsoft.com/office/drawing/2014/main" id="{8E6E23B8-3E1F-48AF-95AC-B142E2D35BD6}"/>
            </a:ext>
          </a:extLst>
        </xdr:cNvPr>
        <xdr:cNvSpPr txBox="1"/>
      </xdr:nvSpPr>
      <xdr:spPr>
        <a:xfrm>
          <a:off x="5577840" y="510540"/>
          <a:ext cx="18897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8EA175-7616-4BD7-A8EF-4C813683D191}" type="TxLink">
            <a:rPr lang="en-US" sz="2000" b="1" i="0" u="none" strike="noStrike">
              <a:solidFill>
                <a:schemeClr val="bg1"/>
              </a:solidFill>
              <a:latin typeface="Calibri"/>
              <a:ea typeface="+mn-ea"/>
              <a:cs typeface="Calibri"/>
            </a:rPr>
            <a:pPr marL="0" indent="0" algn="ctr"/>
            <a:t>891,111</a:t>
          </a:fld>
          <a:r>
            <a:rPr lang="en-US" sz="2000" b="1" i="0" u="none" strike="noStrike">
              <a:solidFill>
                <a:schemeClr val="bg1"/>
              </a:solidFill>
              <a:latin typeface="Calibri"/>
              <a:ea typeface="+mn-ea"/>
              <a:cs typeface="Calibri"/>
            </a:rPr>
            <a:t> $</a:t>
          </a:r>
          <a:endParaRPr lang="en-GB" sz="2000" b="1" i="0" u="none" strike="noStrike">
            <a:solidFill>
              <a:schemeClr val="bg1"/>
            </a:solidFill>
            <a:latin typeface="Calibri"/>
            <a:ea typeface="+mn-ea"/>
            <a:cs typeface="Calibri"/>
          </a:endParaRPr>
        </a:p>
      </xdr:txBody>
    </xdr:sp>
    <xdr:clientData/>
  </xdr:twoCellAnchor>
  <xdr:twoCellAnchor>
    <xdr:from>
      <xdr:col>3</xdr:col>
      <xdr:colOff>7620</xdr:colOff>
      <xdr:row>7</xdr:row>
      <xdr:rowOff>38100</xdr:rowOff>
    </xdr:from>
    <xdr:to>
      <xdr:col>8</xdr:col>
      <xdr:colOff>30480</xdr:colOff>
      <xdr:row>17</xdr:row>
      <xdr:rowOff>152400</xdr:rowOff>
    </xdr:to>
    <xdr:sp macro="" textlink="">
      <xdr:nvSpPr>
        <xdr:cNvPr id="8" name="Rectangle 7">
          <a:extLst>
            <a:ext uri="{FF2B5EF4-FFF2-40B4-BE49-F238E27FC236}">
              <a16:creationId xmlns:a16="http://schemas.microsoft.com/office/drawing/2014/main" id="{CD06CD4B-5CD6-4FCF-BDAE-32CB23907DA1}"/>
            </a:ext>
          </a:extLst>
        </xdr:cNvPr>
        <xdr:cNvSpPr/>
      </xdr:nvSpPr>
      <xdr:spPr>
        <a:xfrm>
          <a:off x="2019300" y="1554480"/>
          <a:ext cx="3375660" cy="209550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Sales Per Region</a:t>
          </a:r>
        </a:p>
      </xdr:txBody>
    </xdr:sp>
    <xdr:clientData/>
  </xdr:twoCellAnchor>
  <xdr:twoCellAnchor>
    <xdr:from>
      <xdr:col>3</xdr:col>
      <xdr:colOff>30480</xdr:colOff>
      <xdr:row>8</xdr:row>
      <xdr:rowOff>121920</xdr:rowOff>
    </xdr:from>
    <xdr:to>
      <xdr:col>7</xdr:col>
      <xdr:colOff>525780</xdr:colOff>
      <xdr:row>17</xdr:row>
      <xdr:rowOff>106680</xdr:rowOff>
    </xdr:to>
    <xdr:graphicFrame macro="">
      <xdr:nvGraphicFramePr>
        <xdr:cNvPr id="9" name="Chart 8">
          <a:extLst>
            <a:ext uri="{FF2B5EF4-FFF2-40B4-BE49-F238E27FC236}">
              <a16:creationId xmlns:a16="http://schemas.microsoft.com/office/drawing/2014/main" id="{E8827379-ADE6-40D0-84D2-68610075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7</xdr:row>
      <xdr:rowOff>60960</xdr:rowOff>
    </xdr:from>
    <xdr:to>
      <xdr:col>13</xdr:col>
      <xdr:colOff>567690</xdr:colOff>
      <xdr:row>17</xdr:row>
      <xdr:rowOff>182880</xdr:rowOff>
    </xdr:to>
    <xdr:sp macro="" textlink="">
      <xdr:nvSpPr>
        <xdr:cNvPr id="10" name="Rectangle 9">
          <a:extLst>
            <a:ext uri="{FF2B5EF4-FFF2-40B4-BE49-F238E27FC236}">
              <a16:creationId xmlns:a16="http://schemas.microsoft.com/office/drawing/2014/main" id="{126F8502-EFA8-48CA-8E0E-F227F522FE37}"/>
            </a:ext>
          </a:extLst>
        </xdr:cNvPr>
        <xdr:cNvSpPr/>
      </xdr:nvSpPr>
      <xdr:spPr>
        <a:xfrm>
          <a:off x="5764530" y="1577340"/>
          <a:ext cx="3520440" cy="210312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Profit Per Quarter </a:t>
          </a:r>
        </a:p>
      </xdr:txBody>
    </xdr:sp>
    <xdr:clientData/>
  </xdr:twoCellAnchor>
  <xdr:twoCellAnchor>
    <xdr:from>
      <xdr:col>9</xdr:col>
      <xdr:colOff>502920</xdr:colOff>
      <xdr:row>8</xdr:row>
      <xdr:rowOff>129540</xdr:rowOff>
    </xdr:from>
    <xdr:to>
      <xdr:col>13</xdr:col>
      <xdr:colOff>106680</xdr:colOff>
      <xdr:row>16</xdr:row>
      <xdr:rowOff>121920</xdr:rowOff>
    </xdr:to>
    <xdr:graphicFrame macro="">
      <xdr:nvGraphicFramePr>
        <xdr:cNvPr id="11" name="Chart 10">
          <a:extLst>
            <a:ext uri="{FF2B5EF4-FFF2-40B4-BE49-F238E27FC236}">
              <a16:creationId xmlns:a16="http://schemas.microsoft.com/office/drawing/2014/main" id="{F0A3A4AC-6A55-4073-9D78-0730BDC86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266700</xdr:colOff>
      <xdr:row>7</xdr:row>
      <xdr:rowOff>91440</xdr:rowOff>
    </xdr:from>
    <xdr:to>
      <xdr:col>20</xdr:col>
      <xdr:colOff>236220</xdr:colOff>
      <xdr:row>17</xdr:row>
      <xdr:rowOff>190500</xdr:rowOff>
    </xdr:to>
    <xdr:sp macro="" textlink="">
      <xdr:nvSpPr>
        <xdr:cNvPr id="12" name="Rectangle 11">
          <a:extLst>
            <a:ext uri="{FF2B5EF4-FFF2-40B4-BE49-F238E27FC236}">
              <a16:creationId xmlns:a16="http://schemas.microsoft.com/office/drawing/2014/main" id="{2FEB977B-FD5F-4920-83E2-B4095F727C6A}"/>
            </a:ext>
          </a:extLst>
        </xdr:cNvPr>
        <xdr:cNvSpPr/>
      </xdr:nvSpPr>
      <xdr:spPr>
        <a:xfrm>
          <a:off x="9654540" y="1607820"/>
          <a:ext cx="3992880" cy="208026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Profit Per Months</a:t>
          </a:r>
        </a:p>
      </xdr:txBody>
    </xdr:sp>
    <xdr:clientData/>
  </xdr:twoCellAnchor>
  <xdr:twoCellAnchor>
    <xdr:from>
      <xdr:col>14</xdr:col>
      <xdr:colOff>487680</xdr:colOff>
      <xdr:row>8</xdr:row>
      <xdr:rowOff>182880</xdr:rowOff>
    </xdr:from>
    <xdr:to>
      <xdr:col>19</xdr:col>
      <xdr:colOff>632460</xdr:colOff>
      <xdr:row>17</xdr:row>
      <xdr:rowOff>83820</xdr:rowOff>
    </xdr:to>
    <xdr:graphicFrame macro="">
      <xdr:nvGraphicFramePr>
        <xdr:cNvPr id="13" name="Chart 12">
          <a:extLst>
            <a:ext uri="{FF2B5EF4-FFF2-40B4-BE49-F238E27FC236}">
              <a16:creationId xmlns:a16="http://schemas.microsoft.com/office/drawing/2014/main" id="{5A471C8D-D8D5-4E5D-8F9C-826193CAE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19</xdr:row>
      <xdr:rowOff>152400</xdr:rowOff>
    </xdr:from>
    <xdr:to>
      <xdr:col>20</xdr:col>
      <xdr:colOff>243840</xdr:colOff>
      <xdr:row>32</xdr:row>
      <xdr:rowOff>30480</xdr:rowOff>
    </xdr:to>
    <xdr:sp macro="" textlink="">
      <xdr:nvSpPr>
        <xdr:cNvPr id="14" name="Rectangle 13">
          <a:extLst>
            <a:ext uri="{FF2B5EF4-FFF2-40B4-BE49-F238E27FC236}">
              <a16:creationId xmlns:a16="http://schemas.microsoft.com/office/drawing/2014/main" id="{9D3CD227-53D0-4B04-9F94-D89C756D9F54}"/>
            </a:ext>
          </a:extLst>
        </xdr:cNvPr>
        <xdr:cNvSpPr/>
      </xdr:nvSpPr>
      <xdr:spPr>
        <a:xfrm>
          <a:off x="9669780" y="4046220"/>
          <a:ext cx="3985260" cy="245364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Sales Per Month </a:t>
          </a:r>
        </a:p>
      </xdr:txBody>
    </xdr:sp>
    <xdr:clientData/>
  </xdr:twoCellAnchor>
  <xdr:twoCellAnchor>
    <xdr:from>
      <xdr:col>14</xdr:col>
      <xdr:colOff>480060</xdr:colOff>
      <xdr:row>21</xdr:row>
      <xdr:rowOff>38100</xdr:rowOff>
    </xdr:from>
    <xdr:to>
      <xdr:col>20</xdr:col>
      <xdr:colOff>68580</xdr:colOff>
      <xdr:row>30</xdr:row>
      <xdr:rowOff>137160</xdr:rowOff>
    </xdr:to>
    <xdr:graphicFrame macro="">
      <xdr:nvGraphicFramePr>
        <xdr:cNvPr id="15" name="Chart 14">
          <a:extLst>
            <a:ext uri="{FF2B5EF4-FFF2-40B4-BE49-F238E27FC236}">
              <a16:creationId xmlns:a16="http://schemas.microsoft.com/office/drawing/2014/main" id="{498CD401-D248-487A-A5BD-63544D8E3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403860</xdr:colOff>
      <xdr:row>1</xdr:row>
      <xdr:rowOff>53340</xdr:rowOff>
    </xdr:from>
    <xdr:to>
      <xdr:col>20</xdr:col>
      <xdr:colOff>167640</xdr:colOff>
      <xdr:row>5</xdr:row>
      <xdr:rowOff>68580</xdr:rowOff>
    </xdr:to>
    <xdr:sp macro="" textlink="">
      <xdr:nvSpPr>
        <xdr:cNvPr id="18" name="Rectangle: Rounded Corners 17">
          <a:extLst>
            <a:ext uri="{FF2B5EF4-FFF2-40B4-BE49-F238E27FC236}">
              <a16:creationId xmlns:a16="http://schemas.microsoft.com/office/drawing/2014/main" id="{70AE869F-8A58-46EE-ABEC-303C3C8B2E79}"/>
            </a:ext>
          </a:extLst>
        </xdr:cNvPr>
        <xdr:cNvSpPr/>
      </xdr:nvSpPr>
      <xdr:spPr>
        <a:xfrm>
          <a:off x="11132820" y="251460"/>
          <a:ext cx="2446020" cy="93726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1100"/>
            <a:t>Profit  Completion Rate Average</a:t>
          </a:r>
        </a:p>
      </xdr:txBody>
    </xdr:sp>
    <xdr:clientData/>
  </xdr:twoCellAnchor>
  <xdr:twoCellAnchor>
    <xdr:from>
      <xdr:col>17</xdr:col>
      <xdr:colOff>335280</xdr:colOff>
      <xdr:row>3</xdr:row>
      <xdr:rowOff>22860</xdr:rowOff>
    </xdr:from>
    <xdr:to>
      <xdr:col>19</xdr:col>
      <xdr:colOff>403860</xdr:colOff>
      <xdr:row>4</xdr:row>
      <xdr:rowOff>144780</xdr:rowOff>
    </xdr:to>
    <xdr:sp macro="" textlink="">
      <xdr:nvSpPr>
        <xdr:cNvPr id="19" name="TextBox 18">
          <a:extLst>
            <a:ext uri="{FF2B5EF4-FFF2-40B4-BE49-F238E27FC236}">
              <a16:creationId xmlns:a16="http://schemas.microsoft.com/office/drawing/2014/main" id="{2084EC8B-C8DB-434E-BD13-64D99AB00E93}"/>
            </a:ext>
          </a:extLst>
        </xdr:cNvPr>
        <xdr:cNvSpPr txBox="1"/>
      </xdr:nvSpPr>
      <xdr:spPr>
        <a:xfrm>
          <a:off x="11734800" y="746760"/>
          <a:ext cx="14097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i="0" u="none" strike="noStrike">
              <a:solidFill>
                <a:schemeClr val="bg1"/>
              </a:solidFill>
              <a:latin typeface="Calibri"/>
              <a:ea typeface="+mn-ea"/>
              <a:cs typeface="Calibri"/>
            </a:rPr>
            <a:t>0.8</a:t>
          </a:r>
        </a:p>
      </xdr:txBody>
    </xdr:sp>
    <xdr:clientData/>
  </xdr:twoCellAnchor>
  <xdr:twoCellAnchor editAs="oneCell">
    <xdr:from>
      <xdr:col>0</xdr:col>
      <xdr:colOff>274320</xdr:colOff>
      <xdr:row>2</xdr:row>
      <xdr:rowOff>175259</xdr:rowOff>
    </xdr:from>
    <xdr:to>
      <xdr:col>1</xdr:col>
      <xdr:colOff>381000</xdr:colOff>
      <xdr:row>12</xdr:row>
      <xdr:rowOff>167640</xdr:rowOff>
    </xdr:to>
    <mc:AlternateContent xmlns:mc="http://schemas.openxmlformats.org/markup-compatibility/2006" xmlns:a14="http://schemas.microsoft.com/office/drawing/2010/main">
      <mc:Choice Requires="a14">
        <xdr:graphicFrame macro="">
          <xdr:nvGraphicFramePr>
            <xdr:cNvPr id="20" name="Profit">
              <a:extLst>
                <a:ext uri="{FF2B5EF4-FFF2-40B4-BE49-F238E27FC236}">
                  <a16:creationId xmlns:a16="http://schemas.microsoft.com/office/drawing/2014/main" id="{A4C5ACC9-D8F4-4F3F-8214-F814121270A5}"/>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274320" y="701039"/>
              <a:ext cx="1059180" cy="1973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13</xdr:row>
      <xdr:rowOff>91439</xdr:rowOff>
    </xdr:from>
    <xdr:to>
      <xdr:col>1</xdr:col>
      <xdr:colOff>381000</xdr:colOff>
      <xdr:row>21</xdr:row>
      <xdr:rowOff>190500</xdr:rowOff>
    </xdr:to>
    <mc:AlternateContent xmlns:mc="http://schemas.openxmlformats.org/markup-compatibility/2006" xmlns:a14="http://schemas.microsoft.com/office/drawing/2010/main">
      <mc:Choice Requires="a14">
        <xdr:graphicFrame macro="">
          <xdr:nvGraphicFramePr>
            <xdr:cNvPr id="21" name="Sales">
              <a:extLst>
                <a:ext uri="{FF2B5EF4-FFF2-40B4-BE49-F238E27FC236}">
                  <a16:creationId xmlns:a16="http://schemas.microsoft.com/office/drawing/2014/main" id="{D954CDB2-8F27-4750-95AB-EAE9D1FCF228}"/>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243840" y="2796539"/>
              <a:ext cx="1089660" cy="1684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365760</xdr:colOff>
      <xdr:row>19</xdr:row>
      <xdr:rowOff>129540</xdr:rowOff>
    </xdr:from>
    <xdr:to>
      <xdr:col>13</xdr:col>
      <xdr:colOff>579120</xdr:colOff>
      <xdr:row>32</xdr:row>
      <xdr:rowOff>0</xdr:rowOff>
    </xdr:to>
    <xdr:sp macro="" textlink="">
      <xdr:nvSpPr>
        <xdr:cNvPr id="22" name="Rectangle 21">
          <a:extLst>
            <a:ext uri="{FF2B5EF4-FFF2-40B4-BE49-F238E27FC236}">
              <a16:creationId xmlns:a16="http://schemas.microsoft.com/office/drawing/2014/main" id="{BEF2806A-1E03-49DC-AF2B-EECB9315228E}"/>
            </a:ext>
          </a:extLst>
        </xdr:cNvPr>
        <xdr:cNvSpPr/>
      </xdr:nvSpPr>
      <xdr:spPr>
        <a:xfrm>
          <a:off x="5730240" y="4023360"/>
          <a:ext cx="3566160" cy="244602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Sales Ratio Per</a:t>
          </a:r>
          <a:r>
            <a:rPr lang="en-GB" sz="1100" baseline="0">
              <a:solidFill>
                <a:schemeClr val="lt1"/>
              </a:solidFill>
              <a:latin typeface="+mn-lt"/>
              <a:ea typeface="+mn-ea"/>
              <a:cs typeface="+mn-cs"/>
            </a:rPr>
            <a:t> Quarter</a:t>
          </a:r>
          <a:endParaRPr lang="en-GB" sz="1100">
            <a:solidFill>
              <a:schemeClr val="lt1"/>
            </a:solidFill>
            <a:latin typeface="+mn-lt"/>
            <a:ea typeface="+mn-ea"/>
            <a:cs typeface="+mn-cs"/>
          </a:endParaRPr>
        </a:p>
      </xdr:txBody>
    </xdr:sp>
    <xdr:clientData/>
  </xdr:twoCellAnchor>
  <xdr:twoCellAnchor>
    <xdr:from>
      <xdr:col>2</xdr:col>
      <xdr:colOff>601980</xdr:colOff>
      <xdr:row>19</xdr:row>
      <xdr:rowOff>129540</xdr:rowOff>
    </xdr:from>
    <xdr:to>
      <xdr:col>7</xdr:col>
      <xdr:colOff>662940</xdr:colOff>
      <xdr:row>32</xdr:row>
      <xdr:rowOff>15240</xdr:rowOff>
    </xdr:to>
    <xdr:sp macro="" textlink="">
      <xdr:nvSpPr>
        <xdr:cNvPr id="23" name="Rectangle 22">
          <a:extLst>
            <a:ext uri="{FF2B5EF4-FFF2-40B4-BE49-F238E27FC236}">
              <a16:creationId xmlns:a16="http://schemas.microsoft.com/office/drawing/2014/main" id="{1473795C-0EF7-4A13-BDCE-5E24F524E8ED}"/>
            </a:ext>
          </a:extLst>
        </xdr:cNvPr>
        <xdr:cNvSpPr/>
      </xdr:nvSpPr>
      <xdr:spPr>
        <a:xfrm>
          <a:off x="1943100" y="4023360"/>
          <a:ext cx="3413760" cy="246126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Profit Ratio Per Quarter</a:t>
          </a:r>
        </a:p>
      </xdr:txBody>
    </xdr:sp>
    <xdr:clientData/>
  </xdr:twoCellAnchor>
  <xdr:twoCellAnchor>
    <xdr:from>
      <xdr:col>8</xdr:col>
      <xdr:colOff>563880</xdr:colOff>
      <xdr:row>20</xdr:row>
      <xdr:rowOff>190500</xdr:rowOff>
    </xdr:from>
    <xdr:to>
      <xdr:col>13</xdr:col>
      <xdr:colOff>419100</xdr:colOff>
      <xdr:row>31</xdr:row>
      <xdr:rowOff>121920</xdr:rowOff>
    </xdr:to>
    <xdr:graphicFrame macro="">
      <xdr:nvGraphicFramePr>
        <xdr:cNvPr id="24" name="Chart 23">
          <a:extLst>
            <a:ext uri="{FF2B5EF4-FFF2-40B4-BE49-F238E27FC236}">
              <a16:creationId xmlns:a16="http://schemas.microsoft.com/office/drawing/2014/main" id="{609529DC-6BEC-480A-9D4C-2604E5BCE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662940</xdr:colOff>
      <xdr:row>21</xdr:row>
      <xdr:rowOff>0</xdr:rowOff>
    </xdr:from>
    <xdr:to>
      <xdr:col>7</xdr:col>
      <xdr:colOff>525780</xdr:colOff>
      <xdr:row>31</xdr:row>
      <xdr:rowOff>121920</xdr:rowOff>
    </xdr:to>
    <xdr:graphicFrame macro="">
      <xdr:nvGraphicFramePr>
        <xdr:cNvPr id="25" name="Chart 24">
          <a:extLst>
            <a:ext uri="{FF2B5EF4-FFF2-40B4-BE49-F238E27FC236}">
              <a16:creationId xmlns:a16="http://schemas.microsoft.com/office/drawing/2014/main" id="{FA0F03CF-722C-44B2-871B-1A0CC0105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228600</xdr:colOff>
      <xdr:row>22</xdr:row>
      <xdr:rowOff>114300</xdr:rowOff>
    </xdr:from>
    <xdr:to>
      <xdr:col>1</xdr:col>
      <xdr:colOff>388620</xdr:colOff>
      <xdr:row>32</xdr:row>
      <xdr:rowOff>15239</xdr:rowOff>
    </xdr:to>
    <mc:AlternateContent xmlns:mc="http://schemas.openxmlformats.org/markup-compatibility/2006" xmlns:a14="http://schemas.microsoft.com/office/drawing/2010/main">
      <mc:Choice Requires="a14">
        <xdr:graphicFrame macro="">
          <xdr:nvGraphicFramePr>
            <xdr:cNvPr id="26" name="Customers">
              <a:extLst>
                <a:ext uri="{FF2B5EF4-FFF2-40B4-BE49-F238E27FC236}">
                  <a16:creationId xmlns:a16="http://schemas.microsoft.com/office/drawing/2014/main" id="{AC546F60-8909-4E14-92D5-6DDCC2BA6516}"/>
                </a:ext>
              </a:extLst>
            </xdr:cNvPr>
            <xdr:cNvGraphicFramePr/>
          </xdr:nvGraphicFramePr>
          <xdr:xfrm>
            <a:off x="0" y="0"/>
            <a:ext cx="0" cy="0"/>
          </xdr:xfrm>
          <a:graphic>
            <a:graphicData uri="http://schemas.microsoft.com/office/drawing/2010/slicer">
              <sle:slicer xmlns:sle="http://schemas.microsoft.com/office/drawing/2010/slicer" name="Customers"/>
            </a:graphicData>
          </a:graphic>
        </xdr:graphicFrame>
      </mc:Choice>
      <mc:Fallback xmlns="">
        <xdr:sp macro="" textlink="">
          <xdr:nvSpPr>
            <xdr:cNvPr id="0" name=""/>
            <xdr:cNvSpPr>
              <a:spLocks noTextEdit="1"/>
            </xdr:cNvSpPr>
          </xdr:nvSpPr>
          <xdr:spPr>
            <a:xfrm>
              <a:off x="228600" y="4602480"/>
              <a:ext cx="1112520" cy="1882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613.591866666669" createdVersion="6" refreshedVersion="6" minRefreshableVersion="3" recordCount="63" xr:uid="{C59B9565-6BFE-4D7C-A488-66FD08A8FB8E}">
  <cacheSource type="worksheet">
    <worksheetSource name="Mera"/>
  </cacheSource>
  <cacheFields count="11">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Months"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658998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1428571428573"/>
    <x v="0"/>
    <x v="0"/>
    <n v="0.89"/>
    <n v="0.85"/>
    <n v="0.72"/>
  </r>
  <r>
    <x v="0"/>
    <x v="1"/>
    <x v="1"/>
    <x v="1"/>
    <n v="2857.1428571428573"/>
    <x v="1"/>
    <x v="0"/>
    <n v="0.94"/>
    <n v="0.95"/>
    <n v="0.86"/>
  </r>
  <r>
    <x v="0"/>
    <x v="2"/>
    <x v="2"/>
    <x v="2"/>
    <n v="2857.1428571428573"/>
    <x v="2"/>
    <x v="0"/>
    <n v="0.82"/>
    <n v="0.8"/>
    <n v="0.76"/>
  </r>
  <r>
    <x v="0"/>
    <x v="3"/>
    <x v="2"/>
    <x v="3"/>
    <n v="2857.1428571428573"/>
    <x v="3"/>
    <x v="0"/>
    <n v="0.79"/>
    <n v="0.79"/>
    <n v="0.79"/>
  </r>
  <r>
    <x v="0"/>
    <x v="4"/>
    <x v="3"/>
    <x v="4"/>
    <n v="2857.1428571428573"/>
    <x v="4"/>
    <x v="0"/>
    <n v="0.96"/>
    <n v="0.79"/>
    <n v="0.7"/>
  </r>
  <r>
    <x v="0"/>
    <x v="5"/>
    <x v="4"/>
    <x v="5"/>
    <n v="2857.1428571428573"/>
    <x v="2"/>
    <x v="0"/>
    <n v="0.79"/>
    <n v="0.79"/>
    <n v="0.77"/>
  </r>
  <r>
    <x v="0"/>
    <x v="6"/>
    <x v="5"/>
    <x v="6"/>
    <n v="2857.1428571428573"/>
    <x v="5"/>
    <x v="0"/>
    <n v="0.75"/>
    <n v="0.72"/>
    <n v="0.93"/>
  </r>
  <r>
    <x v="1"/>
    <x v="0"/>
    <x v="0"/>
    <x v="7"/>
    <n v="1428.5714285714287"/>
    <x v="6"/>
    <x v="0"/>
    <n v="0.92"/>
    <n v="0.99"/>
    <n v="0.74"/>
  </r>
  <r>
    <x v="1"/>
    <x v="1"/>
    <x v="6"/>
    <x v="8"/>
    <n v="1428.5714285714287"/>
    <x v="1"/>
    <x v="0"/>
    <n v="0.7"/>
    <n v="0.99"/>
    <n v="0.95"/>
  </r>
  <r>
    <x v="1"/>
    <x v="2"/>
    <x v="2"/>
    <x v="9"/>
    <n v="1428.5714285714287"/>
    <x v="2"/>
    <x v="0"/>
    <n v="0.91"/>
    <n v="0.98"/>
    <n v="0.89"/>
  </r>
  <r>
    <x v="1"/>
    <x v="3"/>
    <x v="1"/>
    <x v="10"/>
    <n v="1428.5714285714287"/>
    <x v="3"/>
    <x v="0"/>
    <n v="0.74"/>
    <n v="0.85"/>
    <n v="0.7"/>
  </r>
  <r>
    <x v="1"/>
    <x v="4"/>
    <x v="3"/>
    <x v="7"/>
    <n v="1428.5714285714287"/>
    <x v="4"/>
    <x v="0"/>
    <n v="0.9"/>
    <n v="0.9"/>
    <n v="0.72"/>
  </r>
  <r>
    <x v="1"/>
    <x v="5"/>
    <x v="7"/>
    <x v="7"/>
    <n v="1428.5714285714287"/>
    <x v="2"/>
    <x v="0"/>
    <n v="0.95"/>
    <n v="0.97"/>
    <n v="0.81"/>
  </r>
  <r>
    <x v="1"/>
    <x v="6"/>
    <x v="5"/>
    <x v="7"/>
    <n v="1428.5714285714287"/>
    <x v="5"/>
    <x v="0"/>
    <n v="0.99"/>
    <n v="0.79"/>
    <n v="0.75"/>
  </r>
  <r>
    <x v="2"/>
    <x v="0"/>
    <x v="8"/>
    <x v="10"/>
    <n v="1428.5714285714287"/>
    <x v="7"/>
    <x v="0"/>
    <n v="0.86"/>
    <n v="0.97"/>
    <n v="0.89"/>
  </r>
  <r>
    <x v="2"/>
    <x v="1"/>
    <x v="8"/>
    <x v="11"/>
    <n v="1428.5714285714287"/>
    <x v="8"/>
    <x v="0"/>
    <n v="0.83"/>
    <n v="0.72"/>
    <n v="0.74"/>
  </r>
  <r>
    <x v="2"/>
    <x v="2"/>
    <x v="8"/>
    <x v="12"/>
    <n v="1428.5714285714287"/>
    <x v="8"/>
    <x v="0"/>
    <n v="0.74"/>
    <n v="0.78"/>
    <n v="0.94"/>
  </r>
  <r>
    <x v="2"/>
    <x v="3"/>
    <x v="8"/>
    <x v="13"/>
    <n v="1428.5714285714287"/>
    <x v="8"/>
    <x v="0"/>
    <n v="0.8"/>
    <n v="0.84"/>
    <n v="0.81"/>
  </r>
  <r>
    <x v="2"/>
    <x v="4"/>
    <x v="8"/>
    <x v="9"/>
    <n v="1428.5714285714287"/>
    <x v="8"/>
    <x v="0"/>
    <n v="0.89"/>
    <n v="0.99"/>
    <n v="0.97"/>
  </r>
  <r>
    <x v="2"/>
    <x v="5"/>
    <x v="8"/>
    <x v="7"/>
    <n v="1428.5714285714287"/>
    <x v="3"/>
    <x v="0"/>
    <n v="0.71"/>
    <n v="0.87"/>
    <n v="0.94"/>
  </r>
  <r>
    <x v="2"/>
    <x v="6"/>
    <x v="8"/>
    <x v="7"/>
    <n v="1428.5714285714287"/>
    <x v="8"/>
    <x v="0"/>
    <n v="0.9"/>
    <n v="0.72"/>
    <n v="0.94"/>
  </r>
  <r>
    <x v="3"/>
    <x v="0"/>
    <x v="9"/>
    <x v="9"/>
    <n v="5714.2857142857147"/>
    <x v="4"/>
    <x v="1"/>
    <n v="0.89"/>
    <n v="0.85"/>
    <n v="0.87"/>
  </r>
  <r>
    <x v="3"/>
    <x v="1"/>
    <x v="9"/>
    <x v="14"/>
    <n v="5714.2857142857147"/>
    <x v="4"/>
    <x v="1"/>
    <n v="0.89"/>
    <n v="0.8"/>
    <n v="0.88"/>
  </r>
  <r>
    <x v="3"/>
    <x v="2"/>
    <x v="9"/>
    <x v="15"/>
    <n v="5714.2857142857147"/>
    <x v="4"/>
    <x v="1"/>
    <n v="0.98"/>
    <n v="0.99"/>
    <n v="0.81"/>
  </r>
  <r>
    <x v="3"/>
    <x v="3"/>
    <x v="9"/>
    <x v="16"/>
    <n v="5714.2857142857147"/>
    <x v="4"/>
    <x v="1"/>
    <n v="0.81"/>
    <n v="0.91"/>
    <n v="0.95"/>
  </r>
  <r>
    <x v="3"/>
    <x v="4"/>
    <x v="9"/>
    <x v="7"/>
    <n v="5714.2857142857147"/>
    <x v="4"/>
    <x v="1"/>
    <n v="0.97"/>
    <n v="0.85"/>
    <n v="0.85"/>
  </r>
  <r>
    <x v="3"/>
    <x v="5"/>
    <x v="9"/>
    <x v="7"/>
    <n v="5714.2857142857147"/>
    <x v="4"/>
    <x v="1"/>
    <n v="0.89"/>
    <n v="0.94"/>
    <n v="0.8"/>
  </r>
  <r>
    <x v="3"/>
    <x v="6"/>
    <x v="9"/>
    <x v="7"/>
    <n v="5714.2857142857147"/>
    <x v="4"/>
    <x v="1"/>
    <n v="0.88"/>
    <n v="0.94"/>
    <n v="0.7"/>
  </r>
  <r>
    <x v="4"/>
    <x v="0"/>
    <x v="10"/>
    <x v="17"/>
    <n v="2857.1428571428573"/>
    <x v="6"/>
    <x v="1"/>
    <n v="0.75"/>
    <n v="0.77"/>
    <n v="0.84"/>
  </r>
  <r>
    <x v="4"/>
    <x v="1"/>
    <x v="10"/>
    <x v="18"/>
    <n v="2857.1428571428573"/>
    <x v="0"/>
    <x v="1"/>
    <n v="0.73"/>
    <n v="0.96"/>
    <n v="0.93"/>
  </r>
  <r>
    <x v="4"/>
    <x v="2"/>
    <x v="10"/>
    <x v="19"/>
    <n v="2857.1428571428573"/>
    <x v="6"/>
    <x v="1"/>
    <n v="0.93"/>
    <n v="0.74"/>
    <n v="0.93"/>
  </r>
  <r>
    <x v="4"/>
    <x v="3"/>
    <x v="10"/>
    <x v="13"/>
    <n v="2857.1428571428573"/>
    <x v="9"/>
    <x v="1"/>
    <n v="0.85"/>
    <n v="0.7"/>
    <n v="0.99"/>
  </r>
  <r>
    <x v="4"/>
    <x v="4"/>
    <x v="10"/>
    <x v="20"/>
    <n v="2857.1428571428573"/>
    <x v="6"/>
    <x v="1"/>
    <n v="0.92"/>
    <n v="0.99"/>
    <n v="0.88"/>
  </r>
  <r>
    <x v="4"/>
    <x v="5"/>
    <x v="10"/>
    <x v="21"/>
    <n v="2857.1428571428573"/>
    <x v="4"/>
    <x v="1"/>
    <n v="0.75"/>
    <n v="0.97"/>
    <n v="0.83"/>
  </r>
  <r>
    <x v="4"/>
    <x v="6"/>
    <x v="10"/>
    <x v="22"/>
    <n v="2857.1428571428573"/>
    <x v="6"/>
    <x v="1"/>
    <n v="0.77"/>
    <n v="0.97"/>
    <n v="0.78"/>
  </r>
  <r>
    <x v="5"/>
    <x v="0"/>
    <x v="11"/>
    <x v="23"/>
    <n v="857.14285714285711"/>
    <x v="10"/>
    <x v="1"/>
    <n v="0.79"/>
    <n v="0.75"/>
    <n v="0.93"/>
  </r>
  <r>
    <x v="5"/>
    <x v="1"/>
    <x v="11"/>
    <x v="24"/>
    <n v="857.14285714285711"/>
    <x v="11"/>
    <x v="1"/>
    <n v="0.81"/>
    <n v="0.98"/>
    <n v="0.86"/>
  </r>
  <r>
    <x v="5"/>
    <x v="2"/>
    <x v="11"/>
    <x v="25"/>
    <n v="857.14285714285711"/>
    <x v="10"/>
    <x v="1"/>
    <n v="0.86"/>
    <n v="0.82"/>
    <n v="0.86"/>
  </r>
  <r>
    <x v="5"/>
    <x v="3"/>
    <x v="11"/>
    <x v="26"/>
    <n v="857.14285714285711"/>
    <x v="12"/>
    <x v="1"/>
    <n v="0.72"/>
    <n v="0.95"/>
    <n v="0.9"/>
  </r>
  <r>
    <x v="5"/>
    <x v="4"/>
    <x v="11"/>
    <x v="21"/>
    <n v="857.14285714285711"/>
    <x v="10"/>
    <x v="1"/>
    <n v="0.71"/>
    <n v="0.8"/>
    <n v="0.76"/>
  </r>
  <r>
    <x v="5"/>
    <x v="5"/>
    <x v="11"/>
    <x v="27"/>
    <n v="857.14285714285711"/>
    <x v="13"/>
    <x v="1"/>
    <n v="0.97"/>
    <n v="0.95"/>
    <n v="0.85"/>
  </r>
  <r>
    <x v="5"/>
    <x v="6"/>
    <x v="11"/>
    <x v="28"/>
    <n v="857.14285714285711"/>
    <x v="10"/>
    <x v="1"/>
    <n v="0.95"/>
    <n v="0.85"/>
    <n v="0.91"/>
  </r>
  <r>
    <x v="6"/>
    <x v="0"/>
    <x v="12"/>
    <x v="29"/>
    <n v="714.28571428571433"/>
    <x v="14"/>
    <x v="2"/>
    <n v="0.97"/>
    <n v="0.7"/>
    <n v="0.93"/>
  </r>
  <r>
    <x v="6"/>
    <x v="1"/>
    <x v="12"/>
    <x v="23"/>
    <n v="714.28571428571433"/>
    <x v="15"/>
    <x v="2"/>
    <n v="0.9"/>
    <n v="0.98"/>
    <n v="0.96"/>
  </r>
  <r>
    <x v="6"/>
    <x v="2"/>
    <x v="12"/>
    <x v="29"/>
    <n v="714.28571428571433"/>
    <x v="16"/>
    <x v="2"/>
    <n v="0.9"/>
    <n v="0.95"/>
    <n v="0.98"/>
  </r>
  <r>
    <x v="6"/>
    <x v="3"/>
    <x v="12"/>
    <x v="29"/>
    <n v="714.28571428571433"/>
    <x v="17"/>
    <x v="2"/>
    <n v="0.96"/>
    <n v="0.81"/>
    <n v="0.85"/>
  </r>
  <r>
    <x v="6"/>
    <x v="4"/>
    <x v="12"/>
    <x v="29"/>
    <n v="714.28571428571433"/>
    <x v="18"/>
    <x v="2"/>
    <n v="0.98"/>
    <n v="0.84"/>
    <n v="0.89"/>
  </r>
  <r>
    <x v="6"/>
    <x v="5"/>
    <x v="12"/>
    <x v="29"/>
    <n v="714.28571428571433"/>
    <x v="18"/>
    <x v="2"/>
    <n v="0.76"/>
    <n v="0.7"/>
    <n v="0.86"/>
  </r>
  <r>
    <x v="6"/>
    <x v="6"/>
    <x v="12"/>
    <x v="29"/>
    <n v="714.28571428571433"/>
    <x v="19"/>
    <x v="2"/>
    <n v="0.91"/>
    <n v="0.77"/>
    <n v="0.75"/>
  </r>
  <r>
    <x v="7"/>
    <x v="0"/>
    <x v="13"/>
    <x v="29"/>
    <n v="714.28571428571433"/>
    <x v="20"/>
    <x v="2"/>
    <n v="0.79"/>
    <n v="0.81"/>
    <n v="0.74"/>
  </r>
  <r>
    <x v="7"/>
    <x v="1"/>
    <x v="13"/>
    <x v="27"/>
    <n v="714.28571428571433"/>
    <x v="14"/>
    <x v="2"/>
    <n v="0.85"/>
    <n v="0.82"/>
    <n v="0.73"/>
  </r>
  <r>
    <x v="7"/>
    <x v="2"/>
    <x v="13"/>
    <x v="29"/>
    <n v="714.28571428571433"/>
    <x v="20"/>
    <x v="2"/>
    <n v="0.88"/>
    <n v="0.84"/>
    <n v="0.75"/>
  </r>
  <r>
    <x v="7"/>
    <x v="3"/>
    <x v="13"/>
    <x v="29"/>
    <n v="714.28571428571433"/>
    <x v="20"/>
    <x v="2"/>
    <n v="0.81"/>
    <n v="0.92"/>
    <n v="0.91"/>
  </r>
  <r>
    <x v="7"/>
    <x v="4"/>
    <x v="13"/>
    <x v="29"/>
    <n v="714.28571428571433"/>
    <x v="20"/>
    <x v="2"/>
    <n v="0.84"/>
    <n v="0.73"/>
    <n v="0.99"/>
  </r>
  <r>
    <x v="7"/>
    <x v="5"/>
    <x v="13"/>
    <x v="29"/>
    <n v="714.28571428571433"/>
    <x v="15"/>
    <x v="2"/>
    <n v="0.93"/>
    <n v="0.79"/>
    <n v="0.72"/>
  </r>
  <r>
    <x v="7"/>
    <x v="6"/>
    <x v="13"/>
    <x v="29"/>
    <n v="714.28571428571433"/>
    <x v="20"/>
    <x v="2"/>
    <n v="0.84"/>
    <n v="0.79"/>
    <n v="0.8"/>
  </r>
  <r>
    <x v="8"/>
    <x v="0"/>
    <x v="14"/>
    <x v="27"/>
    <n v="285.71428571428572"/>
    <x v="21"/>
    <x v="2"/>
    <n v="0.85"/>
    <n v="0.91"/>
    <n v="0.84"/>
  </r>
  <r>
    <x v="8"/>
    <x v="1"/>
    <x v="14"/>
    <x v="22"/>
    <n v="285.71428571428572"/>
    <x v="22"/>
    <x v="2"/>
    <n v="0.86"/>
    <n v="0.75"/>
    <n v="0.96"/>
  </r>
  <r>
    <x v="8"/>
    <x v="2"/>
    <x v="14"/>
    <x v="30"/>
    <n v="285.71428571428572"/>
    <x v="21"/>
    <x v="2"/>
    <n v="0.96"/>
    <n v="0.77"/>
    <n v="0.92"/>
  </r>
  <r>
    <x v="8"/>
    <x v="3"/>
    <x v="14"/>
    <x v="31"/>
    <n v="285.71428571428572"/>
    <x v="23"/>
    <x v="2"/>
    <n v="0.99"/>
    <n v="0.97"/>
    <n v="0.73"/>
  </r>
  <r>
    <x v="8"/>
    <x v="4"/>
    <x v="14"/>
    <x v="31"/>
    <n v="285.71428571428572"/>
    <x v="24"/>
    <x v="2"/>
    <n v="0.77"/>
    <n v="0.72"/>
    <n v="0.85"/>
  </r>
  <r>
    <x v="8"/>
    <x v="5"/>
    <x v="14"/>
    <x v="31"/>
    <n v="285.71428571428572"/>
    <x v="16"/>
    <x v="2"/>
    <n v="0.77"/>
    <n v="0.96"/>
    <n v="0.78"/>
  </r>
  <r>
    <x v="8"/>
    <x v="6"/>
    <x v="14"/>
    <x v="31"/>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FA063-6F5E-401B-B7EC-2F2D9A0DB01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2:J12" firstHeaderRow="1"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0">
    <i>
      <x v="1"/>
    </i>
    <i>
      <x v="2"/>
    </i>
    <i>
      <x v="3"/>
    </i>
    <i>
      <x v="4"/>
    </i>
    <i>
      <x v="5"/>
    </i>
    <i>
      <x v="6"/>
    </i>
    <i>
      <x v="7"/>
    </i>
    <i>
      <x v="8"/>
    </i>
    <i>
      <x v="9"/>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AB97D-966E-446B-933D-7087806CC65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B3:BC7" firstHeaderRow="1" firstDataRow="1" firstDataCol="1"/>
  <pivotFields count="11">
    <pivotField numFmtId="17" showAll="0"/>
    <pivotField showAll="0"/>
    <pivotField numFmtId="164" showAll="0"/>
    <pivotField showAll="0"/>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axis="axisRow" showAll="0">
      <items count="4">
        <item x="0"/>
        <item x="1"/>
        <item x="2"/>
        <item t="default"/>
      </items>
    </pivotField>
    <pivotField numFmtId="9" showAll="0"/>
    <pivotField dataField="1" numFmtId="9" showAll="0"/>
    <pivotField numFmtId="9" showAll="0"/>
    <pivotField showAll="0" defaultSubtotal="0"/>
  </pivotFields>
  <rowFields count="1">
    <field x="6"/>
  </rowFields>
  <rowItems count="4">
    <i>
      <x/>
    </i>
    <i>
      <x v="1"/>
    </i>
    <i>
      <x v="2"/>
    </i>
    <i t="grand">
      <x/>
    </i>
  </rowItems>
  <colItems count="1">
    <i/>
  </colItems>
  <dataFields count="1">
    <dataField name="Sum of Profit Completion Rate" fld="8"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014CD-74B3-4033-AD7B-AEF14059E0F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W3:AX7" firstHeaderRow="1" firstDataRow="1" firstDataCol="1"/>
  <pivotFields count="11">
    <pivotField numFmtId="17" showAll="0"/>
    <pivotField showAll="0"/>
    <pivotField numFmtId="164" showAll="0"/>
    <pivotField showAll="0"/>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axis="axisRow" showAll="0">
      <items count="4">
        <item x="0"/>
        <item x="1"/>
        <item x="2"/>
        <item t="default"/>
      </items>
    </pivotField>
    <pivotField dataField="1" numFmtId="9" showAll="0"/>
    <pivotField numFmtId="9" showAll="0"/>
    <pivotField numFmtId="9" showAll="0"/>
    <pivotField showAll="0" defaultSubtotal="0"/>
  </pivotFields>
  <rowFields count="1">
    <field x="6"/>
  </rowFields>
  <rowItems count="4">
    <i>
      <x/>
    </i>
    <i>
      <x v="1"/>
    </i>
    <i>
      <x v="2"/>
    </i>
    <i t="grand">
      <x/>
    </i>
  </rowItems>
  <colItems count="1">
    <i/>
  </colItems>
  <dataFields count="1">
    <dataField name="Sum of Sales Completion Rate" fld="7" baseField="0" baseItem="0" numFmtId="1"/>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AB3D2-1882-498F-B8AE-9FC9E7914DA0}"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P3:AQ13" firstHeaderRow="1"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0">
    <i>
      <x v="1"/>
    </i>
    <i>
      <x v="2"/>
    </i>
    <i>
      <x v="3"/>
    </i>
    <i>
      <x v="4"/>
    </i>
    <i>
      <x v="5"/>
    </i>
    <i>
      <x v="6"/>
    </i>
    <i>
      <x v="7"/>
    </i>
    <i>
      <x v="8"/>
    </i>
    <i>
      <x v="9"/>
    </i>
    <i t="grand">
      <x/>
    </i>
  </rowItems>
  <colItems count="1">
    <i/>
  </colItems>
  <dataFields count="1">
    <dataField name="Sum of Custom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7108B2-B694-4857-BFE3-358F9530BDFB}"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A3:AB13" firstHeaderRow="1" firstDataRow="1" firstDataCol="1"/>
  <pivotFields count="11">
    <pivotField numFmtId="17" showAll="0"/>
    <pivotField showAll="0"/>
    <pivotField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axis="axisRow" showAll="0" defaultSubtotal="0">
      <items count="14">
        <item x="0"/>
        <item x="1"/>
        <item x="2"/>
        <item x="3"/>
        <item x="4"/>
        <item x="5"/>
        <item x="6"/>
        <item x="7"/>
        <item x="8"/>
        <item x="9"/>
        <item x="10"/>
        <item x="11"/>
        <item x="12"/>
        <item x="13"/>
      </items>
    </pivotField>
  </pivotFields>
  <rowFields count="1">
    <field x="10"/>
  </rowFields>
  <rowItems count="10">
    <i>
      <x v="1"/>
    </i>
    <i>
      <x v="2"/>
    </i>
    <i>
      <x v="3"/>
    </i>
    <i>
      <x v="4"/>
    </i>
    <i>
      <x v="5"/>
    </i>
    <i>
      <x v="6"/>
    </i>
    <i>
      <x v="7"/>
    </i>
    <i>
      <x v="8"/>
    </i>
    <i>
      <x v="9"/>
    </i>
    <i t="grand">
      <x/>
    </i>
  </rowItems>
  <colItems count="1">
    <i/>
  </colItems>
  <dataFields count="1">
    <dataField name="Sum of Profi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8058EB-8ED4-4EBA-94EE-61415B191821}"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I3:AJ13" firstHeaderRow="1" firstDataRow="1" firstDataCol="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0">
    <i>
      <x v="1"/>
    </i>
    <i>
      <x v="2"/>
    </i>
    <i>
      <x v="3"/>
    </i>
    <i>
      <x v="4"/>
    </i>
    <i>
      <x v="5"/>
    </i>
    <i>
      <x v="6"/>
    </i>
    <i>
      <x v="7"/>
    </i>
    <i>
      <x v="8"/>
    </i>
    <i>
      <x v="9"/>
    </i>
    <i t="grand">
      <x/>
    </i>
  </rowItems>
  <colItems count="1">
    <i/>
  </colItems>
  <dataFields count="1">
    <dataField name="Sum of Sales" fld="2" baseField="0" baseItem="0"/>
  </dataFields>
  <chartFormats count="2">
    <chartFormat chart="3"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2EA5ED-C067-490D-8F60-2B2E61849613}"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9" firstHeaderRow="1" firstDataRow="1" firstDataCol="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dataField="1"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dataField="1" numFmtId="9" showAll="0"/>
    <pivotField dataField="1" numFmtId="9" showAll="0"/>
    <pivotField dataField="1" numFmtId="9" showAll="0"/>
    <pivotField showAll="0">
      <items count="15">
        <item x="0"/>
        <item x="1"/>
        <item x="2"/>
        <item x="3"/>
        <item x="4"/>
        <item x="5"/>
        <item x="6"/>
        <item x="7"/>
        <item x="8"/>
        <item x="9"/>
        <item x="10"/>
        <item x="11"/>
        <item x="12"/>
        <item x="13"/>
        <item t="default"/>
      </items>
    </pivotField>
  </pivotFields>
  <rowFields count="1">
    <field x="-2"/>
  </rowFields>
  <rowItems count="7">
    <i>
      <x/>
    </i>
    <i i="1">
      <x v="1"/>
    </i>
    <i i="2">
      <x v="2"/>
    </i>
    <i i="3">
      <x v="3"/>
    </i>
    <i i="4">
      <x v="4"/>
    </i>
    <i i="5">
      <x v="5"/>
    </i>
    <i i="6">
      <x v="6"/>
    </i>
  </rowItems>
  <colItems count="1">
    <i/>
  </colItems>
  <dataFields count="7">
    <dataField name="Sum of Sales" fld="2" baseField="0" baseItem="0"/>
    <dataField name="Sum of Profit" fld="3" baseField="0" baseItem="0"/>
    <dataField name="Sum of Target Sales" fld="4" baseField="0" baseItem="0"/>
    <dataField name="Sum of Customers" fld="5" baseField="0" baseItem="0"/>
    <dataField name="Sum of Sales Completion Rate" fld="7" baseField="0" baseItem="0"/>
    <dataField name="Sum of Profit Completion Rate" fld="8" baseField="0" baseItem="0"/>
    <dataField name="Sum of Customer Completion Rate" fld="9" baseField="0" baseItem="0"/>
  </dataFields>
  <formats count="10">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outline="0" fieldPosition="0">
        <references count="1">
          <reference field="4294967294" count="7">
            <x v="0"/>
            <x v="1"/>
            <x v="2"/>
            <x v="3"/>
            <x v="4"/>
            <x v="5"/>
            <x v="6"/>
          </reference>
        </references>
      </pivotArea>
    </format>
    <format dxfId="7">
      <pivotArea dataOnly="0" labelOnly="1" grandCol="1" outline="0" axis="axisCol" fieldPosition="0"/>
    </format>
    <format dxfId="6">
      <pivotArea collapsedLevelsAreSubtotals="1" fieldPosition="0">
        <references count="1">
          <reference field="4294967294" count="1">
            <x v="0"/>
          </reference>
        </references>
      </pivotArea>
    </format>
    <format dxfId="5">
      <pivotArea collapsedLevelsAreSubtotals="1" fieldPosition="0">
        <references count="1">
          <reference field="4294967294" count="1">
            <x v="4"/>
          </reference>
        </references>
      </pivotArea>
    </format>
    <format dxfId="4">
      <pivotArea collapsedLevelsAreSubtotals="1" fieldPosition="0">
        <references count="1">
          <reference field="4294967294" count="1">
            <x v="6"/>
          </reference>
        </references>
      </pivotArea>
    </format>
    <format dxfId="3">
      <pivotArea outline="0" collapsedLevelsAreSubtotals="1" fieldPosition="0"/>
    </format>
    <format dxfId="2">
      <pivotArea collapsedLevelsAreSubtotals="1" fieldPosition="0">
        <references count="1">
          <reference field="4294967294" count="1">
            <x v="5"/>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5B565C-69DA-4D27-B8EE-FB369C7FCAC1}"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V3:W7" firstHeaderRow="1" firstDataRow="1" firstDataCol="1"/>
  <pivotFields count="11">
    <pivotField numFmtId="17" showAll="0"/>
    <pivotField showAll="0"/>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axis="axisRow" showAll="0">
      <items count="4">
        <item x="0"/>
        <item x="1"/>
        <item x="2"/>
        <item t="default"/>
      </items>
    </pivotField>
    <pivotField numFmtId="9" showAll="0"/>
    <pivotField numFmtId="9" showAll="0"/>
    <pivotField numFmtId="9" showAll="0"/>
    <pivotField showAll="0" defaultSubtotal="0"/>
  </pivotFields>
  <rowFields count="1">
    <field x="6"/>
  </rowFields>
  <rowItems count="4">
    <i>
      <x/>
    </i>
    <i>
      <x v="1"/>
    </i>
    <i>
      <x v="2"/>
    </i>
    <i t="grand">
      <x/>
    </i>
  </rowItems>
  <colItems count="1">
    <i/>
  </colItems>
  <dataFields count="1">
    <dataField name="Sum of Sales" fld="2" baseField="0" baseItem="0" numFmtId="3"/>
  </dataFields>
  <formats count="1">
    <format dxfId="1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A05BD6-EC43-472E-84F3-2C85638F3349}"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P2:Q10" firstHeaderRow="1" firstDataRow="1" firstDataCol="1"/>
  <pivotFields count="11">
    <pivotField numFmtId="17" showAll="0"/>
    <pivotField axis="axisRow"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pivotField numFmtId="9" showAll="0"/>
    <pivotField numFmtId="9" showAll="0"/>
    <pivotField numFmtId="9" showAll="0"/>
    <pivotField showAll="0" defaultSubtotal="0"/>
  </pivotFields>
  <rowFields count="1">
    <field x="1"/>
  </rowFields>
  <rowItems count="8">
    <i>
      <x/>
    </i>
    <i>
      <x v="1"/>
    </i>
    <i>
      <x v="2"/>
    </i>
    <i>
      <x v="3"/>
    </i>
    <i>
      <x v="4"/>
    </i>
    <i>
      <x v="5"/>
    </i>
    <i>
      <x v="6"/>
    </i>
    <i t="grand">
      <x/>
    </i>
  </rowItems>
  <colItems count="1">
    <i/>
  </colItems>
  <dataFields count="1">
    <dataField name="Sum of Sales" fld="2" baseField="0" baseItem="0" numFmtId="3"/>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4"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FD3A7113-88BE-441C-B86B-E85F4E1EC612}" sourceName="Profit">
  <pivotTables>
    <pivotTable tabId="6" name="PivotTable15"/>
    <pivotTable tabId="6" name="PivotTable1"/>
    <pivotTable tabId="6" name="PivotTable12"/>
    <pivotTable tabId="6" name="PivotTable13"/>
    <pivotTable tabId="6" name="PivotTable16"/>
    <pivotTable tabId="6" name="PivotTable18"/>
    <pivotTable tabId="6" name="PivotTable4"/>
  </pivotTables>
  <data>
    <tabular pivotCacheId="658998458">
      <items count="32">
        <i x="7" s="1"/>
        <i x="3" s="1"/>
        <i x="5" s="1"/>
        <i x="6" s="1"/>
        <i x="0" s="1"/>
        <i x="4" s="1"/>
        <i x="9" s="1"/>
        <i x="2" s="1"/>
        <i x="1" s="1"/>
        <i x="10" s="1"/>
        <i x="14" s="1"/>
        <i x="15" s="1"/>
        <i x="11" s="1"/>
        <i x="12" s="1"/>
        <i x="16" s="1"/>
        <i x="13" s="1"/>
        <i x="26" s="1"/>
        <i x="8" s="1"/>
        <i x="19" s="1"/>
        <i x="18" s="1"/>
        <i x="24" s="1"/>
        <i x="25" s="1"/>
        <i x="17" s="1"/>
        <i x="20" s="1"/>
        <i x="21" s="1"/>
        <i x="22" s="1"/>
        <i x="23" s="1"/>
        <i x="27" s="1"/>
        <i x="28" s="1"/>
        <i x="30" s="1"/>
        <i x="31"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EF41B899-7C39-4D10-881E-96D661B9CF9A}" sourceName="Sales">
  <pivotTables>
    <pivotTable tabId="6" name="PivotTable16"/>
    <pivotTable tabId="6" name="PivotTable1"/>
    <pivotTable tabId="6" name="PivotTable12"/>
    <pivotTable tabId="6" name="PivotTable13"/>
    <pivotTable tabId="6" name="PivotTable15"/>
    <pivotTable tabId="6" name="PivotTable18"/>
    <pivotTable tabId="6" name="PivotTable4"/>
  </pivotTables>
  <data>
    <tabular pivotCacheId="658998458">
      <items count="15">
        <i x="2" s="1"/>
        <i x="4" s="1"/>
        <i x="1" s="1"/>
        <i x="7" s="1"/>
        <i x="0" s="1"/>
        <i x="3" s="1"/>
        <i x="9" s="1"/>
        <i x="8" s="1"/>
        <i x="5" s="1"/>
        <i x="10" s="1"/>
        <i x="11" s="1"/>
        <i x="6" s="1"/>
        <i x="14"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 xr10:uid="{0153F1C4-9653-4B63-AD87-E79543978B24}" sourceName="Customers">
  <pivotTables>
    <pivotTable tabId="6" name="PivotTable18"/>
    <pivotTable tabId="6" name="PivotTable1"/>
    <pivotTable tabId="6" name="PivotTable12"/>
    <pivotTable tabId="6" name="PivotTable13"/>
    <pivotTable tabId="6" name="PivotTable15"/>
    <pivotTable tabId="6" name="PivotTable16"/>
    <pivotTable tabId="6" name="PivotTable3"/>
    <pivotTable tabId="6" name="PivotTable4"/>
    <pivotTable tabId="6" name="PivotTable5"/>
  </pivotTables>
  <data>
    <tabular pivotCacheId="658998458">
      <items count="25">
        <i x="2" s="1"/>
        <i x="5" s="1"/>
        <i x="1" s="1"/>
        <i x="3" s="1"/>
        <i x="8" s="1"/>
        <i x="7" s="1"/>
        <i x="0" s="1"/>
        <i x="6" s="1"/>
        <i x="4" s="1"/>
        <i x="9" s="1"/>
        <i x="11" s="1"/>
        <i x="10" s="1"/>
        <i x="13" s="1"/>
        <i x="12" s="1"/>
        <i x="15" s="1"/>
        <i x="20" s="1"/>
        <i x="14" s="1"/>
        <i x="17" s="1"/>
        <i x="18" s="1"/>
        <i x="19" s="1"/>
        <i x="16" s="1"/>
        <i x="22" s="1"/>
        <i x="21"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6F7AAB3E-4A9D-41F5-9479-36939050933A}" cache="Slicer_Profit" caption="Profit" startItem="13" style="SlicerStyleDark2" rowHeight="260350"/>
  <slicer name="Sales" xr10:uid="{EBDACFDA-7407-4B53-A472-C2D061070F63}" cache="Slicer_Sales" caption="Sales" style="SlicerStyleDark2" rowHeight="260350"/>
  <slicer name="Customers" xr10:uid="{F118932D-6F8B-40BD-9A4D-3D48305F22E1}" cache="Slicer_Customers" caption="Customers" style="SlicerStyleDark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ra" displayName="Mera" ref="A1:J64" headerRowDxfId="27" dataDxfId="26" totalsRowDxfId="25">
  <autoFilter ref="A1:J64" xr:uid="{AE6C296E-9CBC-44C9-90D4-360863B6D1FC}"/>
  <tableColumns count="10">
    <tableColumn id="1" xr3:uid="{00000000-0010-0000-0000-000001000000}" name="Month" dataDxfId="24"/>
    <tableColumn id="2" xr3:uid="{00000000-0010-0000-0000-000002000000}" name="Region" dataDxfId="23"/>
    <tableColumn id="3" xr3:uid="{00000000-0010-0000-0000-000003000000}" name="Sales" dataDxfId="22"/>
    <tableColumn id="4" xr3:uid="{00000000-0010-0000-0000-000004000000}" name="Profit" dataDxfId="21"/>
    <tableColumn id="5" xr3:uid="{00000000-0010-0000-0000-000005000000}" name="Target Sales" dataDxfId="20"/>
    <tableColumn id="6" xr3:uid="{00000000-0010-0000-0000-000006000000}" name="Customers" dataDxfId="19"/>
    <tableColumn id="7" xr3:uid="{00000000-0010-0000-0000-000007000000}" name="Quarter" dataDxfId="18"/>
    <tableColumn id="8" xr3:uid="{00000000-0010-0000-0000-000008000000}" name="Sales Completion Rate" dataDxfId="17"/>
    <tableColumn id="9" xr3:uid="{00000000-0010-0000-0000-000009000000}" name="Profit Completion Rate" dataDxfId="16"/>
    <tableColumn id="10" xr3:uid="{00000000-0010-0000-0000-00000A000000}" name="Customer Completion Rate" dataDxfId="15"/>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topLeftCell="C7" workbookViewId="0">
      <selection activeCell="N23" sqref="N23"/>
    </sheetView>
  </sheetViews>
  <sheetFormatPr defaultColWidth="11.19921875" defaultRowHeight="15" customHeight="1" x14ac:dyDescent="0.3"/>
  <cols>
    <col min="1" max="1" width="10.5" style="37" customWidth="1"/>
    <col min="2" max="2" width="13.69921875" style="37" customWidth="1"/>
    <col min="3" max="3" width="14.796875" style="37" customWidth="1"/>
    <col min="4" max="4" width="7.59765625" style="37" bestFit="1" customWidth="1"/>
    <col min="5" max="5" width="10.8984375" style="37" bestFit="1" customWidth="1"/>
    <col min="6" max="6" width="11.8984375" style="37" customWidth="1"/>
    <col min="7" max="7" width="15.296875" style="37" customWidth="1"/>
    <col min="8" max="8" width="19.8984375" style="37" bestFit="1" customWidth="1"/>
    <col min="9" max="9" width="16.59765625" style="37" customWidth="1"/>
    <col min="10" max="10" width="26.296875" style="37" customWidth="1"/>
    <col min="11" max="13" width="8.5" customWidth="1"/>
    <col min="14" max="14" width="28.69921875" customWidth="1"/>
    <col min="15" max="26" width="8.5" customWidth="1"/>
  </cols>
  <sheetData>
    <row r="1" spans="1:14" ht="15" customHeight="1" x14ac:dyDescent="0.3">
      <c r="A1" s="34" t="s">
        <v>0</v>
      </c>
      <c r="B1" s="34" t="s">
        <v>1</v>
      </c>
      <c r="C1" s="34" t="s">
        <v>2</v>
      </c>
      <c r="D1" s="34" t="s">
        <v>3</v>
      </c>
      <c r="E1" s="34" t="s">
        <v>4</v>
      </c>
      <c r="F1" s="34" t="s">
        <v>5</v>
      </c>
      <c r="G1" s="34" t="s">
        <v>6</v>
      </c>
      <c r="H1" s="34" t="s">
        <v>7</v>
      </c>
      <c r="I1" s="34" t="s">
        <v>8</v>
      </c>
      <c r="J1" s="34" t="s">
        <v>9</v>
      </c>
    </row>
    <row r="2" spans="1:14" ht="15" customHeight="1" x14ac:dyDescent="0.3">
      <c r="A2" s="38">
        <v>44927</v>
      </c>
      <c r="B2" s="36" t="s">
        <v>10</v>
      </c>
      <c r="C2" s="35">
        <v>5000</v>
      </c>
      <c r="D2" s="35">
        <v>2581</v>
      </c>
      <c r="E2" s="35">
        <v>2857.1428571428573</v>
      </c>
      <c r="F2" s="36">
        <v>80</v>
      </c>
      <c r="G2" s="35" t="s">
        <v>11</v>
      </c>
      <c r="H2" s="39">
        <v>0.89</v>
      </c>
      <c r="I2" s="39">
        <v>0.85</v>
      </c>
      <c r="J2" s="39">
        <v>0.72</v>
      </c>
    </row>
    <row r="3" spans="1:14" ht="15" customHeight="1" x14ac:dyDescent="0.3">
      <c r="A3" s="38">
        <v>44927</v>
      </c>
      <c r="B3" s="36" t="s">
        <v>12</v>
      </c>
      <c r="C3" s="35">
        <v>3500</v>
      </c>
      <c r="D3" s="35">
        <v>3944</v>
      </c>
      <c r="E3" s="35">
        <v>2857.1428571428573</v>
      </c>
      <c r="F3" s="36">
        <v>30</v>
      </c>
      <c r="G3" s="35" t="s">
        <v>11</v>
      </c>
      <c r="H3" s="39">
        <v>0.94</v>
      </c>
      <c r="I3" s="39">
        <v>0.95</v>
      </c>
      <c r="J3" s="39">
        <v>0.86</v>
      </c>
    </row>
    <row r="4" spans="1:14" ht="15" customHeight="1" x14ac:dyDescent="0.3">
      <c r="A4" s="38">
        <v>44927</v>
      </c>
      <c r="B4" s="36" t="s">
        <v>13</v>
      </c>
      <c r="C4" s="35">
        <v>1500</v>
      </c>
      <c r="D4" s="36">
        <v>3293</v>
      </c>
      <c r="E4" s="35">
        <v>2857.1428571428573</v>
      </c>
      <c r="F4" s="36">
        <v>15</v>
      </c>
      <c r="G4" s="35" t="s">
        <v>11</v>
      </c>
      <c r="H4" s="39">
        <v>0.82</v>
      </c>
      <c r="I4" s="39">
        <v>0.8</v>
      </c>
      <c r="J4" s="39">
        <v>0.76</v>
      </c>
      <c r="N4" t="s">
        <v>48</v>
      </c>
    </row>
    <row r="5" spans="1:14" ht="15" customHeight="1" x14ac:dyDescent="0.3">
      <c r="A5" s="38">
        <v>44927</v>
      </c>
      <c r="B5" s="36" t="s">
        <v>14</v>
      </c>
      <c r="C5" s="35">
        <v>1500</v>
      </c>
      <c r="D5" s="36">
        <v>2019</v>
      </c>
      <c r="E5" s="35">
        <v>2857.1428571428573</v>
      </c>
      <c r="F5" s="36">
        <v>40</v>
      </c>
      <c r="G5" s="35" t="s">
        <v>11</v>
      </c>
      <c r="H5" s="39">
        <v>0.79</v>
      </c>
      <c r="I5" s="39">
        <v>0.79</v>
      </c>
      <c r="J5" s="39">
        <v>0.79</v>
      </c>
    </row>
    <row r="6" spans="1:14" ht="15" customHeight="1" x14ac:dyDescent="0.3">
      <c r="A6" s="38">
        <v>44927</v>
      </c>
      <c r="B6" s="36" t="s">
        <v>15</v>
      </c>
      <c r="C6" s="35">
        <v>6000</v>
      </c>
      <c r="D6" s="36">
        <v>2980</v>
      </c>
      <c r="E6" s="35">
        <v>2857.1428571428573</v>
      </c>
      <c r="F6" s="36">
        <v>100</v>
      </c>
      <c r="G6" s="35" t="s">
        <v>11</v>
      </c>
      <c r="H6" s="39">
        <v>0.96</v>
      </c>
      <c r="I6" s="39">
        <v>0.79</v>
      </c>
      <c r="J6" s="39">
        <v>0.7</v>
      </c>
      <c r="N6" t="s">
        <v>49</v>
      </c>
    </row>
    <row r="7" spans="1:14" ht="15" customHeight="1" x14ac:dyDescent="0.3">
      <c r="A7" s="38">
        <v>44927</v>
      </c>
      <c r="B7" s="36" t="s">
        <v>16</v>
      </c>
      <c r="C7" s="35">
        <v>2500</v>
      </c>
      <c r="D7" s="36">
        <v>2209</v>
      </c>
      <c r="E7" s="35">
        <v>2857.1428571428573</v>
      </c>
      <c r="F7" s="36">
        <v>15</v>
      </c>
      <c r="G7" s="35" t="s">
        <v>11</v>
      </c>
      <c r="H7" s="39">
        <v>0.79</v>
      </c>
      <c r="I7" s="39">
        <v>0.79</v>
      </c>
      <c r="J7" s="39">
        <v>0.77</v>
      </c>
    </row>
    <row r="8" spans="1:14" ht="15" customHeight="1" x14ac:dyDescent="0.3">
      <c r="A8" s="38">
        <v>44927</v>
      </c>
      <c r="B8" s="36" t="s">
        <v>17</v>
      </c>
      <c r="C8" s="35">
        <v>10000</v>
      </c>
      <c r="D8" s="36">
        <v>2440</v>
      </c>
      <c r="E8" s="35">
        <v>2857.1428571428573</v>
      </c>
      <c r="F8" s="36">
        <v>20</v>
      </c>
      <c r="G8" s="35" t="s">
        <v>11</v>
      </c>
      <c r="H8" s="39">
        <v>0.75</v>
      </c>
      <c r="I8" s="39">
        <v>0.72</v>
      </c>
      <c r="J8" s="39">
        <v>0.93</v>
      </c>
      <c r="N8" t="s">
        <v>50</v>
      </c>
    </row>
    <row r="9" spans="1:14" ht="15" customHeight="1" x14ac:dyDescent="0.3">
      <c r="A9" s="38">
        <v>44958</v>
      </c>
      <c r="B9" s="36" t="s">
        <v>10</v>
      </c>
      <c r="C9" s="35">
        <v>5000</v>
      </c>
      <c r="D9" s="35">
        <v>2000</v>
      </c>
      <c r="E9" s="35">
        <v>1428.5714285714287</v>
      </c>
      <c r="F9" s="36">
        <v>90</v>
      </c>
      <c r="G9" s="35" t="s">
        <v>11</v>
      </c>
      <c r="H9" s="39">
        <v>0.92</v>
      </c>
      <c r="I9" s="39">
        <v>0.99</v>
      </c>
      <c r="J9" s="39">
        <v>0.74</v>
      </c>
    </row>
    <row r="10" spans="1:14" ht="15" customHeight="1" x14ac:dyDescent="0.3">
      <c r="A10" s="38">
        <v>44958</v>
      </c>
      <c r="B10" s="36" t="s">
        <v>12</v>
      </c>
      <c r="C10" s="35">
        <v>15000</v>
      </c>
      <c r="D10" s="35">
        <v>14431</v>
      </c>
      <c r="E10" s="35">
        <v>1428.5714285714287</v>
      </c>
      <c r="F10" s="36">
        <v>30</v>
      </c>
      <c r="G10" s="35" t="s">
        <v>11</v>
      </c>
      <c r="H10" s="39">
        <v>0.7</v>
      </c>
      <c r="I10" s="39">
        <v>0.99</v>
      </c>
      <c r="J10" s="39">
        <v>0.95</v>
      </c>
    </row>
    <row r="11" spans="1:14" ht="15" customHeight="1" x14ac:dyDescent="0.3">
      <c r="A11" s="38">
        <v>44958</v>
      </c>
      <c r="B11" s="36" t="s">
        <v>13</v>
      </c>
      <c r="C11" s="35">
        <v>1500</v>
      </c>
      <c r="D11" s="36">
        <v>3000</v>
      </c>
      <c r="E11" s="35">
        <v>1428.5714285714287</v>
      </c>
      <c r="F11" s="36">
        <v>15</v>
      </c>
      <c r="G11" s="35" t="s">
        <v>11</v>
      </c>
      <c r="H11" s="39">
        <v>0.91</v>
      </c>
      <c r="I11" s="39">
        <v>0.98</v>
      </c>
      <c r="J11" s="39">
        <v>0.89</v>
      </c>
      <c r="N11" t="s">
        <v>51</v>
      </c>
    </row>
    <row r="12" spans="1:14" ht="15" customHeight="1" x14ac:dyDescent="0.3">
      <c r="A12" s="38">
        <v>44958</v>
      </c>
      <c r="B12" s="36" t="s">
        <v>14</v>
      </c>
      <c r="C12" s="35">
        <v>3500</v>
      </c>
      <c r="D12" s="36">
        <v>4000</v>
      </c>
      <c r="E12" s="35">
        <v>1428.5714285714287</v>
      </c>
      <c r="F12" s="36">
        <v>40</v>
      </c>
      <c r="G12" s="35" t="s">
        <v>11</v>
      </c>
      <c r="H12" s="39">
        <v>0.74</v>
      </c>
      <c r="I12" s="39">
        <v>0.85</v>
      </c>
      <c r="J12" s="39">
        <v>0.7</v>
      </c>
    </row>
    <row r="13" spans="1:14" ht="15" customHeight="1" x14ac:dyDescent="0.3">
      <c r="A13" s="38">
        <v>44958</v>
      </c>
      <c r="B13" s="36" t="s">
        <v>15</v>
      </c>
      <c r="C13" s="35">
        <v>6000</v>
      </c>
      <c r="D13" s="36">
        <v>2000</v>
      </c>
      <c r="E13" s="35">
        <v>1428.5714285714287</v>
      </c>
      <c r="F13" s="36">
        <v>100</v>
      </c>
      <c r="G13" s="35" t="s">
        <v>11</v>
      </c>
      <c r="H13" s="39">
        <v>0.9</v>
      </c>
      <c r="I13" s="39">
        <v>0.9</v>
      </c>
      <c r="J13" s="39">
        <v>0.72</v>
      </c>
      <c r="N13" t="s">
        <v>52</v>
      </c>
    </row>
    <row r="14" spans="1:14" ht="15" customHeight="1" x14ac:dyDescent="0.3">
      <c r="A14" s="38">
        <v>44958</v>
      </c>
      <c r="B14" s="36" t="s">
        <v>16</v>
      </c>
      <c r="C14" s="35">
        <v>4000</v>
      </c>
      <c r="D14" s="36">
        <v>2000</v>
      </c>
      <c r="E14" s="35">
        <v>1428.5714285714287</v>
      </c>
      <c r="F14" s="36">
        <v>15</v>
      </c>
      <c r="G14" s="35" t="s">
        <v>11</v>
      </c>
      <c r="H14" s="39">
        <v>0.95</v>
      </c>
      <c r="I14" s="39">
        <v>0.97</v>
      </c>
      <c r="J14" s="39">
        <v>0.81</v>
      </c>
    </row>
    <row r="15" spans="1:14" ht="15" customHeight="1" x14ac:dyDescent="0.3">
      <c r="A15" s="38">
        <v>44958</v>
      </c>
      <c r="B15" s="36" t="s">
        <v>17</v>
      </c>
      <c r="C15" s="35">
        <v>10000</v>
      </c>
      <c r="D15" s="36">
        <v>2000</v>
      </c>
      <c r="E15" s="35">
        <v>1428.5714285714287</v>
      </c>
      <c r="F15" s="36">
        <v>20</v>
      </c>
      <c r="G15" s="35" t="s">
        <v>11</v>
      </c>
      <c r="H15" s="39">
        <v>0.99</v>
      </c>
      <c r="I15" s="39">
        <v>0.79</v>
      </c>
      <c r="J15" s="39">
        <v>0.75</v>
      </c>
      <c r="N15" t="s">
        <v>53</v>
      </c>
    </row>
    <row r="16" spans="1:14" ht="15" customHeight="1" x14ac:dyDescent="0.3">
      <c r="A16" s="38">
        <v>44986</v>
      </c>
      <c r="B16" s="36" t="s">
        <v>10</v>
      </c>
      <c r="C16" s="35">
        <v>8571.4285714285706</v>
      </c>
      <c r="D16" s="35">
        <v>4000</v>
      </c>
      <c r="E16" s="35">
        <v>1428.5714285714287</v>
      </c>
      <c r="F16" s="36">
        <v>45</v>
      </c>
      <c r="G16" s="35" t="s">
        <v>11</v>
      </c>
      <c r="H16" s="39">
        <v>0.86</v>
      </c>
      <c r="I16" s="39">
        <v>0.97</v>
      </c>
      <c r="J16" s="39">
        <v>0.89</v>
      </c>
    </row>
    <row r="17" spans="1:14" ht="15" customHeight="1" x14ac:dyDescent="0.3">
      <c r="A17" s="38">
        <v>44986</v>
      </c>
      <c r="B17" s="36" t="s">
        <v>12</v>
      </c>
      <c r="C17" s="35">
        <v>8571.4285714285706</v>
      </c>
      <c r="D17" s="35">
        <v>6000</v>
      </c>
      <c r="E17" s="35">
        <v>1428.5714285714287</v>
      </c>
      <c r="F17" s="36">
        <v>43</v>
      </c>
      <c r="G17" s="35" t="s">
        <v>11</v>
      </c>
      <c r="H17" s="39">
        <v>0.83</v>
      </c>
      <c r="I17" s="39">
        <v>0.72</v>
      </c>
      <c r="J17" s="39">
        <v>0.74</v>
      </c>
    </row>
    <row r="18" spans="1:14" ht="15" customHeight="1" x14ac:dyDescent="0.3">
      <c r="A18" s="38">
        <v>44986</v>
      </c>
      <c r="B18" s="36" t="s">
        <v>13</v>
      </c>
      <c r="C18" s="35">
        <v>8571.4285714285706</v>
      </c>
      <c r="D18" s="36">
        <v>6500</v>
      </c>
      <c r="E18" s="35">
        <v>1428.5714285714287</v>
      </c>
      <c r="F18" s="36">
        <v>43</v>
      </c>
      <c r="G18" s="35" t="s">
        <v>11</v>
      </c>
      <c r="H18" s="39">
        <v>0.74</v>
      </c>
      <c r="I18" s="39">
        <v>0.78</v>
      </c>
      <c r="J18" s="39">
        <v>0.94</v>
      </c>
      <c r="N18" t="s">
        <v>54</v>
      </c>
    </row>
    <row r="19" spans="1:14" ht="15" customHeight="1" x14ac:dyDescent="0.3">
      <c r="A19" s="38">
        <v>44986</v>
      </c>
      <c r="B19" s="36" t="s">
        <v>14</v>
      </c>
      <c r="C19" s="35">
        <v>8571.4285714285706</v>
      </c>
      <c r="D19" s="36">
        <v>12000</v>
      </c>
      <c r="E19" s="35">
        <v>1428.5714285714287</v>
      </c>
      <c r="F19" s="36">
        <v>43</v>
      </c>
      <c r="G19" s="35" t="s">
        <v>11</v>
      </c>
      <c r="H19" s="39">
        <v>0.8</v>
      </c>
      <c r="I19" s="39">
        <v>0.84</v>
      </c>
      <c r="J19" s="39">
        <v>0.81</v>
      </c>
    </row>
    <row r="20" spans="1:14" ht="15" customHeight="1" x14ac:dyDescent="0.3">
      <c r="A20" s="38">
        <v>44986</v>
      </c>
      <c r="B20" s="36" t="s">
        <v>15</v>
      </c>
      <c r="C20" s="35">
        <v>8571.4285714285706</v>
      </c>
      <c r="D20" s="36">
        <v>3000</v>
      </c>
      <c r="E20" s="35">
        <v>1428.5714285714287</v>
      </c>
      <c r="F20" s="36">
        <v>43</v>
      </c>
      <c r="G20" s="35" t="s">
        <v>11</v>
      </c>
      <c r="H20" s="39">
        <v>0.89</v>
      </c>
      <c r="I20" s="39">
        <v>0.99</v>
      </c>
      <c r="J20" s="39">
        <v>0.97</v>
      </c>
    </row>
    <row r="21" spans="1:14" ht="15" customHeight="1" x14ac:dyDescent="0.3">
      <c r="A21" s="38">
        <v>44986</v>
      </c>
      <c r="B21" s="36" t="s">
        <v>16</v>
      </c>
      <c r="C21" s="35">
        <v>8571.4285714285706</v>
      </c>
      <c r="D21" s="36">
        <v>2000</v>
      </c>
      <c r="E21" s="35">
        <v>1428.5714285714287</v>
      </c>
      <c r="F21" s="36">
        <v>40</v>
      </c>
      <c r="G21" s="35" t="s">
        <v>11</v>
      </c>
      <c r="H21" s="39">
        <v>0.71</v>
      </c>
      <c r="I21" s="39">
        <v>0.87</v>
      </c>
      <c r="J21" s="39">
        <v>0.94</v>
      </c>
    </row>
    <row r="22" spans="1:14" ht="15" customHeight="1" x14ac:dyDescent="0.3">
      <c r="A22" s="38">
        <v>44986</v>
      </c>
      <c r="B22" s="36" t="s">
        <v>17</v>
      </c>
      <c r="C22" s="35">
        <v>8571.4285714285706</v>
      </c>
      <c r="D22" s="36">
        <v>2000</v>
      </c>
      <c r="E22" s="35">
        <v>1428.5714285714287</v>
      </c>
      <c r="F22" s="36">
        <v>43</v>
      </c>
      <c r="G22" s="35" t="s">
        <v>11</v>
      </c>
      <c r="H22" s="39">
        <v>0.9</v>
      </c>
      <c r="I22" s="39">
        <v>0.72</v>
      </c>
      <c r="J22" s="39">
        <v>0.94</v>
      </c>
    </row>
    <row r="23" spans="1:14" ht="15" customHeight="1" x14ac:dyDescent="0.3">
      <c r="A23" s="38">
        <v>45017</v>
      </c>
      <c r="B23" s="36" t="s">
        <v>10</v>
      </c>
      <c r="C23" s="35">
        <v>7857.1428571428569</v>
      </c>
      <c r="D23" s="35">
        <v>3000</v>
      </c>
      <c r="E23" s="35">
        <v>5714.2857142857147</v>
      </c>
      <c r="F23" s="36">
        <v>100</v>
      </c>
      <c r="G23" s="36" t="s">
        <v>18</v>
      </c>
      <c r="H23" s="39">
        <v>0.89</v>
      </c>
      <c r="I23" s="39">
        <v>0.85</v>
      </c>
      <c r="J23" s="39">
        <v>0.87</v>
      </c>
      <c r="N23" t="s">
        <v>55</v>
      </c>
    </row>
    <row r="24" spans="1:14" ht="15" customHeight="1" x14ac:dyDescent="0.3">
      <c r="A24" s="38">
        <v>45017</v>
      </c>
      <c r="B24" s="36" t="s">
        <v>12</v>
      </c>
      <c r="C24" s="35">
        <v>7857.1428571428569</v>
      </c>
      <c r="D24" s="35">
        <v>4500</v>
      </c>
      <c r="E24" s="35">
        <v>5714.2857142857147</v>
      </c>
      <c r="F24" s="36">
        <v>100</v>
      </c>
      <c r="G24" s="36" t="s">
        <v>18</v>
      </c>
      <c r="H24" s="39">
        <v>0.89</v>
      </c>
      <c r="I24" s="39">
        <v>0.8</v>
      </c>
      <c r="J24" s="39">
        <v>0.88</v>
      </c>
      <c r="M24" t="s">
        <v>56</v>
      </c>
      <c r="N24">
        <f>CORREL(D:D,C:C)</f>
        <v>0.91313712000753344</v>
      </c>
    </row>
    <row r="25" spans="1:14" ht="15" customHeight="1" x14ac:dyDescent="0.3">
      <c r="A25" s="38">
        <v>45017</v>
      </c>
      <c r="B25" s="36" t="s">
        <v>13</v>
      </c>
      <c r="C25" s="35">
        <v>7857.1428571428569</v>
      </c>
      <c r="D25" s="36">
        <v>5500</v>
      </c>
      <c r="E25" s="35">
        <v>5714.2857142857147</v>
      </c>
      <c r="F25" s="36">
        <v>100</v>
      </c>
      <c r="G25" s="36" t="s">
        <v>18</v>
      </c>
      <c r="H25" s="39">
        <v>0.98</v>
      </c>
      <c r="I25" s="39">
        <v>0.99</v>
      </c>
      <c r="J25" s="39">
        <v>0.81</v>
      </c>
    </row>
    <row r="26" spans="1:14" ht="15" customHeight="1" x14ac:dyDescent="0.3">
      <c r="A26" s="38">
        <v>45017</v>
      </c>
      <c r="B26" s="36" t="s">
        <v>14</v>
      </c>
      <c r="C26" s="35">
        <v>7857.1428571428569</v>
      </c>
      <c r="D26" s="36">
        <v>10000</v>
      </c>
      <c r="E26" s="35">
        <v>5714.2857142857147</v>
      </c>
      <c r="F26" s="36">
        <v>100</v>
      </c>
      <c r="G26" s="36" t="s">
        <v>18</v>
      </c>
      <c r="H26" s="39">
        <v>0.81</v>
      </c>
      <c r="I26" s="39">
        <v>0.91</v>
      </c>
      <c r="J26" s="39">
        <v>0.95</v>
      </c>
    </row>
    <row r="27" spans="1:14" ht="15" customHeight="1" x14ac:dyDescent="0.3">
      <c r="A27" s="38">
        <v>45017</v>
      </c>
      <c r="B27" s="36" t="s">
        <v>15</v>
      </c>
      <c r="C27" s="35">
        <v>7857.1428571428569</v>
      </c>
      <c r="D27" s="36">
        <v>2000</v>
      </c>
      <c r="E27" s="35">
        <v>5714.2857142857147</v>
      </c>
      <c r="F27" s="36">
        <v>100</v>
      </c>
      <c r="G27" s="36" t="s">
        <v>18</v>
      </c>
      <c r="H27" s="39">
        <v>0.97</v>
      </c>
      <c r="I27" s="39">
        <v>0.85</v>
      </c>
      <c r="J27" s="39">
        <v>0.85</v>
      </c>
    </row>
    <row r="28" spans="1:14" ht="15" customHeight="1" x14ac:dyDescent="0.3">
      <c r="A28" s="38">
        <v>45017</v>
      </c>
      <c r="B28" s="36" t="s">
        <v>16</v>
      </c>
      <c r="C28" s="35">
        <v>7857.1428571428569</v>
      </c>
      <c r="D28" s="36">
        <v>2000</v>
      </c>
      <c r="E28" s="35">
        <v>5714.2857142857147</v>
      </c>
      <c r="F28" s="36">
        <v>100</v>
      </c>
      <c r="G28" s="36" t="s">
        <v>18</v>
      </c>
      <c r="H28" s="39">
        <v>0.89</v>
      </c>
      <c r="I28" s="39">
        <v>0.94</v>
      </c>
      <c r="J28" s="39">
        <v>0.8</v>
      </c>
    </row>
    <row r="29" spans="1:14" ht="15" customHeight="1" x14ac:dyDescent="0.3">
      <c r="A29" s="38">
        <v>45017</v>
      </c>
      <c r="B29" s="36" t="s">
        <v>17</v>
      </c>
      <c r="C29" s="35">
        <v>7857.1428571428569</v>
      </c>
      <c r="D29" s="36">
        <v>2000</v>
      </c>
      <c r="E29" s="35">
        <v>5714.2857142857147</v>
      </c>
      <c r="F29" s="36">
        <v>100</v>
      </c>
      <c r="G29" s="36" t="s">
        <v>18</v>
      </c>
      <c r="H29" s="39">
        <v>0.88</v>
      </c>
      <c r="I29" s="39">
        <v>0.94</v>
      </c>
      <c r="J29" s="39">
        <v>0.7</v>
      </c>
    </row>
    <row r="30" spans="1:14" ht="15" customHeight="1" x14ac:dyDescent="0.3">
      <c r="A30" s="38">
        <v>45047</v>
      </c>
      <c r="B30" s="36" t="s">
        <v>10</v>
      </c>
      <c r="C30" s="35">
        <v>11428.571428571429</v>
      </c>
      <c r="D30" s="35">
        <v>20000</v>
      </c>
      <c r="E30" s="35">
        <v>2857.1428571428573</v>
      </c>
      <c r="F30" s="36">
        <v>90</v>
      </c>
      <c r="G30" s="36" t="s">
        <v>18</v>
      </c>
      <c r="H30" s="39">
        <v>0.75</v>
      </c>
      <c r="I30" s="39">
        <v>0.77</v>
      </c>
      <c r="J30" s="39">
        <v>0.84</v>
      </c>
    </row>
    <row r="31" spans="1:14" ht="15" customHeight="1" x14ac:dyDescent="0.3">
      <c r="A31" s="38">
        <v>45047</v>
      </c>
      <c r="B31" s="36" t="s">
        <v>12</v>
      </c>
      <c r="C31" s="35">
        <v>11428.571428571429</v>
      </c>
      <c r="D31" s="35">
        <v>17000</v>
      </c>
      <c r="E31" s="35">
        <v>2857.1428571428573</v>
      </c>
      <c r="F31" s="36">
        <v>80</v>
      </c>
      <c r="G31" s="36" t="s">
        <v>18</v>
      </c>
      <c r="H31" s="39">
        <v>0.73</v>
      </c>
      <c r="I31" s="39">
        <v>0.96</v>
      </c>
      <c r="J31" s="39">
        <v>0.93</v>
      </c>
    </row>
    <row r="32" spans="1:14" ht="15" customHeight="1" x14ac:dyDescent="0.3">
      <c r="A32" s="38">
        <v>45047</v>
      </c>
      <c r="B32" s="36" t="s">
        <v>13</v>
      </c>
      <c r="C32" s="35">
        <v>11428.571428571429</v>
      </c>
      <c r="D32" s="36">
        <v>16000</v>
      </c>
      <c r="E32" s="35">
        <v>2857.1428571428573</v>
      </c>
      <c r="F32" s="36">
        <v>90</v>
      </c>
      <c r="G32" s="36" t="s">
        <v>18</v>
      </c>
      <c r="H32" s="39">
        <v>0.93</v>
      </c>
      <c r="I32" s="39">
        <v>0.74</v>
      </c>
      <c r="J32" s="39">
        <v>0.93</v>
      </c>
      <c r="M32" t="s">
        <v>57</v>
      </c>
      <c r="N32">
        <f>CORREL(D:D,F:F)</f>
        <v>0.8605950432654963</v>
      </c>
    </row>
    <row r="33" spans="1:12" ht="15" customHeight="1" x14ac:dyDescent="0.3">
      <c r="A33" s="38">
        <v>45047</v>
      </c>
      <c r="B33" s="36" t="s">
        <v>14</v>
      </c>
      <c r="C33" s="35">
        <v>11428.571428571429</v>
      </c>
      <c r="D33" s="36">
        <v>12000</v>
      </c>
      <c r="E33" s="35">
        <v>2857.1428571428573</v>
      </c>
      <c r="F33" s="36">
        <v>110</v>
      </c>
      <c r="G33" s="36" t="s">
        <v>18</v>
      </c>
      <c r="H33" s="39">
        <v>0.85</v>
      </c>
      <c r="I33" s="39">
        <v>0.7</v>
      </c>
      <c r="J33" s="39">
        <v>0.99</v>
      </c>
    </row>
    <row r="34" spans="1:12" ht="15" customHeight="1" x14ac:dyDescent="0.3">
      <c r="A34" s="38">
        <v>45047</v>
      </c>
      <c r="B34" s="36" t="s">
        <v>15</v>
      </c>
      <c r="C34" s="35">
        <v>11428.571428571429</v>
      </c>
      <c r="D34" s="36">
        <v>20500</v>
      </c>
      <c r="E34" s="35">
        <v>2857.1428571428573</v>
      </c>
      <c r="F34" s="36">
        <v>90</v>
      </c>
      <c r="G34" s="36" t="s">
        <v>18</v>
      </c>
      <c r="H34" s="39">
        <v>0.92</v>
      </c>
      <c r="I34" s="39">
        <v>0.99</v>
      </c>
      <c r="J34" s="39">
        <v>0.88</v>
      </c>
    </row>
    <row r="35" spans="1:12" ht="15" customHeight="1" x14ac:dyDescent="0.3">
      <c r="A35" s="38">
        <v>45047</v>
      </c>
      <c r="B35" s="36" t="s">
        <v>16</v>
      </c>
      <c r="C35" s="35">
        <v>11428.571428571429</v>
      </c>
      <c r="D35" s="36">
        <v>21000</v>
      </c>
      <c r="E35" s="35">
        <v>2857.1428571428573</v>
      </c>
      <c r="F35" s="36">
        <v>100</v>
      </c>
      <c r="G35" s="36" t="s">
        <v>18</v>
      </c>
      <c r="H35" s="39">
        <v>0.75</v>
      </c>
      <c r="I35" s="39">
        <v>0.97</v>
      </c>
      <c r="J35" s="39">
        <v>0.83</v>
      </c>
    </row>
    <row r="36" spans="1:12" ht="15" customHeight="1" x14ac:dyDescent="0.3">
      <c r="A36" s="38">
        <v>45047</v>
      </c>
      <c r="B36" s="36" t="s">
        <v>17</v>
      </c>
      <c r="C36" s="35">
        <v>11428.571428571429</v>
      </c>
      <c r="D36" s="36">
        <v>21500</v>
      </c>
      <c r="E36" s="35">
        <v>2857.1428571428573</v>
      </c>
      <c r="F36" s="36">
        <v>90</v>
      </c>
      <c r="G36" s="36" t="s">
        <v>18</v>
      </c>
      <c r="H36" s="39">
        <v>0.77</v>
      </c>
      <c r="I36" s="39">
        <v>0.97</v>
      </c>
      <c r="J36" s="39">
        <v>0.78</v>
      </c>
    </row>
    <row r="37" spans="1:12" ht="15" customHeight="1" x14ac:dyDescent="0.3">
      <c r="A37" s="38">
        <v>45078</v>
      </c>
      <c r="B37" s="36" t="s">
        <v>10</v>
      </c>
      <c r="C37" s="35">
        <v>14285.714285714286</v>
      </c>
      <c r="D37" s="35">
        <v>22000</v>
      </c>
      <c r="E37" s="35">
        <v>857.14285714285711</v>
      </c>
      <c r="F37" s="36">
        <v>228</v>
      </c>
      <c r="G37" s="36" t="s">
        <v>18</v>
      </c>
      <c r="H37" s="39">
        <v>0.79</v>
      </c>
      <c r="I37" s="39">
        <v>0.75</v>
      </c>
      <c r="J37" s="39">
        <v>0.93</v>
      </c>
    </row>
    <row r="38" spans="1:12" ht="15" customHeight="1" x14ac:dyDescent="0.3">
      <c r="A38" s="38">
        <v>45078</v>
      </c>
      <c r="B38" s="36" t="s">
        <v>12</v>
      </c>
      <c r="C38" s="35">
        <v>14285.714285714286</v>
      </c>
      <c r="D38" s="35">
        <v>18000</v>
      </c>
      <c r="E38" s="35">
        <v>857.14285714285711</v>
      </c>
      <c r="F38" s="36">
        <v>220</v>
      </c>
      <c r="G38" s="36" t="s">
        <v>18</v>
      </c>
      <c r="H38" s="39">
        <v>0.81</v>
      </c>
      <c r="I38" s="39">
        <v>0.98</v>
      </c>
      <c r="J38" s="39">
        <v>0.86</v>
      </c>
    </row>
    <row r="39" spans="1:12" ht="15" customHeight="1" x14ac:dyDescent="0.3">
      <c r="A39" s="38">
        <v>45078</v>
      </c>
      <c r="B39" s="36" t="s">
        <v>13</v>
      </c>
      <c r="C39" s="35">
        <v>14285.714285714286</v>
      </c>
      <c r="D39" s="36">
        <v>18500</v>
      </c>
      <c r="E39" s="35">
        <v>857.14285714285711</v>
      </c>
      <c r="F39" s="36">
        <v>228</v>
      </c>
      <c r="G39" s="36" t="s">
        <v>18</v>
      </c>
      <c r="H39" s="39">
        <v>0.86</v>
      </c>
      <c r="I39" s="39">
        <v>0.82</v>
      </c>
      <c r="J39" s="39">
        <v>0.86</v>
      </c>
    </row>
    <row r="40" spans="1:12" ht="15" customHeight="1" x14ac:dyDescent="0.3">
      <c r="A40" s="38">
        <v>45078</v>
      </c>
      <c r="B40" s="36" t="s">
        <v>14</v>
      </c>
      <c r="C40" s="35">
        <v>14285.714285714286</v>
      </c>
      <c r="D40" s="36">
        <v>14314</v>
      </c>
      <c r="E40" s="35">
        <v>857.14285714285711</v>
      </c>
      <c r="F40" s="36">
        <v>238</v>
      </c>
      <c r="G40" s="36" t="s">
        <v>18</v>
      </c>
      <c r="H40" s="39">
        <v>0.72</v>
      </c>
      <c r="I40" s="39">
        <v>0.95</v>
      </c>
      <c r="J40" s="39">
        <v>0.9</v>
      </c>
    </row>
    <row r="41" spans="1:12" ht="15" customHeight="1" x14ac:dyDescent="0.3">
      <c r="A41" s="38">
        <v>45078</v>
      </c>
      <c r="B41" s="36" t="s">
        <v>15</v>
      </c>
      <c r="C41" s="35">
        <v>14285.714285714286</v>
      </c>
      <c r="D41" s="36">
        <v>21000</v>
      </c>
      <c r="E41" s="35">
        <v>857.14285714285711</v>
      </c>
      <c r="F41" s="36">
        <v>228</v>
      </c>
      <c r="G41" s="36" t="s">
        <v>18</v>
      </c>
      <c r="H41" s="39">
        <v>0.71</v>
      </c>
      <c r="I41" s="39">
        <v>0.8</v>
      </c>
      <c r="J41" s="39">
        <v>0.76</v>
      </c>
    </row>
    <row r="42" spans="1:12" ht="15" customHeight="1" x14ac:dyDescent="0.3">
      <c r="A42" s="38">
        <v>45078</v>
      </c>
      <c r="B42" s="36" t="s">
        <v>16</v>
      </c>
      <c r="C42" s="35">
        <v>14285.714285714286</v>
      </c>
      <c r="D42" s="36">
        <v>22500</v>
      </c>
      <c r="E42" s="35">
        <v>857.14285714285711</v>
      </c>
      <c r="F42" s="36">
        <v>230</v>
      </c>
      <c r="G42" s="36" t="s">
        <v>18</v>
      </c>
      <c r="H42" s="39">
        <v>0.97</v>
      </c>
      <c r="I42" s="39">
        <v>0.95</v>
      </c>
      <c r="J42" s="39">
        <v>0.85</v>
      </c>
    </row>
    <row r="43" spans="1:12" ht="15" customHeight="1" x14ac:dyDescent="0.3">
      <c r="A43" s="38">
        <v>45078</v>
      </c>
      <c r="B43" s="36" t="s">
        <v>17</v>
      </c>
      <c r="C43" s="35">
        <v>14285.714285714286</v>
      </c>
      <c r="D43" s="36">
        <v>22900</v>
      </c>
      <c r="E43" s="35">
        <v>857.14285714285711</v>
      </c>
      <c r="F43" s="36">
        <v>228</v>
      </c>
      <c r="G43" s="36" t="s">
        <v>18</v>
      </c>
      <c r="H43" s="39">
        <v>0.95</v>
      </c>
      <c r="I43" s="39">
        <v>0.85</v>
      </c>
      <c r="J43" s="39">
        <v>0.91</v>
      </c>
    </row>
    <row r="44" spans="1:12" ht="15" customHeight="1" x14ac:dyDescent="0.3">
      <c r="A44" s="38">
        <v>45108</v>
      </c>
      <c r="B44" s="36" t="s">
        <v>10</v>
      </c>
      <c r="C44" s="35">
        <v>18562.957142857143</v>
      </c>
      <c r="D44" s="35">
        <v>25000</v>
      </c>
      <c r="E44" s="35">
        <v>714.28571428571433</v>
      </c>
      <c r="F44" s="36">
        <v>250</v>
      </c>
      <c r="G44" s="36" t="s">
        <v>19</v>
      </c>
      <c r="H44" s="39">
        <v>0.97</v>
      </c>
      <c r="I44" s="39">
        <v>0.7</v>
      </c>
      <c r="J44" s="39">
        <v>0.93</v>
      </c>
      <c r="K44" s="1"/>
      <c r="L44" s="1"/>
    </row>
    <row r="45" spans="1:12" ht="15" customHeight="1" x14ac:dyDescent="0.3">
      <c r="A45" s="38">
        <v>45108</v>
      </c>
      <c r="B45" s="36" t="s">
        <v>12</v>
      </c>
      <c r="C45" s="35">
        <v>18562.957142857143</v>
      </c>
      <c r="D45" s="35">
        <v>22000</v>
      </c>
      <c r="E45" s="35">
        <v>714.28571428571433</v>
      </c>
      <c r="F45" s="36">
        <v>240</v>
      </c>
      <c r="G45" s="36" t="s">
        <v>19</v>
      </c>
      <c r="H45" s="39">
        <v>0.9</v>
      </c>
      <c r="I45" s="39">
        <v>0.98</v>
      </c>
      <c r="J45" s="39">
        <v>0.96</v>
      </c>
    </row>
    <row r="46" spans="1:12" ht="15" customHeight="1" x14ac:dyDescent="0.3">
      <c r="A46" s="38">
        <v>45108</v>
      </c>
      <c r="B46" s="36" t="s">
        <v>13</v>
      </c>
      <c r="C46" s="35">
        <v>18562.957142857143</v>
      </c>
      <c r="D46" s="36">
        <v>25000</v>
      </c>
      <c r="E46" s="35">
        <v>714.28571428571433</v>
      </c>
      <c r="F46" s="36">
        <v>270</v>
      </c>
      <c r="G46" s="36" t="s">
        <v>19</v>
      </c>
      <c r="H46" s="39">
        <v>0.9</v>
      </c>
      <c r="I46" s="39">
        <v>0.95</v>
      </c>
      <c r="J46" s="39">
        <v>0.98</v>
      </c>
    </row>
    <row r="47" spans="1:12" ht="15" customHeight="1" x14ac:dyDescent="0.3">
      <c r="A47" s="38">
        <v>45108</v>
      </c>
      <c r="B47" s="36" t="s">
        <v>14</v>
      </c>
      <c r="C47" s="35">
        <v>18562.957142857143</v>
      </c>
      <c r="D47" s="36">
        <v>25000</v>
      </c>
      <c r="E47" s="35">
        <v>714.28571428571433</v>
      </c>
      <c r="F47" s="36">
        <v>259</v>
      </c>
      <c r="G47" s="36" t="s">
        <v>19</v>
      </c>
      <c r="H47" s="39">
        <v>0.96</v>
      </c>
      <c r="I47" s="39">
        <v>0.81</v>
      </c>
      <c r="J47" s="39">
        <v>0.85</v>
      </c>
    </row>
    <row r="48" spans="1:12" ht="15" customHeight="1" x14ac:dyDescent="0.3">
      <c r="A48" s="38">
        <v>45108</v>
      </c>
      <c r="B48" s="36" t="s">
        <v>15</v>
      </c>
      <c r="C48" s="35">
        <v>18562.957142857143</v>
      </c>
      <c r="D48" s="36">
        <v>25000</v>
      </c>
      <c r="E48" s="35">
        <v>714.28571428571433</v>
      </c>
      <c r="F48" s="36">
        <v>260</v>
      </c>
      <c r="G48" s="36" t="s">
        <v>19</v>
      </c>
      <c r="H48" s="39">
        <v>0.98</v>
      </c>
      <c r="I48" s="39">
        <v>0.84</v>
      </c>
      <c r="J48" s="39">
        <v>0.89</v>
      </c>
    </row>
    <row r="49" spans="1:10" ht="15" customHeight="1" x14ac:dyDescent="0.3">
      <c r="A49" s="38">
        <v>45108</v>
      </c>
      <c r="B49" s="36" t="s">
        <v>16</v>
      </c>
      <c r="C49" s="35">
        <v>18562.957142857143</v>
      </c>
      <c r="D49" s="36">
        <v>25000</v>
      </c>
      <c r="E49" s="35">
        <v>714.28571428571433</v>
      </c>
      <c r="F49" s="36">
        <v>260</v>
      </c>
      <c r="G49" s="36" t="s">
        <v>19</v>
      </c>
      <c r="H49" s="39">
        <v>0.76</v>
      </c>
      <c r="I49" s="39">
        <v>0.7</v>
      </c>
      <c r="J49" s="39">
        <v>0.86</v>
      </c>
    </row>
    <row r="50" spans="1:10" ht="15" customHeight="1" x14ac:dyDescent="0.3">
      <c r="A50" s="38">
        <v>45108</v>
      </c>
      <c r="B50" s="36" t="s">
        <v>17</v>
      </c>
      <c r="C50" s="35">
        <v>18562.957142857143</v>
      </c>
      <c r="D50" s="36">
        <v>25000</v>
      </c>
      <c r="E50" s="35">
        <v>714.28571428571433</v>
      </c>
      <c r="F50" s="36">
        <v>261</v>
      </c>
      <c r="G50" s="36" t="s">
        <v>19</v>
      </c>
      <c r="H50" s="39">
        <v>0.91</v>
      </c>
      <c r="I50" s="39">
        <v>0.77</v>
      </c>
      <c r="J50" s="39">
        <v>0.75</v>
      </c>
    </row>
    <row r="51" spans="1:10" ht="15" customHeight="1" x14ac:dyDescent="0.3">
      <c r="A51" s="38">
        <v>45139</v>
      </c>
      <c r="B51" s="36" t="s">
        <v>10</v>
      </c>
      <c r="C51" s="35">
        <v>18571.428571428572</v>
      </c>
      <c r="D51" s="35">
        <v>25000</v>
      </c>
      <c r="E51" s="35">
        <v>714.28571428571433</v>
      </c>
      <c r="F51" s="36">
        <v>242</v>
      </c>
      <c r="G51" s="36" t="s">
        <v>19</v>
      </c>
      <c r="H51" s="39">
        <v>0.79</v>
      </c>
      <c r="I51" s="39">
        <v>0.81</v>
      </c>
      <c r="J51" s="39">
        <v>0.74</v>
      </c>
    </row>
    <row r="52" spans="1:10" ht="15" customHeight="1" x14ac:dyDescent="0.3">
      <c r="A52" s="38">
        <v>45139</v>
      </c>
      <c r="B52" s="36" t="s">
        <v>12</v>
      </c>
      <c r="C52" s="35">
        <v>18571.428571428572</v>
      </c>
      <c r="D52" s="35">
        <v>22500</v>
      </c>
      <c r="E52" s="35">
        <v>714.28571428571433</v>
      </c>
      <c r="F52" s="36">
        <v>250</v>
      </c>
      <c r="G52" s="36" t="s">
        <v>19</v>
      </c>
      <c r="H52" s="39">
        <v>0.85</v>
      </c>
      <c r="I52" s="39">
        <v>0.82</v>
      </c>
      <c r="J52" s="39">
        <v>0.73</v>
      </c>
    </row>
    <row r="53" spans="1:10" ht="15" customHeight="1" x14ac:dyDescent="0.3">
      <c r="A53" s="38">
        <v>45139</v>
      </c>
      <c r="B53" s="36" t="s">
        <v>13</v>
      </c>
      <c r="C53" s="35">
        <v>18571.428571428572</v>
      </c>
      <c r="D53" s="36">
        <v>25000</v>
      </c>
      <c r="E53" s="35">
        <v>714.28571428571433</v>
      </c>
      <c r="F53" s="36">
        <v>242</v>
      </c>
      <c r="G53" s="36" t="s">
        <v>19</v>
      </c>
      <c r="H53" s="39">
        <v>0.88</v>
      </c>
      <c r="I53" s="39">
        <v>0.84</v>
      </c>
      <c r="J53" s="39">
        <v>0.75</v>
      </c>
    </row>
    <row r="54" spans="1:10" ht="15" customHeight="1" x14ac:dyDescent="0.3">
      <c r="A54" s="38">
        <v>45139</v>
      </c>
      <c r="B54" s="36" t="s">
        <v>14</v>
      </c>
      <c r="C54" s="35">
        <v>18571.428571428572</v>
      </c>
      <c r="D54" s="36">
        <v>25000</v>
      </c>
      <c r="E54" s="35">
        <v>714.28571428571433</v>
      </c>
      <c r="F54" s="36">
        <v>242</v>
      </c>
      <c r="G54" s="36" t="s">
        <v>19</v>
      </c>
      <c r="H54" s="39">
        <v>0.81</v>
      </c>
      <c r="I54" s="39">
        <v>0.92</v>
      </c>
      <c r="J54" s="39">
        <v>0.91</v>
      </c>
    </row>
    <row r="55" spans="1:10" ht="15" customHeight="1" x14ac:dyDescent="0.3">
      <c r="A55" s="38">
        <v>45139</v>
      </c>
      <c r="B55" s="36" t="s">
        <v>15</v>
      </c>
      <c r="C55" s="35">
        <v>18571.428571428572</v>
      </c>
      <c r="D55" s="36">
        <v>25000</v>
      </c>
      <c r="E55" s="35">
        <v>714.28571428571433</v>
      </c>
      <c r="F55" s="36">
        <v>242</v>
      </c>
      <c r="G55" s="36" t="s">
        <v>19</v>
      </c>
      <c r="H55" s="39">
        <v>0.84</v>
      </c>
      <c r="I55" s="39">
        <v>0.73</v>
      </c>
      <c r="J55" s="39">
        <v>0.99</v>
      </c>
    </row>
    <row r="56" spans="1:10" ht="15" customHeight="1" x14ac:dyDescent="0.3">
      <c r="A56" s="38">
        <v>45139</v>
      </c>
      <c r="B56" s="36" t="s">
        <v>16</v>
      </c>
      <c r="C56" s="35">
        <v>18571.428571428572</v>
      </c>
      <c r="D56" s="36">
        <v>25000</v>
      </c>
      <c r="E56" s="35">
        <v>714.28571428571433</v>
      </c>
      <c r="F56" s="36">
        <v>240</v>
      </c>
      <c r="G56" s="36" t="s">
        <v>19</v>
      </c>
      <c r="H56" s="39">
        <v>0.93</v>
      </c>
      <c r="I56" s="39">
        <v>0.79</v>
      </c>
      <c r="J56" s="39">
        <v>0.72</v>
      </c>
    </row>
    <row r="57" spans="1:10" ht="15" customHeight="1" x14ac:dyDescent="0.3">
      <c r="A57" s="38">
        <v>45139</v>
      </c>
      <c r="B57" s="36" t="s">
        <v>17</v>
      </c>
      <c r="C57" s="35">
        <v>18571.428571428572</v>
      </c>
      <c r="D57" s="36">
        <v>25000</v>
      </c>
      <c r="E57" s="35">
        <v>714.28571428571433</v>
      </c>
      <c r="F57" s="36">
        <v>242</v>
      </c>
      <c r="G57" s="36" t="s">
        <v>19</v>
      </c>
      <c r="H57" s="39">
        <v>0.84</v>
      </c>
      <c r="I57" s="39">
        <v>0.79</v>
      </c>
      <c r="J57" s="39">
        <v>0.8</v>
      </c>
    </row>
    <row r="58" spans="1:10" ht="15" customHeight="1" x14ac:dyDescent="0.3">
      <c r="A58" s="38">
        <v>45170</v>
      </c>
      <c r="B58" s="36" t="s">
        <v>10</v>
      </c>
      <c r="C58" s="35">
        <v>17857.142857142859</v>
      </c>
      <c r="D58" s="35">
        <v>22500</v>
      </c>
      <c r="E58" s="35">
        <v>285.71428571428572</v>
      </c>
      <c r="F58" s="36">
        <v>285</v>
      </c>
      <c r="G58" s="36" t="s">
        <v>19</v>
      </c>
      <c r="H58" s="39">
        <v>0.85</v>
      </c>
      <c r="I58" s="39">
        <v>0.91</v>
      </c>
      <c r="J58" s="39">
        <v>0.84</v>
      </c>
    </row>
    <row r="59" spans="1:10" ht="15" customHeight="1" x14ac:dyDescent="0.3">
      <c r="A59" s="38">
        <v>45170</v>
      </c>
      <c r="B59" s="36" t="s">
        <v>12</v>
      </c>
      <c r="C59" s="35">
        <v>17857.142857142859</v>
      </c>
      <c r="D59" s="35">
        <v>21500</v>
      </c>
      <c r="E59" s="35">
        <v>285.71428571428572</v>
      </c>
      <c r="F59" s="36">
        <v>275</v>
      </c>
      <c r="G59" s="36" t="s">
        <v>19</v>
      </c>
      <c r="H59" s="39">
        <v>0.86</v>
      </c>
      <c r="I59" s="39">
        <v>0.75</v>
      </c>
      <c r="J59" s="39">
        <v>0.96</v>
      </c>
    </row>
    <row r="60" spans="1:10" ht="15" customHeight="1" x14ac:dyDescent="0.3">
      <c r="A60" s="38">
        <v>45170</v>
      </c>
      <c r="B60" s="36" t="s">
        <v>13</v>
      </c>
      <c r="C60" s="35">
        <v>17857.142857142859</v>
      </c>
      <c r="D60" s="36">
        <v>24000</v>
      </c>
      <c r="E60" s="35">
        <v>285.71428571428572</v>
      </c>
      <c r="F60" s="36">
        <v>285</v>
      </c>
      <c r="G60" s="36" t="s">
        <v>19</v>
      </c>
      <c r="H60" s="39">
        <v>0.96</v>
      </c>
      <c r="I60" s="39">
        <v>0.77</v>
      </c>
      <c r="J60" s="39">
        <v>0.92</v>
      </c>
    </row>
    <row r="61" spans="1:10" ht="15" customHeight="1" x14ac:dyDescent="0.3">
      <c r="A61" s="38">
        <v>45170</v>
      </c>
      <c r="B61" s="36" t="s">
        <v>14</v>
      </c>
      <c r="C61" s="35">
        <v>17857.142857142859</v>
      </c>
      <c r="D61" s="36">
        <v>24500</v>
      </c>
      <c r="E61" s="35">
        <v>285.71428571428572</v>
      </c>
      <c r="F61" s="36">
        <v>290</v>
      </c>
      <c r="G61" s="36" t="s">
        <v>19</v>
      </c>
      <c r="H61" s="39">
        <v>0.99</v>
      </c>
      <c r="I61" s="39">
        <v>0.97</v>
      </c>
      <c r="J61" s="39">
        <v>0.73</v>
      </c>
    </row>
    <row r="62" spans="1:10" ht="15" customHeight="1" x14ac:dyDescent="0.3">
      <c r="A62" s="38">
        <v>45170</v>
      </c>
      <c r="B62" s="36" t="s">
        <v>15</v>
      </c>
      <c r="C62" s="35">
        <v>17857.142857142859</v>
      </c>
      <c r="D62" s="36">
        <v>24500</v>
      </c>
      <c r="E62" s="35">
        <v>285.71428571428572</v>
      </c>
      <c r="F62" s="36">
        <v>310</v>
      </c>
      <c r="G62" s="36" t="s">
        <v>19</v>
      </c>
      <c r="H62" s="39">
        <v>0.77</v>
      </c>
      <c r="I62" s="39">
        <v>0.72</v>
      </c>
      <c r="J62" s="39">
        <v>0.85</v>
      </c>
    </row>
    <row r="63" spans="1:10" ht="15" customHeight="1" x14ac:dyDescent="0.3">
      <c r="A63" s="38">
        <v>45170</v>
      </c>
      <c r="B63" s="36" t="s">
        <v>16</v>
      </c>
      <c r="C63" s="35">
        <v>17857.142857142859</v>
      </c>
      <c r="D63" s="36">
        <v>24500</v>
      </c>
      <c r="E63" s="35">
        <v>285.71428571428572</v>
      </c>
      <c r="F63" s="36">
        <v>270</v>
      </c>
      <c r="G63" s="36" t="s">
        <v>19</v>
      </c>
      <c r="H63" s="39">
        <v>0.77</v>
      </c>
      <c r="I63" s="39">
        <v>0.96</v>
      </c>
      <c r="J63" s="39">
        <v>0.78</v>
      </c>
    </row>
    <row r="64" spans="1:10" ht="15" customHeight="1" x14ac:dyDescent="0.3">
      <c r="A64" s="38">
        <v>45170</v>
      </c>
      <c r="B64" s="36" t="s">
        <v>17</v>
      </c>
      <c r="C64" s="35">
        <v>17857.142857142859</v>
      </c>
      <c r="D64" s="36">
        <v>24500</v>
      </c>
      <c r="E64" s="35">
        <v>285.71428571428572</v>
      </c>
      <c r="F64" s="36">
        <v>285</v>
      </c>
      <c r="G64" s="36" t="s">
        <v>19</v>
      </c>
      <c r="H64" s="39">
        <v>0.78</v>
      </c>
      <c r="I64" s="39">
        <v>0.8</v>
      </c>
      <c r="J64" s="39">
        <v>0.85</v>
      </c>
    </row>
  </sheetData>
  <conditionalFormatting sqref="M24:N24 M32:N32">
    <cfRule type="colorScale" priority="2">
      <colorScale>
        <cfvo type="min"/>
        <cfvo type="percentile" val="50"/>
        <cfvo type="max"/>
        <color rgb="FF63BE7B"/>
        <color rgb="FFFFEB84"/>
        <color rgb="FFF8696B"/>
      </colorScale>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C831-DF7B-41F4-89D2-F5BEDAD64F87}">
  <dimension ref="B1:BC16"/>
  <sheetViews>
    <sheetView topLeftCell="I1" workbookViewId="0">
      <selection activeCell="P2" sqref="P2"/>
    </sheetView>
  </sheetViews>
  <sheetFormatPr defaultRowHeight="15.6" x14ac:dyDescent="0.3"/>
  <cols>
    <col min="2" max="2" width="30.3984375" bestFit="1" customWidth="1"/>
    <col min="3" max="3" width="9.8984375" bestFit="1" customWidth="1"/>
    <col min="4" max="4" width="6.69921875" customWidth="1"/>
    <col min="5" max="5" width="29.69921875" customWidth="1"/>
    <col min="6" max="6" width="16.19921875" bestFit="1" customWidth="1"/>
    <col min="7" max="7" width="26.3984375" style="19" bestFit="1" customWidth="1"/>
    <col min="8" max="9" width="12.19921875" bestFit="1" customWidth="1"/>
    <col min="10" max="10" width="11.3984375" bestFit="1" customWidth="1"/>
    <col min="12" max="12" width="9.8984375" customWidth="1"/>
    <col min="14" max="14" width="11.09765625" style="19" customWidth="1"/>
    <col min="16" max="16" width="12.19921875" bestFit="1" customWidth="1"/>
    <col min="17" max="17" width="11.3984375" bestFit="1" customWidth="1"/>
    <col min="20" max="20" width="11.09765625" style="24" customWidth="1"/>
    <col min="22" max="22" width="12.19921875" bestFit="1" customWidth="1"/>
    <col min="23" max="23" width="11.3984375" bestFit="1" customWidth="1"/>
    <col min="25" max="25" width="8.796875" style="24"/>
    <col min="27" max="27" width="12.19921875" bestFit="1" customWidth="1"/>
    <col min="28" max="28" width="11.796875" bestFit="1" customWidth="1"/>
    <col min="33" max="33" width="8.796875" style="24"/>
    <col min="35" max="35" width="12.19921875" bestFit="1" customWidth="1"/>
    <col min="36" max="37" width="11.3984375" bestFit="1" customWidth="1"/>
    <col min="40" max="40" width="8.796875" style="24"/>
    <col min="42" max="42" width="12.19921875" bestFit="1" customWidth="1"/>
    <col min="43" max="43" width="16.19921875" bestFit="1" customWidth="1"/>
    <col min="47" max="47" width="8.796875" style="30"/>
    <col min="49" max="49" width="12.19921875" bestFit="1" customWidth="1"/>
    <col min="50" max="50" width="26.3984375" bestFit="1" customWidth="1"/>
    <col min="52" max="52" width="8.796875" style="30"/>
    <col min="54" max="54" width="12.19921875" bestFit="1" customWidth="1"/>
    <col min="55" max="55" width="26.796875" bestFit="1" customWidth="1"/>
  </cols>
  <sheetData>
    <row r="1" spans="2:55" x14ac:dyDescent="0.3">
      <c r="L1" s="20" t="s">
        <v>41</v>
      </c>
      <c r="R1" s="20" t="s">
        <v>1</v>
      </c>
      <c r="W1" s="20" t="s">
        <v>3</v>
      </c>
      <c r="AB1" s="20" t="s">
        <v>42</v>
      </c>
      <c r="AK1" s="21" t="s">
        <v>43</v>
      </c>
      <c r="AQ1" s="21" t="s">
        <v>45</v>
      </c>
      <c r="AX1" s="21" t="s">
        <v>46</v>
      </c>
      <c r="BC1" s="21" t="s">
        <v>47</v>
      </c>
    </row>
    <row r="2" spans="2:55" x14ac:dyDescent="0.3">
      <c r="B2" s="12" t="s">
        <v>23</v>
      </c>
      <c r="C2" s="2"/>
      <c r="E2" s="20" t="s">
        <v>40</v>
      </c>
      <c r="I2" s="3" t="s">
        <v>25</v>
      </c>
      <c r="J2" s="4" t="s">
        <v>20</v>
      </c>
      <c r="P2" s="3" t="s">
        <v>25</v>
      </c>
      <c r="Q2" s="4" t="s">
        <v>20</v>
      </c>
    </row>
    <row r="3" spans="2:55" x14ac:dyDescent="0.3">
      <c r="B3" s="13" t="s">
        <v>20</v>
      </c>
      <c r="C3" s="14">
        <v>754940.69999999937</v>
      </c>
      <c r="I3" s="5" t="s">
        <v>27</v>
      </c>
      <c r="J3" s="6">
        <v>30000</v>
      </c>
      <c r="P3" s="5" t="s">
        <v>10</v>
      </c>
      <c r="Q3" s="9">
        <v>107134.38571428573</v>
      </c>
      <c r="V3" s="3" t="s">
        <v>25</v>
      </c>
      <c r="W3" s="4" t="s">
        <v>20</v>
      </c>
      <c r="AA3" s="3" t="s">
        <v>25</v>
      </c>
      <c r="AB3" s="4" t="s">
        <v>21</v>
      </c>
      <c r="AI3" s="3" t="s">
        <v>25</v>
      </c>
      <c r="AJ3" s="4" t="s">
        <v>20</v>
      </c>
      <c r="AP3" s="3" t="s">
        <v>25</v>
      </c>
      <c r="AQ3" s="4" t="s">
        <v>22</v>
      </c>
      <c r="AW3" s="3" t="s">
        <v>25</v>
      </c>
      <c r="AX3" s="4" t="s">
        <v>37</v>
      </c>
      <c r="BB3" s="3" t="s">
        <v>25</v>
      </c>
      <c r="BC3" s="4" t="s">
        <v>38</v>
      </c>
    </row>
    <row r="4" spans="2:55" x14ac:dyDescent="0.3">
      <c r="B4" s="13" t="s">
        <v>21</v>
      </c>
      <c r="C4" s="14">
        <v>891111</v>
      </c>
      <c r="I4" s="5" t="s">
        <v>28</v>
      </c>
      <c r="J4" s="6">
        <v>45000</v>
      </c>
      <c r="P4" s="7" t="s">
        <v>12</v>
      </c>
      <c r="Q4" s="22">
        <v>115634.38571428573</v>
      </c>
      <c r="V4" s="5" t="s">
        <v>11</v>
      </c>
      <c r="W4" s="9">
        <v>134999.99999999997</v>
      </c>
      <c r="AA4" s="5" t="s">
        <v>27</v>
      </c>
      <c r="AB4" s="6">
        <v>19466</v>
      </c>
      <c r="AI4" s="5" t="s">
        <v>27</v>
      </c>
      <c r="AJ4" s="6">
        <v>30000</v>
      </c>
      <c r="AP4" s="5" t="s">
        <v>27</v>
      </c>
      <c r="AQ4" s="6">
        <v>300</v>
      </c>
      <c r="AW4" s="5" t="s">
        <v>11</v>
      </c>
      <c r="AX4" s="31">
        <v>17.78</v>
      </c>
      <c r="BB4" s="5" t="s">
        <v>11</v>
      </c>
      <c r="BC4" s="31">
        <v>18.05</v>
      </c>
    </row>
    <row r="5" spans="2:55" x14ac:dyDescent="0.3">
      <c r="B5" s="13" t="s">
        <v>36</v>
      </c>
      <c r="C5" s="14">
        <v>117999.99999999994</v>
      </c>
      <c r="I5" s="5" t="s">
        <v>29</v>
      </c>
      <c r="J5" s="6">
        <v>60000</v>
      </c>
      <c r="P5" s="7" t="s">
        <v>13</v>
      </c>
      <c r="Q5" s="22">
        <v>100134.38571428572</v>
      </c>
      <c r="V5" s="7" t="s">
        <v>18</v>
      </c>
      <c r="W5" s="22">
        <v>235000.00000000006</v>
      </c>
      <c r="AA5" s="7" t="s">
        <v>28</v>
      </c>
      <c r="AB5" s="8">
        <v>29431</v>
      </c>
      <c r="AI5" s="5" t="s">
        <v>28</v>
      </c>
      <c r="AJ5" s="6">
        <v>45000</v>
      </c>
      <c r="AP5" s="5" t="s">
        <v>28</v>
      </c>
      <c r="AQ5" s="6">
        <v>310</v>
      </c>
      <c r="AW5" s="7" t="s">
        <v>18</v>
      </c>
      <c r="AX5" s="32">
        <v>17.819999999999997</v>
      </c>
      <c r="BB5" s="7" t="s">
        <v>18</v>
      </c>
      <c r="BC5" s="32">
        <v>18.48</v>
      </c>
    </row>
    <row r="6" spans="2:55" x14ac:dyDescent="0.3">
      <c r="B6" s="13" t="s">
        <v>22</v>
      </c>
      <c r="C6" s="14">
        <v>9360</v>
      </c>
      <c r="I6" s="5" t="s">
        <v>30</v>
      </c>
      <c r="J6" s="6">
        <v>54999.999999999993</v>
      </c>
      <c r="P6" s="7" t="s">
        <v>14</v>
      </c>
      <c r="Q6" s="22">
        <v>102134.38571428573</v>
      </c>
      <c r="V6" s="7" t="s">
        <v>19</v>
      </c>
      <c r="W6" s="22">
        <v>384940.69999999995</v>
      </c>
      <c r="AA6" s="7" t="s">
        <v>29</v>
      </c>
      <c r="AB6" s="8">
        <v>35500</v>
      </c>
      <c r="AI6" s="5" t="s">
        <v>29</v>
      </c>
      <c r="AJ6" s="6">
        <v>60000</v>
      </c>
      <c r="AP6" s="5" t="s">
        <v>29</v>
      </c>
      <c r="AQ6" s="6">
        <v>300</v>
      </c>
      <c r="AW6" s="7" t="s">
        <v>19</v>
      </c>
      <c r="AX6" s="32">
        <v>18.3</v>
      </c>
      <c r="BB6" s="7" t="s">
        <v>19</v>
      </c>
      <c r="BC6" s="32">
        <v>17.330000000000002</v>
      </c>
    </row>
    <row r="7" spans="2:55" x14ac:dyDescent="0.3">
      <c r="B7" s="13" t="s">
        <v>37</v>
      </c>
      <c r="C7" s="14">
        <v>53.900000000000013</v>
      </c>
      <c r="I7" s="5" t="s">
        <v>31</v>
      </c>
      <c r="J7" s="6">
        <v>80000.000000000015</v>
      </c>
      <c r="P7" s="7" t="s">
        <v>15</v>
      </c>
      <c r="Q7" s="22">
        <v>109134.38571428573</v>
      </c>
      <c r="V7" s="10" t="s">
        <v>26</v>
      </c>
      <c r="W7" s="23">
        <v>754940.7</v>
      </c>
      <c r="AA7" s="7" t="s">
        <v>30</v>
      </c>
      <c r="AB7" s="8">
        <v>29000</v>
      </c>
      <c r="AI7" s="5" t="s">
        <v>30</v>
      </c>
      <c r="AJ7" s="6">
        <v>54999.999999999993</v>
      </c>
      <c r="AP7" s="5" t="s">
        <v>30</v>
      </c>
      <c r="AQ7" s="6">
        <v>700</v>
      </c>
      <c r="AW7" s="10" t="s">
        <v>26</v>
      </c>
      <c r="AX7" s="33">
        <v>53.899999999999991</v>
      </c>
      <c r="BB7" s="10" t="s">
        <v>26</v>
      </c>
      <c r="BC7" s="33">
        <v>53.86</v>
      </c>
    </row>
    <row r="8" spans="2:55" x14ac:dyDescent="0.3">
      <c r="B8" s="13" t="s">
        <v>38</v>
      </c>
      <c r="C8" s="15">
        <v>53.860000000000014</v>
      </c>
      <c r="I8" s="5" t="s">
        <v>32</v>
      </c>
      <c r="J8" s="6">
        <v>100000.00000000001</v>
      </c>
      <c r="P8" s="7" t="s">
        <v>16</v>
      </c>
      <c r="Q8" s="22">
        <v>103634.38571428573</v>
      </c>
      <c r="AA8" s="7" t="s">
        <v>31</v>
      </c>
      <c r="AB8" s="8">
        <v>128000</v>
      </c>
      <c r="AI8" s="5" t="s">
        <v>31</v>
      </c>
      <c r="AJ8" s="6">
        <v>80000.000000000015</v>
      </c>
      <c r="AP8" s="5" t="s">
        <v>31</v>
      </c>
      <c r="AQ8" s="6">
        <v>650</v>
      </c>
    </row>
    <row r="9" spans="2:55" x14ac:dyDescent="0.3">
      <c r="B9" s="13" t="s">
        <v>39</v>
      </c>
      <c r="C9" s="14">
        <v>53.219999999999992</v>
      </c>
      <c r="E9" s="16"/>
      <c r="F9" s="17" t="s">
        <v>24</v>
      </c>
      <c r="I9" s="5" t="s">
        <v>33</v>
      </c>
      <c r="J9" s="6">
        <v>129940.69999999998</v>
      </c>
      <c r="P9" s="7" t="s">
        <v>17</v>
      </c>
      <c r="Q9" s="22">
        <v>117134.38571428573</v>
      </c>
      <c r="AA9" s="7" t="s">
        <v>32</v>
      </c>
      <c r="AB9" s="8">
        <v>139214</v>
      </c>
      <c r="AI9" s="5" t="s">
        <v>32</v>
      </c>
      <c r="AJ9" s="6">
        <v>100000.00000000001</v>
      </c>
      <c r="AP9" s="5" t="s">
        <v>32</v>
      </c>
      <c r="AQ9" s="6">
        <v>1600</v>
      </c>
    </row>
    <row r="10" spans="2:55" x14ac:dyDescent="0.3">
      <c r="E10" s="18" t="s">
        <v>20</v>
      </c>
      <c r="F10" s="25">
        <f>GETPIVOTDATA("Sum of Sales",$B$2)</f>
        <v>754940.69999999937</v>
      </c>
      <c r="I10" s="5" t="s">
        <v>34</v>
      </c>
      <c r="J10" s="6">
        <v>130000.00000000003</v>
      </c>
      <c r="P10" s="10" t="s">
        <v>26</v>
      </c>
      <c r="Q10" s="23">
        <v>754940.70000000019</v>
      </c>
      <c r="AA10" s="7" t="s">
        <v>33</v>
      </c>
      <c r="AB10" s="8">
        <v>172000</v>
      </c>
      <c r="AI10" s="5" t="s">
        <v>33</v>
      </c>
      <c r="AJ10" s="6">
        <v>129940.69999999998</v>
      </c>
      <c r="AP10" s="5" t="s">
        <v>33</v>
      </c>
      <c r="AQ10" s="6">
        <v>1800</v>
      </c>
    </row>
    <row r="11" spans="2:55" x14ac:dyDescent="0.3">
      <c r="E11" s="18" t="s">
        <v>21</v>
      </c>
      <c r="F11" s="25">
        <f>GETPIVOTDATA("Sum of Profit",$B$2)</f>
        <v>891111</v>
      </c>
      <c r="I11" s="5" t="s">
        <v>35</v>
      </c>
      <c r="J11" s="6">
        <v>125000</v>
      </c>
      <c r="AA11" s="7" t="s">
        <v>34</v>
      </c>
      <c r="AB11" s="8">
        <v>172500</v>
      </c>
      <c r="AI11" s="5" t="s">
        <v>34</v>
      </c>
      <c r="AJ11" s="6">
        <v>130000.00000000003</v>
      </c>
      <c r="AP11" s="5" t="s">
        <v>34</v>
      </c>
      <c r="AQ11" s="6">
        <v>1700</v>
      </c>
    </row>
    <row r="12" spans="2:55" x14ac:dyDescent="0.3">
      <c r="E12" s="18" t="s">
        <v>36</v>
      </c>
      <c r="F12" s="25">
        <f>GETPIVOTDATA("Sum of Target Sales",$B$2)</f>
        <v>117999.99999999994</v>
      </c>
      <c r="I12" s="10" t="s">
        <v>26</v>
      </c>
      <c r="J12" s="11">
        <v>754940.7</v>
      </c>
      <c r="AA12" s="7" t="s">
        <v>35</v>
      </c>
      <c r="AB12" s="8">
        <v>166000</v>
      </c>
      <c r="AI12" s="5" t="s">
        <v>35</v>
      </c>
      <c r="AJ12" s="6">
        <v>125000</v>
      </c>
      <c r="AP12" s="5" t="s">
        <v>35</v>
      </c>
      <c r="AQ12" s="6">
        <v>2000</v>
      </c>
    </row>
    <row r="13" spans="2:55" x14ac:dyDescent="0.3">
      <c r="E13" s="18" t="s">
        <v>22</v>
      </c>
      <c r="F13" s="25">
        <f>GETPIVOTDATA("Sum of Customers",$B$2)</f>
        <v>9360</v>
      </c>
      <c r="AA13" s="10" t="s">
        <v>26</v>
      </c>
      <c r="AB13" s="11">
        <v>891111</v>
      </c>
      <c r="AI13" s="10" t="s">
        <v>26</v>
      </c>
      <c r="AJ13" s="11">
        <v>754940.7</v>
      </c>
      <c r="AP13" s="10" t="s">
        <v>26</v>
      </c>
      <c r="AQ13" s="11">
        <v>9360</v>
      </c>
    </row>
    <row r="14" spans="2:55" x14ac:dyDescent="0.3">
      <c r="E14" s="18" t="s">
        <v>37</v>
      </c>
      <c r="F14" s="26">
        <f>GETPIVOTDATA("Sum of Sales Completion Rate",$B$2)</f>
        <v>53.900000000000013</v>
      </c>
    </row>
    <row r="15" spans="2:55" x14ac:dyDescent="0.3">
      <c r="E15" s="18" t="s">
        <v>38</v>
      </c>
      <c r="F15" s="27">
        <f>GETPIVOTDATA("Sum of Profit Completion Rate",$B$2)</f>
        <v>53.860000000000014</v>
      </c>
    </row>
    <row r="16" spans="2:55" x14ac:dyDescent="0.3">
      <c r="E16" s="18" t="s">
        <v>39</v>
      </c>
      <c r="F16" s="26">
        <f>GETPIVOTDATA("Sum of Customer Completion Rate",$B$2)</f>
        <v>53.219999999999992</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3CF5-ABA0-4C8B-8FD7-0E857BBA315F}">
  <dimension ref="A2:C2"/>
  <sheetViews>
    <sheetView showGridLines="0" tabSelected="1" workbookViewId="0">
      <selection activeCell="C6" sqref="C6"/>
    </sheetView>
  </sheetViews>
  <sheetFormatPr defaultRowHeight="15.6" x14ac:dyDescent="0.3"/>
  <cols>
    <col min="1" max="1" width="12.5" style="24" customWidth="1"/>
    <col min="2" max="16384" width="8.796875" style="24"/>
  </cols>
  <sheetData>
    <row r="2" spans="1:3" ht="25.8" x14ac:dyDescent="0.5">
      <c r="A2" s="28" t="s">
        <v>58</v>
      </c>
      <c r="B2" s="28" t="s">
        <v>44</v>
      </c>
      <c r="C2"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vt:lpstr>
      <vt:lpstr>Dashboard</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10</cp:lastModifiedBy>
  <dcterms:created xsi:type="dcterms:W3CDTF">2014-05-13T23:37:49Z</dcterms:created>
  <dcterms:modified xsi:type="dcterms:W3CDTF">2024-11-19T05:07:04Z</dcterms:modified>
</cp:coreProperties>
</file>