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E:\excel-project-coffee-sales\"/>
    </mc:Choice>
  </mc:AlternateContent>
  <xr:revisionPtr revIDLastSave="0" documentId="13_ncr:1_{D848B419-2B08-484B-89D0-1A603FE94F82}" xr6:coauthVersionLast="47" xr6:coauthVersionMax="47" xr10:uidLastSave="{00000000-0000-0000-0000-000000000000}"/>
  <bookViews>
    <workbookView showHorizontalScroll="0" showVerticalScroll="0" showSheetTabs="0" xWindow="-120" yWindow="-120" windowWidth="20730" windowHeight="11040" firstSheet="1" activeTab="1" xr2:uid="{00000000-000D-0000-FFFF-FFFF00000000}"/>
  </bookViews>
  <sheets>
    <sheet name="Total Sales" sheetId="20" r:id="rId1"/>
    <sheet name="Dashboard" sheetId="27" r:id="rId2"/>
    <sheet name="Top 5 Customers" sheetId="24" r:id="rId3"/>
    <sheet name="Sales By Country"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ast_Type_Name">#N/A</definedName>
    <definedName name="Slicer_Size">#N/A</definedName>
  </definedNames>
  <calcPr calcId="191028"/>
  <pivotCaches>
    <pivotCache cacheId="6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24" l="1"/>
  <c r="D6" i="24"/>
  <c r="D8" i="24"/>
  <c r="D9" i="24"/>
  <c r="D5" i="24"/>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I3"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3" i="17"/>
  <c r="M4" i="17"/>
  <c r="M5" i="17"/>
  <c r="M6" i="17"/>
  <c r="M7" i="17"/>
  <c r="M8" i="17"/>
  <c r="M9" i="17"/>
  <c r="M10" i="17"/>
  <c r="M1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G4" i="17"/>
  <c r="G5" i="17"/>
  <c r="G6" i="17"/>
  <c r="G7" i="17"/>
  <c r="G8" i="17"/>
  <c r="G9" i="17"/>
  <c r="G10"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2" i="17"/>
</calcChain>
</file>

<file path=xl/sharedStrings.xml><?xml version="1.0" encoding="utf-8"?>
<sst xmlns="http://schemas.openxmlformats.org/spreadsheetml/2006/main" count="12036" uniqueCount="6222">
  <si>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</si>
  <si>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</si>
  <si>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</si>
  <si>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</si>
  <si>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</si>
  <si>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</si>
  <si>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</si>
  <si>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</si>
  <si>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</si>
  <si>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</si>
  <si>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</si>
  <si>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</si>
  <si>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</si>
  <si>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</si>
  <si>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</si>
  <si>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</si>
  <si>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</si>
  <si>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</si>
  <si>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</si>
  <si>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</si>
  <si>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</si>
  <si>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</si>
  <si>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</si>
  <si>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</si>
  <si>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</si>
  <si>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</si>
  <si>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</si>
  <si>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</si>
  <si>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</si>
  <si>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</si>
  <si>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</si>
  <si>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</si>
  <si>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</si>
  <si>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</si>
  <si>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</si>
  <si>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</si>
  <si>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</si>
  <si>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</si>
  <si>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</si>
  <si>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</si>
  <si>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</si>
  <si>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</si>
  <si>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</si>
  <si>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</si>
  <si>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</si>
  <si>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</si>
  <si>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</si>
  <si>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</si>
  <si>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</si>
  <si>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</si>
  <si>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</si>
  <si>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</si>
  <si>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</si>
  <si>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</si>
  <si>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</si>
  <si>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</si>
  <si>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</si>
  <si>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</si>
  <si>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</si>
  <si>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</si>
  <si>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</si>
  <si>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</si>
  <si>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</si>
  <si>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</si>
  <si>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</si>
  <si>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</si>
  <si>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</si>
  <si>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</si>
  <si>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</si>
  <si>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</si>
  <si>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</si>
  <si>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</si>
  <si>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</si>
  <si>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</si>
  <si>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</si>
  <si>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</si>
  <si>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</si>
  <si>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</si>
  <si>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</si>
  <si>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</si>
  <si>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</si>
  <si>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</si>
  <si>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</si>
  <si>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</si>
  <si>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</si>
  <si>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</si>
  <si>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</si>
  <si>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</si>
  <si>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</si>
  <si>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</si>
  <si>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</si>
  <si>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</si>
  <si>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</si>
  <si>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</si>
  <si>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</si>
  <si>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</si>
  <si>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</si>
  <si>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</si>
  <si>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</si>
  <si>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</si>
  <si>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</si>
  <si>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</si>
  <si>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</si>
  <si>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</si>
  <si>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</si>
  <si>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</si>
  <si>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</si>
  <si>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</si>
  <si>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</si>
  <si>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</si>
  <si>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</si>
  <si>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</si>
  <si>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</si>
  <si>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</si>
  <si>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</si>
  <si>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</si>
  <si>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</si>
  <si>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</si>
  <si>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</si>
  <si>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</si>
  <si>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</si>
  <si>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</si>
  <si>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</si>
  <si>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</si>
  <si>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</si>
  <si>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</si>
  <si>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</si>
  <si>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</si>
  <si>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</si>
  <si>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</si>
  <si>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</si>
  <si>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</si>
  <si>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</si>
  <si>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</si>
  <si>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</si>
  <si>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</si>
  <si>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</si>
  <si>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</si>
  <si>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</si>
  <si>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</si>
  <si>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</si>
  <si>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</si>
  <si>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</si>
  <si>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</si>
  <si>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</si>
  <si>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</si>
  <si>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</si>
  <si>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</si>
  <si>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</si>
  <si>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</si>
  <si>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</si>
  <si>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</si>
  <si>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</si>
  <si>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</si>
  <si>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</si>
  <si>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</si>
  <si>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</si>
  <si>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</si>
  <si>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</si>
  <si>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</si>
  <si>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</si>
  <si>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</si>
  <si>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</si>
  <si>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</si>
  <si>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</si>
  <si>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</si>
  <si>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</si>
  <si>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</si>
  <si>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</si>
  <si>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</si>
  <si>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</si>
  <si>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</si>
  <si>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</si>
  <si>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</si>
  <si>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</si>
  <si>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</si>
  <si>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</si>
  <si>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</si>
  <si>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</si>
  <si>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</si>
  <si>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</si>
  <si>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</si>
  <si>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</si>
  <si>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</si>
  <si>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</si>
  <si>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</si>
  <si>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</si>
  <si>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</si>
  <si>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</si>
  <si>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</si>
  <si>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</si>
  <si>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</si>
  <si>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</si>
  <si>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</si>
  <si>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</si>
  <si>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</si>
  <si>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</si>
  <si>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</si>
  <si>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</si>
  <si>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</si>
  <si>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</si>
  <si>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</si>
  <si>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</si>
  <si>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</si>
  <si>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</si>
  <si>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</si>
  <si>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</si>
  <si>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</si>
  <si>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</si>
  <si>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</si>
  <si>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</si>
  <si>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</si>
  <si>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</si>
  <si>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</si>
  <si>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</si>
  <si>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</si>
  <si>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</si>
  <si>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</si>
  <si>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</si>
  <si>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</si>
  <si>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</si>
  <si>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</si>
  <si>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</si>
  <si>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</si>
  <si>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</si>
  <si>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</si>
  <si>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</si>
  <si>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</si>
  <si>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</si>
  <si>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</si>
  <si>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</si>
  <si>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</si>
  <si>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</si>
  <si>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</si>
  <si>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</si>
  <si>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</si>
  <si>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</si>
  <si>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</si>
  <si>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</si>
  <si>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</si>
  <si>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</si>
  <si>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</si>
  <si>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</si>
  <si>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</si>
  <si>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</si>
  <si>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</si>
  <si>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</si>
  <si>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</si>
  <si>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</si>
  <si>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</si>
  <si>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</si>
  <si>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</si>
  <si>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</si>
  <si>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</si>
  <si>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</si>
  <si>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</si>
  <si>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</si>
  <si>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</si>
  <si>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</si>
  <si>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</si>
  <si>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</si>
  <si>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</si>
  <si>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</si>
  <si>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</si>
  <si>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</si>
  <si>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</si>
  <si>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</si>
  <si>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</si>
  <si>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</si>
  <si>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</si>
  <si>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</si>
  <si>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</si>
  <si>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</si>
  <si>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</si>
  <si>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</si>
  <si>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</si>
  <si>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</si>
  <si>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</si>
  <si>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</si>
  <si>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</si>
  <si>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</si>
  <si>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</si>
  <si>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</si>
  <si>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</si>
  <si>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</si>
  <si>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</si>
  <si>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</si>
  <si>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</si>
  <si>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</si>
  <si>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</si>
  <si>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</si>
  <si>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</si>
  <si>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</si>
  <si>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</si>
  <si>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</si>
  <si>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</si>
  <si>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</si>
  <si>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</si>
  <si>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</si>
  <si>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</si>
  <si>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</si>
  <si>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</si>
  <si>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</si>
  <si>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</si>
  <si>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</si>
  <si>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</si>
  <si>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</si>
  <si>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</si>
  <si>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</si>
  <si>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</si>
  <si>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</si>
  <si>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</si>
  <si>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</si>
  <si>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</si>
  <si>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</si>
  <si>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</si>
  <si>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</si>
  <si>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</si>
  <si>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</si>
  <si>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</si>
  <si>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</si>
  <si>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</si>
  <si>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</si>
  <si>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</si>
  <si>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</si>
  <si>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</si>
  <si>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</si>
  <si>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</si>
  <si>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</si>
  <si>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</si>
  <si>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</si>
  <si>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</si>
  <si>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</si>
  <si>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</si>
  <si>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</si>
  <si>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</si>
  <si>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</si>
  <si>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</si>
  <si>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</si>
  <si>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</si>
  <si>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</si>
  <si>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</si>
  <si>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</si>
  <si>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</si>
  <si>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</si>
  <si>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</si>
  <si>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</si>
  <si>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</si>
  <si>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</si>
  <si>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</si>
  <si>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</si>
  <si>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</si>
  <si>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</si>
  <si>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</si>
  <si>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</si>
  <si>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</si>
  <si>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</si>
  <si>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</si>
  <si>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</si>
  <si>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</si>
  <si>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</si>
  <si>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</si>
  <si>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</si>
  <si>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</si>
  <si>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</si>
  <si>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</si>
  <si>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</si>
  <si>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</si>
  <si>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</si>
  <si>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</si>
  <si>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</si>
  <si>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</si>
  <si>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</si>
  <si>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</si>
  <si>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</si>
  <si>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</si>
  <si>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</si>
  <si>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</si>
  <si>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</si>
  <si>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</si>
  <si>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</si>
  <si>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</si>
  <si>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</si>
  <si>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</si>
  <si>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</si>
  <si>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</si>
  <si>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</si>
  <si>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</si>
  <si>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</si>
  <si>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</si>
  <si>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</si>
  <si>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</si>
  <si>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</si>
  <si>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</si>
  <si>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</si>
  <si>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</si>
  <si>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</si>
  <si>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</si>
  <si>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</si>
  <si>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</si>
  <si>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</si>
  <si>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</si>
  <si>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</si>
  <si>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</si>
  <si>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</si>
  <si>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</si>
  <si>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</si>
  <si>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</si>
  <si>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</si>
  <si>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</si>
  <si>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</si>
  <si>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</si>
  <si>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</si>
  <si>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</si>
  <si>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</si>
  <si>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</si>
  <si>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</si>
  <si>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</si>
  <si>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</si>
  <si>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</si>
  <si>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</si>
  <si>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</si>
  <si>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</si>
  <si>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</si>
  <si>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</si>
  <si>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</si>
  <si>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</si>
  <si>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</si>
  <si>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</si>
  <si>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</si>
  <si>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</si>
  <si>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</si>
  <si>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</si>
  <si>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</si>
  <si>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</si>
  <si>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</si>
  <si>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</si>
  <si>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</si>
  <si>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</si>
  <si>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</si>
  <si>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</si>
  <si>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</si>
  <si>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</si>
  <si>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</si>
  <si>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</si>
  <si>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</si>
  <si>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</si>
  <si>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</si>
  <si>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</si>
  <si>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</si>
  <si>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</si>
  <si>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</si>
  <si>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</si>
  <si>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</si>
  <si>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</si>
  <si>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</si>
  <si>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</si>
  <si>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</si>
  <si>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</si>
  <si>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</si>
  <si>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</si>
  <si>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</si>
  <si>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</si>
  <si>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</si>
  <si>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</si>
  <si>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</si>
  <si>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</si>
  <si>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</si>
  <si>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</si>
  <si>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</si>
  <si>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</si>
  <si>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</si>
  <si>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</si>
  <si>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</si>
  <si>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</si>
  <si>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</si>
  <si>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</si>
  <si>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</si>
  <si>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</si>
  <si>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</si>
  <si>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</si>
  <si>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</si>
  <si>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</si>
  <si>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</si>
  <si>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</si>
  <si>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</si>
  <si>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</si>
  <si>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</si>
  <si>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</si>
  <si>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</si>
  <si>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</si>
  <si>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</si>
  <si>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</si>
  <si>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</si>
  <si>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</si>
  <si>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</si>
  <si>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</si>
  <si>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</si>
  <si>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</si>
  <si>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</si>
  <si>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</si>
  <si>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</si>
  <si>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</si>
  <si>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</si>
  <si>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</si>
  <si>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</si>
  <si>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</si>
  <si>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</si>
  <si>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</si>
  <si>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</si>
  <si>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</si>
  <si>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</si>
  <si>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</si>
  <si>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</si>
  <si>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</si>
  <si>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</si>
  <si>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</si>
  <si>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</si>
  <si>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</si>
  <si>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</si>
  <si>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</si>
  <si>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</si>
  <si>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</si>
  <si>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</si>
  <si>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</si>
  <si>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</si>
  <si>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</si>
  <si>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</si>
  <si>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</si>
  <si>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</si>
  <si>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</si>
  <si>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</si>
  <si>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</si>
  <si>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</si>
  <si>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</si>
  <si>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</si>
  <si>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</si>
  <si>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</si>
  <si>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</si>
  <si>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</si>
  <si>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</si>
  <si>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</si>
  <si>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</si>
  <si>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</si>
  <si>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</si>
  <si>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</si>
  <si>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</si>
  <si>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</si>
  <si>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</si>
  <si>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</si>
  <si>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</si>
  <si>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</si>
  <si>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</si>
  <si>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</si>
  <si>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</si>
  <si>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</si>
  <si>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</si>
  <si>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</si>
  <si>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</si>
  <si>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</si>
  <si>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</si>
  <si>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</si>
  <si>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</si>
  <si>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</si>
  <si>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</si>
  <si>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</si>
  <si>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</si>
  <si>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</si>
  <si>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</si>
  <si>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</si>
  <si>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</si>
  <si>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</si>
  <si>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</si>
  <si>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</si>
  <si>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</si>
  <si>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</si>
  <si>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</si>
  <si>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</si>
  <si>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</si>
  <si>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</si>
  <si>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</si>
  <si>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</si>
  <si>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</si>
  <si>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</si>
  <si>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</si>
  <si>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</si>
  <si>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</si>
  <si>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</si>
  <si>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</si>
  <si>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</si>
  <si>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</si>
  <si>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</si>
  <si>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</si>
  <si>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</si>
  <si>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</si>
  <si>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</si>
  <si>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</si>
  <si>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</si>
  <si>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</si>
  <si>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</si>
  <si>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</si>
  <si>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</si>
  <si>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</si>
  <si>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</si>
  <si>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</si>
  <si>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</si>
  <si>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</si>
  <si>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</si>
  <si>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</si>
  <si>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</si>
  <si>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</si>
  <si>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</si>
  <si>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</si>
  <si>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</si>
  <si>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</si>
  <si>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</si>
  <si>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</si>
  <si>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</si>
  <si>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</si>
  <si>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</si>
  <si>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</si>
  <si>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</si>
  <si>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</si>
  <si>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</si>
  <si>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</si>
  <si>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</si>
  <si>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</si>
  <si>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</si>
  <si>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</si>
  <si>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</si>
  <si>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</si>
  <si>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</si>
  <si>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</si>
  <si>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</si>
  <si>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</si>
  <si>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</si>
  <si>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</si>
  <si>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</si>
  <si>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</si>
  <si>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</si>
  <si>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</si>
  <si>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</si>
  <si>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</si>
  <si>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</si>
  <si>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</si>
  <si>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</si>
  <si>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</si>
  <si>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</si>
  <si>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</si>
  <si>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</si>
  <si>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</si>
  <si>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</si>
  <si>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</si>
  <si>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</si>
  <si>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</si>
  <si>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</si>
  <si>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</si>
  <si>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</si>
  <si>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</si>
  <si>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</si>
  <si>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</si>
  <si>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</si>
  <si>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</si>
  <si>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</si>
  <si>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</si>
  <si>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</si>
  <si>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</si>
  <si>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</si>
  <si>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</si>
  <si>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</si>
  <si>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</si>
  <si>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</si>
  <si>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</si>
  <si>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</si>
  <si>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</si>
  <si>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</si>
  <si>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</si>
  <si>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</si>
  <si>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</si>
  <si>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</si>
  <si>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</si>
  <si>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</si>
  <si>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</si>
  <si>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</si>
  <si>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</si>
  <si>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</si>
  <si>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</si>
  <si>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</si>
  <si>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</si>
  <si>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</si>
  <si>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</si>
  <si>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</si>
  <si>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</si>
  <si>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</si>
  <si>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</si>
  <si>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</si>
  <si>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</si>
  <si>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</si>
  <si>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</si>
  <si>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</si>
  <si>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</si>
  <si>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</si>
  <si>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</si>
  <si>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</si>
  <si>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</si>
  <si>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</si>
  <si>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</si>
  <si>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</si>
  <si>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</si>
  <si>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</si>
  <si>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</si>
  <si>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</si>
  <si>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</si>
  <si>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</si>
  <si>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</si>
  <si>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</si>
  <si>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</si>
  <si>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</si>
  <si>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</si>
  <si>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</si>
  <si>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</si>
  <si>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</si>
  <si>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</si>
  <si>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</si>
  <si>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</si>
  <si>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</si>
  <si>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</si>
  <si>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</si>
  <si>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</si>
  <si>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</si>
  <si>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</si>
  <si>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</si>
  <si>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</si>
  <si>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</si>
  <si>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</si>
  <si>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</si>
  <si>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</si>
  <si>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</si>
  <si>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</si>
  <si>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</si>
  <si>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</si>
  <si>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</si>
  <si>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</si>
  <si>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</si>
  <si>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</si>
  <si>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</si>
  <si>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</si>
  <si>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</si>
  <si>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</si>
  <si>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</si>
  <si>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</si>
  <si>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</si>
  <si>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</si>
  <si>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</si>
  <si>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</si>
  <si>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</si>
  <si>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</si>
  <si>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</si>
  <si>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</si>
  <si>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</si>
  <si>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</si>
  <si>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</si>
  <si>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</si>
  <si>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</si>
  <si>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</si>
  <si>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</si>
  <si>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</si>
  <si>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</si>
  <si>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</si>
  <si>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</si>
  <si>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</si>
  <si>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</si>
  <si>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</si>
  <si>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</si>
  <si>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</si>
  <si>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</si>
  <si>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</si>
  <si>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</si>
  <si>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</si>
  <si>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</si>
  <si>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</si>
  <si>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</si>
  <si>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</si>
  <si>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</si>
  <si>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</si>
  <si>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</si>
  <si>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</si>
  <si>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</si>
  <si>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</si>
  <si>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</si>
  <si>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</si>
  <si>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</si>
  <si>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</si>
  <si>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</si>
  <si>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</si>
  <si>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</si>
  <si>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</si>
  <si>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</si>
  <si>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</si>
  <si>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</si>
  <si>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</si>
  <si>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</si>
  <si>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</si>
  <si>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</si>
  <si>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</si>
  <si>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</si>
  <si>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</si>
  <si>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</si>
  <si>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</si>
  <si>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</si>
  <si>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</si>
  <si>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</si>
  <si>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</si>
  <si>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</si>
  <si>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</si>
  <si>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</si>
  <si>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</si>
  <si>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</si>
  <si>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</si>
  <si>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</si>
  <si>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</si>
  <si>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</si>
  <si>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</si>
  <si>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</si>
  <si>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</si>
  <si>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</si>
  <si>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</si>
  <si>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</si>
  <si>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</si>
  <si>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</si>
  <si>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</si>
  <si>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</si>
  <si>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</si>
  <si>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</si>
  <si>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</si>
  <si>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</si>
  <si>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</si>
  <si>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</si>
  <si>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</si>
  <si>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</si>
  <si>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</si>
  <si>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</si>
  <si>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</si>
  <si>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</si>
  <si>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</si>
  <si>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</si>
  <si>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</si>
  <si>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</si>
  <si>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</si>
  <si>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</si>
  <si>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</si>
  <si>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</si>
  <si>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</si>
  <si>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</si>
  <si>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</si>
  <si>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</si>
  <si>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</si>
  <si>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</si>
  <si>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</si>
  <si>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</si>
  <si>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</si>
  <si>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</si>
  <si>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</si>
  <si>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</si>
  <si>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</si>
  <si>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</si>
  <si>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</si>
  <si>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</si>
  <si>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</si>
  <si>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</si>
  <si>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</si>
  <si>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</si>
  <si>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</si>
  <si>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</si>
  <si>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</si>
  <si>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</si>
  <si>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</si>
  <si>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</si>
  <si>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</si>
  <si>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</si>
  <si>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</si>
  <si>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</si>
  <si>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</si>
  <si>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</si>
  <si>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</si>
  <si>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</si>
  <si>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</si>
  <si>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</si>
  <si>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</si>
  <si>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</si>
  <si>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</si>
  <si>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</si>
  <si>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</si>
  <si>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</si>
  <si>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</si>
  <si>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</si>
  <si>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</si>
  <si>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</si>
  <si>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</si>
  <si>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</si>
  <si>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</si>
  <si>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</si>
  <si>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</si>
  <si>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</si>
  <si>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</si>
  <si>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</si>
  <si>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</si>
  <si>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</si>
  <si>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</si>
  <si>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</si>
  <si>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</si>
  <si>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</si>
  <si>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</si>
  <si>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</si>
  <si>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</si>
  <si>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</si>
  <si>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</si>
  <si>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</si>
  <si>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</si>
  <si>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</si>
  <si>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</si>
  <si>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</si>
  <si>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</si>
  <si>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</si>
  <si>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</si>
  <si>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</si>
  <si>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</si>
  <si>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</si>
  <si>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</si>
  <si>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</si>
  <si>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</si>
  <si>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</si>
  <si>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</si>
  <si>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</si>
  <si>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</si>
  <si>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</si>
  <si>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</si>
  <si>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</si>
  <si>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</si>
  <si>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</si>
  <si>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</si>
  <si>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</si>
  <si>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</si>
  <si>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</si>
  <si>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</si>
  <si>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</si>
  <si>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</si>
  <si>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</si>
  <si>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</si>
  <si>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</si>
  <si>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</si>
  <si>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</si>
  <si>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</si>
  <si>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</si>
  <si>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</si>
  <si>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</si>
  <si>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</si>
  <si>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</si>
  <si>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</si>
  <si>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</si>
  <si>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</si>
  <si>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</si>
  <si>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</si>
  <si>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</si>
  <si>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</si>
  <si>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</si>
  <si>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</si>
  <si>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</si>
  <si>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</si>
  <si>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</si>
  <si>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</si>
  <si>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</si>
  <si>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</si>
  <si>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</si>
  <si>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</si>
  <si>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</si>
  <si>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</si>
  <si>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</si>
  <si>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</si>
  <si>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</si>
  <si>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</si>
  <si>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</si>
  <si>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</si>
  <si>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</si>
  <si>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</si>
  <si>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</si>
  <si>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</si>
  <si>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</si>
  <si>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</si>
  <si>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</si>
  <si>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</si>
  <si>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</si>
  <si>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</si>
  <si>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</si>
  <si>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</si>
  <si>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</si>
  <si>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</si>
  <si>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</si>
  <si>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</si>
  <si>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</si>
  <si>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</si>
  <si>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</si>
  <si>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</si>
  <si>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</si>
  <si>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</si>
  <si>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</si>
  <si>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</si>
  <si>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</si>
  <si>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</si>
  <si>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</si>
  <si>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</si>
  <si>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</si>
  <si>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</si>
  <si>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</si>
  <si>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</si>
  <si>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</si>
  <si>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</si>
  <si>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</si>
  <si>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</si>
  <si>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</si>
  <si>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</si>
  <si>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</si>
  <si>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</si>
  <si>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</si>
  <si>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</si>
  <si>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</si>
  <si>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</si>
  <si>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</si>
  <si>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</si>
  <si>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</si>
  <si>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</si>
  <si>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</si>
  <si>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</si>
  <si>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</si>
  <si>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</si>
  <si>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</si>
  <si>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</si>
  <si>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</si>
  <si>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</si>
  <si>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</si>
  <si>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</si>
  <si>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</si>
  <si>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</si>
  <si>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</si>
  <si>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</si>
  <si>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</si>
  <si>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</si>
  <si>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</si>
  <si>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</si>
  <si>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</si>
  <si>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</si>
  <si>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</si>
  <si>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</si>
  <si>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</si>
  <si>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</si>
  <si>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</si>
  <si>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</si>
  <si>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</si>
  <si>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</si>
  <si>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</si>
  <si>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</si>
  <si>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</si>
  <si>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</si>
  <si>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</si>
  <si>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</si>
  <si>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</si>
  <si>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</si>
  <si>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</si>
  <si>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</si>
  <si>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</si>
  <si>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</si>
  <si>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</si>
  <si>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</si>
  <si>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</si>
  <si>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</si>
  <si>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</si>
  <si>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</si>
  <si>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</si>
  <si>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</si>
  <si>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</si>
  <si>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</si>
  <si>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</si>
  <si>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</si>
  <si>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</si>
  <si>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</si>
  <si>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</si>
  <si>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</si>
  <si>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</si>
  <si>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</si>
  <si>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</si>
  <si>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</si>
  <si>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</si>
  <si>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</si>
  <si>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</si>
  <si>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</si>
  <si>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</si>
  <si>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</si>
  <si>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</si>
  <si>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</si>
  <si>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</si>
  <si>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</si>
  <si>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</si>
  <si>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</si>
  <si>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</si>
  <si>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</si>
  <si>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</si>
  <si>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</si>
  <si>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</si>
  <si>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</si>
  <si>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</si>
  <si>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</si>
  <si>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</si>
  <si>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</si>
  <si>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</si>
  <si>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</si>
  <si>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</si>
  <si>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</si>
  <si>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</si>
  <si>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</si>
  <si>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</si>
  <si>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</si>
  <si>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</si>
  <si>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</si>
  <si>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</si>
  <si>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</si>
  <si>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</si>
  <si>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</si>
  <si>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</si>
  <si>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</si>
  <si>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</si>
  <si>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</si>
  <si>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</si>
  <si>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</si>
  <si>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</si>
  <si>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</si>
  <si>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</si>
  <si>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</si>
  <si>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</si>
  <si>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</si>
  <si>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</si>
  <si>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</si>
  <si>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</si>
  <si>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</si>
  <si>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</si>
  <si>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</si>
  <si>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</si>
  <si>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</si>
  <si>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</si>
  <si>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</si>
  <si>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</si>
  <si>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</si>
  <si>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</si>
  <si>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</si>
  <si>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</si>
  <si>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</si>
  <si>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</si>
  <si>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</si>
  <si>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</si>
  <si>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</si>
  <si>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</si>
  <si>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</si>
  <si>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</si>
  <si>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</si>
  <si>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</si>
  <si>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</si>
  <si>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</si>
  <si>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</si>
  <si>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</si>
  <si>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</si>
  <si>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</si>
  <si>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</si>
  <si>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</si>
  <si>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</si>
  <si>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</si>
  <si>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</si>
  <si>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</si>
  <si>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</si>
  <si>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</si>
  <si>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</si>
  <si>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</si>
  <si>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</si>
  <si>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</si>
  <si>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</si>
  <si>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</si>
  <si>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</si>
  <si>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</si>
  <si>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</si>
  <si>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</si>
  <si>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</si>
  <si>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</si>
  <si>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</si>
  <si>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</si>
  <si>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</si>
  <si>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</si>
  <si>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</si>
  <si>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</si>
  <si>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</si>
  <si>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</si>
  <si>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</si>
  <si>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</si>
  <si>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</si>
  <si>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</si>
  <si>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</si>
  <si>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</si>
  <si>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</si>
  <si>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</si>
  <si>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</si>
  <si>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</si>
  <si>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</si>
  <si>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</si>
  <si>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</si>
  <si>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</si>
  <si>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</si>
  <si>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</si>
  <si>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</si>
  <si>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</si>
  <si>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</si>
  <si>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</si>
  <si>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</si>
  <si>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</si>
  <si>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</si>
  <si>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</si>
  <si>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</si>
  <si>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</si>
  <si>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</si>
  <si>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</si>
  <si>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</si>
  <si>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</si>
  <si>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</si>
  <si>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</si>
  <si>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</si>
  <si>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</si>
  <si>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</si>
  <si>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</si>
  <si>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</si>
  <si>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</si>
  <si>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</si>
  <si>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</si>
  <si>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</si>
  <si>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</si>
  <si>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</si>
  <si>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</si>
  <si>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</si>
  <si>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</si>
  <si>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</si>
  <si>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</si>
  <si>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</si>
  <si>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</si>
  <si>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</si>
  <si>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</si>
  <si>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</si>
  <si>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</si>
  <si>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</si>
  <si>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</si>
  <si>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</si>
  <si>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</si>
  <si>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</si>
  <si>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</si>
  <si>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</si>
  <si>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</si>
  <si>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</si>
  <si>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</si>
  <si>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</si>
  <si>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</si>
  <si>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</si>
  <si>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</si>
  <si>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</si>
  <si>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</si>
  <si>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</si>
  <si>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</si>
  <si>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</si>
  <si>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</si>
  <si>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</si>
  <si>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</si>
  <si>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</si>
  <si>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</si>
  <si>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</si>
  <si>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</si>
  <si>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</si>
  <si>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</si>
  <si>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</si>
  <si>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</si>
  <si>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</si>
  <si>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</si>
  <si>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</si>
  <si>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</si>
  <si>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</si>
  <si>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</si>
  <si>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</si>
  <si>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</si>
  <si>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</si>
  <si>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</si>
  <si>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</si>
  <si>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</si>
  <si>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</si>
  <si>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</si>
  <si>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</si>
  <si>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</si>
  <si>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</si>
  <si>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</si>
  <si>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</si>
  <si>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</si>
  <si>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</si>
  <si>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</si>
  <si>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</si>
  <si>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</si>
  <si>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</si>
  <si>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</si>
  <si>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</si>
  <si>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</si>
  <si>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</si>
  <si>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</si>
  <si>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</si>
  <si>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</si>
  <si>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</si>
  <si>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</si>
  <si>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</si>
  <si>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</si>
  <si>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</si>
  <si>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</si>
  <si>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</si>
  <si>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</si>
  <si>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</si>
  <si>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</si>
  <si>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</si>
  <si>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</si>
  <si>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</si>
  <si>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</si>
  <si>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</si>
  <si>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</si>
  <si>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</si>
  <si>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</si>
  <si>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</si>
  <si>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</si>
  <si>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</si>
  <si>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</si>
  <si>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</si>
  <si>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</si>
  <si>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</si>
  <si>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</si>
  <si>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</si>
  <si>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</si>
  <si>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</si>
  <si>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</si>
  <si>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</si>
  <si>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</si>
  <si>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</si>
  <si>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</si>
  <si>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</si>
  <si>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</si>
  <si>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</si>
  <si>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</si>
  <si>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</si>
  <si>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</si>
  <si>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</si>
  <si>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</si>
  <si>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</si>
  <si>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</si>
  <si>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</si>
  <si>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</si>
  <si>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</si>
  <si>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</si>
  <si>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</si>
  <si>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</si>
  <si>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</si>
  <si>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</si>
  <si>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</si>
  <si>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</si>
  <si>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</si>
  <si>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</si>
  <si>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</si>
  <si>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</si>
  <si>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</si>
  <si>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</si>
  <si>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</si>
  <si>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</si>
  <si>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</si>
  <si>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</si>
  <si>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</si>
  <si>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</si>
  <si>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</si>
  <si>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</si>
  <si>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</si>
  <si>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</si>
  <si>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</si>
  <si>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</si>
  <si>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</si>
  <si>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</si>
  <si>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</si>
  <si>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</si>
  <si>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</si>
  <si>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</si>
  <si>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</si>
  <si>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</si>
  <si>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</si>
  <si>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</si>
  <si>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</si>
  <si>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</si>
  <si>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</si>
  <si>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</si>
  <si>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</si>
  <si>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</si>
  <si>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</si>
  <si>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</si>
  <si>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</si>
  <si>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</si>
  <si>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</si>
  <si>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</si>
  <si>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</si>
  <si>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</si>
  <si>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</si>
  <si>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</si>
  <si>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</si>
  <si>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</si>
  <si>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</si>
  <si>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</si>
  <si>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</si>
  <si>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</si>
  <si>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</si>
  <si>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</si>
  <si>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</si>
  <si>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</si>
  <si>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</si>
  <si>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</si>
  <si>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</si>
  <si>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</si>
  <si>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</si>
  <si>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</si>
  <si>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</si>
  <si>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</si>
  <si>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</si>
  <si>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</si>
  <si>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</si>
  <si>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</si>
  <si>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</si>
  <si>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</si>
  <si>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</si>
  <si>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</si>
  <si>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</si>
  <si>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</si>
  <si>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</si>
  <si>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</si>
  <si>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</si>
  <si>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</si>
  <si>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</si>
  <si>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</si>
  <si>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</si>
  <si>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</si>
  <si>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</si>
  <si>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</si>
  <si>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</si>
  <si>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</si>
  <si>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</si>
  <si>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</si>
  <si>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</si>
  <si>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</si>
  <si>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</si>
  <si>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</si>
  <si>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</si>
  <si>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</si>
  <si>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</si>
  <si>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</si>
  <si>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</si>
  <si>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</si>
  <si>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</si>
  <si>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</si>
  <si>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</si>
  <si>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</si>
  <si>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</si>
  <si>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</si>
  <si>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</si>
  <si>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</si>
  <si>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</si>
  <si>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</si>
  <si>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</si>
  <si>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</si>
  <si>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</si>
  <si>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</si>
  <si>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</si>
  <si>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</si>
  <si>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</si>
  <si>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</si>
  <si>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</si>
  <si>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</si>
  <si>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</si>
  <si>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</si>
  <si>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</si>
  <si>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</si>
  <si>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</si>
  <si>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</si>
  <si>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</si>
  <si>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</si>
  <si>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</si>
  <si>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</si>
  <si>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</si>
  <si>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</si>
  <si>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</si>
  <si>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</si>
  <si>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</si>
  <si>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</si>
  <si>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</si>
  <si>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</si>
  <si>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</si>
  <si>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</si>
  <si>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</si>
  <si>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</si>
  <si>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</si>
  <si>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</si>
  <si>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</si>
  <si>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</si>
  <si>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</si>
  <si>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</si>
  <si>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</si>
  <si>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</si>
  <si>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</si>
  <si>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</si>
  <si>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</si>
  <si>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</si>
  <si>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</si>
  <si>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</si>
  <si>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</si>
  <si>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</si>
  <si>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</si>
  <si>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</si>
  <si>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</si>
  <si>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</si>
  <si>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</si>
  <si>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</si>
  <si>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</si>
  <si>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</si>
  <si>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</si>
  <si>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</si>
  <si>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</si>
  <si>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</si>
  <si>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</si>
  <si>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</si>
  <si>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</si>
  <si>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</si>
  <si>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</si>
  <si>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</si>
  <si>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</si>
  <si>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</si>
  <si>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</si>
  <si>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</si>
  <si>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</si>
  <si>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</si>
  <si>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</si>
  <si>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</si>
  <si>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</si>
  <si>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</si>
  <si>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</si>
  <si>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</si>
  <si>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</si>
  <si>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</si>
  <si>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</si>
  <si>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</si>
  <si>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</si>
  <si>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</si>
  <si>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</si>
  <si>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</si>
  <si>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</si>
  <si>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</si>
  <si>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</si>
  <si>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</si>
  <si>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</si>
  <si>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</si>
  <si>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</si>
  <si>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</si>
  <si>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</si>
  <si>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</si>
  <si>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</si>
  <si>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</si>
  <si>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</si>
  <si>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</si>
  <si>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</si>
  <si>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</si>
  <si>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</si>
  <si>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</si>
  <si>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</si>
  <si>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</si>
  <si>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</si>
  <si>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</si>
  <si>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</si>
  <si>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</si>
  <si>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</si>
  <si>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</si>
  <si>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</si>
  <si>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</si>
  <si>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</si>
  <si>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</si>
  <si>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</si>
  <si>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</si>
  <si>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</si>
  <si>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</si>
  <si>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</si>
  <si>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</si>
  <si>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</si>
  <si>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</si>
  <si>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</si>
  <si>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</si>
  <si>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</si>
  <si>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</si>
  <si>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</si>
  <si>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</si>
  <si>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</si>
  <si>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</si>
  <si>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</si>
  <si>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</si>
  <si>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</si>
  <si>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</si>
  <si>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</si>
  <si>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</si>
  <si>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</si>
  <si>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</si>
  <si>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</si>
  <si>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</si>
  <si>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</si>
  <si>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</si>
  <si>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</si>
  <si>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</si>
  <si>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</si>
  <si>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</si>
  <si>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</si>
  <si>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</si>
  <si>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</si>
  <si>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</si>
  <si>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</si>
  <si>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</si>
  <si>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</si>
  <si>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</si>
  <si>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</si>
  <si>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</si>
  <si>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</si>
  <si>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</si>
  <si>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</si>
  <si>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</si>
  <si>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</si>
  <si>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</si>
  <si>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</si>
  <si>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</si>
  <si>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</si>
  <si>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</si>
  <si>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</si>
  <si>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</si>
  <si>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</si>
  <si>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</si>
  <si>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</si>
  <si>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</si>
  <si>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</si>
  <si>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</si>
  <si>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</si>
  <si>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</si>
  <si>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</si>
  <si>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</si>
  <si>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</si>
  <si>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</si>
  <si>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</si>
  <si>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</si>
  <si>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</si>
  <si>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</si>
  <si>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</si>
  <si>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</si>
  <si>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</si>
  <si>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</si>
  <si>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</si>
  <si>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</si>
  <si>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</si>
  <si>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</si>
  <si>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</si>
  <si>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</si>
  <si>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</si>
  <si>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</si>
  <si>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</si>
  <si>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</si>
  <si>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</si>
  <si>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</si>
  <si>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</si>
  <si>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</si>
  <si>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</si>
  <si>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</si>
  <si>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</si>
  <si>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</si>
  <si>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</si>
  <si>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</si>
  <si>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</si>
  <si>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</si>
  <si>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</si>
  <si>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</si>
  <si>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</si>
  <si>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</si>
  <si>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</si>
  <si>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</si>
  <si>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</si>
  <si>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</si>
  <si>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</si>
  <si>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</si>
  <si>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</si>
  <si>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</si>
  <si>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</si>
  <si>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</si>
  <si>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</si>
  <si>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</si>
  <si>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</si>
  <si>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</si>
  <si>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</si>
  <si>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</si>
  <si>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</si>
  <si>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</si>
  <si>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</si>
  <si>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</si>
  <si>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</si>
  <si>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</si>
  <si>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</si>
  <si>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</si>
  <si>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</si>
  <si>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</si>
  <si>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</si>
  <si>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</si>
  <si>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</si>
  <si>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</si>
  <si>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</si>
  <si>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</si>
  <si>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</si>
  <si>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</si>
  <si>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</si>
  <si>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</si>
  <si>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</si>
  <si>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</si>
  <si>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</si>
  <si>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</si>
  <si>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</si>
  <si>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</si>
  <si>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</si>
  <si>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</si>
  <si>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</si>
  <si>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</si>
  <si>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</si>
  <si>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</si>
  <si>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</si>
  <si>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</si>
  <si>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</si>
  <si>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</si>
  <si>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</si>
  <si>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</si>
  <si>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</si>
  <si>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</si>
  <si>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</si>
  <si>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</si>
  <si>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</si>
  <si>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</si>
  <si>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</si>
  <si>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</si>
  <si>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</si>
  <si>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</si>
  <si>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</si>
  <si>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</si>
  <si>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</si>
  <si>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</si>
  <si>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</si>
  <si>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</si>
  <si>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</si>
  <si>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</si>
  <si>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</si>
  <si>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</si>
  <si>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</si>
  <si>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</si>
  <si>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</si>
  <si>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</si>
  <si>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</si>
  <si>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</si>
  <si>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</si>
  <si>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</si>
  <si>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</si>
  <si>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</si>
  <si>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</si>
  <si>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</si>
  <si>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</si>
  <si>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</si>
  <si>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</si>
  <si>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</si>
  <si>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</si>
  <si>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</si>
  <si>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</si>
  <si>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</si>
  <si>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</si>
  <si>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</si>
  <si>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</si>
  <si>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</si>
  <si>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</si>
  <si>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</si>
  <si>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</si>
  <si>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</si>
  <si>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</si>
  <si>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</si>
  <si>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</si>
  <si>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</si>
  <si>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</si>
  <si>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</si>
  <si>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</si>
  <si>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</si>
  <si>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</si>
  <si>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</si>
  <si>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</si>
  <si>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</si>
  <si>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</si>
  <si>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</si>
  <si>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</si>
  <si>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</si>
  <si>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</si>
  <si>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</si>
  <si>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</si>
  <si>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</si>
  <si>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</si>
  <si>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</si>
  <si>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</si>
  <si>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</si>
  <si>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</si>
  <si>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</si>
  <si>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</si>
  <si>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</si>
  <si>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</si>
  <si>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</si>
  <si>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</si>
  <si>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</si>
  <si>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</si>
  <si>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</si>
  <si>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</si>
  <si>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</si>
  <si>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</si>
  <si>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</si>
  <si>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</si>
  <si>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</si>
  <si>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</si>
  <si>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</si>
  <si>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</si>
  <si>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</si>
  <si>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</si>
  <si>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</si>
  <si>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</si>
  <si>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</si>
  <si>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</si>
  <si>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</si>
  <si>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</si>
  <si>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</si>
  <si>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</si>
  <si>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</si>
  <si>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</si>
  <si>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</si>
  <si>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</si>
  <si>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</si>
  <si>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</si>
  <si>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</si>
  <si>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</si>
  <si>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</si>
  <si>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</si>
  <si>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</si>
  <si>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</si>
  <si>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</si>
  <si>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</si>
  <si>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</si>
  <si>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</si>
  <si>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</si>
  <si>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</si>
  <si>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</si>
  <si>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</si>
  <si>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</si>
  <si>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</si>
  <si>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</si>
  <si>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</si>
  <si>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</si>
  <si>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</si>
  <si>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</si>
  <si>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</si>
  <si>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</si>
  <si>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</si>
  <si>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</si>
  <si>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</si>
  <si>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</si>
  <si>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</si>
  <si>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</si>
  <si>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</si>
  <si>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</si>
  <si>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</si>
  <si>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</si>
  <si>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</si>
  <si>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</si>
  <si>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</si>
  <si>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</si>
  <si>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</si>
  <si>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</si>
  <si>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</si>
  <si>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</si>
  <si>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</si>
  <si>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</si>
  <si>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</si>
  <si>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</si>
  <si>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</si>
  <si>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</si>
  <si>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</si>
  <si>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</si>
  <si>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</si>
  <si>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</si>
  <si>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</si>
  <si>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</si>
  <si>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</si>
  <si>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</si>
  <si>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</si>
  <si>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</si>
  <si>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</si>
  <si>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</si>
  <si>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</si>
  <si>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</si>
  <si>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</si>
  <si>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</si>
  <si>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</si>
  <si>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</si>
  <si>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</si>
  <si>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</si>
  <si>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</si>
  <si>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</si>
  <si>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</si>
  <si>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</si>
  <si>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</si>
  <si>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</si>
  <si>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</si>
  <si>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</si>
  <si>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</si>
  <si>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</si>
  <si>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</si>
  <si>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</si>
  <si>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</si>
  <si>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</si>
  <si>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</si>
  <si>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</si>
  <si>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</si>
  <si>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</si>
  <si>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</si>
  <si>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</si>
  <si>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</si>
  <si>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</si>
  <si>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</si>
  <si>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</si>
  <si>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</si>
  <si>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</si>
  <si>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</si>
  <si>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</si>
  <si>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</si>
  <si>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</si>
  <si>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</si>
  <si>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</si>
  <si>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</si>
  <si>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</si>
  <si>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</si>
  <si>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</si>
  <si>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</si>
  <si>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</si>
  <si>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</si>
  <si>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</si>
  <si>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</si>
  <si>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</si>
  <si>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</si>
  <si>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</si>
  <si>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</si>
  <si>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</si>
  <si>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</si>
  <si>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</si>
  <si>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</si>
  <si>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</si>
  <si>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</si>
  <si>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</si>
  <si>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</si>
  <si>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</si>
  <si>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</si>
  <si>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</si>
  <si>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</si>
  <si>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</si>
  <si>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</si>
  <si>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</si>
  <si>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</si>
  <si>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</si>
  <si>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</si>
  <si>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</si>
  <si>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</si>
  <si>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</si>
  <si>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</si>
  <si>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</si>
  <si>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</si>
  <si>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</si>
  <si>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</si>
  <si>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</si>
  <si>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</si>
  <si>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</si>
  <si>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</si>
  <si>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</si>
  <si>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</si>
  <si>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</si>
  <si>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</si>
  <si>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</si>
  <si>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</si>
  <si>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</si>
  <si>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</si>
  <si>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</si>
  <si>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</si>
  <si>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</si>
  <si>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</si>
  <si>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</si>
  <si>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</si>
  <si>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</si>
  <si>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</si>
  <si>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</si>
  <si>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</si>
  <si>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</si>
  <si>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</si>
  <si>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</si>
  <si>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</si>
  <si>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</si>
  <si>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</si>
  <si>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</si>
  <si>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</si>
  <si>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</si>
  <si>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</si>
  <si>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</si>
  <si>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</si>
  <si>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</si>
  <si>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</si>
  <si>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</si>
  <si>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</si>
  <si>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</si>
  <si>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</si>
  <si>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</si>
  <si>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</si>
  <si>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</si>
  <si>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</si>
  <si>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</si>
  <si>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</si>
  <si>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</si>
  <si>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</si>
  <si>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</si>
  <si>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</si>
  <si>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</si>
  <si>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</si>
  <si>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</si>
  <si>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</si>
  <si>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</si>
  <si>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</si>
  <si>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</si>
  <si>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</si>
  <si>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</si>
  <si>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</si>
  <si>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</si>
  <si>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</si>
  <si>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</si>
  <si>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</si>
  <si>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</si>
  <si>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</si>
  <si>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</si>
  <si>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</si>
  <si>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</si>
  <si>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</si>
  <si>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</si>
  <si>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</si>
  <si>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</si>
  <si>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</si>
  <si>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</si>
  <si>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</si>
  <si>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</si>
  <si>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</si>
  <si>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</si>
  <si>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</si>
  <si>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</si>
  <si>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</si>
  <si>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</si>
  <si>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</si>
  <si>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</si>
  <si>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</si>
  <si>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</si>
  <si>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</si>
  <si>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</si>
  <si>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</si>
  <si>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</si>
  <si>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</si>
  <si>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</si>
  <si>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</si>
  <si>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</si>
  <si>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</si>
  <si>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</si>
  <si>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</si>
  <si>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</si>
  <si>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</si>
  <si>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</si>
  <si>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</si>
  <si>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</si>
  <si>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</si>
  <si>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</si>
  <si>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</si>
  <si>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</si>
  <si>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</si>
  <si>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</si>
  <si>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</si>
  <si>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</si>
  <si>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</si>
  <si>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</si>
  <si>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</si>
  <si>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</si>
  <si>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</si>
  <si>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</si>
  <si>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</si>
  <si>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</si>
  <si>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</si>
  <si>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</si>
  <si>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</si>
  <si>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</si>
  <si>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</si>
  <si>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</si>
  <si>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</si>
  <si>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</si>
  <si>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</si>
  <si>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</si>
  <si>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</si>
  <si>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</si>
  <si>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</si>
  <si>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</si>
  <si>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</si>
  <si>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</si>
  <si>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</si>
  <si>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</si>
  <si>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</si>
  <si>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</si>
  <si>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</si>
  <si>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</si>
  <si>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</si>
  <si>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</si>
  <si>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</si>
  <si>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</si>
  <si>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</si>
  <si>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</si>
  <si>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</si>
  <si>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</si>
  <si>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</si>
  <si>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</si>
  <si>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</si>
  <si>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</si>
  <si>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</si>
  <si>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</si>
  <si>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</si>
  <si>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</si>
  <si>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</si>
  <si>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</si>
  <si>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</si>
  <si>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</si>
  <si>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</si>
  <si>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</si>
  <si>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</si>
  <si>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</si>
  <si>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</si>
  <si>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</si>
  <si>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</si>
  <si>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</si>
  <si>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</si>
  <si>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</si>
  <si>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</si>
  <si>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</si>
  <si>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</si>
  <si>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</si>
  <si>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</si>
  <si>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</si>
  <si>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</si>
  <si>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</si>
  <si>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</si>
  <si>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</si>
  <si>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</si>
  <si>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</si>
  <si>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</si>
  <si>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</si>
  <si>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</si>
  <si>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</si>
  <si>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</si>
  <si>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</si>
  <si>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</si>
  <si>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</si>
  <si>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</si>
  <si>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</si>
  <si>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</si>
  <si>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</si>
  <si>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</si>
  <si>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</si>
  <si>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</si>
  <si>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</si>
  <si>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</si>
  <si>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</si>
  <si>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</si>
  <si>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</si>
  <si>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</si>
  <si>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</si>
  <si>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</si>
  <si>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</si>
  <si>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</si>
  <si>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</si>
  <si>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</si>
  <si>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</si>
  <si>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</si>
  <si>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</si>
  <si>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</si>
  <si>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</si>
  <si>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</si>
  <si>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</si>
  <si>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</si>
  <si>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</si>
  <si>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</si>
  <si>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</si>
  <si>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</si>
  <si>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</si>
  <si>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</si>
  <si>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</si>
  <si>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</si>
  <si>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</si>
  <si>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</si>
  <si>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</si>
  <si>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</si>
  <si>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</si>
  <si>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</si>
  <si>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</si>
  <si>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</si>
  <si>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</si>
  <si>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</si>
  <si>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</si>
  <si>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</si>
  <si>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</si>
  <si>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</si>
  <si>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</si>
  <si>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</si>
  <si>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</si>
  <si>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</si>
  <si>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</si>
  <si>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</si>
  <si>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</si>
  <si>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</si>
  <si>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</si>
  <si>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</si>
  <si>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</si>
  <si>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</si>
  <si>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</si>
  <si>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</si>
  <si>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</si>
  <si>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</si>
  <si>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</si>
  <si>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</si>
  <si>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</si>
  <si>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</si>
  <si>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</si>
  <si>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</si>
  <si>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</si>
  <si>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</si>
  <si>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</si>
  <si>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</si>
  <si>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</si>
  <si>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</si>
  <si>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</si>
  <si>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</si>
  <si>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</si>
  <si>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</si>
  <si>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</si>
  <si>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</si>
  <si>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</si>
  <si>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</si>
  <si>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</si>
  <si>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</si>
  <si>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</si>
  <si>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</si>
  <si>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</si>
  <si>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</si>
  <si>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</si>
  <si>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</si>
  <si>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</si>
  <si>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</si>
  <si>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</si>
  <si>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</si>
  <si>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</si>
  <si>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</si>
  <si>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</si>
  <si>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</si>
  <si>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</si>
  <si>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</si>
  <si>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</si>
  <si>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</si>
  <si>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</si>
  <si>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</si>
  <si>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</si>
  <si>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</si>
  <si>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</si>
  <si>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</si>
  <si>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</si>
  <si>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</si>
  <si>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</si>
  <si>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</si>
  <si>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</si>
  <si>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</si>
  <si>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</si>
  <si>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</si>
  <si>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</si>
  <si>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</si>
  <si>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</si>
  <si>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</si>
  <si>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</si>
  <si>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</si>
  <si>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</si>
  <si>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</si>
  <si>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</si>
  <si>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</si>
  <si>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</si>
  <si>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</si>
  <si>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</si>
  <si>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</si>
  <si>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</si>
  <si>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</si>
  <si>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</si>
  <si>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</si>
  <si>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</si>
  <si>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</si>
  <si>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</si>
  <si>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</si>
  <si>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</si>
  <si>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</si>
  <si>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</si>
  <si>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</si>
  <si>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</si>
  <si>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</si>
  <si>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</si>
  <si>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</si>
  <si>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</si>
  <si>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</si>
  <si>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</si>
  <si>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</si>
  <si>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</si>
  <si>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</si>
  <si>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</si>
  <si>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</si>
  <si>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</si>
  <si>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</si>
  <si>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</si>
  <si>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</si>
  <si>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</si>
  <si>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</si>
  <si>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</si>
  <si>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</si>
  <si>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</si>
  <si>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</si>
  <si>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</si>
  <si>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</si>
  <si>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</si>
  <si>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</si>
  <si>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</si>
  <si>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</si>
  <si>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</si>
  <si>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</si>
  <si>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</si>
  <si>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</si>
  <si>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</si>
  <si>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</si>
  <si>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</si>
  <si>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</si>
  <si>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</si>
  <si>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</si>
  <si>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</si>
  <si>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</si>
  <si>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</si>
  <si>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</si>
  <si>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</si>
  <si>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</si>
  <si>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</si>
  <si>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</si>
  <si>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</si>
  <si>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</si>
  <si>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</si>
  <si>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</si>
  <si>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</si>
  <si>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</si>
  <si>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</si>
  <si>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</si>
  <si>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</si>
  <si>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</si>
  <si>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</si>
  <si>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</si>
  <si>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</si>
  <si>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</si>
  <si>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</si>
  <si>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</si>
  <si>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</si>
  <si>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</si>
  <si>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</si>
  <si>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</si>
  <si>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</si>
  <si>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</si>
  <si>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</si>
  <si>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</si>
  <si>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</si>
  <si>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</si>
  <si>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</si>
  <si>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</si>
  <si>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</si>
  <si>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</si>
  <si>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</si>
  <si>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</si>
  <si>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</si>
  <si>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</si>
  <si>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</si>
  <si>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</si>
  <si>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</si>
  <si>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</si>
  <si>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</si>
  <si>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</si>
  <si>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</si>
  <si>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</si>
  <si>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</si>
  <si>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</si>
  <si>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</si>
  <si>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</si>
  <si>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</si>
  <si>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</si>
  <si>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</si>
  <si>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</si>
  <si>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</si>
  <si>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</si>
  <si>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</si>
  <si>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</si>
  <si>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</si>
  <si>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</si>
  <si>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</si>
  <si>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</si>
  <si>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</si>
  <si>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</si>
  <si>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</si>
  <si>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</si>
  <si>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</si>
  <si>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</si>
  <si>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</si>
  <si>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</si>
  <si>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</si>
  <si>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</si>
  <si>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</si>
  <si>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</si>
  <si>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</si>
  <si>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</si>
  <si>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</si>
  <si>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</si>
  <si>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</si>
  <si>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</si>
  <si>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</si>
  <si>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</si>
  <si>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</si>
  <si>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</si>
  <si>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</si>
  <si>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</si>
  <si>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</si>
  <si>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</si>
  <si>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</si>
  <si>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</si>
  <si>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</si>
  <si>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</si>
  <si>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</si>
  <si>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</si>
  <si>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</si>
  <si>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</si>
  <si>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</si>
  <si>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</si>
  <si>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</si>
  <si>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</si>
  <si>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</si>
  <si>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</si>
  <si>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</si>
  <si>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</si>
  <si>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</si>
  <si>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</si>
  <si>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</si>
  <si>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</si>
  <si>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</si>
  <si>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</si>
  <si>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</si>
  <si>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</si>
  <si>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</si>
  <si>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</si>
  <si>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</si>
  <si>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</si>
  <si>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</si>
  <si>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</si>
  <si>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</si>
  <si>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</si>
  <si>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</si>
  <si>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</si>
  <si>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</si>
  <si>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</si>
  <si>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</si>
  <si>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</si>
  <si>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</si>
  <si>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</si>
  <si>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</si>
  <si>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</si>
  <si>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</si>
  <si>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</si>
  <si>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</si>
  <si>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</si>
  <si>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</si>
  <si>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</si>
  <si>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</si>
  <si>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</si>
  <si>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</si>
  <si>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</si>
  <si>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</si>
  <si>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</si>
  <si>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</si>
  <si>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</si>
  <si>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</si>
  <si>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</si>
  <si>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</si>
  <si>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</si>
  <si>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</si>
  <si>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</si>
  <si>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</si>
  <si>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</si>
  <si>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</si>
  <si>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</si>
  <si>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</si>
  <si>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</si>
  <si>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</si>
  <si>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</si>
  <si>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</si>
  <si>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</si>
  <si>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</si>
  <si>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</si>
  <si>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</si>
  <si>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</si>
  <si>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</si>
  <si>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</si>
  <si>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</si>
  <si>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</si>
  <si>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</si>
  <si>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</si>
  <si>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</si>
  <si>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</si>
  <si>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</si>
  <si>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</si>
  <si>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</si>
  <si>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</si>
  <si>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</si>
  <si>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</si>
  <si>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</si>
  <si>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</si>
  <si>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</si>
  <si>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</si>
  <si>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</si>
  <si>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</si>
  <si>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</si>
  <si>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</si>
  <si>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</si>
  <si>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</si>
  <si>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</si>
  <si>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</si>
  <si>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</si>
  <si>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</si>
  <si>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</si>
  <si>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</si>
  <si>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</si>
  <si>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</si>
  <si>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</si>
  <si>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</si>
  <si>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</si>
  <si>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</si>
  <si>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</si>
  <si>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</si>
  <si>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</si>
  <si>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</si>
  <si>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</si>
  <si>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</si>
  <si>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</si>
  <si>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</si>
  <si>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</si>
  <si>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</si>
  <si>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</si>
  <si>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</si>
  <si>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</si>
  <si>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</si>
  <si>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</si>
  <si>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</si>
  <si>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</si>
  <si>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</si>
  <si>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</si>
  <si>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</si>
  <si>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</si>
  <si>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</si>
  <si>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</si>
  <si>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</si>
  <si>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</si>
  <si>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</si>
  <si>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</si>
  <si>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</si>
  <si>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</si>
  <si>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</si>
  <si>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</si>
  <si>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</si>
  <si>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</si>
  <si>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</si>
  <si>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</si>
  <si>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</si>
  <si>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</si>
  <si>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</si>
  <si>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</si>
  <si>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</si>
  <si>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</si>
  <si>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</si>
  <si>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</si>
  <si>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</si>
  <si>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</si>
  <si>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</si>
  <si>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</si>
  <si>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</si>
  <si>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</si>
  <si>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</si>
  <si>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</si>
  <si>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</si>
  <si>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</si>
  <si>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</si>
  <si>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</si>
  <si>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</si>
  <si>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</si>
  <si>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</si>
  <si>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</si>
  <si>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</si>
  <si>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</si>
  <si>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</si>
  <si>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</si>
  <si>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</si>
  <si>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</si>
  <si>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</si>
  <si>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</si>
  <si>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</si>
  <si>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</si>
  <si>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</si>
  <si>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</si>
  <si>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</si>
  <si>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</si>
  <si>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</si>
  <si>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</si>
  <si>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</si>
  <si>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</si>
  <si>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</si>
  <si>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</si>
  <si>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</si>
  <si>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</si>
  <si>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</si>
  <si>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</si>
  <si>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</si>
  <si>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</si>
  <si>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</si>
  <si>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</si>
  <si>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</si>
  <si>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</si>
  <si>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</si>
  <si>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</si>
  <si>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</si>
  <si>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</si>
  <si>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</si>
  <si>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</si>
  <si>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</si>
  <si>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</si>
  <si>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</si>
  <si>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</si>
  <si>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</si>
  <si>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</si>
  <si>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</si>
  <si>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</si>
  <si>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</si>
  <si>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</si>
  <si>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</si>
  <si>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</si>
  <si>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</si>
  <si>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</si>
  <si>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</si>
  <si>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</si>
  <si>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</si>
  <si>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</si>
  <si>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</si>
  <si>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</si>
  <si>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</si>
  <si>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</si>
  <si>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</si>
  <si>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</si>
  <si>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</si>
  <si>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</si>
  <si>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</si>
  <si>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</si>
  <si>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</si>
  <si>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</si>
  <si>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</si>
  <si>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</si>
  <si>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</si>
  <si>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</si>
  <si>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</si>
  <si>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</si>
  <si>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</si>
  <si>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</si>
  <si>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</si>
  <si>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</si>
  <si>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</si>
  <si>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</si>
  <si>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</si>
  <si>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</si>
  <si>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</si>
  <si>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</si>
  <si>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</si>
  <si>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</si>
  <si>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</si>
  <si>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</si>
  <si>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</si>
  <si>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</si>
  <si>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</si>
  <si>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</si>
  <si>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</si>
  <si>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</si>
  <si>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</si>
  <si>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</si>
  <si>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</si>
  <si>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</si>
  <si>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</si>
  <si>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</si>
  <si>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</si>
  <si>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</si>
  <si>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</si>
  <si>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</si>
  <si>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</si>
  <si>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</si>
  <si>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</si>
  <si>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</si>
  <si>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</si>
  <si>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</si>
  <si>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</si>
  <si>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</si>
  <si>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</si>
  <si>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</si>
  <si>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</si>
  <si>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</si>
  <si>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</si>
  <si>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</si>
  <si>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</si>
  <si>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</si>
  <si>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</si>
  <si>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</si>
  <si>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</si>
  <si>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</si>
  <si>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</si>
  <si>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</si>
  <si>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</si>
  <si>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</si>
  <si>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</si>
  <si>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</si>
  <si>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</si>
  <si>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</si>
  <si>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</si>
  <si>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</si>
  <si>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</si>
  <si>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</si>
  <si>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</si>
  <si>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</si>
  <si>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</si>
  <si>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</si>
  <si>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</si>
  <si>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</si>
  <si>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</si>
  <si>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</si>
  <si>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</si>
  <si>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</si>
  <si>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</si>
  <si>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</si>
  <si>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</si>
  <si>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</si>
  <si>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</si>
  <si>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</si>
  <si>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</si>
  <si>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</si>
  <si>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</si>
  <si>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</si>
  <si>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</si>
  <si>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</si>
  <si>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</si>
  <si>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</si>
  <si>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</si>
  <si>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</si>
  <si>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</si>
  <si>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</si>
  <si>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</si>
  <si>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</si>
  <si>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</si>
  <si>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</si>
  <si>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</si>
  <si>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</si>
  <si>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</si>
  <si>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</si>
  <si>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</si>
  <si>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</si>
  <si>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</si>
  <si>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</si>
  <si>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</si>
  <si>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</si>
  <si>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</si>
  <si>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</si>
  <si>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</si>
  <si>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</si>
  <si>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</si>
  <si>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</si>
  <si>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</si>
  <si>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</si>
  <si>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</si>
  <si>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</si>
  <si>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</si>
  <si>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</si>
  <si>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</si>
  <si>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</si>
  <si>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</si>
  <si>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</si>
  <si>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</si>
  <si>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</si>
  <si>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</si>
  <si>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</si>
  <si>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</si>
  <si>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</si>
  <si>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</si>
  <si>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</si>
  <si>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</si>
  <si>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</si>
  <si>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</si>
  <si>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</si>
  <si>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</si>
  <si>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</si>
  <si>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</si>
  <si>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</si>
  <si>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</si>
  <si>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</si>
  <si>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</si>
  <si>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</si>
  <si>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</si>
  <si>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</si>
  <si>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</si>
  <si>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</si>
  <si>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</si>
  <si>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</si>
  <si>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</si>
  <si>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</si>
  <si>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</si>
  <si>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</si>
  <si>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</si>
  <si>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</si>
  <si>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</si>
  <si>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</si>
  <si>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</si>
  <si>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</si>
  <si>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</si>
  <si>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</si>
  <si>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</si>
  <si>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</si>
  <si>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</si>
  <si>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</si>
  <si>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</si>
  <si>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</si>
  <si>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</si>
  <si>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</si>
  <si>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</si>
  <si>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</si>
  <si>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</si>
  <si>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</si>
  <si>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</si>
  <si>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</si>
  <si>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</si>
  <si>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</si>
  <si>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</si>
  <si>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</si>
  <si>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</si>
  <si>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</si>
  <si>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</si>
  <si>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</si>
  <si>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</si>
  <si>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</si>
  <si>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</si>
  <si>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</si>
  <si>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</si>
  <si>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</si>
  <si>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</si>
  <si>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</si>
  <si>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</si>
  <si>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</si>
  <si>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</si>
  <si>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</si>
  <si>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</si>
  <si>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</si>
  <si>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</si>
  <si>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</si>
  <si>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</si>
  <si>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</si>
  <si>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</si>
  <si>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</si>
  <si>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</si>
  <si>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</si>
  <si>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</si>
  <si>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</si>
  <si>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</si>
  <si>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</si>
  <si>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</si>
  <si>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</si>
  <si>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</si>
  <si>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</si>
  <si>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</si>
  <si>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</si>
  <si>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</si>
  <si>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</si>
  <si>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</si>
  <si>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</si>
  <si>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</si>
  <si>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</si>
  <si>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</si>
  <si>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</si>
  <si>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</si>
  <si>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</si>
  <si>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</si>
  <si>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</si>
  <si>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</si>
  <si>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</si>
  <si>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</si>
  <si>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</si>
  <si>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</si>
  <si>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</si>
  <si>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</si>
  <si>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</si>
  <si>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</si>
  <si>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</si>
  <si>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</si>
  <si>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</si>
  <si>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</si>
  <si>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</si>
  <si>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</si>
  <si>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</si>
  <si>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</si>
  <si>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</si>
  <si>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</si>
  <si>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</si>
  <si>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</si>
  <si>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</si>
  <si>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</si>
  <si>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</si>
  <si>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</si>
  <si>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</si>
  <si>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</si>
  <si>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</si>
  <si>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</si>
  <si>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</si>
  <si>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</si>
  <si>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</si>
  <si>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</si>
  <si>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</si>
  <si>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</si>
  <si>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</si>
  <si>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</si>
  <si>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</si>
  <si>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</si>
  <si>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</si>
  <si>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</si>
  <si>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</si>
  <si>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</si>
  <si>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</si>
  <si>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</si>
  <si>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</si>
  <si>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</si>
  <si>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</si>
  <si>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</si>
  <si>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</si>
  <si>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</si>
  <si>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</si>
  <si>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</si>
  <si>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</si>
  <si>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</si>
  <si>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</si>
  <si>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</si>
  <si>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</si>
  <si>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</si>
  <si>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</si>
  <si>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</si>
  <si>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</si>
  <si>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</si>
  <si>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</si>
  <si>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</si>
  <si>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</si>
  <si>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</si>
  <si>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</si>
  <si>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</si>
  <si>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</si>
  <si>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</si>
  <si>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</si>
  <si>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</si>
  <si>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</si>
  <si>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</si>
  <si>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</si>
  <si>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</si>
  <si>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</si>
  <si>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</si>
  <si>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</si>
  <si>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</si>
  <si>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</si>
  <si>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</si>
  <si>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</si>
  <si>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</si>
  <si>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</si>
  <si>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</si>
  <si>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</si>
  <si>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</si>
  <si>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</si>
  <si>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</si>
  <si>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</si>
  <si>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</si>
  <si>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</si>
  <si>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</si>
  <si>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</si>
  <si>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</si>
  <si>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</si>
  <si>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</si>
  <si>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</si>
  <si>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</si>
  <si>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</si>
  <si>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</si>
  <si>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</si>
  <si>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</si>
  <si>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</si>
  <si>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</si>
  <si>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</si>
  <si>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</si>
  <si>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</si>
  <si>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</si>
  <si>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</si>
  <si>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</si>
  <si>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</si>
  <si>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</si>
  <si>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</si>
  <si>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</si>
  <si>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</si>
  <si>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</si>
  <si>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</si>
  <si>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</si>
  <si>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</si>
  <si>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</si>
  <si>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</si>
  <si>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</si>
  <si>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</si>
  <si>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</si>
  <si>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</si>
  <si>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</si>
  <si>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</si>
  <si>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</si>
  <si>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</si>
  <si>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</si>
  <si>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</si>
  <si>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</si>
  <si>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</si>
  <si>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</si>
  <si>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</si>
  <si>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</si>
  <si>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</si>
  <si>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</si>
  <si>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</si>
  <si>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</si>
  <si>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</si>
  <si>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</si>
  <si>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</si>
  <si>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</si>
  <si>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</si>
  <si>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</si>
  <si>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</si>
  <si>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</si>
  <si>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</si>
  <si>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</si>
  <si>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</si>
  <si>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</si>
  <si>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</si>
  <si>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</si>
  <si>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</si>
  <si>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</si>
  <si>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</si>
  <si>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</si>
  <si>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</si>
  <si>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</si>
  <si>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</si>
  <si>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</si>
  <si>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</si>
  <si>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</si>
  <si>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</si>
  <si>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</si>
  <si>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</si>
  <si>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</si>
  <si>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</si>
  <si>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</si>
  <si>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</si>
  <si>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</si>
  <si>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</si>
  <si>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</si>
  <si>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</si>
  <si>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</si>
  <si>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</si>
  <si>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</si>
  <si>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</si>
  <si>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</si>
  <si>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</si>
  <si>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</si>
  <si>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</si>
  <si>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</si>
  <si>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</si>
  <si>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</si>
  <si>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</si>
  <si>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</si>
  <si>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</si>
  <si>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</si>
  <si>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</si>
  <si>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</si>
  <si>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</si>
  <si>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</si>
  <si>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</si>
  <si>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</si>
  <si>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</si>
  <si>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</si>
  <si>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</si>
  <si>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</si>
  <si>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</si>
  <si>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</si>
  <si>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</si>
  <si>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</si>
  <si>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</si>
  <si>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</si>
  <si>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</si>
  <si>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</si>
  <si>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</si>
  <si>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</si>
  <si>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</si>
  <si>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</si>
  <si>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</si>
  <si>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</si>
  <si>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</si>
  <si>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</si>
  <si>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</si>
  <si>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</si>
  <si>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</si>
  <si>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</si>
  <si>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</si>
  <si>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</si>
  <si>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</si>
  <si>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</si>
  <si>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</si>
  <si>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</si>
  <si>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</si>
  <si>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</si>
  <si>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</si>
  <si>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</si>
  <si>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</si>
  <si>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</si>
  <si>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</si>
  <si>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</si>
  <si>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</si>
  <si>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</si>
  <si>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</si>
  <si>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</si>
  <si>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</si>
  <si>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</si>
  <si>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</si>
  <si>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</si>
  <si>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</si>
  <si>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</si>
  <si>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</si>
  <si>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</si>
  <si>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</si>
  <si>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</si>
  <si>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</si>
  <si>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</si>
  <si>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</si>
  <si>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</si>
  <si>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</si>
  <si>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</si>
  <si>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</si>
  <si>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</si>
  <si>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</si>
  <si>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</si>
  <si>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</si>
  <si>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</si>
  <si>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</si>
  <si>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</si>
  <si>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</si>
  <si>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</si>
  <si>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</si>
  <si>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</si>
  <si>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</si>
  <si>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</si>
  <si>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</si>
  <si>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</si>
  <si>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</si>
  <si>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</si>
  <si>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</si>
  <si>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</si>
  <si>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</si>
  <si>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</si>
  <si>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</si>
  <si>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</si>
  <si>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</si>
  <si>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</si>
  <si>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</si>
  <si>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</si>
  <si>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</si>
  <si>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</si>
  <si>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</si>
  <si>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</si>
  <si>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</si>
  <si>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</si>
  <si>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</si>
  <si>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</si>
  <si>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</si>
  <si>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</si>
  <si>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</si>
  <si>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</si>
  <si>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</si>
  <si>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</si>
  <si>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</si>
  <si>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</si>
  <si>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</si>
  <si>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</si>
  <si>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</si>
  <si>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</si>
  <si>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</si>
  <si>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</si>
  <si>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</si>
  <si>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</si>
  <si>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</si>
  <si>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</si>
  <si>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</si>
  <si>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</si>
  <si>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</si>
  <si>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</si>
  <si>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</si>
  <si>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</si>
  <si>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</si>
  <si>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</si>
  <si>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</si>
  <si>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</si>
  <si>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</si>
  <si>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</si>
  <si>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</si>
  <si>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</si>
  <si>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</si>
  <si>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</si>
  <si>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</si>
  <si>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</si>
  <si>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</si>
  <si>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</si>
  <si>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</si>
  <si>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</si>
  <si>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</si>
  <si>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</si>
  <si>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</si>
  <si>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</si>
  <si>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</si>
  <si>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</si>
  <si>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</si>
  <si>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</si>
  <si>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</si>
  <si>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</si>
  <si>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</si>
  <si>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</si>
  <si>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</si>
  <si>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</si>
  <si>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</si>
  <si>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</si>
  <si>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</si>
  <si>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</si>
  <si>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</si>
  <si>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</si>
  <si>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</si>
  <si>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</si>
  <si>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</si>
  <si>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</si>
  <si>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</si>
  <si>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</si>
  <si>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</si>
  <si>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</si>
  <si>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</si>
  <si>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</si>
  <si>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</si>
  <si>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</si>
  <si>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</si>
  <si>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</si>
  <si>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</si>
  <si>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</si>
  <si>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</si>
  <si>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</si>
  <si>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</si>
  <si>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</si>
  <si>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</si>
  <si>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</si>
  <si>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</si>
  <si>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</si>
  <si>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</si>
  <si>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</si>
  <si>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</si>
  <si>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</si>
  <si>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</si>
  <si>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</si>
  <si>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</si>
  <si>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</si>
  <si>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</si>
  <si>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</si>
  <si>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</si>
  <si>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</si>
  <si>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</si>
  <si>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</si>
  <si>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</si>
  <si>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</si>
  <si>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</si>
  <si>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</si>
  <si>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</si>
  <si>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</si>
  <si>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</si>
  <si>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</si>
  <si>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</si>
  <si>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</si>
  <si>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</si>
  <si>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</si>
  <si>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</si>
  <si>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</si>
  <si>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</si>
  <si>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</si>
  <si>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</si>
  <si>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</si>
  <si>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</si>
  <si>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</si>
  <si>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</si>
  <si>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</si>
  <si>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</si>
  <si>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</si>
  <si>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</si>
  <si>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</si>
  <si>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</si>
  <si>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</si>
  <si>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</si>
  <si>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</si>
  <si>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</si>
  <si>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</si>
  <si>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</si>
  <si>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</si>
  <si>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</si>
  <si>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</si>
  <si>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</si>
  <si>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</si>
  <si>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</si>
  <si>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</si>
  <si>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</si>
  <si>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</si>
  <si>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</si>
  <si>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</si>
  <si>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</si>
  <si>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</si>
  <si>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</si>
  <si>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</si>
  <si>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</si>
  <si>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</si>
  <si>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</si>
  <si>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</si>
  <si>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</si>
  <si>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</si>
  <si>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</si>
  <si>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</si>
  <si>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</si>
  <si>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</si>
  <si>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</si>
  <si>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</si>
  <si>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</si>
  <si>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</si>
  <si>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</si>
  <si>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</si>
  <si>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</si>
  <si>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</si>
  <si>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</si>
  <si>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</si>
  <si>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</si>
  <si>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</si>
  <si>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</si>
  <si>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</si>
  <si>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</si>
  <si>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</si>
  <si>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</si>
  <si>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</si>
  <si>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</si>
  <si>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</si>
  <si>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</si>
  <si>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</si>
  <si>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</si>
  <si>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</si>
  <si>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</si>
  <si>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</si>
  <si>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</si>
  <si>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</si>
  <si>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</si>
  <si>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</si>
  <si>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</si>
  <si>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</si>
  <si>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</si>
  <si>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</si>
  <si>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</si>
  <si>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</si>
  <si>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</si>
  <si>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</si>
  <si>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</si>
  <si>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</si>
  <si>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</si>
  <si>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</si>
  <si>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</si>
  <si>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</si>
  <si>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</si>
  <si>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</si>
  <si>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</si>
  <si>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</si>
  <si>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</si>
  <si>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</si>
  <si>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</si>
  <si>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</si>
  <si>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</si>
  <si>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</si>
  <si>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</si>
  <si>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</si>
  <si>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</si>
  <si>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</si>
  <si>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</si>
  <si>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</si>
  <si>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</si>
  <si>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</si>
  <si>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</si>
  <si>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</si>
  <si>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</si>
  <si>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</si>
  <si>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</si>
  <si>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</si>
  <si>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</si>
  <si>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</si>
  <si>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</si>
  <si>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</si>
  <si>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</si>
  <si>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</si>
  <si>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</si>
  <si>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</si>
  <si>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</si>
  <si>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</si>
  <si>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</si>
  <si>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</si>
  <si>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</si>
  <si>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</si>
  <si>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</si>
  <si>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</si>
  <si>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</si>
  <si>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</si>
  <si>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</si>
  <si>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</si>
  <si>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</si>
  <si>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</si>
  <si>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</si>
  <si>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</si>
  <si>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</si>
  <si>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</si>
  <si>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</si>
  <si>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</si>
  <si>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</si>
  <si>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</si>
  <si>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</si>
  <si>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</si>
  <si>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</si>
  <si>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</si>
  <si>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</si>
  <si>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</si>
  <si>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</si>
  <si>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</si>
  <si>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</si>
  <si>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</si>
  <si>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</si>
  <si>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</si>
  <si>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</si>
  <si>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</si>
  <si>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</si>
  <si>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</si>
  <si>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</si>
  <si>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</si>
  <si>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</si>
  <si>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</si>
  <si>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</si>
  <si>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</si>
  <si>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</si>
  <si>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</si>
  <si>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</si>
  <si>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</si>
  <si>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</si>
  <si>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</si>
  <si>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</si>
  <si>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</si>
  <si>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</si>
  <si>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</si>
  <si>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</si>
  <si>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</si>
  <si>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</si>
  <si>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</si>
  <si>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</si>
  <si>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</si>
  <si>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</si>
  <si>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</si>
  <si>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</si>
  <si>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</si>
  <si>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</si>
  <si>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</si>
  <si>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</si>
  <si>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</si>
  <si>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</si>
  <si>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</si>
  <si>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</si>
  <si>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</si>
  <si>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</si>
  <si>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</si>
  <si>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</si>
  <si>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</si>
  <si>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</si>
  <si>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</si>
  <si>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</si>
  <si>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</si>
  <si>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</si>
  <si>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</si>
  <si>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</si>
  <si>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</si>
  <si>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</si>
  <si>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</si>
  <si>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</si>
  <si>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</si>
  <si>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</si>
  <si>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</si>
  <si>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</si>
  <si>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</si>
  <si>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</si>
  <si>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</si>
  <si>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</si>
  <si>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</si>
  <si>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</si>
  <si>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</si>
  <si>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</si>
  <si>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</si>
  <si>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</si>
  <si>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</si>
  <si>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</si>
  <si>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</si>
  <si>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</si>
  <si>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</si>
  <si>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</si>
  <si>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</si>
  <si>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</si>
  <si>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</si>
  <si>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</si>
  <si>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</si>
  <si>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</si>
  <si>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</si>
  <si>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</si>
  <si>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</si>
  <si>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</si>
  <si>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</si>
  <si>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</si>
  <si>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</si>
  <si>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</si>
  <si>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</si>
  <si>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</si>
  <si>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</si>
  <si>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</si>
  <si>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</si>
  <si>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</si>
  <si>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</si>
  <si>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</si>
  <si>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</si>
  <si>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</si>
  <si>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</si>
  <si>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</si>
  <si>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</si>
  <si>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</si>
  <si>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</si>
  <si>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</si>
  <si>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</si>
  <si>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</si>
  <si>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</si>
  <si>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</si>
  <si>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</si>
  <si>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</si>
  <si>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</si>
  <si>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</si>
  <si>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</si>
  <si>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</si>
  <si>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</si>
  <si>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</si>
  <si>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</si>
  <si>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</si>
  <si>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</si>
  <si>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</si>
  <si>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</si>
  <si>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</si>
  <si>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</si>
  <si>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</si>
  <si>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</si>
  <si>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</si>
  <si>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</si>
  <si>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</si>
  <si>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</si>
  <si>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</si>
  <si>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</si>
  <si>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</si>
  <si>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</si>
  <si>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</si>
  <si>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</si>
  <si>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</si>
  <si>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</si>
  <si>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</si>
  <si>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</si>
  <si>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</si>
  <si>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</si>
  <si>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</si>
  <si>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</si>
  <si>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</si>
  <si>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</si>
  <si>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</si>
  <si>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</si>
  <si>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</si>
  <si>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</si>
  <si>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</si>
  <si>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</si>
  <si>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</si>
  <si>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</si>
  <si>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</si>
  <si>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</si>
  <si>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</si>
  <si>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</si>
  <si>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</si>
  <si>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</si>
  <si>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</si>
  <si>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</si>
  <si>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</si>
  <si>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</si>
  <si>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</si>
  <si>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</si>
  <si>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</si>
  <si>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</si>
  <si>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</si>
  <si>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</si>
  <si>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</si>
  <si>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</si>
  <si>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</si>
  <si>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</si>
  <si>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</si>
  <si>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</si>
  <si>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</si>
  <si>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</si>
  <si>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</si>
  <si>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</si>
  <si>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</si>
  <si>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</si>
  <si>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</si>
  <si>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</si>
  <si>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</si>
  <si>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</si>
  <si>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</si>
  <si>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</si>
  <si>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</si>
  <si>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</si>
  <si>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</si>
  <si>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</si>
  <si>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</si>
  <si>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</si>
  <si>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</si>
  <si>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</si>
  <si>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</si>
  <si>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</si>
  <si>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</si>
  <si>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</si>
  <si>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</si>
  <si>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</si>
  <si>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</si>
  <si>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</si>
  <si>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</si>
  <si>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</si>
  <si>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</si>
  <si>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</si>
  <si>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</si>
  <si>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</si>
  <si>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</si>
  <si>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</si>
  <si>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</si>
  <si>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</si>
  <si>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</si>
  <si>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</si>
  <si>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</si>
  <si>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</si>
  <si>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</si>
  <si>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</si>
  <si>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</si>
  <si>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</si>
  <si>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</si>
  <si>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</si>
  <si>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</si>
  <si>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</si>
  <si>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</si>
  <si>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</si>
  <si>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</si>
  <si>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</si>
  <si>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</si>
  <si>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</si>
  <si>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</si>
  <si>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</si>
  <si>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</si>
  <si>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</si>
  <si>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</si>
  <si>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</si>
  <si>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</si>
  <si>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</si>
  <si>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</si>
  <si>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</si>
  <si>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</si>
  <si>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</si>
  <si>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</si>
  <si>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</si>
  <si>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</si>
  <si>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</si>
  <si>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</si>
  <si>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</si>
  <si>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</si>
  <si>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</si>
  <si>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</si>
  <si>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</si>
  <si>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</si>
  <si>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</si>
  <si>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</si>
  <si>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</si>
  <si>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</si>
  <si>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</si>
  <si>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</si>
  <si>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</si>
  <si>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</si>
  <si>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</si>
  <si>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</si>
  <si>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</si>
  <si>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</si>
  <si>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</si>
  <si>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</si>
  <si>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</si>
  <si>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</si>
  <si>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</si>
  <si>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</si>
  <si>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</si>
  <si>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</si>
  <si>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</si>
  <si>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</si>
  <si>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</si>
  <si>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</si>
  <si>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</si>
  <si>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</si>
  <si>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</si>
  <si>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</si>
  <si>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</si>
  <si>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</si>
  <si>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</si>
  <si>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</si>
  <si>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</si>
  <si>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</si>
  <si>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</si>
  <si>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</si>
  <si>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</si>
  <si>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</si>
  <si>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</si>
  <si>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</si>
  <si>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</si>
  <si>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</si>
  <si>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</si>
  <si>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</si>
  <si>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</si>
  <si>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</si>
  <si>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</si>
  <si>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</si>
  <si>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</si>
  <si>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</si>
  <si>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</si>
  <si>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</si>
  <si>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</si>
  <si>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</si>
  <si>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</si>
  <si>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</si>
  <si>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</si>
  <si>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</si>
  <si>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</si>
  <si>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</si>
  <si>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</si>
  <si>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</si>
  <si>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</si>
  <si>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</si>
  <si>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</si>
  <si>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</si>
  <si>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</si>
  <si>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</si>
  <si>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</si>
  <si>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</si>
  <si>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</si>
  <si>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</si>
  <si>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</si>
  <si>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</si>
  <si>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</si>
  <si>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</si>
  <si>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</si>
  <si>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</si>
  <si>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</si>
  <si>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</si>
  <si>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</si>
  <si>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</si>
  <si>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</si>
  <si>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</si>
  <si>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</si>
  <si>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</si>
  <si>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</si>
  <si>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</si>
  <si>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</si>
  <si>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</si>
  <si>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</si>
  <si>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</si>
  <si>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</si>
  <si>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</si>
  <si>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</si>
  <si>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</si>
  <si>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</si>
  <si>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</si>
  <si>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</si>
  <si>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</si>
  <si>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</si>
  <si>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</si>
  <si>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</si>
  <si>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</si>
  <si>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</si>
  <si>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</si>
  <si>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</si>
  <si>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</si>
  <si>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</si>
  <si>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</si>
  <si>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</si>
  <si>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</si>
  <si>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</si>
  <si>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</si>
  <si>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</si>
  <si>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</si>
  <si>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</si>
  <si>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</si>
  <si>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</si>
  <si>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</si>
  <si>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</si>
  <si>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</si>
  <si>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</si>
  <si>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</si>
  <si>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</si>
  <si>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</si>
  <si>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</si>
  <si>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</si>
  <si>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</si>
  <si>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</si>
  <si>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</si>
  <si>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</si>
  <si>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</si>
  <si>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</si>
  <si>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</si>
  <si>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</si>
  <si>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</si>
  <si>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</si>
  <si>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</si>
  <si>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</si>
  <si>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</si>
  <si>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</si>
  <si>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</si>
  <si>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</si>
  <si>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</si>
  <si>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</si>
  <si>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</si>
  <si>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</si>
  <si>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</si>
  <si>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</si>
  <si>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</si>
  <si>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</si>
  <si>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</si>
  <si>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</si>
  <si>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</si>
  <si>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</si>
  <si>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</si>
  <si>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</si>
  <si>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</si>
  <si>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</si>
  <si>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</si>
  <si>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</si>
  <si>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</si>
  <si>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</si>
  <si>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</si>
  <si>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</si>
  <si>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</si>
  <si>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</si>
  <si>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</si>
  <si>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</si>
  <si>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</si>
  <si>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</si>
  <si>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</si>
  <si>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</si>
  <si>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</si>
  <si>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</si>
  <si>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</si>
  <si>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</si>
  <si>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</si>
  <si>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</si>
  <si>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</si>
  <si>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</si>
  <si>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</si>
  <si>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</si>
  <si>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</si>
  <si>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</si>
  <si>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</si>
  <si>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</si>
  <si>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</si>
  <si>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</si>
  <si>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</si>
  <si>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</si>
  <si>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</si>
  <si>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</si>
  <si>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</si>
  <si>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</si>
  <si>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</si>
  <si>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</si>
  <si>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</si>
  <si>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</si>
  <si>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</si>
  <si>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</si>
  <si>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</si>
  <si>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</si>
  <si>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</si>
  <si>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</si>
  <si>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</si>
  <si>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</si>
  <si>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</si>
  <si>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</si>
  <si>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</si>
  <si>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</si>
  <si>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</si>
  <si>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</si>
  <si>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</si>
  <si>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</si>
  <si>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</si>
  <si>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</si>
  <si>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</si>
  <si>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</si>
  <si>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</si>
  <si>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</si>
  <si>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</si>
  <si>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</si>
  <si>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</si>
  <si>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</si>
  <si>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</si>
  <si>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</si>
  <si>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</si>
  <si>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</si>
  <si>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</si>
  <si>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</si>
  <si>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</si>
  <si>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</si>
  <si>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</si>
  <si>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</si>
  <si>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</si>
  <si>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</si>
  <si>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</si>
  <si>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</si>
  <si>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</si>
  <si>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</si>
  <si>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</si>
  <si>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</si>
  <si>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</si>
  <si>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</si>
  <si>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</si>
  <si>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</si>
  <si>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</si>
  <si>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</si>
  <si>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</si>
  <si>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</si>
  <si>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</si>
  <si>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</si>
  <si>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</si>
  <si>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</si>
  <si>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</si>
  <si>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</si>
  <si>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</si>
  <si>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</si>
  <si>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</si>
  <si>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</si>
  <si>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</si>
  <si>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</si>
  <si>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</si>
  <si>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</si>
  <si>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</si>
  <si>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</si>
  <si>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</si>
  <si>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</si>
  <si>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</si>
  <si>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</si>
  <si>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</si>
  <si>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</si>
  <si>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</si>
  <si>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</si>
  <si>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</si>
  <si>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</si>
  <si>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</si>
  <si>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</si>
  <si>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</si>
  <si>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</si>
  <si>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</si>
  <si>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</si>
  <si>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</si>
  <si>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</si>
  <si>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</si>
  <si>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</si>
  <si>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</si>
  <si>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</si>
  <si>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</si>
  <si>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</si>
  <si>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</si>
  <si>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</si>
  <si>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</si>
  <si>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</si>
  <si>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</si>
  <si>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</si>
  <si>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</si>
  <si>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</si>
  <si>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</si>
  <si>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</si>
  <si>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</si>
  <si>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</si>
  <si>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</si>
  <si>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</si>
  <si>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</si>
  <si>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</si>
  <si>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</si>
  <si>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</si>
  <si>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</si>
  <si>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</si>
  <si>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</si>
  <si>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</si>
  <si>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</si>
  <si>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</si>
  <si>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</si>
  <si>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</si>
  <si>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</si>
  <si>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</si>
  <si>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</si>
  <si>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</si>
  <si>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</si>
  <si>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</si>
  <si>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</si>
  <si>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</si>
  <si>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</si>
  <si>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</si>
  <si>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</si>
  <si>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</si>
  <si>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</si>
  <si>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</si>
  <si>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</si>
  <si>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</si>
  <si>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</si>
  <si>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</si>
  <si>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</si>
  <si>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</si>
  <si>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</si>
  <si>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</si>
  <si>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</si>
  <si>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</si>
  <si>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</si>
  <si>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</si>
  <si>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</si>
  <si>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</si>
  <si>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</si>
  <si>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</si>
  <si>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</si>
  <si>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</si>
  <si>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</si>
  <si>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</si>
  <si>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</si>
  <si>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</si>
  <si>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</si>
  <si>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</si>
  <si>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</si>
  <si>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</si>
  <si>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</si>
  <si>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</si>
  <si>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</si>
  <si>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</si>
  <si>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</si>
  <si>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</si>
  <si>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</si>
  <si>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</si>
  <si>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</si>
  <si>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</si>
  <si>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</si>
  <si>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</si>
  <si>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</si>
  <si>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</si>
  <si>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</si>
  <si>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</si>
  <si>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</si>
  <si>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</si>
  <si>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</si>
  <si>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</si>
  <si>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</si>
  <si>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</si>
  <si>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</si>
  <si>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</si>
  <si>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</si>
  <si>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</si>
  <si>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</si>
  <si>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</si>
  <si>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</si>
  <si>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</si>
  <si>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</si>
  <si>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</si>
  <si>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</si>
  <si>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</si>
  <si>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</si>
  <si>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</si>
  <si>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</si>
  <si>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</si>
  <si>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</si>
  <si>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</si>
  <si>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</si>
  <si>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</si>
  <si>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</si>
  <si>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</si>
  <si>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</si>
  <si>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</si>
  <si>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</si>
  <si>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</si>
  <si>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</si>
  <si>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</si>
  <si>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</si>
  <si>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</si>
  <si>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</si>
  <si>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</si>
  <si>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</si>
  <si>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</si>
  <si>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</si>
  <si>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</si>
  <si>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</si>
  <si>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</si>
  <si>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</si>
  <si>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</si>
  <si>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</si>
  <si>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</si>
  <si>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</si>
  <si>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</si>
  <si>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</si>
  <si>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</si>
  <si>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</si>
  <si>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</si>
  <si>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</si>
  <si>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</si>
  <si>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</si>
  <si>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</si>
  <si>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</si>
  <si>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</si>
  <si>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</si>
  <si>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</si>
  <si>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</si>
  <si>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</si>
  <si>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</si>
  <si>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</si>
  <si>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</si>
  <si>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</si>
  <si>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</si>
  <si>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</si>
  <si>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</si>
  <si>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</si>
  <si>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</si>
  <si>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</si>
  <si>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</si>
  <si>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</si>
  <si>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</si>
  <si>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</si>
  <si>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</si>
  <si>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</si>
  <si>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</si>
  <si>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</si>
  <si>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</si>
  <si>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</si>
  <si>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</si>
  <si>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</si>
  <si>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</si>
  <si>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</si>
  <si>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</si>
  <si>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</si>
  <si>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</si>
  <si>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</si>
  <si>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</si>
  <si>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</si>
  <si>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</si>
  <si>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</si>
  <si>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</si>
  <si>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</si>
  <si>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</si>
  <si>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</si>
  <si>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</si>
  <si>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</si>
  <si>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</si>
  <si>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</si>
  <si>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</si>
  <si>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</si>
  <si>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</si>
  <si>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</si>
  <si>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</si>
  <si>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</si>
  <si>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</si>
  <si>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</si>
  <si>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</si>
  <si>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</si>
  <si>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</si>
  <si>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</si>
  <si>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</si>
  <si>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</si>
  <si>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</si>
  <si>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</si>
  <si>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</si>
  <si>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</si>
  <si>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</si>
  <si>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</si>
  <si>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</si>
  <si>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</si>
  <si>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</si>
  <si>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</si>
  <si>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</si>
  <si>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</si>
  <si>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</si>
  <si>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</si>
  <si>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</si>
  <si>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</si>
  <si>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</si>
  <si>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</si>
  <si>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</si>
  <si>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</si>
  <si>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</si>
  <si>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</si>
  <si>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</si>
  <si>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</si>
  <si>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</si>
  <si>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</si>
  <si>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</si>
  <si>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</si>
  <si>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</si>
  <si>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</si>
  <si>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</si>
  <si>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</si>
  <si>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</si>
  <si>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</si>
  <si>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</si>
  <si>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</si>
  <si>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</si>
  <si>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</si>
  <si>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</si>
  <si>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</si>
  <si>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</si>
  <si>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</si>
  <si>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</si>
  <si>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</si>
  <si>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</si>
  <si>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</si>
  <si>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</si>
  <si>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</si>
  <si>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</si>
  <si>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</si>
  <si>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</si>
  <si>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</si>
  <si>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</si>
  <si>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</si>
  <si>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</si>
  <si>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</si>
  <si>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</si>
  <si>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</si>
  <si>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</si>
  <si>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</si>
  <si>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</si>
  <si>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</si>
  <si>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</si>
  <si>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</si>
  <si>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</si>
  <si>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</si>
  <si>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</si>
  <si>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</si>
  <si>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</si>
  <si>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</si>
  <si>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</si>
  <si>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</si>
  <si>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</si>
  <si>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</si>
  <si>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</si>
  <si>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</si>
  <si>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</si>
  <si>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</si>
  <si>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</si>
  <si>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</si>
  <si>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</si>
  <si>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</si>
  <si>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</si>
  <si>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</si>
  <si>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</si>
  <si>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</si>
  <si>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</si>
  <si>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</si>
  <si>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</si>
  <si>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</si>
  <si>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</si>
  <si>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</si>
  <si>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</si>
  <si>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</si>
  <si>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</si>
  <si>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</si>
  <si>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</si>
  <si>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</si>
  <si>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</si>
  <si>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</si>
  <si>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</si>
  <si>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</si>
  <si>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</si>
  <si>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</si>
  <si>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</si>
  <si>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</si>
  <si>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</si>
  <si>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</si>
  <si>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</si>
  <si>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</si>
  <si>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</si>
  <si>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</si>
  <si>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</si>
  <si>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</si>
  <si>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</si>
  <si>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</si>
  <si>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</si>
  <si>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</si>
  <si>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</si>
  <si>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</si>
  <si>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</si>
  <si>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</si>
  <si>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</si>
  <si>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</si>
  <si>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</si>
  <si>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</si>
  <si>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</si>
  <si>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</si>
  <si>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</si>
  <si>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</si>
  <si>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</si>
  <si>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</si>
  <si>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</si>
  <si>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</si>
  <si>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</si>
  <si>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</si>
  <si>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</si>
  <si>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</si>
  <si>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</si>
  <si>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</si>
  <si>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</si>
  <si>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</si>
  <si>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</si>
  <si>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</si>
  <si>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</si>
  <si>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</si>
  <si>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</si>
  <si>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</si>
  <si>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</si>
  <si>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</si>
  <si>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</si>
  <si>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</si>
  <si>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</si>
  <si>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</si>
  <si>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</si>
  <si>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</si>
  <si>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</si>
  <si>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</si>
  <si>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</si>
  <si>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</si>
  <si>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</si>
  <si>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</si>
  <si>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</si>
  <si>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</si>
  <si>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</si>
  <si>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</si>
  <si>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</si>
  <si>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</si>
  <si>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</si>
  <si>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</si>
  <si>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</si>
  <si>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</si>
  <si>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</si>
  <si>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</si>
  <si>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</si>
  <si>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</si>
  <si>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</si>
  <si>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</si>
  <si>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</si>
  <si>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</si>
  <si>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</si>
  <si>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</si>
  <si>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</si>
  <si>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</si>
  <si>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</si>
  <si>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</si>
  <si>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</si>
  <si>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</si>
  <si>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</si>
  <si>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</si>
  <si>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</si>
  <si>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</si>
  <si>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</si>
  <si>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</si>
  <si>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</si>
  <si>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</si>
  <si>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</si>
  <si>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</si>
  <si>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</si>
  <si>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</si>
  <si>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</si>
  <si>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</si>
  <si>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</si>
  <si>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</si>
  <si>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</si>
  <si>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</si>
  <si>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</si>
  <si>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</si>
  <si>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</si>
  <si>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</si>
  <si>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</si>
  <si>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</si>
  <si>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</si>
  <si>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</si>
  <si>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</si>
  <si>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</si>
  <si>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</si>
  <si>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</si>
  <si>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</si>
  <si>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</si>
  <si>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</si>
  <si>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</si>
  <si>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</si>
  <si>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</si>
  <si>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</si>
  <si>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</si>
  <si>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</si>
  <si>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</si>
  <si>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</si>
  <si>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</si>
  <si>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</si>
  <si>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</si>
  <si>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</si>
  <si>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</si>
  <si>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</si>
  <si>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</si>
  <si>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</si>
  <si>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</si>
  <si>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</si>
  <si>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</si>
  <si>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</si>
  <si>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</si>
  <si>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</si>
  <si>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</si>
  <si>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</si>
  <si>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</si>
  <si>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</si>
  <si>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</si>
  <si>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</si>
  <si>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</si>
  <si>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</si>
  <si>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</si>
  <si>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</si>
  <si>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</si>
  <si>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</si>
  <si>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</si>
  <si>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</si>
  <si>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</si>
  <si>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</si>
  <si>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</si>
  <si>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</si>
  <si>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</si>
  <si>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</si>
  <si>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</si>
  <si>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</si>
  <si>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</si>
  <si>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</si>
  <si>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</si>
  <si>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</si>
  <si>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</si>
  <si>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</si>
  <si>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</si>
  <si>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</si>
  <si>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</si>
  <si>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</si>
  <si>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</si>
  <si>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</si>
  <si>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</si>
  <si>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</si>
  <si>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</si>
  <si>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</si>
  <si>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</si>
  <si>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</si>
  <si>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</si>
  <si>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</si>
  <si>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</si>
  <si>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</si>
  <si>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</si>
  <si>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</si>
  <si>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</si>
  <si>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</si>
  <si>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</si>
  <si>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</si>
  <si>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</si>
  <si>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</si>
  <si>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</si>
  <si>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</si>
  <si>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</si>
  <si>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</si>
  <si>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</si>
  <si>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</si>
  <si>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</si>
  <si>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</si>
  <si>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</si>
  <si>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</si>
  <si>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</si>
  <si>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</si>
  <si>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</si>
  <si>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</si>
  <si>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</si>
  <si>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</si>
  <si>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</si>
  <si>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</si>
  <si>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</si>
  <si>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</si>
  <si>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</si>
  <si>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</si>
  <si>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</si>
  <si>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</si>
  <si>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</si>
  <si>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</si>
  <si>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</si>
  <si>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</si>
  <si>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</si>
  <si>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</si>
  <si>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</si>
  <si>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</si>
  <si>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</si>
  <si>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</si>
  <si>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</si>
  <si>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</si>
  <si>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</si>
  <si>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</si>
  <si>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</si>
  <si>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</si>
  <si>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</si>
  <si>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</si>
  <si>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</si>
  <si>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</si>
  <si>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</si>
  <si>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</si>
  <si>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</si>
  <si>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</si>
  <si>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</si>
  <si>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</si>
  <si>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</si>
  <si>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</si>
  <si>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</si>
  <si>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</si>
  <si>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</si>
  <si>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</si>
  <si>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</si>
  <si>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</si>
  <si>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</si>
  <si>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</si>
  <si>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</si>
  <si>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</si>
  <si>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</si>
  <si>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</si>
  <si>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</si>
  <si>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</si>
  <si>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</si>
  <si>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</si>
  <si>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</si>
  <si>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</si>
  <si>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</si>
  <si>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</si>
  <si>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</si>
  <si>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</si>
  <si>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</si>
  <si>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</si>
  <si>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</si>
  <si>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</si>
  <si>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</si>
  <si>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</si>
  <si>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</si>
  <si>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</si>
  <si>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</si>
  <si>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</si>
  <si>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</si>
  <si>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</si>
  <si>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</si>
  <si>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</si>
  <si>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</si>
  <si>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</si>
  <si>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</si>
  <si>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</si>
  <si>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</si>
  <si>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</si>
  <si>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</si>
  <si>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</si>
  <si>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</si>
  <si>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</si>
  <si>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</si>
  <si>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</si>
  <si>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</si>
  <si>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</si>
  <si>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</si>
  <si>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</si>
  <si>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</si>
  <si>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</si>
  <si>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</si>
  <si>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</si>
  <si>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</si>
  <si>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</si>
  <si>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</si>
  <si>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</si>
  <si>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</si>
  <si>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</si>
  <si>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</si>
  <si>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</si>
  <si>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</si>
  <si>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</si>
  <si>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</si>
  <si>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</si>
  <si>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</si>
  <si>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</si>
  <si>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</si>
  <si>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</si>
  <si>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</si>
  <si>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</si>
  <si>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</si>
  <si>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</si>
  <si>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</si>
  <si>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</si>
  <si>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</si>
  <si>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</si>
  <si>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</si>
  <si>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</si>
  <si>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</si>
  <si>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</si>
  <si>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</si>
  <si>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</si>
  <si>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</si>
  <si>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</si>
  <si>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</si>
  <si>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</si>
  <si>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</si>
  <si>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</si>
  <si>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</si>
  <si>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</si>
  <si>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</si>
  <si>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</si>
  <si>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</si>
  <si>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</si>
  <si>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</si>
  <si>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</si>
  <si>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</si>
  <si>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</si>
  <si>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</si>
  <si>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</si>
  <si>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</si>
  <si>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</si>
  <si>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</si>
  <si>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</si>
  <si>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</si>
  <si>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</si>
  <si>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</si>
  <si>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</si>
  <si>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</si>
  <si>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</si>
  <si>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</si>
  <si>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</si>
  <si>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</si>
  <si>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</si>
  <si>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</si>
  <si>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</si>
  <si>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</si>
  <si>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</si>
  <si>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</si>
  <si>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</si>
  <si>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</si>
  <si>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</si>
  <si>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</si>
  <si>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</si>
  <si>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</si>
  <si>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</si>
  <si>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</si>
  <si>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</si>
  <si>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</si>
  <si>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</si>
  <si>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</si>
  <si>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</si>
  <si>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</si>
  <si>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</si>
  <si>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</si>
  <si>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</si>
  <si>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</si>
  <si>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</si>
  <si>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</si>
  <si>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</si>
  <si>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</si>
  <si>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</si>
  <si>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</si>
  <si>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</si>
  <si>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</si>
  <si>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</si>
  <si>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</si>
  <si>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</si>
  <si>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</si>
  <si>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</si>
  <si>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</si>
  <si>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</si>
  <si>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</si>
  <si>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</si>
  <si>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</si>
  <si>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</si>
  <si>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</si>
  <si>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</si>
  <si>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</si>
  <si>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</si>
  <si>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</si>
  <si>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</si>
  <si>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</si>
  <si>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</si>
  <si>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</si>
  <si>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</si>
  <si>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</si>
  <si>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</si>
  <si>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</si>
  <si>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</si>
  <si>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</si>
  <si>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</si>
  <si>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</si>
  <si>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</si>
  <si>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</si>
  <si>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</si>
  <si>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</si>
  <si>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</si>
  <si>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</si>
  <si>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</si>
  <si>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</si>
  <si>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</si>
  <si>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</si>
  <si>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</si>
  <si>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</si>
  <si>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</si>
  <si>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</si>
  <si>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</si>
  <si>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</si>
  <si>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</si>
  <si>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</si>
  <si>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</si>
  <si>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</si>
  <si>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</si>
  <si>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</si>
  <si>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</si>
  <si>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</si>
  <si>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</si>
  <si>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</si>
  <si>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</si>
  <si>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</si>
  <si>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</si>
  <si>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</si>
  <si>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</si>
  <si>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</si>
  <si>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</si>
  <si>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</si>
  <si>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</si>
  <si>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</si>
  <si>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</si>
  <si>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</si>
  <si>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</si>
  <si>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</si>
  <si>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</si>
  <si>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</si>
  <si>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</si>
  <si>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</si>
  <si>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</si>
  <si>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</si>
  <si>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</si>
  <si>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</si>
  <si>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</si>
  <si>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</si>
  <si>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</si>
  <si>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</si>
  <si>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</si>
  <si>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</si>
  <si>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</si>
  <si>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</si>
  <si>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</si>
  <si>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</si>
  <si>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</si>
  <si>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</si>
  <si>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</si>
  <si>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</si>
  <si>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</si>
  <si>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</si>
  <si>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</si>
  <si>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</si>
  <si>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</si>
  <si>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</si>
  <si>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</si>
  <si>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</si>
  <si>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</si>
  <si>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</si>
  <si>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</si>
  <si>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</si>
  <si>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</si>
  <si>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</si>
  <si>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</si>
  <si>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</si>
  <si>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</si>
  <si>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</si>
  <si>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</si>
  <si>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</si>
  <si>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</si>
  <si>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</si>
  <si>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</si>
  <si>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</si>
  <si>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</si>
  <si>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</si>
  <si>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</si>
  <si>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</si>
  <si>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</si>
  <si>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</si>
  <si>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</si>
  <si>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</si>
  <si>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</si>
  <si>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</si>
  <si>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</si>
  <si>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</si>
  <si>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</si>
  <si>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</si>
  <si>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</si>
  <si>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</si>
  <si>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</si>
  <si>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</si>
  <si>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</si>
  <si>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</si>
  <si>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</si>
  <si>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</si>
  <si>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</si>
  <si>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</si>
  <si>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</si>
  <si>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</si>
  <si>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</si>
  <si>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</si>
  <si>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</si>
  <si>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</si>
  <si>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</si>
  <si>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</si>
  <si>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</si>
  <si>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</si>
  <si>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</si>
  <si>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</si>
  <si>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</si>
  <si>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</si>
  <si>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</si>
  <si>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</si>
  <si>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</si>
  <si>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</si>
  <si>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</si>
  <si>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</si>
  <si>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</si>
  <si>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</si>
  <si>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</si>
  <si>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</si>
  <si>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</si>
  <si>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</si>
  <si>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</si>
  <si>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</si>
  <si>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</si>
  <si>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</si>
  <si>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</si>
  <si>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</si>
  <si>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</si>
  <si>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</si>
  <si>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</si>
  <si>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</si>
  <si>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</si>
  <si>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</si>
  <si>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</si>
  <si>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</si>
  <si>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</si>
  <si>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</si>
  <si>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</si>
  <si>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</si>
  <si>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</si>
  <si>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</si>
  <si>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</si>
  <si>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</si>
  <si>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</si>
  <si>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</si>
  <si>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</si>
  <si>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</si>
  <si>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</si>
  <si>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</si>
  <si>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</si>
  <si>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</si>
  <si>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</si>
  <si>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</si>
  <si>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</si>
  <si>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</si>
  <si>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</si>
  <si>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</si>
  <si>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</si>
  <si>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</si>
  <si>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</si>
  <si>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</si>
  <si>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</si>
  <si>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</si>
  <si>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</si>
  <si>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</si>
  <si>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</si>
  <si>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</si>
  <si>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</si>
  <si>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</si>
  <si>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</si>
  <si>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</si>
  <si>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</si>
  <si>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</si>
  <si>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</si>
  <si>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</si>
  <si>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</si>
  <si>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</si>
  <si>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</si>
  <si>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</si>
  <si>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</si>
  <si>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</si>
  <si>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</si>
  <si>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</si>
  <si>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</si>
  <si>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</si>
  <si>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</si>
  <si>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</si>
  <si>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</si>
  <si>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</si>
  <si>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</si>
  <si>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</si>
  <si>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</si>
  <si>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</si>
  <si>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</si>
  <si>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</si>
  <si>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</si>
  <si>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</si>
  <si>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</si>
  <si>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</si>
  <si>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</si>
  <si>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</si>
  <si>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</si>
  <si>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</si>
  <si>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</si>
  <si>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</si>
  <si>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</si>
  <si>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</si>
  <si>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</si>
  <si>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</si>
  <si>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</si>
  <si>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</si>
  <si>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</si>
  <si>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</si>
  <si>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</si>
  <si>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</si>
  <si>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</si>
  <si>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</si>
  <si>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</si>
  <si>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</si>
  <si>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</si>
  <si>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</si>
  <si>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</si>
  <si>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</si>
  <si>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</si>
  <si>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</si>
  <si>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</si>
  <si>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</si>
  <si>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</si>
  <si>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</si>
  <si>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</si>
  <si>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</si>
  <si>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</si>
  <si>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</si>
  <si>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</si>
  <si>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</si>
  <si>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</si>
  <si>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</si>
  <si>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</si>
  <si>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</si>
  <si>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</si>
  <si>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</si>
  <si>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</si>
  <si>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</si>
  <si>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</si>
  <si>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</si>
  <si>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</si>
  <si>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</si>
  <si>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</si>
  <si>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</si>
  <si>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</si>
  <si>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</si>
  <si>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</si>
  <si>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</si>
  <si>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</si>
  <si>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</si>
  <si>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</si>
  <si>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</si>
  <si>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</si>
  <si>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</si>
  <si>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</si>
  <si>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</si>
  <si>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</si>
  <si>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</si>
  <si>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</si>
  <si>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</si>
  <si>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</si>
  <si>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</si>
  <si>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</si>
  <si>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</si>
  <si>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</si>
  <si>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</si>
  <si>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</si>
  <si>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</si>
  <si>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</si>
  <si>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</si>
  <si>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</si>
  <si>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</si>
  <si>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</si>
  <si>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</si>
  <si>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</si>
  <si>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</si>
  <si>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</si>
  <si>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</si>
  <si>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</si>
  <si>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</si>
  <si>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</si>
  <si>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</si>
  <si>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</si>
  <si>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</si>
  <si>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</si>
  <si>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</si>
  <si>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</si>
  <si>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</si>
  <si>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</si>
  <si>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</si>
  <si>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</si>
  <si>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</si>
  <si>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</si>
  <si>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</si>
  <si>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</si>
  <si>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</si>
  <si>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</si>
  <si>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</si>
  <si>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</si>
  <si>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</si>
  <si>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</si>
  <si>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</si>
  <si>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</si>
  <si>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</si>
  <si>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</si>
  <si>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</si>
  <si>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</si>
  <si>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</si>
  <si>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</si>
  <si>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</si>
  <si>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</si>
  <si>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</si>
  <si>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</si>
  <si>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</si>
  <si>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</si>
  <si>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</si>
  <si>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</si>
  <si>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</si>
  <si>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</si>
  <si>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</si>
  <si>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</si>
  <si>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</si>
  <si>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</si>
  <si>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</si>
  <si>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</si>
  <si>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</si>
  <si>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</si>
  <si>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</si>
  <si>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</si>
  <si>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</si>
  <si>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</si>
  <si>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</si>
  <si>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</si>
  <si>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</si>
  <si>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</si>
  <si>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</si>
  <si>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</si>
  <si>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</si>
  <si>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</si>
  <si>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</si>
  <si>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</si>
  <si>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</si>
  <si>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</si>
  <si>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</si>
  <si>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</si>
  <si>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</si>
  <si>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</si>
  <si>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</si>
  <si>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</si>
  <si>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</si>
  <si>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</si>
  <si>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</si>
  <si>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</si>
  <si>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</si>
  <si>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</si>
  <si>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</si>
  <si>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</si>
  <si>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</si>
  <si>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</si>
  <si>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</si>
  <si>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</si>
  <si>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</si>
  <si>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</si>
  <si>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</si>
  <si>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</si>
  <si>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</si>
  <si>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</si>
  <si>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</si>
  <si>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</si>
  <si>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</si>
  <si>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</si>
  <si>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</si>
  <si>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</si>
  <si>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</si>
  <si>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</si>
  <si>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</si>
  <si>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</si>
  <si>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</si>
  <si>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</si>
  <si>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</si>
  <si>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</si>
  <si>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</si>
  <si>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</si>
  <si>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</si>
  <si>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</si>
  <si>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</si>
  <si>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</si>
  <si>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</si>
  <si>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</si>
  <si>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</si>
  <si>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</si>
  <si>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</si>
  <si>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</si>
  <si>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</si>
  <si>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</si>
  <si>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</si>
  <si>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</si>
  <si>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</si>
  <si>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</si>
  <si>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</si>
  <si>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</si>
  <si>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</si>
  <si>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</si>
  <si>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</si>
  <si>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</si>
  <si>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</si>
  <si>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</si>
  <si>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</si>
  <si>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</si>
  <si>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</si>
  <si>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</si>
  <si>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</si>
  <si>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</si>
  <si>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</si>
  <si>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</si>
  <si>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</si>
  <si>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</si>
  <si>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</si>
  <si>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</si>
  <si>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</si>
  <si>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</si>
  <si>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</si>
  <si>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</si>
  <si>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</si>
  <si>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</si>
  <si>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</si>
  <si>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</si>
  <si>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</si>
  <si>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</si>
  <si>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</si>
  <si>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</si>
  <si>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</si>
  <si>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</si>
  <si>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</si>
  <si>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</si>
  <si>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</si>
  <si>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</si>
  <si>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</si>
  <si>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</si>
  <si>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</si>
  <si>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</si>
  <si>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</si>
  <si>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</si>
  <si>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</si>
  <si>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</si>
  <si>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</si>
  <si>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</si>
  <si>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</si>
  <si>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</si>
  <si>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</si>
  <si>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</si>
  <si>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</si>
  <si>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</si>
  <si>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</si>
  <si>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</si>
  <si>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</si>
  <si>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</si>
  <si>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</si>
  <si>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</si>
  <si>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</si>
  <si>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</si>
  <si>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</si>
  <si>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</si>
  <si>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</si>
  <si>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</si>
  <si>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</si>
  <si>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</si>
  <si>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</si>
  <si>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</si>
  <si>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</si>
  <si>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</si>
  <si>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</si>
  <si>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</si>
  <si>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</si>
  <si>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</si>
  <si>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</si>
  <si>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</si>
  <si>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</si>
  <si>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</si>
  <si>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</si>
  <si>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</si>
  <si>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</si>
  <si>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</si>
  <si>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</si>
  <si>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</si>
  <si>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</si>
  <si>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</si>
  <si>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</si>
  <si>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</si>
  <si>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</si>
  <si>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</si>
  <si>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</si>
  <si>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</si>
  <si>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</si>
  <si>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</si>
  <si>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</si>
  <si>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</si>
  <si>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</si>
  <si>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</si>
  <si>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</si>
  <si>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</si>
  <si>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</si>
  <si>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</si>
  <si>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</si>
  <si>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</si>
  <si>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</si>
  <si>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</si>
  <si>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</si>
  <si>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</si>
  <si>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</si>
  <si>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</si>
  <si>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</si>
  <si>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</si>
  <si>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</si>
  <si>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</si>
  <si>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</si>
  <si>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</si>
  <si>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</si>
  <si>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</si>
  <si>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</si>
  <si>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</si>
  <si>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</si>
  <si>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</si>
  <si>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</si>
  <si>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</si>
  <si>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</si>
  <si>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</si>
  <si>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</si>
  <si>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</si>
  <si>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</si>
  <si>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</si>
  <si>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</si>
  <si>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</si>
  <si>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</si>
  <si>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</si>
  <si>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</si>
  <si>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</si>
  <si>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</si>
  <si>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</si>
  <si>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</si>
  <si>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</si>
  <si>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</si>
  <si>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</si>
  <si>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</si>
  <si>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</si>
  <si>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</si>
  <si>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</si>
  <si>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</si>
  <si>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</si>
  <si>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</si>
  <si>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</si>
  <si>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</si>
  <si>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</si>
  <si>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</si>
  <si>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</si>
  <si>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</si>
  <si>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</si>
  <si>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</si>
  <si>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</si>
  <si>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</si>
  <si>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</si>
  <si>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</si>
  <si>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</si>
  <si>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</si>
  <si>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</si>
  <si>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</si>
  <si>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</si>
  <si>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</si>
  <si>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</si>
  <si>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</si>
  <si>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</si>
  <si>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</si>
  <si>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</si>
  <si>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</si>
  <si>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</si>
  <si>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</si>
  <si>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</si>
  <si>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</si>
  <si>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</si>
  <si>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</si>
  <si>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</si>
  <si>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</si>
  <si>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</si>
  <si>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</si>
  <si>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</si>
  <si>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</si>
  <si>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</si>
  <si>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</si>
  <si>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</si>
  <si>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</si>
  <si>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</si>
  <si>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</si>
  <si>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</si>
  <si>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</si>
  <si>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</si>
  <si>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</si>
  <si>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</si>
  <si>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</si>
  <si>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</si>
  <si>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</si>
  <si>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</si>
  <si>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</si>
  <si>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</si>
  <si>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</si>
  <si>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</si>
  <si>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</si>
  <si>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</si>
  <si>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</si>
  <si>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</si>
  <si>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</si>
  <si>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</si>
  <si>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</si>
  <si>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</si>
  <si>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</si>
  <si>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</si>
  <si>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</si>
  <si>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</si>
  <si>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</si>
  <si>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</si>
  <si>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</si>
  <si>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</si>
  <si>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</si>
  <si>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</si>
  <si>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</si>
  <si>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</si>
  <si>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</si>
  <si>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</si>
  <si>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</si>
  <si>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</si>
  <si>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</si>
  <si>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</si>
  <si>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</si>
  <si>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</si>
  <si>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</si>
  <si>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</si>
  <si>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</si>
  <si>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</si>
  <si>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</si>
  <si>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</si>
  <si>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</si>
  <si>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</si>
  <si>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</si>
  <si>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</si>
  <si>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</si>
  <si>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</si>
  <si>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</si>
  <si>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</si>
  <si>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</si>
  <si>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</si>
  <si>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</si>
  <si>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</si>
  <si>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</si>
  <si>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</si>
  <si>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</si>
  <si>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</si>
  <si>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</si>
  <si>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</si>
  <si>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</si>
  <si>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</si>
  <si>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</si>
  <si>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</si>
  <si>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</si>
  <si>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</si>
  <si>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</si>
  <si>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</si>
  <si>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</si>
  <si>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</si>
  <si>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</si>
  <si>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</si>
  <si>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</si>
  <si>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</si>
  <si>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</si>
  <si>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</si>
  <si>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</si>
  <si>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</si>
  <si>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</si>
  <si>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</si>
  <si>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</si>
  <si>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</si>
  <si>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</si>
  <si>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</si>
  <si>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</si>
  <si>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</si>
  <si>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</si>
  <si>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</si>
  <si>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</si>
  <si>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</si>
  <si>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</si>
  <si>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</si>
  <si>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</si>
  <si>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</si>
  <si>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</si>
  <si>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</si>
  <si>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</si>
  <si>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</si>
  <si>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</si>
  <si>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</si>
  <si>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</si>
  <si>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</si>
  <si>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</si>
  <si>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</si>
  <si>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</si>
  <si>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</si>
  <si>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</si>
  <si>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</si>
  <si>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</si>
  <si>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</si>
  <si>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</si>
  <si>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</si>
  <si>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</si>
  <si>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</si>
  <si>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</si>
  <si>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</si>
  <si>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</si>
  <si>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</si>
  <si>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</si>
  <si>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</si>
  <si>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</si>
  <si>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</si>
  <si>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</si>
  <si>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</si>
  <si>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</si>
  <si>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</si>
  <si>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</si>
  <si>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</si>
  <si>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</si>
  <si>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</si>
  <si>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</si>
  <si>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</si>
  <si>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</si>
  <si>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</si>
  <si>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</si>
  <si>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</si>
  <si>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</si>
  <si>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</si>
  <si>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</si>
  <si>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</si>
  <si>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</si>
  <si>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</si>
  <si>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</si>
  <si>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</si>
  <si>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</si>
  <si>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</si>
  <si>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</si>
  <si>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</si>
  <si>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</si>
  <si>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</si>
  <si>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</si>
  <si>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</si>
  <si>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</si>
  <si>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</si>
  <si>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</si>
  <si>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</si>
  <si>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</si>
  <si>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</si>
  <si>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</si>
  <si>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</si>
  <si>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</si>
  <si>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</si>
  <si>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</si>
  <si>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</si>
  <si>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</si>
  <si>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</si>
  <si>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</si>
  <si>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</si>
  <si>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</si>
  <si>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</si>
  <si>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</si>
  <si>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</si>
  <si>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</si>
  <si>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</si>
  <si>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</si>
  <si>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</si>
  <si>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</si>
  <si>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</si>
  <si>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</si>
  <si>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</si>
  <si>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</si>
  <si>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</si>
  <si>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</si>
  <si>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</si>
  <si>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</si>
  <si>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</si>
  <si>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</si>
  <si>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</si>
  <si>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</si>
  <si>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</si>
  <si>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</si>
  <si>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</si>
  <si>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</si>
  <si>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</si>
  <si>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</si>
  <si>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</si>
  <si>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</si>
  <si>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</si>
  <si>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</si>
  <si>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</si>
  <si>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</si>
  <si>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</si>
  <si>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</si>
  <si>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</si>
  <si>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</si>
  <si>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</si>
  <si>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</si>
  <si>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</si>
  <si>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</si>
  <si>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</si>
  <si>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</si>
  <si>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</si>
  <si>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</si>
  <si>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</si>
  <si>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</si>
  <si>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</si>
  <si>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</si>
  <si>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</si>
  <si>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</si>
  <si>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</si>
  <si>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</si>
  <si>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</si>
  <si>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</si>
  <si>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</si>
  <si>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</si>
  <si>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</si>
  <si>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</si>
  <si>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</si>
  <si>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</si>
  <si>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</si>
  <si>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</si>
  <si>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</si>
  <si>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</si>
  <si>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</si>
  <si>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</si>
  <si>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</si>
  <si>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</si>
  <si>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</si>
  <si>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</si>
  <si>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</si>
  <si>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</si>
  <si>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</si>
  <si>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</si>
  <si>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</si>
  <si>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</si>
  <si>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</si>
  <si>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</si>
  <si>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</si>
  <si>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</si>
  <si>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</si>
  <si>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</si>
  <si>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</si>
  <si>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</si>
  <si>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</si>
  <si>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</si>
  <si>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</si>
  <si>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</si>
  <si>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</si>
  <si>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</si>
  <si>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</si>
  <si>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</si>
  <si>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</si>
  <si>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</si>
  <si>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</si>
  <si>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</si>
  <si>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</si>
  <si>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</si>
  <si>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</si>
  <si>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</si>
  <si>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</si>
  <si>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</si>
  <si>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</si>
  <si>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</si>
  <si>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</si>
  <si>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</si>
  <si>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</si>
  <si>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</si>
  <si>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</si>
  <si>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</si>
  <si>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</si>
  <si>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</si>
  <si>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</si>
  <si>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</si>
  <si>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</si>
  <si>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</si>
  <si>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</si>
  <si>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</si>
  <si>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</si>
  <si>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</si>
  <si>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</si>
  <si>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</si>
  <si>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</si>
  <si>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</si>
  <si>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</si>
  <si>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</si>
  <si>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</si>
  <si>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</si>
  <si>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</si>
  <si>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</si>
  <si>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</si>
  <si>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</si>
  <si>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</si>
  <si>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</si>
  <si>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</si>
  <si>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</si>
  <si>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</si>
  <si>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</si>
  <si>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</si>
  <si>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</si>
  <si>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</si>
  <si>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</si>
  <si>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</si>
  <si>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</si>
  <si>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</si>
  <si>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</si>
  <si>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</si>
  <si>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</si>
  <si>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</si>
  <si>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</si>
  <si>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</si>
  <si>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</si>
  <si>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</si>
  <si>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</si>
  <si>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</si>
  <si>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</si>
  <si>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</si>
  <si>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</si>
  <si>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</si>
  <si>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</si>
  <si>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</si>
  <si>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</si>
  <si>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</si>
  <si>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</si>
  <si>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</si>
  <si>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</si>
  <si>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</si>
  <si>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</si>
  <si>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</si>
  <si>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</si>
  <si>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</si>
  <si>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</si>
  <si>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</si>
  <si>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</si>
  <si>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</si>
  <si>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</si>
  <si>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</si>
  <si>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</si>
  <si>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</si>
  <si>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</si>
  <si>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</si>
  <si>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</si>
  <si>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</si>
  <si>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</si>
  <si>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</si>
  <si>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</si>
  <si>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</si>
  <si>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</si>
  <si>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</si>
  <si>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</si>
  <si>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</si>
  <si>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</si>
  <si>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</si>
  <si>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</si>
  <si>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</si>
  <si>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</si>
  <si>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</si>
  <si>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</si>
  <si>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</si>
  <si>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</si>
  <si>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</si>
  <si>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</si>
  <si>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</si>
  <si>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</si>
  <si>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</si>
  <si>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</si>
  <si>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</si>
  <si>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</si>
  <si>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</si>
  <si>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</si>
  <si>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</si>
  <si>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</si>
  <si>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</si>
  <si>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</si>
  <si>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</si>
  <si>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</si>
  <si>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</si>
  <si>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</si>
  <si>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</si>
  <si>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</si>
  <si>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</si>
  <si>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</si>
  <si>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</si>
  <si>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</si>
  <si>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</si>
  <si>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</si>
  <si>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</si>
  <si>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</si>
  <si>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</si>
  <si>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</si>
  <si>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</si>
  <si>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</si>
  <si>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</si>
  <si>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</si>
  <si>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</si>
  <si>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</si>
  <si>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</si>
  <si>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</si>
  <si>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</si>
  <si>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</si>
  <si>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</si>
  <si>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</si>
  <si>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</si>
  <si>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</si>
  <si>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</si>
  <si>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</si>
  <si>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</si>
  <si>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</si>
  <si>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</si>
  <si>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</si>
  <si>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</si>
  <si>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</si>
  <si>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</si>
  <si>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</si>
  <si>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</si>
  <si>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</si>
  <si>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</si>
  <si>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</si>
  <si>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</si>
  <si>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</si>
  <si>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</si>
  <si>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</si>
  <si>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</si>
  <si>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</si>
  <si>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</si>
  <si>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</si>
  <si>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</si>
  <si>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</si>
  <si>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</si>
  <si>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</si>
  <si>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</si>
  <si>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</si>
  <si>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</si>
  <si>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</si>
  <si>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</si>
  <si>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</si>
  <si>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</si>
  <si>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</si>
  <si>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</si>
  <si>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</si>
  <si>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</si>
  <si>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</si>
  <si>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</si>
  <si>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</si>
  <si>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</si>
  <si>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</si>
  <si>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</si>
  <si>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</si>
  <si>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</si>
  <si>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</si>
  <si>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</si>
  <si>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</si>
  <si>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</si>
  <si>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</si>
  <si>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</si>
  <si>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</si>
  <si>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</si>
  <si>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</si>
  <si>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</si>
  <si>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</si>
  <si>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</si>
  <si>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</si>
  <si>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</si>
  <si>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</si>
  <si>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</si>
  <si>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</si>
  <si>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</si>
  <si>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</si>
  <si>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</si>
  <si>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</si>
  <si>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</si>
  <si>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</si>
  <si>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</si>
  <si>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</si>
  <si>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</si>
  <si>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</si>
  <si>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</si>
  <si>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</si>
  <si>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</si>
  <si>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</si>
  <si>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</si>
  <si>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</si>
  <si>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</si>
  <si>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</si>
  <si>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</si>
  <si>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</si>
  <si>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</si>
  <si>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</si>
  <si>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</si>
  <si>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</si>
  <si>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</si>
  <si>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</si>
  <si>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</si>
  <si>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</si>
  <si>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</si>
  <si>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</si>
  <si>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</si>
  <si>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</si>
  <si>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</si>
  <si>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</si>
  <si>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</si>
  <si>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</si>
  <si>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</si>
  <si>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</si>
  <si>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</si>
  <si>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</si>
  <si>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</si>
  <si>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</si>
  <si>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</si>
  <si>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</si>
  <si>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</si>
  <si>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</si>
  <si>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</si>
  <si>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</si>
  <si>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</si>
  <si>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</si>
  <si>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</si>
  <si>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</si>
  <si>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</si>
  <si>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</si>
  <si>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</si>
  <si>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</si>
  <si>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</si>
  <si>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</si>
  <si>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</si>
  <si>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</si>
  <si>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</si>
  <si>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</si>
  <si>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</si>
  <si>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</si>
  <si>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</si>
  <si>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</si>
  <si>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</si>
  <si>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</si>
  <si>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</si>
  <si>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</si>
  <si>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</si>
  <si>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</si>
  <si>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</si>
  <si>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</si>
  <si>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</si>
  <si>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</si>
  <si>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</si>
  <si>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</si>
  <si>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</si>
  <si>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</si>
  <si>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</si>
  <si>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</si>
  <si>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</si>
  <si>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</si>
  <si>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</si>
  <si>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</si>
  <si>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</si>
  <si>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</si>
  <si>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</si>
  <si>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</si>
  <si>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</si>
  <si>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</si>
  <si>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</si>
  <si>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</si>
  <si>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</si>
  <si>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</si>
  <si>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</si>
  <si>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</si>
  <si>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</si>
  <si>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</si>
  <si>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</si>
  <si>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</si>
  <si>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</si>
  <si>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</si>
  <si>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</si>
  <si>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</si>
  <si>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</si>
  <si>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</si>
  <si>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</si>
  <si>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</si>
  <si>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</si>
  <si>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</si>
  <si>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</si>
  <si>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</si>
  <si>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</si>
  <si>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</si>
  <si>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</si>
  <si>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</si>
  <si>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</si>
  <si>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</si>
  <si>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</si>
  <si>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</si>
  <si>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</si>
  <si>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</si>
  <si>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</si>
  <si>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</si>
  <si>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</si>
  <si>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</si>
  <si>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</si>
  <si>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</si>
  <si>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</si>
  <si>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</si>
  <si>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</si>
  <si>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</si>
  <si>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</si>
  <si>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</si>
  <si>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</si>
  <si>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</si>
  <si>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</si>
  <si>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</si>
  <si>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</si>
  <si>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</si>
  <si>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</si>
  <si>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</si>
  <si>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</si>
  <si>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</si>
  <si>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</si>
  <si>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</si>
  <si>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</si>
  <si>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</si>
  <si>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</si>
  <si>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</si>
  <si>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</si>
  <si>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</si>
  <si>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</si>
  <si>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</si>
  <si>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</si>
  <si>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</si>
  <si>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</si>
  <si>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</si>
  <si>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</si>
  <si>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</si>
  <si>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</si>
  <si>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</si>
  <si>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</si>
  <si>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</si>
  <si>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</si>
  <si>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</si>
  <si>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</si>
  <si>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</si>
  <si>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</si>
  <si>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</si>
  <si>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</si>
  <si>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</si>
  <si>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</si>
  <si>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</si>
  <si>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</si>
  <si>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</si>
  <si>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</si>
  <si>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</si>
  <si>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</si>
  <si>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</si>
  <si>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</si>
  <si>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</si>
  <si>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</si>
  <si>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</si>
  <si>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</si>
  <si>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</si>
  <si>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</si>
  <si>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</si>
  <si>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</si>
  <si>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</si>
  <si>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</si>
  <si>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</si>
  <si>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</si>
  <si>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</si>
  <si>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</si>
  <si>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</si>
  <si>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</si>
  <si>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</si>
  <si>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</si>
  <si>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</si>
  <si>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</si>
  <si>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</si>
  <si>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</si>
  <si>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</si>
  <si>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</si>
  <si>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</si>
  <si>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</si>
  <si>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</si>
  <si>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</si>
  <si>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</si>
  <si>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</si>
  <si>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</si>
  <si>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</si>
  <si>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</si>
  <si>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</si>
  <si>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</si>
  <si>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</si>
  <si>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</si>
  <si>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</si>
  <si>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</si>
  <si>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</si>
  <si>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</si>
  <si>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</si>
  <si>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</si>
  <si>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</si>
  <si>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</si>
  <si>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</si>
  <si>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</si>
  <si>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</si>
  <si>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</si>
  <si>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</si>
  <si>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</si>
  <si>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</si>
  <si>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</si>
  <si>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</si>
  <si>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</si>
  <si>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</si>
  <si>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</si>
  <si>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</si>
  <si>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</si>
  <si>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</si>
  <si>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</si>
  <si>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</si>
  <si>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</si>
  <si>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</si>
  <si>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</si>
  <si>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</si>
  <si>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</si>
  <si>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</si>
  <si>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</si>
  <si>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</si>
  <si>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</si>
  <si>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</si>
  <si>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</si>
  <si>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</si>
  <si>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</si>
  <si>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</si>
  <si>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</si>
  <si>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</si>
  <si>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</si>
  <si>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</si>
  <si>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</si>
  <si>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</si>
  <si>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</si>
  <si>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</si>
  <si>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</si>
  <si>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</si>
  <si>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</si>
  <si>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</si>
  <si>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</si>
  <si>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</si>
  <si>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</si>
  <si>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</si>
  <si>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</si>
  <si>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</si>
  <si>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</si>
  <si>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</si>
  <si>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</si>
  <si>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</si>
  <si>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</si>
  <si>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</si>
  <si>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</si>
  <si>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</si>
  <si>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</si>
  <si>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</si>
  <si>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</si>
  <si>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</si>
  <si>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</si>
  <si>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</si>
  <si>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</si>
  <si>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</si>
  <si>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</si>
  <si>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</si>
  <si>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</si>
  <si>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</si>
  <si>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</si>
  <si>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</si>
  <si>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</si>
  <si>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</si>
  <si>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</si>
  <si>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</si>
  <si>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</si>
  <si>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</si>
  <si>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</si>
  <si>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</si>
  <si>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</si>
  <si>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</si>
  <si>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</si>
  <si>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</si>
  <si>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</si>
  <si>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</si>
  <si>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</si>
  <si>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</si>
  <si>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</si>
  <si>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</si>
  <si>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</si>
  <si>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</si>
  <si>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</si>
  <si>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</si>
  <si>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</si>
  <si>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</si>
  <si>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</si>
  <si>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</si>
  <si>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</si>
  <si>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</si>
  <si>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</si>
  <si>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</si>
  <si>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</si>
  <si>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</si>
  <si>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</si>
  <si>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</si>
  <si>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</si>
  <si>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</si>
  <si>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</si>
  <si>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</si>
  <si>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</si>
  <si>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</si>
  <si>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</si>
  <si>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</si>
  <si>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</si>
  <si>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</si>
  <si>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</si>
  <si>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</si>
  <si>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</si>
  <si>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</si>
  <si>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</si>
  <si>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</si>
  <si>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</si>
  <si>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</si>
  <si>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</si>
  <si>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</si>
  <si>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</si>
  <si>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Customer name</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</si>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</sst>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yyyy;@"/>
    <numFmt numFmtId="166" formatCode="0.0\ &quot;Kg&quot;"/>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1" fontId="0" fillId="0" borderId="0" xfId="0" applyNumberFormat="1"/>
    <xf numFmtId="167" fontId="0" fillId="0" borderId="0" xfId="0" applyNumberFormat="1"/>
    <xf numFmtId="167" fontId="0" fillId="0" borderId="0" xfId="0" applyNumberFormat="1" applyFont="1"/>
  </cellXfs>
  <cellStyles count="1">
    <cellStyle name="Normal" xfId="0" builtinId="0"/>
  </cellStyles>
  <dxfs count="13">
    <dxf>
      <font>
        <b/>
        <i val="0"/>
        <color theme="0"/>
        <name val="Calibri"/>
        <family val="2"/>
        <scheme val="minor"/>
      </font>
      <fill>
        <patternFill>
          <bgColor rgb="FF7030A0"/>
        </patternFill>
      </fill>
      <border>
        <left style="thin">
          <color auto="1"/>
        </left>
        <right style="thin">
          <color auto="1"/>
        </right>
        <top style="thin">
          <color auto="1"/>
        </top>
        <bottom style="thin">
          <color auto="1"/>
        </bottom>
      </border>
    </dxf>
    <dxf>
      <font>
        <sz val="11"/>
        <color theme="0"/>
        <name val="Calibri"/>
        <family val="2"/>
        <scheme val="minor"/>
      </font>
      <fill>
        <patternFill>
          <bgColor rgb="FF7030A0"/>
        </patternFill>
      </fil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timeline style" pivot="0" table="0" count="8" xr9:uid="{E2292C38-6CE7-4AEE-90D1-F4D32BE335CB}">
      <tableStyleElement type="wholeTable" dxfId="12"/>
      <tableStyleElement type="headerRow" dxfId="11"/>
    </tableStyle>
    <tableStyle name="Slicer Style 1" pivot="0" table="0" count="3" xr9:uid="{886329D8-DD28-4401-9B79-B5A238C647FA}">
      <tableStyleElement type="wholeTable" dxfId="1"/>
      <tableStyleElement type="headerRow" dxfId="0"/>
    </tableStyle>
  </tableStyles>
  <colors>
    <mruColors>
      <color rgb="FFECD6F2"/>
      <color rgb="FFE3C2EC"/>
      <color rgb="FF7EEF5F"/>
      <color rgb="FF59EA32"/>
      <color rgb="FFDFB9E9"/>
      <color rgb="FFC98ADA"/>
      <color rgb="FFA72B8F"/>
      <color rgb="FFBD92DE"/>
      <color rgb="FFDAB0E6"/>
      <color rgb="FFDA70C6"/>
    </mruColors>
  </colors>
  <extLst>
    <ext xmlns:x14="http://schemas.microsoft.com/office/spreadsheetml/2009/9/main" uri="{46F421CA-312F-682f-3DD2-61675219B42D}">
      <x14:dxfs count="1">
        <dxf>
          <font>
            <b/>
            <i val="0"/>
            <color theme="0"/>
            <name val="Calibri"/>
            <family val="2"/>
            <scheme val="minor"/>
          </font>
          <fill>
            <patternFill>
              <bgColor rgb="FF7030A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8764000366222"/>
              <bgColor rgb="FFDA70C6"/>
            </patternFill>
          </fill>
        </dxf>
        <dxf>
          <fill>
            <patternFill patternType="solid">
              <fgColor theme="0"/>
              <bgColor rgb="FFBD92DE"/>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Sales!PivotTable3</c:name>
    <c:fmtId val="1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 Time</a:t>
            </a:r>
          </a:p>
        </c:rich>
      </c:tx>
      <c:layout>
        <c:manualLayout>
          <c:xMode val="edge"/>
          <c:yMode val="edge"/>
          <c:x val="0.25792141013048214"/>
          <c:y val="2.830831575246736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5A5-47F5-8F35-176308839471}"/>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5A5-47F5-8F35-176308839471}"/>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5A5-47F5-8F35-176308839471}"/>
            </c:ext>
          </c:extLst>
        </c:ser>
        <c:ser>
          <c:idx val="3"/>
          <c:order val="3"/>
          <c:tx>
            <c:strRef>
              <c:f>'Total Sales'!$F$3:$F$4</c:f>
              <c:strCache>
                <c:ptCount val="1"/>
                <c:pt idx="0">
                  <c:v>Robusta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5A5-47F5-8F35-176308839471}"/>
            </c:ext>
          </c:extLst>
        </c:ser>
        <c:dLbls>
          <c:showLegendKey val="0"/>
          <c:showVal val="0"/>
          <c:showCatName val="0"/>
          <c:showSerName val="0"/>
          <c:showPercent val="0"/>
          <c:showBubbleSize val="0"/>
        </c:dLbls>
        <c:smooth val="0"/>
        <c:axId val="545658128"/>
        <c:axId val="545661008"/>
      </c:lineChart>
      <c:catAx>
        <c:axId val="54565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45661008"/>
        <c:crosses val="autoZero"/>
        <c:auto val="1"/>
        <c:lblAlgn val="ctr"/>
        <c:lblOffset val="100"/>
        <c:noMultiLvlLbl val="0"/>
      </c:catAx>
      <c:valAx>
        <c:axId val="5456610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layout>
            <c:manualLayout>
              <c:xMode val="edge"/>
              <c:yMode val="edge"/>
              <c:x val="1.9444444444444445E-2"/>
              <c:y val="0.374649314668999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4565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6F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lotArea>
      <c:layout/>
      <c:barChart>
        <c:barDir val="bar"/>
        <c:grouping val="clustered"/>
        <c:varyColors val="0"/>
        <c:ser>
          <c:idx val="0"/>
          <c:order val="0"/>
          <c:spPr>
            <a:solidFill>
              <a:srgbClr val="7EEF5F"/>
            </a:solidFill>
            <a:ln>
              <a:noFill/>
            </a:ln>
            <a:effectLst/>
          </c:spPr>
          <c:invertIfNegative val="0"/>
          <c:cat>
            <c:strRef>
              <c:f>'Top 5 Customers'!$D$5:$D$9</c:f>
              <c:strCache>
                <c:ptCount val="5"/>
                <c:pt idx="0">
                  <c:v>Allis Wilmore</c:v>
                </c:pt>
                <c:pt idx="1">
                  <c:v>Brenn Dundredge</c:v>
                </c:pt>
                <c:pt idx="2">
                  <c:v>Terri Farra</c:v>
                </c:pt>
                <c:pt idx="3">
                  <c:v>Nealson Cuttler</c:v>
                </c:pt>
                <c:pt idx="4">
                  <c:v>Don Flintiff</c:v>
                </c:pt>
              </c:strCache>
            </c:strRef>
          </c:cat>
          <c:val>
            <c:numRef>
              <c:f>'Top 5 Customers'!$E$5:$E$9</c:f>
              <c:numCache>
                <c:formatCode>[$$-409]#,##0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E1BB-427A-B506-A7DE00EFDA1D}"/>
            </c:ext>
          </c:extLst>
        </c:ser>
        <c:dLbls>
          <c:showLegendKey val="0"/>
          <c:showVal val="0"/>
          <c:showCatName val="0"/>
          <c:showSerName val="0"/>
          <c:showPercent val="0"/>
          <c:showBubbleSize val="0"/>
        </c:dLbls>
        <c:gapWidth val="182"/>
        <c:axId val="615585240"/>
        <c:axId val="615585600"/>
      </c:barChart>
      <c:catAx>
        <c:axId val="615585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15585600"/>
        <c:crosses val="autoZero"/>
        <c:auto val="1"/>
        <c:lblAlgn val="ctr"/>
        <c:lblOffset val="100"/>
        <c:noMultiLvlLbl val="0"/>
      </c:catAx>
      <c:valAx>
        <c:axId val="61558560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15585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6F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Country!PivotTable3</c:name>
    <c:fmtId val="1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rgbClr val="7EEF5F"/>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pivotFmt>
      <c:pivotFmt>
        <c:idx val="5"/>
        <c:spPr>
          <a:solidFill>
            <a:srgbClr val="7EEF5F"/>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a:noFill/>
          </a:ln>
          <a:effectLst/>
        </c:spPr>
      </c:pivotFmt>
      <c:pivotFmt>
        <c:idx val="8"/>
        <c:spPr>
          <a:solidFill>
            <a:srgbClr val="7EEF5F"/>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7408-4D20-9A88-8DC11275BFE9}"/>
              </c:ext>
            </c:extLst>
          </c:dPt>
          <c:dPt>
            <c:idx val="1"/>
            <c:invertIfNegative val="0"/>
            <c:bubble3D val="0"/>
            <c:spPr>
              <a:solidFill>
                <a:srgbClr val="7EEF5F"/>
              </a:solidFill>
              <a:ln>
                <a:noFill/>
              </a:ln>
              <a:effectLst/>
            </c:spPr>
            <c:extLst>
              <c:ext xmlns:c16="http://schemas.microsoft.com/office/drawing/2014/chart" uri="{C3380CC4-5D6E-409C-BE32-E72D297353CC}">
                <c16:uniqueId val="{00000003-7408-4D20-9A88-8DC11275BFE9}"/>
              </c:ext>
            </c:extLst>
          </c:dPt>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408-4D20-9A88-8DC11275BFE9}"/>
            </c:ext>
          </c:extLst>
        </c:ser>
        <c:dLbls>
          <c:showLegendKey val="0"/>
          <c:showVal val="0"/>
          <c:showCatName val="0"/>
          <c:showSerName val="0"/>
          <c:showPercent val="0"/>
          <c:showBubbleSize val="0"/>
        </c:dLbls>
        <c:gapWidth val="182"/>
        <c:axId val="721900592"/>
        <c:axId val="721900952"/>
      </c:barChart>
      <c:catAx>
        <c:axId val="72190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21900952"/>
        <c:crosses val="autoZero"/>
        <c:auto val="1"/>
        <c:lblAlgn val="ctr"/>
        <c:lblOffset val="100"/>
        <c:noMultiLvlLbl val="0"/>
      </c:catAx>
      <c:valAx>
        <c:axId val="7219009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2190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6F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28575</xdr:colOff>
      <xdr:row>11</xdr:row>
      <xdr:rowOff>152400</xdr:rowOff>
    </xdr:from>
    <xdr:to>
      <xdr:col>21</xdr:col>
      <xdr:colOff>85725</xdr:colOff>
      <xdr:row>18</xdr:row>
      <xdr:rowOff>123825</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2CD37A42-130E-46E9-99F6-C931068898A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620000" y="2247900"/>
              <a:ext cx="6762750" cy="1304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0</xdr:colOff>
      <xdr:row>10</xdr:row>
      <xdr:rowOff>95250</xdr:rowOff>
    </xdr:from>
    <xdr:to>
      <xdr:col>11</xdr:col>
      <xdr:colOff>0</xdr:colOff>
      <xdr:row>23</xdr:row>
      <xdr:rowOff>142875</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3DD2DF53-102F-4722-9A1E-87698DE9095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372225" y="2000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10</xdr:row>
      <xdr:rowOff>0</xdr:rowOff>
    </xdr:from>
    <xdr:to>
      <xdr:col>16</xdr:col>
      <xdr:colOff>66675</xdr:colOff>
      <xdr:row>20</xdr:row>
      <xdr:rowOff>66675</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C8715362-F9CE-4195-A661-7297726CF05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915400" y="1905000"/>
              <a:ext cx="240030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23812</xdr:colOff>
      <xdr:row>1</xdr:row>
      <xdr:rowOff>21432</xdr:rowOff>
    </xdr:from>
    <xdr:to>
      <xdr:col>21</xdr:col>
      <xdr:colOff>226219</xdr:colOff>
      <xdr:row>4</xdr:row>
      <xdr:rowOff>83344</xdr:rowOff>
    </xdr:to>
    <xdr:sp macro="" textlink="">
      <xdr:nvSpPr>
        <xdr:cNvPr id="3" name="Rectangle 2">
          <a:extLst>
            <a:ext uri="{FF2B5EF4-FFF2-40B4-BE49-F238E27FC236}">
              <a16:creationId xmlns:a16="http://schemas.microsoft.com/office/drawing/2014/main" id="{B64F8835-457A-725E-1A8C-E7521784E842}"/>
            </a:ext>
          </a:extLst>
        </xdr:cNvPr>
        <xdr:cNvSpPr/>
      </xdr:nvSpPr>
      <xdr:spPr>
        <a:xfrm>
          <a:off x="142875" y="80963"/>
          <a:ext cx="12346782" cy="633412"/>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t>COFFE</a:t>
          </a:r>
          <a:r>
            <a:rPr lang="en-US" sz="3600" b="1" baseline="0"/>
            <a:t> SALES DASHBOARD</a:t>
          </a:r>
          <a:endParaRPr lang="en-US" sz="3600" b="1"/>
        </a:p>
      </xdr:txBody>
    </xdr:sp>
    <xdr:clientData/>
  </xdr:twoCellAnchor>
  <xdr:twoCellAnchor>
    <xdr:from>
      <xdr:col>1</xdr:col>
      <xdr:colOff>47625</xdr:colOff>
      <xdr:row>14</xdr:row>
      <xdr:rowOff>119059</xdr:rowOff>
    </xdr:from>
    <xdr:to>
      <xdr:col>11</xdr:col>
      <xdr:colOff>23812</xdr:colOff>
      <xdr:row>40</xdr:row>
      <xdr:rowOff>166689</xdr:rowOff>
    </xdr:to>
    <xdr:graphicFrame macro="">
      <xdr:nvGraphicFramePr>
        <xdr:cNvPr id="9" name="Chart 8">
          <a:extLst>
            <a:ext uri="{FF2B5EF4-FFF2-40B4-BE49-F238E27FC236}">
              <a16:creationId xmlns:a16="http://schemas.microsoft.com/office/drawing/2014/main" id="{98617AF9-ECD9-4D99-810D-29975AEAA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33336</xdr:colOff>
      <xdr:row>4</xdr:row>
      <xdr:rowOff>164307</xdr:rowOff>
    </xdr:from>
    <xdr:to>
      <xdr:col>15</xdr:col>
      <xdr:colOff>595312</xdr:colOff>
      <xdr:row>14</xdr:row>
      <xdr:rowOff>0</xdr:rowOff>
    </xdr:to>
    <mc:AlternateContent xmlns:mc="http://schemas.openxmlformats.org/markup-compatibility/2006">
      <mc:Choice xmlns:tsle="http://schemas.microsoft.com/office/drawing/2012/timeslicer" Requires="tsle">
        <xdr:graphicFrame macro="">
          <xdr:nvGraphicFramePr>
            <xdr:cNvPr id="10" name="Order Date 1">
              <a:extLst>
                <a:ext uri="{FF2B5EF4-FFF2-40B4-BE49-F238E27FC236}">
                  <a16:creationId xmlns:a16="http://schemas.microsoft.com/office/drawing/2014/main" id="{9D6DC211-5C98-4BCB-8E73-CEA38679101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2193" y="790236"/>
              <a:ext cx="9134476" cy="17406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83343</xdr:colOff>
      <xdr:row>9</xdr:row>
      <xdr:rowOff>95250</xdr:rowOff>
    </xdr:from>
    <xdr:to>
      <xdr:col>21</xdr:col>
      <xdr:colOff>202404</xdr:colOff>
      <xdr:row>14</xdr:row>
      <xdr:rowOff>23813</xdr:rowOff>
    </xdr:to>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FFE5F731-7EDD-448F-81E9-8A45827C5CF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377022" y="1673679"/>
              <a:ext cx="3180668" cy="881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78582</xdr:colOff>
      <xdr:row>5</xdr:row>
      <xdr:rowOff>11905</xdr:rowOff>
    </xdr:from>
    <xdr:to>
      <xdr:col>21</xdr:col>
      <xdr:colOff>202406</xdr:colOff>
      <xdr:row>9</xdr:row>
      <xdr:rowOff>11906</xdr:rowOff>
    </xdr:to>
    <mc:AlternateContent xmlns:mc="http://schemas.openxmlformats.org/markup-compatibility/2006">
      <mc:Choice xmlns:a14="http://schemas.microsoft.com/office/drawing/2010/main" Requires="a14">
        <xdr:graphicFrame macro="">
          <xdr:nvGraphicFramePr>
            <xdr:cNvPr id="12" name="Roast Type Name 1">
              <a:extLst>
                <a:ext uri="{FF2B5EF4-FFF2-40B4-BE49-F238E27FC236}">
                  <a16:creationId xmlns:a16="http://schemas.microsoft.com/office/drawing/2014/main" id="{D28C874A-F82E-426E-8EDC-520E551FE7D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372261" y="828334"/>
              <a:ext cx="3185431" cy="762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238125</xdr:colOff>
      <xdr:row>27</xdr:row>
      <xdr:rowOff>107155</xdr:rowOff>
    </xdr:from>
    <xdr:to>
      <xdr:col>21</xdr:col>
      <xdr:colOff>250030</xdr:colOff>
      <xdr:row>40</xdr:row>
      <xdr:rowOff>154780</xdr:rowOff>
    </xdr:to>
    <xdr:graphicFrame macro="">
      <xdr:nvGraphicFramePr>
        <xdr:cNvPr id="13" name="Chart 12">
          <a:extLst>
            <a:ext uri="{FF2B5EF4-FFF2-40B4-BE49-F238E27FC236}">
              <a16:creationId xmlns:a16="http://schemas.microsoft.com/office/drawing/2014/main" id="{3C7E9589-BC8E-4B6A-B0F6-F4ED51D4B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238124</xdr:colOff>
      <xdr:row>14</xdr:row>
      <xdr:rowOff>95250</xdr:rowOff>
    </xdr:from>
    <xdr:to>
      <xdr:col>21</xdr:col>
      <xdr:colOff>214311</xdr:colOff>
      <xdr:row>27</xdr:row>
      <xdr:rowOff>0</xdr:rowOff>
    </xdr:to>
    <xdr:graphicFrame macro="">
      <xdr:nvGraphicFramePr>
        <xdr:cNvPr id="14" name="Chart 13">
          <a:extLst>
            <a:ext uri="{FF2B5EF4-FFF2-40B4-BE49-F238E27FC236}">
              <a16:creationId xmlns:a16="http://schemas.microsoft.com/office/drawing/2014/main" id="{B199A385-3058-458A-9300-9B5286850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rus" refreshedDate="45230.831873726849" createdVersion="8" refreshedVersion="8" minRefreshableVersion="3" recordCount="1000" xr:uid="{BD66ADB4-B029-490D-A8FA-23F2F7F385FA}">
  <cacheSource type="worksheet">
    <worksheetSource ref="A1:O1001" sheet="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85124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r>
  <r>
    <s v="QEV-37451-860"/>
    <x v="0"/>
    <s v="17670-51384-MA"/>
    <s v="E-M-0.5"/>
    <n v="5"/>
    <x v="0"/>
    <s v="aallner0@lulu.com"/>
    <x v="0"/>
    <s v="Exc"/>
    <s v="M"/>
    <x v="1"/>
    <n v="8.25"/>
    <n v="41.25"/>
    <x v="1"/>
    <x v="0"/>
  </r>
  <r>
    <s v="FAA-43335-268"/>
    <x v="1"/>
    <s v="21125-22134-PX"/>
    <s v="A-L-1"/>
    <n v="1"/>
    <x v="1"/>
    <s v="jredholes2@tmall.com"/>
    <x v="0"/>
    <s v="Ara"/>
    <s v="L"/>
    <x v="0"/>
    <n v="12.95"/>
    <n v="12.95"/>
    <x v="2"/>
    <x v="1"/>
  </r>
  <r>
    <s v="KAC-83089-793"/>
    <x v="2"/>
    <s v="23806-46781-OU"/>
    <s v="E-M-1"/>
    <n v="2"/>
    <x v="2"/>
    <s v=""/>
    <x v="1"/>
    <s v="Exc"/>
    <s v="M"/>
    <x v="0"/>
    <n v="13.75"/>
    <n v="27.5"/>
    <x v="1"/>
    <x v="0"/>
  </r>
  <r>
    <s v="KAC-83089-793"/>
    <x v="2"/>
    <s v="23806-46781-OU"/>
    <s v="R-L-2.5"/>
    <n v="2"/>
    <x v="2"/>
    <s v=""/>
    <x v="1"/>
    <s v="Rob"/>
    <s v="L"/>
    <x v="2"/>
    <n v="27.484999999999996"/>
    <n v="54.969999999999992"/>
    <x v="0"/>
    <x v="1"/>
  </r>
  <r>
    <s v="CVP-18956-553"/>
    <x v="3"/>
    <s v="86561-91660-RB"/>
    <s v="L-D-1"/>
    <n v="3"/>
    <x v="3"/>
    <s v=""/>
    <x v="0"/>
    <s v="Lib"/>
    <s v="D"/>
    <x v="0"/>
    <n v="12.95"/>
    <n v="38.849999999999994"/>
    <x v="3"/>
    <x v="2"/>
  </r>
  <r>
    <s v="IPP-31994-879"/>
    <x v="4"/>
    <s v="65223-29612-CB"/>
    <s v="E-D-0.5"/>
    <n v="3"/>
    <x v="4"/>
    <s v="slobe6@nifty.com"/>
    <x v="0"/>
    <s v="Exc"/>
    <s v="D"/>
    <x v="1"/>
    <n v="7.29"/>
    <n v="21.87"/>
    <x v="1"/>
    <x v="2"/>
  </r>
  <r>
    <s v="SNZ-65340-705"/>
    <x v="5"/>
    <s v="21134-81676-FR"/>
    <s v="L-L-0.2"/>
    <n v="1"/>
    <x v="5"/>
    <s v=""/>
    <x v="1"/>
    <s v="Lib"/>
    <s v="L"/>
    <x v="3"/>
    <n v="4.7549999999999999"/>
    <n v="4.7549999999999999"/>
    <x v="3"/>
    <x v="1"/>
  </r>
  <r>
    <s v="EZT-46571-659"/>
    <x v="6"/>
    <s v="03396-68805-ZC"/>
    <s v="R-M-0.5"/>
    <n v="3"/>
    <x v="6"/>
    <s v="gpetracci8@livejournal.com"/>
    <x v="0"/>
    <s v="Rob"/>
    <s v="M"/>
    <x v="1"/>
    <n v="5.97"/>
    <n v="17.91"/>
    <x v="0"/>
    <x v="0"/>
  </r>
  <r>
    <s v="NWQ-70061-912"/>
    <x v="0"/>
    <s v="61021-27840-ZN"/>
    <s v="R-M-0.5"/>
    <n v="1"/>
    <x v="7"/>
    <s v="rraven9@ed.gov"/>
    <x v="0"/>
    <s v="Rob"/>
    <s v="M"/>
    <x v="1"/>
    <n v="5.97"/>
    <n v="5.97"/>
    <x v="0"/>
    <x v="0"/>
  </r>
  <r>
    <s v="BKK-47233-845"/>
    <x v="7"/>
    <s v="76239-90137-UQ"/>
    <s v="A-D-1"/>
    <n v="4"/>
    <x v="8"/>
    <s v="fferbera@businesswire.com"/>
    <x v="0"/>
    <s v="Ara"/>
    <s v="D"/>
    <x v="0"/>
    <n v="9.9499999999999993"/>
    <n v="39.799999999999997"/>
    <x v="2"/>
    <x v="2"/>
  </r>
  <r>
    <s v="VQR-01002-970"/>
    <x v="8"/>
    <s v="49315-21985-BB"/>
    <s v="E-L-2.5"/>
    <n v="5"/>
    <x v="9"/>
    <s v="dphizackerlyb@utexas.edu"/>
    <x v="0"/>
    <s v="Exc"/>
    <s v="L"/>
    <x v="2"/>
    <n v="34.154999999999994"/>
    <n v="170.77499999999998"/>
    <x v="1"/>
    <x v="1"/>
  </r>
  <r>
    <s v="SZW-48378-399"/>
    <x v="9"/>
    <s v="34136-36674-OM"/>
    <s v="R-M-1"/>
    <n v="5"/>
    <x v="10"/>
    <s v="rscholarc@nyu.edu"/>
    <x v="0"/>
    <s v="Rob"/>
    <s v="M"/>
    <x v="0"/>
    <n v="9.9499999999999993"/>
    <n v="49.75"/>
    <x v="0"/>
    <x v="0"/>
  </r>
  <r>
    <s v="ITA-87418-783"/>
    <x v="10"/>
    <s v="39396-12890-PE"/>
    <s v="R-D-2.5"/>
    <n v="2"/>
    <x v="11"/>
    <s v="tvanyutind@wix.com"/>
    <x v="0"/>
    <s v="Rob"/>
    <s v="D"/>
    <x v="2"/>
    <n v="20.584999999999997"/>
    <n v="41.169999999999995"/>
    <x v="0"/>
    <x v="2"/>
  </r>
  <r>
    <s v="GNZ-46006-527"/>
    <x v="11"/>
    <s v="95875-73336-RG"/>
    <s v="L-D-0.2"/>
    <n v="3"/>
    <x v="12"/>
    <s v="ptrobee@wunderground.com"/>
    <x v="0"/>
    <s v="Lib"/>
    <s v="D"/>
    <x v="3"/>
    <n v="3.8849999999999998"/>
    <n v="11.654999999999999"/>
    <x v="3"/>
    <x v="2"/>
  </r>
  <r>
    <s v="FYQ-78248-319"/>
    <x v="12"/>
    <s v="25473-43727-BY"/>
    <s v="R-M-2.5"/>
    <n v="5"/>
    <x v="13"/>
    <s v="loscroftf@ebay.co.uk"/>
    <x v="0"/>
    <s v="Rob"/>
    <s v="M"/>
    <x v="2"/>
    <n v="22.884999999999998"/>
    <n v="114.42499999999998"/>
    <x v="0"/>
    <x v="0"/>
  </r>
  <r>
    <s v="VAU-44387-624"/>
    <x v="13"/>
    <s v="99643-51048-IQ"/>
    <s v="A-M-0.2"/>
    <n v="6"/>
    <x v="14"/>
    <s v="malabasterg@hexun.com"/>
    <x v="0"/>
    <s v="Ara"/>
    <s v="M"/>
    <x v="3"/>
    <n v="3.375"/>
    <n v="20.25"/>
    <x v="2"/>
    <x v="0"/>
  </r>
  <r>
    <s v="RDW-33155-159"/>
    <x v="14"/>
    <s v="62173-15287-CU"/>
    <s v="A-L-1"/>
    <n v="6"/>
    <x v="15"/>
    <s v="rbroxuph@jimdo.com"/>
    <x v="0"/>
    <s v="Ara"/>
    <s v="L"/>
    <x v="0"/>
    <n v="12.95"/>
    <n v="77.699999999999989"/>
    <x v="2"/>
    <x v="1"/>
  </r>
  <r>
    <s v="TDZ-59011-211"/>
    <x v="15"/>
    <s v="57611-05522-ST"/>
    <s v="R-D-2.5"/>
    <n v="4"/>
    <x v="16"/>
    <s v="predfordi@ow.ly"/>
    <x v="1"/>
    <s v="Rob"/>
    <s v="D"/>
    <x v="2"/>
    <n v="20.584999999999997"/>
    <n v="82.339999999999989"/>
    <x v="0"/>
    <x v="2"/>
  </r>
  <r>
    <s v="IDU-25793-399"/>
    <x v="16"/>
    <s v="76664-37050-DT"/>
    <s v="A-M-0.2"/>
    <n v="5"/>
    <x v="17"/>
    <s v="acorradinoj@harvard.edu"/>
    <x v="0"/>
    <s v="Ara"/>
    <s v="M"/>
    <x v="3"/>
    <n v="3.375"/>
    <n v="16.875"/>
    <x v="2"/>
    <x v="0"/>
  </r>
  <r>
    <s v="IDU-25793-399"/>
    <x v="16"/>
    <s v="76664-37050-DT"/>
    <s v="E-D-0.2"/>
    <n v="4"/>
    <x v="17"/>
    <s v="acorradinoj@harvard.edu"/>
    <x v="0"/>
    <s v="Exc"/>
    <s v="D"/>
    <x v="3"/>
    <n v="3.645"/>
    <n v="14.58"/>
    <x v="1"/>
    <x v="2"/>
  </r>
  <r>
    <s v="NUO-20013-488"/>
    <x v="16"/>
    <s v="03090-88267-BQ"/>
    <s v="A-D-0.2"/>
    <n v="6"/>
    <x v="18"/>
    <s v="adavidowskyl@netvibes.com"/>
    <x v="0"/>
    <s v="Ara"/>
    <s v="D"/>
    <x v="3"/>
    <n v="2.9849999999999999"/>
    <n v="17.91"/>
    <x v="2"/>
    <x v="2"/>
  </r>
  <r>
    <s v="UQU-65630-479"/>
    <x v="17"/>
    <s v="37651-47492-NC"/>
    <s v="R-M-2.5"/>
    <n v="4"/>
    <x v="19"/>
    <s v="aantukm@kickstarter.com"/>
    <x v="0"/>
    <s v="Rob"/>
    <s v="M"/>
    <x v="2"/>
    <n v="22.884999999999998"/>
    <n v="91.539999999999992"/>
    <x v="0"/>
    <x v="0"/>
  </r>
  <r>
    <s v="FEO-11834-332"/>
    <x v="18"/>
    <s v="95399-57205-HI"/>
    <s v="A-D-0.2"/>
    <n v="4"/>
    <x v="20"/>
    <s v="ikleinertn@timesonline.co.uk"/>
    <x v="0"/>
    <s v="Ara"/>
    <s v="D"/>
    <x v="3"/>
    <n v="2.9849999999999999"/>
    <n v="11.94"/>
    <x v="2"/>
    <x v="2"/>
  </r>
  <r>
    <s v="TKY-71558-096"/>
    <x v="19"/>
    <s v="24010-66714-HW"/>
    <s v="A-M-1"/>
    <n v="1"/>
    <x v="21"/>
    <s v="cblofeldo@amazon.co.uk"/>
    <x v="0"/>
    <s v="Ara"/>
    <s v="M"/>
    <x v="0"/>
    <n v="11.25"/>
    <n v="11.25"/>
    <x v="2"/>
    <x v="0"/>
  </r>
  <r>
    <s v="OXY-65322-253"/>
    <x v="20"/>
    <s v="07591-92789-UA"/>
    <s v="E-M-0.2"/>
    <n v="3"/>
    <x v="22"/>
    <s v=""/>
    <x v="0"/>
    <s v="Exc"/>
    <s v="M"/>
    <x v="3"/>
    <n v="4.125"/>
    <n v="12.375"/>
    <x v="1"/>
    <x v="0"/>
  </r>
  <r>
    <s v="EVP-43500-491"/>
    <x v="21"/>
    <s v="49231-44455-IC"/>
    <s v="A-M-0.5"/>
    <n v="4"/>
    <x v="23"/>
    <s v="sshalesq@umich.edu"/>
    <x v="0"/>
    <s v="Ara"/>
    <s v="M"/>
    <x v="1"/>
    <n v="6.75"/>
    <n v="27"/>
    <x v="2"/>
    <x v="0"/>
  </r>
  <r>
    <s v="WAG-26945-689"/>
    <x v="22"/>
    <s v="50124-88608-EO"/>
    <s v="A-M-0.2"/>
    <n v="5"/>
    <x v="24"/>
    <s v="vdanneilr@mtv.com"/>
    <x v="1"/>
    <s v="Ara"/>
    <s v="M"/>
    <x v="3"/>
    <n v="3.375"/>
    <n v="16.875"/>
    <x v="2"/>
    <x v="0"/>
  </r>
  <r>
    <s v="CHE-78995-767"/>
    <x v="23"/>
    <s v="00888-74814-UZ"/>
    <s v="A-D-0.5"/>
    <n v="3"/>
    <x v="25"/>
    <s v="tnewburys@usda.gov"/>
    <x v="1"/>
    <s v="Ara"/>
    <s v="D"/>
    <x v="1"/>
    <n v="5.97"/>
    <n v="17.91"/>
    <x v="2"/>
    <x v="2"/>
  </r>
  <r>
    <s v="RYZ-14633-602"/>
    <x v="21"/>
    <s v="14158-30713-OB"/>
    <s v="A-D-1"/>
    <n v="4"/>
    <x v="26"/>
    <s v="mcalcuttt@baidu.com"/>
    <x v="1"/>
    <s v="Ara"/>
    <s v="D"/>
    <x v="0"/>
    <n v="9.9499999999999993"/>
    <n v="39.799999999999997"/>
    <x v="2"/>
    <x v="2"/>
  </r>
  <r>
    <s v="WOQ-36015-429"/>
    <x v="24"/>
    <s v="51427-89175-QJ"/>
    <s v="L-M-0.2"/>
    <n v="5"/>
    <x v="27"/>
    <s v=""/>
    <x v="0"/>
    <s v="Lib"/>
    <s v="M"/>
    <x v="3"/>
    <n v="4.3650000000000002"/>
    <n v="21.825000000000003"/>
    <x v="3"/>
    <x v="0"/>
  </r>
  <r>
    <s v="WOQ-36015-429"/>
    <x v="24"/>
    <s v="51427-89175-QJ"/>
    <s v="A-D-0.5"/>
    <n v="6"/>
    <x v="27"/>
    <s v=""/>
    <x v="0"/>
    <s v="Ara"/>
    <s v="D"/>
    <x v="1"/>
    <n v="5.97"/>
    <n v="35.82"/>
    <x v="2"/>
    <x v="2"/>
  </r>
  <r>
    <s v="WOQ-36015-429"/>
    <x v="24"/>
    <s v="51427-89175-QJ"/>
    <s v="L-M-0.5"/>
    <n v="6"/>
    <x v="27"/>
    <s v=""/>
    <x v="0"/>
    <s v="Lib"/>
    <s v="M"/>
    <x v="1"/>
    <n v="8.73"/>
    <n v="52.38"/>
    <x v="3"/>
    <x v="0"/>
  </r>
  <r>
    <s v="SCT-60553-454"/>
    <x v="25"/>
    <s v="39123-12846-YJ"/>
    <s v="L-L-0.2"/>
    <n v="5"/>
    <x v="28"/>
    <s v="ggatheralx@123-reg.co.uk"/>
    <x v="0"/>
    <s v="Lib"/>
    <s v="L"/>
    <x v="3"/>
    <n v="4.7549999999999999"/>
    <n v="23.774999999999999"/>
    <x v="3"/>
    <x v="1"/>
  </r>
  <r>
    <s v="GFK-52063-244"/>
    <x v="26"/>
    <s v="44981-99666-XB"/>
    <s v="L-L-0.5"/>
    <n v="6"/>
    <x v="29"/>
    <s v="uwelberryy@ebay.co.uk"/>
    <x v="2"/>
    <s v="Lib"/>
    <s v="L"/>
    <x v="1"/>
    <n v="9.51"/>
    <n v="57.06"/>
    <x v="3"/>
    <x v="1"/>
  </r>
  <r>
    <s v="AMM-79521-378"/>
    <x v="27"/>
    <s v="24825-51803-CQ"/>
    <s v="A-D-0.5"/>
    <n v="6"/>
    <x v="30"/>
    <s v="feilhartz@who.int"/>
    <x v="0"/>
    <s v="Ara"/>
    <s v="D"/>
    <x v="1"/>
    <n v="5.97"/>
    <n v="35.82"/>
    <x v="2"/>
    <x v="2"/>
  </r>
  <r>
    <s v="QUQ-90580-772"/>
    <x v="28"/>
    <s v="77634-13918-GJ"/>
    <s v="L-M-0.2"/>
    <n v="2"/>
    <x v="31"/>
    <s v="zponting10@altervista.org"/>
    <x v="0"/>
    <s v="Lib"/>
    <s v="M"/>
    <x v="3"/>
    <n v="4.3650000000000002"/>
    <n v="8.73"/>
    <x v="3"/>
    <x v="0"/>
  </r>
  <r>
    <s v="LGD-24408-274"/>
    <x v="29"/>
    <s v="13694-25001-LX"/>
    <s v="L-L-0.5"/>
    <n v="3"/>
    <x v="32"/>
    <s v="sstrase11@booking.com"/>
    <x v="0"/>
    <s v="Lib"/>
    <s v="L"/>
    <x v="1"/>
    <n v="9.51"/>
    <n v="28.53"/>
    <x v="3"/>
    <x v="1"/>
  </r>
  <r>
    <s v="HCT-95608-959"/>
    <x v="30"/>
    <s v="08523-01791-TI"/>
    <s v="R-M-2.5"/>
    <n v="5"/>
    <x v="33"/>
    <s v="dde12@unesco.org"/>
    <x v="0"/>
    <s v="Rob"/>
    <s v="M"/>
    <x v="2"/>
    <n v="22.884999999999998"/>
    <n v="114.42499999999998"/>
    <x v="0"/>
    <x v="0"/>
  </r>
  <r>
    <s v="OFX-99147-470"/>
    <x v="31"/>
    <s v="49860-68865-AB"/>
    <s v="R-M-1"/>
    <n v="6"/>
    <x v="34"/>
    <s v=""/>
    <x v="0"/>
    <s v="Rob"/>
    <s v="M"/>
    <x v="0"/>
    <n v="9.9499999999999993"/>
    <n v="59.699999999999996"/>
    <x v="0"/>
    <x v="0"/>
  </r>
  <r>
    <s v="LUO-37559-016"/>
    <x v="32"/>
    <s v="21240-83132-SP"/>
    <s v="L-M-1"/>
    <n v="3"/>
    <x v="35"/>
    <s v=""/>
    <x v="0"/>
    <s v="Lib"/>
    <s v="M"/>
    <x v="0"/>
    <n v="14.55"/>
    <n v="43.650000000000006"/>
    <x v="3"/>
    <x v="0"/>
  </r>
  <r>
    <s v="XWC-20610-167"/>
    <x v="33"/>
    <s v="08350-81623-TF"/>
    <s v="E-D-0.2"/>
    <n v="2"/>
    <x v="36"/>
    <s v="lyeoland15@pbs.org"/>
    <x v="0"/>
    <s v="Exc"/>
    <s v="D"/>
    <x v="3"/>
    <n v="3.645"/>
    <n v="7.29"/>
    <x v="1"/>
    <x v="2"/>
  </r>
  <r>
    <s v="GPU-79113-136"/>
    <x v="34"/>
    <s v="73284-01385-SJ"/>
    <s v="R-D-0.2"/>
    <n v="3"/>
    <x v="37"/>
    <s v="atolworthy16@toplist.cz"/>
    <x v="0"/>
    <s v="Rob"/>
    <s v="D"/>
    <x v="3"/>
    <n v="2.6849999999999996"/>
    <n v="8.0549999999999997"/>
    <x v="0"/>
    <x v="2"/>
  </r>
  <r>
    <s v="ULR-52653-960"/>
    <x v="35"/>
    <s v="04152-34436-IE"/>
    <s v="L-L-2.5"/>
    <n v="2"/>
    <x v="38"/>
    <s v=""/>
    <x v="0"/>
    <s v="Lib"/>
    <s v="L"/>
    <x v="2"/>
    <n v="36.454999999999998"/>
    <n v="72.91"/>
    <x v="3"/>
    <x v="1"/>
  </r>
  <r>
    <s v="HPI-42308-142"/>
    <x v="36"/>
    <s v="06631-86965-XP"/>
    <s v="E-M-0.5"/>
    <n v="2"/>
    <x v="39"/>
    <s v="obaudassi18@seesaa.net"/>
    <x v="0"/>
    <s v="Exc"/>
    <s v="M"/>
    <x v="1"/>
    <n v="8.25"/>
    <n v="16.5"/>
    <x v="1"/>
    <x v="0"/>
  </r>
  <r>
    <s v="XHI-30227-581"/>
    <x v="37"/>
    <s v="54619-08558-ZU"/>
    <s v="L-D-2.5"/>
    <n v="6"/>
    <x v="40"/>
    <s v="pkingsbury19@comcast.net"/>
    <x v="0"/>
    <s v="Lib"/>
    <s v="D"/>
    <x v="2"/>
    <n v="29.784999999999997"/>
    <n v="178.70999999999998"/>
    <x v="3"/>
    <x v="2"/>
  </r>
  <r>
    <s v="DJH-05202-380"/>
    <x v="38"/>
    <s v="85589-17020-CX"/>
    <s v="E-M-2.5"/>
    <n v="2"/>
    <x v="41"/>
    <s v=""/>
    <x v="0"/>
    <s v="Exc"/>
    <s v="M"/>
    <x v="2"/>
    <n v="31.624999999999996"/>
    <n v="63.249999999999993"/>
    <x v="1"/>
    <x v="0"/>
  </r>
  <r>
    <s v="VMW-26889-781"/>
    <x v="39"/>
    <s v="36078-91009-WU"/>
    <s v="A-L-0.2"/>
    <n v="2"/>
    <x v="42"/>
    <s v="acurley1b@hao123.com"/>
    <x v="0"/>
    <s v="Ara"/>
    <s v="L"/>
    <x v="3"/>
    <n v="3.8849999999999998"/>
    <n v="7.77"/>
    <x v="2"/>
    <x v="1"/>
  </r>
  <r>
    <s v="DBU-81099-586"/>
    <x v="40"/>
    <s v="15770-27099-GX"/>
    <s v="A-D-2.5"/>
    <n v="4"/>
    <x v="43"/>
    <s v="rmcgilvary1c@tamu.edu"/>
    <x v="0"/>
    <s v="Ara"/>
    <s v="D"/>
    <x v="2"/>
    <n v="22.884999999999998"/>
    <n v="91.539999999999992"/>
    <x v="2"/>
    <x v="2"/>
  </r>
  <r>
    <s v="PQA-54820-810"/>
    <x v="41"/>
    <s v="91460-04823-BX"/>
    <s v="A-L-1"/>
    <n v="3"/>
    <x v="44"/>
    <s v="ipikett1d@xinhuanet.com"/>
    <x v="0"/>
    <s v="Ara"/>
    <s v="L"/>
    <x v="0"/>
    <n v="12.95"/>
    <n v="38.849999999999994"/>
    <x v="2"/>
    <x v="1"/>
  </r>
  <r>
    <s v="XKB-41924-202"/>
    <x v="42"/>
    <s v="45089-52817-WN"/>
    <s v="L-D-0.5"/>
    <n v="2"/>
    <x v="45"/>
    <s v="ibouldon1e@gizmodo.com"/>
    <x v="0"/>
    <s v="Lib"/>
    <s v="D"/>
    <x v="1"/>
    <n v="7.77"/>
    <n v="15.54"/>
    <x v="3"/>
    <x v="2"/>
  </r>
  <r>
    <s v="DWZ-69106-473"/>
    <x v="43"/>
    <s v="76447-50326-IC"/>
    <s v="L-L-2.5"/>
    <n v="4"/>
    <x v="46"/>
    <s v="kflanders1f@over-blog.com"/>
    <x v="1"/>
    <s v="Lib"/>
    <s v="L"/>
    <x v="2"/>
    <n v="36.454999999999998"/>
    <n v="145.82"/>
    <x v="3"/>
    <x v="1"/>
  </r>
  <r>
    <s v="YHV-68700-050"/>
    <x v="44"/>
    <s v="26333-67911-OL"/>
    <s v="R-M-0.5"/>
    <n v="5"/>
    <x v="47"/>
    <s v="hmattioli1g@webmd.com"/>
    <x v="2"/>
    <s v="Rob"/>
    <s v="M"/>
    <x v="1"/>
    <n v="5.97"/>
    <n v="29.849999999999998"/>
    <x v="0"/>
    <x v="0"/>
  </r>
  <r>
    <s v="YHV-68700-050"/>
    <x v="44"/>
    <s v="26333-67911-OL"/>
    <s v="L-L-2.5"/>
    <n v="2"/>
    <x v="47"/>
    <s v="hmattioli1g@webmd.com"/>
    <x v="2"/>
    <s v="Lib"/>
    <s v="L"/>
    <x v="2"/>
    <n v="36.454999999999998"/>
    <n v="72.91"/>
    <x v="3"/>
    <x v="1"/>
  </r>
  <r>
    <s v="KRB-88066-642"/>
    <x v="45"/>
    <s v="22107-86640-SB"/>
    <s v="L-M-1"/>
    <n v="5"/>
    <x v="48"/>
    <s v="agillard1i@issuu.com"/>
    <x v="0"/>
    <s v="Lib"/>
    <s v="M"/>
    <x v="0"/>
    <n v="14.55"/>
    <n v="72.75"/>
    <x v="3"/>
    <x v="0"/>
  </r>
  <r>
    <s v="LQU-08404-173"/>
    <x v="46"/>
    <s v="09960-34242-LZ"/>
    <s v="L-L-1"/>
    <n v="3"/>
    <x v="49"/>
    <s v=""/>
    <x v="0"/>
    <s v="Lib"/>
    <s v="L"/>
    <x v="0"/>
    <n v="15.85"/>
    <n v="47.55"/>
    <x v="3"/>
    <x v="1"/>
  </r>
  <r>
    <s v="CWK-60159-881"/>
    <x v="47"/>
    <s v="04671-85591-RT"/>
    <s v="E-D-0.2"/>
    <n v="3"/>
    <x v="50"/>
    <s v="tgrizard1k@odnoklassniki.ru"/>
    <x v="0"/>
    <s v="Exc"/>
    <s v="D"/>
    <x v="3"/>
    <n v="3.645"/>
    <n v="10.935"/>
    <x v="1"/>
    <x v="2"/>
  </r>
  <r>
    <s v="EEG-74197-843"/>
    <x v="48"/>
    <s v="25729-68859-UA"/>
    <s v="E-L-1"/>
    <n v="4"/>
    <x v="51"/>
    <s v="rrelton1l@stanford.edu"/>
    <x v="0"/>
    <s v="Exc"/>
    <s v="L"/>
    <x v="0"/>
    <n v="14.85"/>
    <n v="59.4"/>
    <x v="1"/>
    <x v="1"/>
  </r>
  <r>
    <s v="UCZ-59708-525"/>
    <x v="49"/>
    <s v="05501-86351-NX"/>
    <s v="L-D-2.5"/>
    <n v="3"/>
    <x v="52"/>
    <s v=""/>
    <x v="0"/>
    <s v="Lib"/>
    <s v="D"/>
    <x v="2"/>
    <n v="29.784999999999997"/>
    <n v="89.35499999999999"/>
    <x v="3"/>
    <x v="2"/>
  </r>
  <r>
    <s v="HUB-47311-849"/>
    <x v="50"/>
    <s v="04521-04300-OK"/>
    <s v="L-M-0.5"/>
    <n v="3"/>
    <x v="53"/>
    <s v="sgilroy1n@eepurl.com"/>
    <x v="0"/>
    <s v="Lib"/>
    <s v="M"/>
    <x v="1"/>
    <n v="8.73"/>
    <n v="26.19"/>
    <x v="3"/>
    <x v="0"/>
  </r>
  <r>
    <s v="WYM-17686-694"/>
    <x v="51"/>
    <s v="58689-55264-VK"/>
    <s v="A-D-2.5"/>
    <n v="5"/>
    <x v="54"/>
    <s v="ccottingham1o@wikipedia.org"/>
    <x v="0"/>
    <s v="Ara"/>
    <s v="D"/>
    <x v="2"/>
    <n v="22.884999999999998"/>
    <n v="114.42499999999998"/>
    <x v="2"/>
    <x v="2"/>
  </r>
  <r>
    <s v="ZYQ-15797-695"/>
    <x v="52"/>
    <s v="79436-73011-MM"/>
    <s v="R-D-0.5"/>
    <n v="5"/>
    <x v="55"/>
    <s v=""/>
    <x v="2"/>
    <s v="Rob"/>
    <s v="D"/>
    <x v="1"/>
    <n v="5.3699999999999992"/>
    <n v="26.849999999999994"/>
    <x v="0"/>
    <x v="2"/>
  </r>
  <r>
    <s v="EEJ-16185-108"/>
    <x v="53"/>
    <s v="65552-60476-KY"/>
    <s v="L-L-0.2"/>
    <n v="5"/>
    <x v="56"/>
    <s v=""/>
    <x v="0"/>
    <s v="Lib"/>
    <s v="L"/>
    <x v="3"/>
    <n v="4.7549999999999999"/>
    <n v="23.774999999999999"/>
    <x v="3"/>
    <x v="1"/>
  </r>
  <r>
    <s v="RWR-77888-800"/>
    <x v="54"/>
    <s v="69904-02729-YS"/>
    <s v="A-M-0.5"/>
    <n v="1"/>
    <x v="57"/>
    <s v="adykes1r@eventbrite.com"/>
    <x v="0"/>
    <s v="Ara"/>
    <s v="M"/>
    <x v="1"/>
    <n v="6.75"/>
    <n v="6.75"/>
    <x v="2"/>
    <x v="0"/>
  </r>
  <r>
    <s v="LHN-75209-742"/>
    <x v="55"/>
    <s v="01433-04270-AX"/>
    <s v="R-M-0.5"/>
    <n v="6"/>
    <x v="58"/>
    <s v=""/>
    <x v="0"/>
    <s v="Rob"/>
    <s v="M"/>
    <x v="1"/>
    <n v="5.97"/>
    <n v="35.82"/>
    <x v="0"/>
    <x v="0"/>
  </r>
  <r>
    <s v="TIR-71396-998"/>
    <x v="56"/>
    <s v="14204-14186-LA"/>
    <s v="R-D-2.5"/>
    <n v="4"/>
    <x v="59"/>
    <s v="acockrem1t@engadget.com"/>
    <x v="0"/>
    <s v="Rob"/>
    <s v="D"/>
    <x v="2"/>
    <n v="20.584999999999997"/>
    <n v="82.339999999999989"/>
    <x v="0"/>
    <x v="2"/>
  </r>
  <r>
    <s v="RXF-37618-213"/>
    <x v="57"/>
    <s v="32948-34398-HC"/>
    <s v="R-L-0.5"/>
    <n v="1"/>
    <x v="60"/>
    <s v="bumpleby1u@soundcloud.com"/>
    <x v="0"/>
    <s v="Rob"/>
    <s v="L"/>
    <x v="1"/>
    <n v="7.169999999999999"/>
    <n v="7.169999999999999"/>
    <x v="0"/>
    <x v="1"/>
  </r>
  <r>
    <s v="ANM-16388-634"/>
    <x v="58"/>
    <s v="77343-52608-FF"/>
    <s v="L-L-0.2"/>
    <n v="2"/>
    <x v="61"/>
    <s v="nsaleway1v@dedecms.com"/>
    <x v="0"/>
    <s v="Lib"/>
    <s v="L"/>
    <x v="3"/>
    <n v="4.7549999999999999"/>
    <n v="9.51"/>
    <x v="3"/>
    <x v="1"/>
  </r>
  <r>
    <s v="WYL-29300-070"/>
    <x v="59"/>
    <s v="42770-36274-QA"/>
    <s v="R-M-0.2"/>
    <n v="1"/>
    <x v="62"/>
    <s v="hgoulter1w@abc.net.au"/>
    <x v="0"/>
    <s v="Rob"/>
    <s v="M"/>
    <x v="3"/>
    <n v="2.9849999999999999"/>
    <n v="2.9849999999999999"/>
    <x v="0"/>
    <x v="0"/>
  </r>
  <r>
    <s v="JHW-74554-805"/>
    <x v="60"/>
    <s v="14103-58987-ZU"/>
    <s v="R-M-1"/>
    <n v="6"/>
    <x v="63"/>
    <s v="grizzello1x@symantec.com"/>
    <x v="2"/>
    <s v="Rob"/>
    <s v="M"/>
    <x v="0"/>
    <n v="9.9499999999999993"/>
    <n v="59.699999999999996"/>
    <x v="0"/>
    <x v="0"/>
  </r>
  <r>
    <s v="KYS-27063-603"/>
    <x v="61"/>
    <s v="69958-32065-SW"/>
    <s v="E-L-2.5"/>
    <n v="4"/>
    <x v="64"/>
    <s v="slist1y@mapquest.com"/>
    <x v="0"/>
    <s v="Exc"/>
    <s v="L"/>
    <x v="2"/>
    <n v="34.154999999999994"/>
    <n v="136.61999999999998"/>
    <x v="1"/>
    <x v="1"/>
  </r>
  <r>
    <s v="GAZ-58626-277"/>
    <x v="62"/>
    <s v="69533-84907-FA"/>
    <s v="L-L-0.2"/>
    <n v="2"/>
    <x v="65"/>
    <s v="sedmondson1z@theguardian.com"/>
    <x v="1"/>
    <s v="Lib"/>
    <s v="L"/>
    <x v="3"/>
    <n v="4.7549999999999999"/>
    <n v="9.51"/>
    <x v="3"/>
    <x v="1"/>
  </r>
  <r>
    <s v="RPJ-37787-335"/>
    <x v="63"/>
    <s v="76005-95461-CI"/>
    <s v="A-M-2.5"/>
    <n v="3"/>
    <x v="66"/>
    <s v=""/>
    <x v="0"/>
    <s v="Ara"/>
    <s v="M"/>
    <x v="2"/>
    <n v="25.874999999999996"/>
    <n v="77.624999999999986"/>
    <x v="2"/>
    <x v="0"/>
  </r>
  <r>
    <s v="LEF-83057-763"/>
    <x v="64"/>
    <s v="15395-90855-VB"/>
    <s v="L-M-0.2"/>
    <n v="5"/>
    <x v="67"/>
    <s v=""/>
    <x v="0"/>
    <s v="Lib"/>
    <s v="M"/>
    <x v="3"/>
    <n v="4.3650000000000002"/>
    <n v="21.825000000000003"/>
    <x v="3"/>
    <x v="0"/>
  </r>
  <r>
    <s v="RPW-36123-215"/>
    <x v="65"/>
    <s v="80640-45811-LB"/>
    <s v="E-L-0.5"/>
    <n v="2"/>
    <x v="68"/>
    <s v="jrangall22@newsvine.com"/>
    <x v="0"/>
    <s v="Exc"/>
    <s v="L"/>
    <x v="1"/>
    <n v="8.91"/>
    <n v="17.82"/>
    <x v="1"/>
    <x v="1"/>
  </r>
  <r>
    <s v="WLL-59044-117"/>
    <x v="66"/>
    <s v="28476-04082-GR"/>
    <s v="R-D-1"/>
    <n v="6"/>
    <x v="69"/>
    <s v="kboorn23@ezinearticles.com"/>
    <x v="1"/>
    <s v="Rob"/>
    <s v="D"/>
    <x v="0"/>
    <n v="8.9499999999999993"/>
    <n v="53.699999999999996"/>
    <x v="0"/>
    <x v="2"/>
  </r>
  <r>
    <s v="AWT-22827-563"/>
    <x v="67"/>
    <s v="12018-75670-EU"/>
    <s v="R-L-0.2"/>
    <n v="1"/>
    <x v="70"/>
    <s v=""/>
    <x v="1"/>
    <s v="Rob"/>
    <s v="L"/>
    <x v="3"/>
    <n v="3.5849999999999995"/>
    <n v="3.5849999999999995"/>
    <x v="0"/>
    <x v="1"/>
  </r>
  <r>
    <s v="QLM-07145-668"/>
    <x v="68"/>
    <s v="86437-17399-FK"/>
    <s v="E-D-0.2"/>
    <n v="2"/>
    <x v="71"/>
    <s v="celgey25@webs.com"/>
    <x v="0"/>
    <s v="Exc"/>
    <s v="D"/>
    <x v="3"/>
    <n v="3.645"/>
    <n v="7.29"/>
    <x v="1"/>
    <x v="2"/>
  </r>
  <r>
    <s v="HVQ-64398-930"/>
    <x v="69"/>
    <s v="62979-53167-ML"/>
    <s v="A-M-0.5"/>
    <n v="6"/>
    <x v="72"/>
    <s v="lmizzi26@rakuten.co.jp"/>
    <x v="0"/>
    <s v="Ara"/>
    <s v="M"/>
    <x v="1"/>
    <n v="6.75"/>
    <n v="40.5"/>
    <x v="2"/>
    <x v="0"/>
  </r>
  <r>
    <s v="WRT-40778-247"/>
    <x v="70"/>
    <s v="54810-81899-HL"/>
    <s v="R-L-1"/>
    <n v="4"/>
    <x v="73"/>
    <s v="cgiacomazzo27@jigsy.com"/>
    <x v="0"/>
    <s v="Rob"/>
    <s v="L"/>
    <x v="0"/>
    <n v="11.95"/>
    <n v="47.8"/>
    <x v="0"/>
    <x v="1"/>
  </r>
  <r>
    <s v="SUB-13006-125"/>
    <x v="71"/>
    <s v="26103-41504-IB"/>
    <s v="A-L-0.5"/>
    <n v="5"/>
    <x v="74"/>
    <s v="aarnow28@arizona.edu"/>
    <x v="0"/>
    <s v="Ara"/>
    <s v="L"/>
    <x v="1"/>
    <n v="7.77"/>
    <n v="38.849999999999994"/>
    <x v="2"/>
    <x v="1"/>
  </r>
  <r>
    <s v="CQM-49696-263"/>
    <x v="72"/>
    <s v="76534-45229-SG"/>
    <s v="L-L-2.5"/>
    <n v="3"/>
    <x v="75"/>
    <s v="syann29@senate.gov"/>
    <x v="0"/>
    <s v="Lib"/>
    <s v="L"/>
    <x v="2"/>
    <n v="36.454999999999998"/>
    <n v="109.36499999999999"/>
    <x v="3"/>
    <x v="1"/>
  </r>
  <r>
    <s v="KXN-85094-246"/>
    <x v="73"/>
    <s v="81744-27332-RR"/>
    <s v="L-M-2.5"/>
    <n v="3"/>
    <x v="76"/>
    <s v="bnaulls2a@tiny.cc"/>
    <x v="1"/>
    <s v="Lib"/>
    <s v="M"/>
    <x v="2"/>
    <n v="33.464999999999996"/>
    <n v="100.39499999999998"/>
    <x v="3"/>
    <x v="0"/>
  </r>
  <r>
    <s v="XOQ-12405-419"/>
    <x v="74"/>
    <s v="91513-75657-PH"/>
    <s v="R-D-2.5"/>
    <n v="4"/>
    <x v="77"/>
    <s v=""/>
    <x v="0"/>
    <s v="Rob"/>
    <s v="D"/>
    <x v="2"/>
    <n v="20.584999999999997"/>
    <n v="82.339999999999989"/>
    <x v="0"/>
    <x v="2"/>
  </r>
  <r>
    <s v="HYF-10254-369"/>
    <x v="75"/>
    <s v="30373-66619-CB"/>
    <s v="L-L-0.5"/>
    <n v="1"/>
    <x v="78"/>
    <s v="zsherewood2c@apache.org"/>
    <x v="0"/>
    <s v="Lib"/>
    <s v="L"/>
    <x v="1"/>
    <n v="9.51"/>
    <n v="9.51"/>
    <x v="3"/>
    <x v="1"/>
  </r>
  <r>
    <s v="XXJ-47000-307"/>
    <x v="76"/>
    <s v="31582-23562-FM"/>
    <s v="A-L-2.5"/>
    <n v="3"/>
    <x v="79"/>
    <s v="jdufaire2d@fc2.com"/>
    <x v="0"/>
    <s v="Ara"/>
    <s v="L"/>
    <x v="2"/>
    <n v="29.784999999999997"/>
    <n v="89.35499999999999"/>
    <x v="2"/>
    <x v="1"/>
  </r>
  <r>
    <s v="XXJ-47000-307"/>
    <x v="76"/>
    <s v="31582-23562-FM"/>
    <s v="A-D-0.2"/>
    <n v="4"/>
    <x v="79"/>
    <s v="jdufaire2d@fc2.com"/>
    <x v="0"/>
    <s v="Ara"/>
    <s v="D"/>
    <x v="3"/>
    <n v="2.9849999999999999"/>
    <n v="11.94"/>
    <x v="2"/>
    <x v="2"/>
  </r>
  <r>
    <s v="ZDK-82166-357"/>
    <x v="77"/>
    <s v="81431-12577-VD"/>
    <s v="A-M-1"/>
    <n v="3"/>
    <x v="80"/>
    <s v="bkeaveney2f@netlog.com"/>
    <x v="0"/>
    <s v="Ara"/>
    <s v="M"/>
    <x v="0"/>
    <n v="11.25"/>
    <n v="33.75"/>
    <x v="2"/>
    <x v="0"/>
  </r>
  <r>
    <s v="IHN-19982-362"/>
    <x v="78"/>
    <s v="68894-91205-MP"/>
    <s v="R-L-1"/>
    <n v="3"/>
    <x v="81"/>
    <s v="egrise2g@cargocollective.com"/>
    <x v="0"/>
    <s v="Rob"/>
    <s v="L"/>
    <x v="0"/>
    <n v="11.95"/>
    <n v="35.849999999999994"/>
    <x v="0"/>
    <x v="1"/>
  </r>
  <r>
    <s v="VMT-10030-889"/>
    <x v="79"/>
    <s v="87602-55754-VN"/>
    <s v="A-L-1"/>
    <n v="6"/>
    <x v="82"/>
    <s v="tgottelier2h@vistaprint.com"/>
    <x v="0"/>
    <s v="Ara"/>
    <s v="L"/>
    <x v="0"/>
    <n v="12.95"/>
    <n v="77.699999999999989"/>
    <x v="2"/>
    <x v="1"/>
  </r>
  <r>
    <s v="NHL-11063-100"/>
    <x v="80"/>
    <s v="39181-35745-WH"/>
    <s v="A-L-1"/>
    <n v="4"/>
    <x v="83"/>
    <s v=""/>
    <x v="1"/>
    <s v="Ara"/>
    <s v="L"/>
    <x v="0"/>
    <n v="12.95"/>
    <n v="51.8"/>
    <x v="2"/>
    <x v="1"/>
  </r>
  <r>
    <s v="ROV-87448-086"/>
    <x v="81"/>
    <s v="30381-64762-NG"/>
    <s v="A-M-2.5"/>
    <n v="4"/>
    <x v="84"/>
    <s v="agreenhead2j@dailymail.co.uk"/>
    <x v="0"/>
    <s v="Ara"/>
    <s v="M"/>
    <x v="2"/>
    <n v="25.874999999999996"/>
    <n v="103.49999999999999"/>
    <x v="2"/>
    <x v="0"/>
  </r>
  <r>
    <s v="DGY-35773-612"/>
    <x v="82"/>
    <s v="17503-27693-ZH"/>
    <s v="E-L-1"/>
    <n v="3"/>
    <x v="85"/>
    <s v=""/>
    <x v="0"/>
    <s v="Exc"/>
    <s v="L"/>
    <x v="0"/>
    <n v="14.85"/>
    <n v="44.55"/>
    <x v="1"/>
    <x v="1"/>
  </r>
  <r>
    <s v="YWH-50638-556"/>
    <x v="83"/>
    <s v="89442-35633-HJ"/>
    <s v="E-L-0.5"/>
    <n v="4"/>
    <x v="86"/>
    <s v="elangcaster2l@spotify.com"/>
    <x v="2"/>
    <s v="Exc"/>
    <s v="L"/>
    <x v="1"/>
    <n v="8.91"/>
    <n v="35.64"/>
    <x v="1"/>
    <x v="1"/>
  </r>
  <r>
    <s v="ISL-11200-600"/>
    <x v="84"/>
    <s v="13654-85265-IL"/>
    <s v="A-D-0.2"/>
    <n v="6"/>
    <x v="87"/>
    <s v=""/>
    <x v="1"/>
    <s v="Ara"/>
    <s v="D"/>
    <x v="3"/>
    <n v="2.9849999999999999"/>
    <n v="17.91"/>
    <x v="2"/>
    <x v="2"/>
  </r>
  <r>
    <s v="LBZ-75997-047"/>
    <x v="85"/>
    <s v="40946-22090-FP"/>
    <s v="A-M-2.5"/>
    <n v="6"/>
    <x v="88"/>
    <s v="nmagauran2n@51.la"/>
    <x v="0"/>
    <s v="Ara"/>
    <s v="M"/>
    <x v="2"/>
    <n v="25.874999999999996"/>
    <n v="155.24999999999997"/>
    <x v="2"/>
    <x v="0"/>
  </r>
  <r>
    <s v="EUH-08089-954"/>
    <x v="86"/>
    <s v="29050-93691-TS"/>
    <s v="A-D-0.2"/>
    <n v="2"/>
    <x v="89"/>
    <s v="vkirdsch2o@google.fr"/>
    <x v="0"/>
    <s v="Ara"/>
    <s v="D"/>
    <x v="3"/>
    <n v="2.9849999999999999"/>
    <n v="5.97"/>
    <x v="2"/>
    <x v="2"/>
  </r>
  <r>
    <s v="BLD-12227-251"/>
    <x v="87"/>
    <s v="64395-74865-WF"/>
    <s v="A-M-0.5"/>
    <n v="2"/>
    <x v="90"/>
    <s v="iwhapple2p@com.com"/>
    <x v="0"/>
    <s v="Ara"/>
    <s v="M"/>
    <x v="1"/>
    <n v="6.75"/>
    <n v="13.5"/>
    <x v="2"/>
    <x v="0"/>
  </r>
  <r>
    <s v="OPY-30711-853"/>
    <x v="25"/>
    <s v="81861-66046-SU"/>
    <s v="A-D-0.2"/>
    <n v="1"/>
    <x v="91"/>
    <s v=""/>
    <x v="1"/>
    <s v="Ara"/>
    <s v="D"/>
    <x v="3"/>
    <n v="2.9849999999999999"/>
    <n v="2.9849999999999999"/>
    <x v="2"/>
    <x v="2"/>
  </r>
  <r>
    <s v="DBC-44122-300"/>
    <x v="88"/>
    <s v="13366-78506-KP"/>
    <s v="L-M-0.2"/>
    <n v="3"/>
    <x v="92"/>
    <s v=""/>
    <x v="0"/>
    <s v="Lib"/>
    <s v="M"/>
    <x v="3"/>
    <n v="4.3650000000000002"/>
    <n v="13.095000000000001"/>
    <x v="3"/>
    <x v="0"/>
  </r>
  <r>
    <s v="FJQ-60035-234"/>
    <x v="89"/>
    <s v="08847-29858-HN"/>
    <s v="A-L-0.2"/>
    <n v="2"/>
    <x v="93"/>
    <s v=""/>
    <x v="0"/>
    <s v="Ara"/>
    <s v="L"/>
    <x v="3"/>
    <n v="3.8849999999999998"/>
    <n v="7.77"/>
    <x v="2"/>
    <x v="1"/>
  </r>
  <r>
    <s v="HSF-66926-425"/>
    <x v="90"/>
    <s v="00539-42510-RY"/>
    <s v="L-D-2.5"/>
    <n v="5"/>
    <x v="94"/>
    <s v="nyoules2t@reference.com"/>
    <x v="1"/>
    <s v="Lib"/>
    <s v="D"/>
    <x v="2"/>
    <n v="29.784999999999997"/>
    <n v="148.92499999999998"/>
    <x v="3"/>
    <x v="2"/>
  </r>
  <r>
    <s v="LQG-41416-375"/>
    <x v="91"/>
    <s v="45190-08727-NV"/>
    <s v="L-D-1"/>
    <n v="3"/>
    <x v="95"/>
    <s v="daizikovitz2u@answers.com"/>
    <x v="1"/>
    <s v="Lib"/>
    <s v="D"/>
    <x v="0"/>
    <n v="12.95"/>
    <n v="38.849999999999994"/>
    <x v="3"/>
    <x v="2"/>
  </r>
  <r>
    <s v="VZO-97265-841"/>
    <x v="92"/>
    <s v="87049-37901-FU"/>
    <s v="R-M-0.2"/>
    <n v="4"/>
    <x v="96"/>
    <s v="brevel2v@fastcompany.com"/>
    <x v="0"/>
    <s v="Rob"/>
    <s v="M"/>
    <x v="3"/>
    <n v="2.9849999999999999"/>
    <n v="11.94"/>
    <x v="0"/>
    <x v="0"/>
  </r>
  <r>
    <s v="MOR-12987-399"/>
    <x v="93"/>
    <s v="34015-31593-JC"/>
    <s v="L-M-1"/>
    <n v="6"/>
    <x v="97"/>
    <s v="epriddis2w@nationalgeographic.com"/>
    <x v="0"/>
    <s v="Lib"/>
    <s v="M"/>
    <x v="0"/>
    <n v="14.55"/>
    <n v="87.300000000000011"/>
    <x v="3"/>
    <x v="0"/>
  </r>
  <r>
    <s v="UOA-23786-489"/>
    <x v="94"/>
    <s v="90305-50099-SV"/>
    <s v="A-M-0.5"/>
    <n v="6"/>
    <x v="98"/>
    <s v="qveel2x@jugem.jp"/>
    <x v="0"/>
    <s v="Ara"/>
    <s v="M"/>
    <x v="1"/>
    <n v="6.75"/>
    <n v="40.5"/>
    <x v="2"/>
    <x v="0"/>
  </r>
  <r>
    <s v="AJL-52941-018"/>
    <x v="95"/>
    <s v="55871-61935-MF"/>
    <s v="E-D-1"/>
    <n v="2"/>
    <x v="99"/>
    <s v="lconyers2y@twitter.com"/>
    <x v="0"/>
    <s v="Exc"/>
    <s v="D"/>
    <x v="0"/>
    <n v="12.15"/>
    <n v="24.3"/>
    <x v="1"/>
    <x v="2"/>
  </r>
  <r>
    <s v="XSZ-84273-421"/>
    <x v="96"/>
    <s v="15405-60469-TM"/>
    <s v="R-M-0.5"/>
    <n v="3"/>
    <x v="100"/>
    <s v="pwye2z@dagondesign.com"/>
    <x v="0"/>
    <s v="Rob"/>
    <s v="M"/>
    <x v="1"/>
    <n v="5.97"/>
    <n v="17.91"/>
    <x v="0"/>
    <x v="0"/>
  </r>
  <r>
    <s v="NUN-48214-216"/>
    <x v="97"/>
    <s v="06953-94794-FB"/>
    <s v="A-M-0.5"/>
    <n v="4"/>
    <x v="101"/>
    <s v=""/>
    <x v="0"/>
    <s v="Ara"/>
    <s v="M"/>
    <x v="1"/>
    <n v="6.75"/>
    <n v="27"/>
    <x v="2"/>
    <x v="0"/>
  </r>
  <r>
    <s v="AKV-93064-769"/>
    <x v="98"/>
    <s v="22305-40299-CY"/>
    <s v="L-D-0.5"/>
    <n v="1"/>
    <x v="102"/>
    <s v="tsheryn31@mtv.com"/>
    <x v="0"/>
    <s v="Lib"/>
    <s v="D"/>
    <x v="1"/>
    <n v="7.77"/>
    <n v="7.77"/>
    <x v="3"/>
    <x v="2"/>
  </r>
  <r>
    <s v="BRB-40903-533"/>
    <x v="99"/>
    <s v="09020-56774-GU"/>
    <s v="E-L-0.2"/>
    <n v="3"/>
    <x v="103"/>
    <s v="mredgrave32@cargocollective.com"/>
    <x v="0"/>
    <s v="Exc"/>
    <s v="L"/>
    <x v="3"/>
    <n v="4.4550000000000001"/>
    <n v="13.365"/>
    <x v="1"/>
    <x v="1"/>
  </r>
  <r>
    <s v="GPR-19973-483"/>
    <x v="100"/>
    <s v="92926-08470-YS"/>
    <s v="R-D-0.5"/>
    <n v="5"/>
    <x v="104"/>
    <s v="bfominov33@yale.edu"/>
    <x v="0"/>
    <s v="Rob"/>
    <s v="D"/>
    <x v="1"/>
    <n v="5.3699999999999992"/>
    <n v="26.849999999999994"/>
    <x v="0"/>
    <x v="2"/>
  </r>
  <r>
    <s v="XIY-43041-882"/>
    <x v="101"/>
    <s v="07250-63194-JO"/>
    <s v="A-M-1"/>
    <n v="1"/>
    <x v="105"/>
    <s v="scritchlow34@un.org"/>
    <x v="0"/>
    <s v="Ara"/>
    <s v="M"/>
    <x v="0"/>
    <n v="11.25"/>
    <n v="11.25"/>
    <x v="2"/>
    <x v="0"/>
  </r>
  <r>
    <s v="YGY-98425-969"/>
    <x v="102"/>
    <s v="63787-96257-TQ"/>
    <s v="L-M-1"/>
    <n v="1"/>
    <x v="106"/>
    <s v="msteptow35@earthlink.net"/>
    <x v="1"/>
    <s v="Lib"/>
    <s v="M"/>
    <x v="0"/>
    <n v="14.55"/>
    <n v="14.55"/>
    <x v="3"/>
    <x v="0"/>
  </r>
  <r>
    <s v="MSB-08397-648"/>
    <x v="103"/>
    <s v="49530-25460-RW"/>
    <s v="R-L-0.2"/>
    <n v="4"/>
    <x v="107"/>
    <s v=""/>
    <x v="0"/>
    <s v="Rob"/>
    <s v="L"/>
    <x v="3"/>
    <n v="3.5849999999999995"/>
    <n v="14.339999999999998"/>
    <x v="0"/>
    <x v="1"/>
  </r>
  <r>
    <s v="WDR-06028-345"/>
    <x v="104"/>
    <s v="66508-21373-OQ"/>
    <s v="L-L-1"/>
    <n v="1"/>
    <x v="108"/>
    <s v="imulliner37@pinterest.com"/>
    <x v="2"/>
    <s v="Lib"/>
    <s v="L"/>
    <x v="0"/>
    <n v="15.85"/>
    <n v="15.85"/>
    <x v="3"/>
    <x v="1"/>
  </r>
  <r>
    <s v="MXM-42948-061"/>
    <x v="105"/>
    <s v="20203-03950-FY"/>
    <s v="L-L-0.2"/>
    <n v="4"/>
    <x v="109"/>
    <s v="gstandley38@dion.ne.jp"/>
    <x v="1"/>
    <s v="Lib"/>
    <s v="L"/>
    <x v="3"/>
    <n v="4.7549999999999999"/>
    <n v="19.02"/>
    <x v="3"/>
    <x v="1"/>
  </r>
  <r>
    <s v="MGQ-98961-173"/>
    <x v="11"/>
    <s v="83895-90735-XH"/>
    <s v="L-L-0.5"/>
    <n v="4"/>
    <x v="110"/>
    <s v="bdrage39@youku.com"/>
    <x v="0"/>
    <s v="Lib"/>
    <s v="L"/>
    <x v="1"/>
    <n v="9.51"/>
    <n v="38.04"/>
    <x v="3"/>
    <x v="1"/>
  </r>
  <r>
    <s v="RFH-64349-897"/>
    <x v="106"/>
    <s v="61954-61462-RJ"/>
    <s v="E-D-0.5"/>
    <n v="3"/>
    <x v="111"/>
    <s v="myallop3a@fema.gov"/>
    <x v="0"/>
    <s v="Exc"/>
    <s v="D"/>
    <x v="1"/>
    <n v="7.29"/>
    <n v="21.87"/>
    <x v="1"/>
    <x v="2"/>
  </r>
  <r>
    <s v="TKL-20738-660"/>
    <x v="107"/>
    <s v="47939-53158-LS"/>
    <s v="E-M-0.2"/>
    <n v="1"/>
    <x v="112"/>
    <s v="cswitsur3b@chronoengine.com"/>
    <x v="0"/>
    <s v="Exc"/>
    <s v="M"/>
    <x v="3"/>
    <n v="4.125"/>
    <n v="4.125"/>
    <x v="1"/>
    <x v="0"/>
  </r>
  <r>
    <s v="TKL-20738-660"/>
    <x v="107"/>
    <s v="47939-53158-LS"/>
    <s v="A-L-0.2"/>
    <n v="1"/>
    <x v="112"/>
    <s v="cswitsur3b@chronoengine.com"/>
    <x v="0"/>
    <s v="Ara"/>
    <s v="L"/>
    <x v="3"/>
    <n v="3.8849999999999998"/>
    <n v="3.8849999999999998"/>
    <x v="2"/>
    <x v="1"/>
  </r>
  <r>
    <s v="TKL-20738-660"/>
    <x v="107"/>
    <s v="47939-53158-LS"/>
    <s v="E-M-1"/>
    <n v="5"/>
    <x v="112"/>
    <s v="cswitsur3b@chronoengine.com"/>
    <x v="0"/>
    <s v="Exc"/>
    <s v="M"/>
    <x v="0"/>
    <n v="13.75"/>
    <n v="68.75"/>
    <x v="1"/>
    <x v="0"/>
  </r>
  <r>
    <s v="GOW-03198-575"/>
    <x v="108"/>
    <s v="61513-27752-FA"/>
    <s v="A-D-0.5"/>
    <n v="4"/>
    <x v="113"/>
    <s v="mludwell3e@blogger.com"/>
    <x v="0"/>
    <s v="Ara"/>
    <s v="D"/>
    <x v="1"/>
    <n v="5.97"/>
    <n v="23.88"/>
    <x v="2"/>
    <x v="2"/>
  </r>
  <r>
    <s v="QJB-90477-635"/>
    <x v="109"/>
    <s v="89714-19856-WX"/>
    <s v="L-L-2.5"/>
    <n v="4"/>
    <x v="114"/>
    <s v="dbeauchamp3f@usda.gov"/>
    <x v="0"/>
    <s v="Lib"/>
    <s v="L"/>
    <x v="2"/>
    <n v="36.454999999999998"/>
    <n v="145.82"/>
    <x v="3"/>
    <x v="1"/>
  </r>
  <r>
    <s v="MWP-46239-785"/>
    <x v="110"/>
    <s v="87979-56781-YV"/>
    <s v="L-M-0.2"/>
    <n v="5"/>
    <x v="115"/>
    <s v="srodliff3g@ted.com"/>
    <x v="0"/>
    <s v="Lib"/>
    <s v="M"/>
    <x v="3"/>
    <n v="4.3650000000000002"/>
    <n v="21.825000000000003"/>
    <x v="3"/>
    <x v="0"/>
  </r>
  <r>
    <s v="QDV-03406-248"/>
    <x v="111"/>
    <s v="74126-88836-KA"/>
    <s v="L-M-0.5"/>
    <n v="3"/>
    <x v="116"/>
    <s v="swoodham3h@businesswire.com"/>
    <x v="1"/>
    <s v="Lib"/>
    <s v="M"/>
    <x v="1"/>
    <n v="8.73"/>
    <n v="26.19"/>
    <x v="3"/>
    <x v="0"/>
  </r>
  <r>
    <s v="GPH-40635-105"/>
    <x v="112"/>
    <s v="37397-05992-VO"/>
    <s v="A-M-1"/>
    <n v="1"/>
    <x v="117"/>
    <s v="hsynnot3i@about.com"/>
    <x v="0"/>
    <s v="Ara"/>
    <s v="M"/>
    <x v="0"/>
    <n v="11.25"/>
    <n v="11.25"/>
    <x v="2"/>
    <x v="0"/>
  </r>
  <r>
    <s v="JOM-80930-071"/>
    <x v="113"/>
    <s v="54904-18397-UD"/>
    <s v="L-D-1"/>
    <n v="6"/>
    <x v="118"/>
    <s v="rlepere3j@shop-pro.jp"/>
    <x v="1"/>
    <s v="Lib"/>
    <s v="D"/>
    <x v="0"/>
    <n v="12.95"/>
    <n v="77.699999999999989"/>
    <x v="3"/>
    <x v="2"/>
  </r>
  <r>
    <s v="OIL-26493-755"/>
    <x v="114"/>
    <s v="19017-95853-EK"/>
    <s v="A-M-0.5"/>
    <n v="1"/>
    <x v="119"/>
    <s v="twoofinden3k@businesswire.com"/>
    <x v="0"/>
    <s v="Ara"/>
    <s v="M"/>
    <x v="1"/>
    <n v="6.75"/>
    <n v="6.75"/>
    <x v="2"/>
    <x v="0"/>
  </r>
  <r>
    <s v="CYV-13426-645"/>
    <x v="115"/>
    <s v="88593-59934-VU"/>
    <s v="E-D-1"/>
    <n v="1"/>
    <x v="120"/>
    <s v="edacca3l@google.pl"/>
    <x v="0"/>
    <s v="Exc"/>
    <s v="D"/>
    <x v="0"/>
    <n v="12.15"/>
    <n v="12.15"/>
    <x v="1"/>
    <x v="2"/>
  </r>
  <r>
    <s v="WRP-39846-614"/>
    <x v="49"/>
    <s v="47493-68564-YM"/>
    <s v="A-L-2.5"/>
    <n v="5"/>
    <x v="121"/>
    <s v=""/>
    <x v="1"/>
    <s v="Ara"/>
    <s v="L"/>
    <x v="2"/>
    <n v="29.784999999999997"/>
    <n v="148.92499999999998"/>
    <x v="2"/>
    <x v="1"/>
  </r>
  <r>
    <s v="VDZ-76673-968"/>
    <x v="116"/>
    <s v="82246-82543-DW"/>
    <s v="E-D-0.5"/>
    <n v="2"/>
    <x v="122"/>
    <s v="bhindsberg3n@blogs.com"/>
    <x v="0"/>
    <s v="Exc"/>
    <s v="D"/>
    <x v="1"/>
    <n v="7.29"/>
    <n v="14.58"/>
    <x v="1"/>
    <x v="2"/>
  </r>
  <r>
    <s v="VTV-03546-175"/>
    <x v="117"/>
    <s v="03384-62101-IY"/>
    <s v="A-L-2.5"/>
    <n v="5"/>
    <x v="123"/>
    <s v="orobins3o@salon.com"/>
    <x v="0"/>
    <s v="Ara"/>
    <s v="L"/>
    <x v="2"/>
    <n v="29.784999999999997"/>
    <n v="148.92499999999998"/>
    <x v="2"/>
    <x v="1"/>
  </r>
  <r>
    <s v="GHR-72274-715"/>
    <x v="118"/>
    <s v="86881-41559-OR"/>
    <s v="L-D-1"/>
    <n v="1"/>
    <x v="124"/>
    <s v="osyseland3p@independent.co.uk"/>
    <x v="0"/>
    <s v="Lib"/>
    <s v="D"/>
    <x v="0"/>
    <n v="12.95"/>
    <n v="12.95"/>
    <x v="3"/>
    <x v="2"/>
  </r>
  <r>
    <s v="ZGK-97262-313"/>
    <x v="119"/>
    <s v="02536-18494-AQ"/>
    <s v="E-M-2.5"/>
    <n v="3"/>
    <x v="125"/>
    <s v=""/>
    <x v="0"/>
    <s v="Exc"/>
    <s v="M"/>
    <x v="2"/>
    <n v="31.624999999999996"/>
    <n v="94.874999999999986"/>
    <x v="1"/>
    <x v="0"/>
  </r>
  <r>
    <s v="ZFS-30776-804"/>
    <x v="120"/>
    <s v="58638-01029-CB"/>
    <s v="A-L-0.5"/>
    <n v="5"/>
    <x v="126"/>
    <s v="bmcamish2e@tripadvisor.com"/>
    <x v="0"/>
    <s v="Ara"/>
    <s v="L"/>
    <x v="1"/>
    <n v="7.77"/>
    <n v="38.849999999999994"/>
    <x v="2"/>
    <x v="1"/>
  </r>
  <r>
    <s v="QUU-91729-492"/>
    <x v="121"/>
    <s v="90312-11148-LA"/>
    <s v="A-D-0.2"/>
    <n v="4"/>
    <x v="127"/>
    <s v="lkeenleyside3s@topsy.com"/>
    <x v="0"/>
    <s v="Ara"/>
    <s v="D"/>
    <x v="3"/>
    <n v="2.9849999999999999"/>
    <n v="11.94"/>
    <x v="2"/>
    <x v="2"/>
  </r>
  <r>
    <s v="PVI-72795-960"/>
    <x v="122"/>
    <s v="68239-74809-TF"/>
    <s v="E-L-2.5"/>
    <n v="3"/>
    <x v="128"/>
    <s v=""/>
    <x v="1"/>
    <s v="Exc"/>
    <s v="L"/>
    <x v="2"/>
    <n v="34.154999999999994"/>
    <n v="102.46499999999997"/>
    <x v="1"/>
    <x v="1"/>
  </r>
  <r>
    <s v="PPP-78935-365"/>
    <x v="123"/>
    <s v="91074-60023-IP"/>
    <s v="E-D-1"/>
    <n v="4"/>
    <x v="129"/>
    <s v=""/>
    <x v="0"/>
    <s v="Exc"/>
    <s v="D"/>
    <x v="0"/>
    <n v="12.15"/>
    <n v="48.6"/>
    <x v="1"/>
    <x v="2"/>
  </r>
  <r>
    <s v="JUO-34131-517"/>
    <x v="124"/>
    <s v="07972-83748-JI"/>
    <s v="L-D-1"/>
    <n v="6"/>
    <x v="130"/>
    <s v=""/>
    <x v="0"/>
    <s v="Lib"/>
    <s v="D"/>
    <x v="0"/>
    <n v="12.95"/>
    <n v="77.699999999999989"/>
    <x v="3"/>
    <x v="2"/>
  </r>
  <r>
    <s v="ZJE-89333-489"/>
    <x v="125"/>
    <s v="08694-57330-XR"/>
    <s v="L-D-2.5"/>
    <n v="1"/>
    <x v="131"/>
    <s v="vkundt3w@bigcartel.com"/>
    <x v="1"/>
    <s v="Lib"/>
    <s v="D"/>
    <x v="2"/>
    <n v="29.784999999999997"/>
    <n v="29.784999999999997"/>
    <x v="3"/>
    <x v="2"/>
  </r>
  <r>
    <s v="LOO-35324-159"/>
    <x v="126"/>
    <s v="68412-11126-YJ"/>
    <s v="A-L-0.2"/>
    <n v="4"/>
    <x v="132"/>
    <s v="bbett3x@google.de"/>
    <x v="0"/>
    <s v="Ara"/>
    <s v="L"/>
    <x v="3"/>
    <n v="3.8849999999999998"/>
    <n v="15.54"/>
    <x v="2"/>
    <x v="1"/>
  </r>
  <r>
    <s v="JBQ-93412-846"/>
    <x v="127"/>
    <s v="69037-66822-DW"/>
    <s v="E-L-2.5"/>
    <n v="4"/>
    <x v="133"/>
    <s v=""/>
    <x v="1"/>
    <s v="Exc"/>
    <s v="L"/>
    <x v="2"/>
    <n v="34.154999999999994"/>
    <n v="136.61999999999998"/>
    <x v="1"/>
    <x v="1"/>
  </r>
  <r>
    <s v="EHX-66333-637"/>
    <x v="128"/>
    <s v="01297-94364-XH"/>
    <s v="L-M-0.5"/>
    <n v="2"/>
    <x v="134"/>
    <s v="dstaite3z@scientificamerican.com"/>
    <x v="0"/>
    <s v="Lib"/>
    <s v="M"/>
    <x v="1"/>
    <n v="8.73"/>
    <n v="17.46"/>
    <x v="3"/>
    <x v="0"/>
  </r>
  <r>
    <s v="WXG-25759-236"/>
    <x v="103"/>
    <s v="39919-06540-ZI"/>
    <s v="E-L-2.5"/>
    <n v="2"/>
    <x v="135"/>
    <s v="wkeyse40@apple.com"/>
    <x v="0"/>
    <s v="Exc"/>
    <s v="L"/>
    <x v="2"/>
    <n v="34.154999999999994"/>
    <n v="68.309999999999988"/>
    <x v="1"/>
    <x v="1"/>
  </r>
  <r>
    <s v="QNA-31113-984"/>
    <x v="129"/>
    <s v="60512-78550-WS"/>
    <s v="L-M-0.2"/>
    <n v="4"/>
    <x v="136"/>
    <s v="oclausenthue41@marriott.com"/>
    <x v="0"/>
    <s v="Lib"/>
    <s v="M"/>
    <x v="3"/>
    <n v="4.3650000000000002"/>
    <n v="17.46"/>
    <x v="3"/>
    <x v="0"/>
  </r>
  <r>
    <s v="ZWI-52029-159"/>
    <x v="130"/>
    <s v="40172-12000-AU"/>
    <s v="L-M-1"/>
    <n v="3"/>
    <x v="137"/>
    <s v="lfrancisco42@fema.gov"/>
    <x v="0"/>
    <s v="Lib"/>
    <s v="M"/>
    <x v="0"/>
    <n v="14.55"/>
    <n v="43.650000000000006"/>
    <x v="3"/>
    <x v="0"/>
  </r>
  <r>
    <s v="ZWI-52029-159"/>
    <x v="130"/>
    <s v="40172-12000-AU"/>
    <s v="E-M-1"/>
    <n v="2"/>
    <x v="137"/>
    <s v="lfrancisco42@fema.gov"/>
    <x v="0"/>
    <s v="Exc"/>
    <s v="M"/>
    <x v="0"/>
    <n v="13.75"/>
    <n v="27.5"/>
    <x v="1"/>
    <x v="0"/>
  </r>
  <r>
    <s v="DFS-49954-707"/>
    <x v="131"/>
    <s v="39019-13649-CL"/>
    <s v="E-D-0.2"/>
    <n v="5"/>
    <x v="138"/>
    <s v="gskingle44@clickbank.net"/>
    <x v="0"/>
    <s v="Exc"/>
    <s v="D"/>
    <x v="3"/>
    <n v="3.645"/>
    <n v="18.225000000000001"/>
    <x v="1"/>
    <x v="2"/>
  </r>
  <r>
    <s v="VYP-89830-878"/>
    <x v="132"/>
    <s v="12715-05198-QU"/>
    <s v="A-M-2.5"/>
    <n v="2"/>
    <x v="139"/>
    <s v=""/>
    <x v="0"/>
    <s v="Ara"/>
    <s v="M"/>
    <x v="2"/>
    <n v="25.874999999999996"/>
    <n v="51.749999999999993"/>
    <x v="2"/>
    <x v="0"/>
  </r>
  <r>
    <s v="AMT-40418-362"/>
    <x v="133"/>
    <s v="04513-76520-QO"/>
    <s v="L-D-1"/>
    <n v="1"/>
    <x v="140"/>
    <s v="jbalsillie46@princeton.edu"/>
    <x v="0"/>
    <s v="Lib"/>
    <s v="D"/>
    <x v="0"/>
    <n v="12.95"/>
    <n v="12.95"/>
    <x v="3"/>
    <x v="2"/>
  </r>
  <r>
    <s v="NFQ-23241-793"/>
    <x v="134"/>
    <s v="88446-59251-SQ"/>
    <s v="A-M-1"/>
    <n v="3"/>
    <x v="141"/>
    <s v=""/>
    <x v="0"/>
    <s v="Ara"/>
    <s v="M"/>
    <x v="0"/>
    <n v="11.25"/>
    <n v="33.75"/>
    <x v="2"/>
    <x v="0"/>
  </r>
  <r>
    <s v="JQK-64922-985"/>
    <x v="113"/>
    <s v="23779-10274-KN"/>
    <s v="R-M-2.5"/>
    <n v="3"/>
    <x v="142"/>
    <s v="bleffek48@ning.com"/>
    <x v="0"/>
    <s v="Rob"/>
    <s v="M"/>
    <x v="2"/>
    <n v="22.884999999999998"/>
    <n v="68.655000000000001"/>
    <x v="0"/>
    <x v="0"/>
  </r>
  <r>
    <s v="YET-17732-678"/>
    <x v="135"/>
    <s v="57235-92842-DK"/>
    <s v="R-D-0.2"/>
    <n v="1"/>
    <x v="143"/>
    <s v=""/>
    <x v="0"/>
    <s v="Rob"/>
    <s v="D"/>
    <x v="3"/>
    <n v="2.6849999999999996"/>
    <n v="2.6849999999999996"/>
    <x v="0"/>
    <x v="2"/>
  </r>
  <r>
    <s v="NKW-24945-846"/>
    <x v="35"/>
    <s v="75977-30364-AY"/>
    <s v="A-D-2.5"/>
    <n v="5"/>
    <x v="144"/>
    <s v="jpray4a@youtube.com"/>
    <x v="0"/>
    <s v="Ara"/>
    <s v="D"/>
    <x v="2"/>
    <n v="22.884999999999998"/>
    <n v="114.42499999999998"/>
    <x v="2"/>
    <x v="2"/>
  </r>
  <r>
    <s v="VKA-82720-513"/>
    <x v="136"/>
    <s v="12299-30914-NG"/>
    <s v="A-M-2.5"/>
    <n v="6"/>
    <x v="145"/>
    <s v="gholborn4b@ow.ly"/>
    <x v="0"/>
    <s v="Ara"/>
    <s v="M"/>
    <x v="2"/>
    <n v="25.874999999999996"/>
    <n v="155.24999999999997"/>
    <x v="2"/>
    <x v="0"/>
  </r>
  <r>
    <s v="THA-60599-417"/>
    <x v="137"/>
    <s v="59971-35626-YJ"/>
    <s v="A-M-2.5"/>
    <n v="3"/>
    <x v="146"/>
    <s v="fkeinrat4c@dailymail.co.uk"/>
    <x v="0"/>
    <s v="Ara"/>
    <s v="M"/>
    <x v="2"/>
    <n v="25.874999999999996"/>
    <n v="77.624999999999986"/>
    <x v="2"/>
    <x v="0"/>
  </r>
  <r>
    <s v="MEK-39769-035"/>
    <x v="138"/>
    <s v="15380-76513-PS"/>
    <s v="R-D-2.5"/>
    <n v="3"/>
    <x v="147"/>
    <s v="pyea4d@aol.com"/>
    <x v="1"/>
    <s v="Rob"/>
    <s v="D"/>
    <x v="2"/>
    <n v="20.584999999999997"/>
    <n v="61.754999999999995"/>
    <x v="0"/>
    <x v="2"/>
  </r>
  <r>
    <s v="JAF-18294-750"/>
    <x v="139"/>
    <s v="73564-98204-EY"/>
    <s v="R-D-2.5"/>
    <n v="6"/>
    <x v="148"/>
    <s v=""/>
    <x v="0"/>
    <s v="Rob"/>
    <s v="D"/>
    <x v="2"/>
    <n v="20.584999999999997"/>
    <n v="123.50999999999999"/>
    <x v="0"/>
    <x v="2"/>
  </r>
  <r>
    <s v="TME-59627-221"/>
    <x v="140"/>
    <s v="72282-40594-RX"/>
    <s v="L-L-2.5"/>
    <n v="6"/>
    <x v="149"/>
    <s v=""/>
    <x v="0"/>
    <s v="Lib"/>
    <s v="L"/>
    <x v="2"/>
    <n v="36.454999999999998"/>
    <n v="218.73"/>
    <x v="3"/>
    <x v="1"/>
  </r>
  <r>
    <s v="UDG-65353-824"/>
    <x v="141"/>
    <s v="17514-94165-RJ"/>
    <s v="E-M-0.5"/>
    <n v="4"/>
    <x v="150"/>
    <s v="kswede4g@addthis.com"/>
    <x v="0"/>
    <s v="Exc"/>
    <s v="M"/>
    <x v="1"/>
    <n v="8.25"/>
    <n v="33"/>
    <x v="1"/>
    <x v="0"/>
  </r>
  <r>
    <s v="ENQ-42923-176"/>
    <x v="142"/>
    <s v="56248-75861-JX"/>
    <s v="A-L-0.5"/>
    <n v="3"/>
    <x v="151"/>
    <s v="lrubrow4h@microsoft.com"/>
    <x v="0"/>
    <s v="Ara"/>
    <s v="L"/>
    <x v="1"/>
    <n v="7.77"/>
    <n v="23.31"/>
    <x v="2"/>
    <x v="1"/>
  </r>
  <r>
    <s v="CBT-55781-720"/>
    <x v="143"/>
    <s v="97855-54761-IS"/>
    <s v="E-D-0.5"/>
    <n v="3"/>
    <x v="152"/>
    <s v="dtift4i@netvibes.com"/>
    <x v="0"/>
    <s v="Exc"/>
    <s v="D"/>
    <x v="1"/>
    <n v="7.29"/>
    <n v="21.87"/>
    <x v="1"/>
    <x v="2"/>
  </r>
  <r>
    <s v="NEU-86533-016"/>
    <x v="144"/>
    <s v="96544-91644-IT"/>
    <s v="R-D-0.2"/>
    <n v="6"/>
    <x v="153"/>
    <s v="gschonfeld4j@oracle.com"/>
    <x v="0"/>
    <s v="Rob"/>
    <s v="D"/>
    <x v="3"/>
    <n v="2.6849999999999996"/>
    <n v="16.11"/>
    <x v="0"/>
    <x v="2"/>
  </r>
  <r>
    <s v="BYU-58154-603"/>
    <x v="145"/>
    <s v="51971-70393-QM"/>
    <s v="E-D-0.5"/>
    <n v="4"/>
    <x v="154"/>
    <s v="cfeye4k@google.co.jp"/>
    <x v="1"/>
    <s v="Exc"/>
    <s v="D"/>
    <x v="1"/>
    <n v="7.29"/>
    <n v="29.16"/>
    <x v="1"/>
    <x v="2"/>
  </r>
  <r>
    <s v="EHJ-05910-257"/>
    <x v="146"/>
    <s v="06812-11924-IK"/>
    <s v="R-D-1"/>
    <n v="6"/>
    <x v="155"/>
    <s v=""/>
    <x v="0"/>
    <s v="Rob"/>
    <s v="D"/>
    <x v="0"/>
    <n v="8.9499999999999993"/>
    <n v="53.699999999999996"/>
    <x v="0"/>
    <x v="2"/>
  </r>
  <r>
    <s v="EIL-44855-309"/>
    <x v="147"/>
    <s v="59741-90220-OW"/>
    <s v="R-D-0.5"/>
    <n v="5"/>
    <x v="156"/>
    <s v=""/>
    <x v="0"/>
    <s v="Rob"/>
    <s v="D"/>
    <x v="1"/>
    <n v="5.3699999999999992"/>
    <n v="26.849999999999994"/>
    <x v="0"/>
    <x v="2"/>
  </r>
  <r>
    <s v="HCA-87224-420"/>
    <x v="148"/>
    <s v="62682-27930-PD"/>
    <s v="E-M-0.5"/>
    <n v="5"/>
    <x v="157"/>
    <s v="tfero4n@comsenz.com"/>
    <x v="0"/>
    <s v="Exc"/>
    <s v="M"/>
    <x v="1"/>
    <n v="8.25"/>
    <n v="41.25"/>
    <x v="1"/>
    <x v="0"/>
  </r>
  <r>
    <s v="ABO-29054-365"/>
    <x v="149"/>
    <s v="00256-19905-YG"/>
    <s v="A-M-0.5"/>
    <n v="6"/>
    <x v="158"/>
    <s v=""/>
    <x v="1"/>
    <s v="Ara"/>
    <s v="M"/>
    <x v="1"/>
    <n v="6.75"/>
    <n v="40.5"/>
    <x v="2"/>
    <x v="0"/>
  </r>
  <r>
    <s v="TKN-58485-031"/>
    <x v="150"/>
    <s v="38890-22576-UI"/>
    <s v="R-D-1"/>
    <n v="2"/>
    <x v="159"/>
    <s v="fdauney4p@sphinn.com"/>
    <x v="1"/>
    <s v="Rob"/>
    <s v="D"/>
    <x v="0"/>
    <n v="8.9499999999999993"/>
    <n v="17.899999999999999"/>
    <x v="0"/>
    <x v="2"/>
  </r>
  <r>
    <s v="RCK-04069-371"/>
    <x v="151"/>
    <s v="94573-61802-PH"/>
    <s v="E-L-2.5"/>
    <n v="2"/>
    <x v="160"/>
    <s v="searley4q@youku.com"/>
    <x v="2"/>
    <s v="Exc"/>
    <s v="L"/>
    <x v="2"/>
    <n v="34.154999999999994"/>
    <n v="68.309999999999988"/>
    <x v="1"/>
    <x v="1"/>
  </r>
  <r>
    <s v="IRJ-67095-738"/>
    <x v="13"/>
    <s v="86447-02699-UT"/>
    <s v="E-M-2.5"/>
    <n v="2"/>
    <x v="161"/>
    <s v="mchamberlayne4r@bigcartel.com"/>
    <x v="0"/>
    <s v="Exc"/>
    <s v="M"/>
    <x v="2"/>
    <n v="31.624999999999996"/>
    <n v="63.249999999999993"/>
    <x v="1"/>
    <x v="0"/>
  </r>
  <r>
    <s v="VEA-31961-977"/>
    <x v="79"/>
    <s v="51432-27169-KN"/>
    <s v="E-D-0.5"/>
    <n v="3"/>
    <x v="162"/>
    <s v="bflaherty4s@moonfruit.com"/>
    <x v="1"/>
    <s v="Exc"/>
    <s v="D"/>
    <x v="1"/>
    <n v="7.29"/>
    <n v="21.87"/>
    <x v="1"/>
    <x v="2"/>
  </r>
  <r>
    <s v="BAF-42286-205"/>
    <x v="152"/>
    <s v="43074-00987-PB"/>
    <s v="R-M-2.5"/>
    <n v="4"/>
    <x v="163"/>
    <s v="ocolbeck4t@sina.com.cn"/>
    <x v="0"/>
    <s v="Rob"/>
    <s v="M"/>
    <x v="2"/>
    <n v="22.884999999999998"/>
    <n v="91.539999999999992"/>
    <x v="0"/>
    <x v="0"/>
  </r>
  <r>
    <s v="WOR-52762-511"/>
    <x v="153"/>
    <s v="04739-85772-QT"/>
    <s v="E-L-2.5"/>
    <n v="6"/>
    <x v="164"/>
    <s v=""/>
    <x v="0"/>
    <s v="Exc"/>
    <s v="L"/>
    <x v="2"/>
    <n v="34.154999999999994"/>
    <n v="204.92999999999995"/>
    <x v="1"/>
    <x v="1"/>
  </r>
  <r>
    <s v="ZWK-03995-815"/>
    <x v="154"/>
    <s v="28279-78469-YW"/>
    <s v="E-M-2.5"/>
    <n v="2"/>
    <x v="165"/>
    <s v="ehobbing4v@nsw.gov.au"/>
    <x v="0"/>
    <s v="Exc"/>
    <s v="M"/>
    <x v="2"/>
    <n v="31.624999999999996"/>
    <n v="63.249999999999993"/>
    <x v="1"/>
    <x v="0"/>
  </r>
  <r>
    <s v="CKF-43291-846"/>
    <x v="155"/>
    <s v="91829-99544-DS"/>
    <s v="E-L-2.5"/>
    <n v="1"/>
    <x v="166"/>
    <s v="othynne4w@auda.org.au"/>
    <x v="0"/>
    <s v="Exc"/>
    <s v="L"/>
    <x v="2"/>
    <n v="34.154999999999994"/>
    <n v="34.154999999999994"/>
    <x v="1"/>
    <x v="1"/>
  </r>
  <r>
    <s v="RMW-74160-339"/>
    <x v="156"/>
    <s v="38978-59582-JP"/>
    <s v="R-L-2.5"/>
    <n v="4"/>
    <x v="167"/>
    <s v="eheining4x@flickr.com"/>
    <x v="0"/>
    <s v="Rob"/>
    <s v="L"/>
    <x v="2"/>
    <n v="27.484999999999996"/>
    <n v="109.93999999999998"/>
    <x v="0"/>
    <x v="1"/>
  </r>
  <r>
    <s v="FMT-94584-786"/>
    <x v="22"/>
    <s v="86504-96610-BH"/>
    <s v="A-L-1"/>
    <n v="2"/>
    <x v="168"/>
    <s v="kmelloi4y@imdb.com"/>
    <x v="0"/>
    <s v="Ara"/>
    <s v="L"/>
    <x v="0"/>
    <n v="12.95"/>
    <n v="25.9"/>
    <x v="2"/>
    <x v="1"/>
  </r>
  <r>
    <s v="NWT-78222-575"/>
    <x v="157"/>
    <s v="75986-98864-EZ"/>
    <s v="A-D-0.2"/>
    <n v="1"/>
    <x v="169"/>
    <s v=""/>
    <x v="1"/>
    <s v="Ara"/>
    <s v="D"/>
    <x v="3"/>
    <n v="2.9849999999999999"/>
    <n v="2.9849999999999999"/>
    <x v="2"/>
    <x v="2"/>
  </r>
  <r>
    <s v="EOI-02511-919"/>
    <x v="158"/>
    <s v="66776-88682-RG"/>
    <s v="E-L-0.2"/>
    <n v="5"/>
    <x v="170"/>
    <s v="amussen50@51.la"/>
    <x v="0"/>
    <s v="Exc"/>
    <s v="L"/>
    <x v="3"/>
    <n v="4.4550000000000001"/>
    <n v="22.274999999999999"/>
    <x v="1"/>
    <x v="1"/>
  </r>
  <r>
    <s v="EOI-02511-919"/>
    <x v="158"/>
    <s v="66776-88682-RG"/>
    <s v="A-D-0.5"/>
    <n v="5"/>
    <x v="170"/>
    <s v="amussen50@51.la"/>
    <x v="0"/>
    <s v="Ara"/>
    <s v="D"/>
    <x v="1"/>
    <n v="5.97"/>
    <n v="29.849999999999998"/>
    <x v="2"/>
    <x v="2"/>
  </r>
  <r>
    <s v="UCT-03935-589"/>
    <x v="78"/>
    <s v="85851-78384-DM"/>
    <s v="R-D-0.5"/>
    <n v="6"/>
    <x v="171"/>
    <s v="amundford52@nbcnews.com"/>
    <x v="0"/>
    <s v="Rob"/>
    <s v="D"/>
    <x v="1"/>
    <n v="5.3699999999999992"/>
    <n v="32.22"/>
    <x v="0"/>
    <x v="2"/>
  </r>
  <r>
    <s v="SBI-60013-494"/>
    <x v="159"/>
    <s v="55232-81621-BX"/>
    <s v="E-M-0.2"/>
    <n v="2"/>
    <x v="172"/>
    <s v="twalas53@google.ca"/>
    <x v="0"/>
    <s v="Exc"/>
    <s v="M"/>
    <x v="3"/>
    <n v="4.125"/>
    <n v="8.25"/>
    <x v="1"/>
    <x v="0"/>
  </r>
  <r>
    <s v="QRA-73277-814"/>
    <x v="160"/>
    <s v="80310-92912-JA"/>
    <s v="A-L-0.5"/>
    <n v="4"/>
    <x v="173"/>
    <s v="iblazewicz54@thetimes.co.uk"/>
    <x v="0"/>
    <s v="Ara"/>
    <s v="L"/>
    <x v="1"/>
    <n v="7.77"/>
    <n v="31.08"/>
    <x v="2"/>
    <x v="1"/>
  </r>
  <r>
    <s v="EQE-31648-909"/>
    <x v="161"/>
    <s v="19821-05175-WZ"/>
    <s v="E-D-0.5"/>
    <n v="5"/>
    <x v="174"/>
    <s v="arizzetti55@naver.com"/>
    <x v="0"/>
    <s v="Exc"/>
    <s v="D"/>
    <x v="1"/>
    <n v="7.29"/>
    <n v="36.450000000000003"/>
    <x v="1"/>
    <x v="2"/>
  </r>
  <r>
    <s v="QOO-24615-950"/>
    <x v="162"/>
    <s v="01338-83217-GV"/>
    <s v="R-M-2.5"/>
    <n v="3"/>
    <x v="175"/>
    <s v="mmeriet56@noaa.gov"/>
    <x v="0"/>
    <s v="Rob"/>
    <s v="M"/>
    <x v="2"/>
    <n v="22.884999999999998"/>
    <n v="68.655000000000001"/>
    <x v="0"/>
    <x v="0"/>
  </r>
  <r>
    <s v="WDV-73864-037"/>
    <x v="70"/>
    <s v="66044-25298-TA"/>
    <s v="L-M-0.5"/>
    <n v="5"/>
    <x v="176"/>
    <s v="lpratt57@netvibes.com"/>
    <x v="0"/>
    <s v="Lib"/>
    <s v="M"/>
    <x v="1"/>
    <n v="8.73"/>
    <n v="43.650000000000006"/>
    <x v="3"/>
    <x v="0"/>
  </r>
  <r>
    <s v="PKR-88575-066"/>
    <x v="163"/>
    <s v="28728-47861-TZ"/>
    <s v="E-L-0.2"/>
    <n v="1"/>
    <x v="177"/>
    <s v="akitchingham58@com.com"/>
    <x v="0"/>
    <s v="Exc"/>
    <s v="L"/>
    <x v="3"/>
    <n v="4.4550000000000001"/>
    <n v="4.4550000000000001"/>
    <x v="1"/>
    <x v="1"/>
  </r>
  <r>
    <s v="BWR-85735-955"/>
    <x v="153"/>
    <s v="32638-38620-AX"/>
    <s v="L-M-1"/>
    <n v="3"/>
    <x v="178"/>
    <s v="bbartholin59@xinhuanet.com"/>
    <x v="0"/>
    <s v="Lib"/>
    <s v="M"/>
    <x v="0"/>
    <n v="14.55"/>
    <n v="43.650000000000006"/>
    <x v="3"/>
    <x v="0"/>
  </r>
  <r>
    <s v="YFX-64795-136"/>
    <x v="164"/>
    <s v="83163-65741-IH"/>
    <s v="L-M-2.5"/>
    <n v="1"/>
    <x v="179"/>
    <s v="mprinn5a@usa.gov"/>
    <x v="0"/>
    <s v="Lib"/>
    <s v="M"/>
    <x v="2"/>
    <n v="33.464999999999996"/>
    <n v="33.464999999999996"/>
    <x v="3"/>
    <x v="0"/>
  </r>
  <r>
    <s v="DDO-71442-967"/>
    <x v="165"/>
    <s v="89422-58281-FD"/>
    <s v="L-D-0.2"/>
    <n v="5"/>
    <x v="180"/>
    <s v="abaudino5b@netvibes.com"/>
    <x v="0"/>
    <s v="Lib"/>
    <s v="D"/>
    <x v="3"/>
    <n v="3.8849999999999998"/>
    <n v="19.424999999999997"/>
    <x v="3"/>
    <x v="2"/>
  </r>
  <r>
    <s v="ILQ-11027-588"/>
    <x v="166"/>
    <s v="76293-30918-DQ"/>
    <s v="E-D-1"/>
    <n v="6"/>
    <x v="181"/>
    <s v="ppetrushanko5c@blinklist.com"/>
    <x v="1"/>
    <s v="Exc"/>
    <s v="D"/>
    <x v="0"/>
    <n v="12.15"/>
    <n v="72.900000000000006"/>
    <x v="1"/>
    <x v="2"/>
  </r>
  <r>
    <s v="KRZ-13868-122"/>
    <x v="167"/>
    <s v="86779-84838-EJ"/>
    <s v="E-L-1"/>
    <n v="3"/>
    <x v="182"/>
    <s v=""/>
    <x v="0"/>
    <s v="Exc"/>
    <s v="L"/>
    <x v="0"/>
    <n v="14.85"/>
    <n v="44.55"/>
    <x v="1"/>
    <x v="1"/>
  </r>
  <r>
    <s v="VRM-93594-914"/>
    <x v="168"/>
    <s v="66806-41795-MX"/>
    <s v="E-D-0.5"/>
    <n v="5"/>
    <x v="183"/>
    <s v="elaird5e@bing.com"/>
    <x v="0"/>
    <s v="Exc"/>
    <s v="D"/>
    <x v="1"/>
    <n v="7.29"/>
    <n v="36.450000000000003"/>
    <x v="1"/>
    <x v="2"/>
  </r>
  <r>
    <s v="HXL-22497-359"/>
    <x v="169"/>
    <s v="64875-71224-UI"/>
    <s v="A-L-1"/>
    <n v="3"/>
    <x v="184"/>
    <s v="mhowsden5f@infoseek.co.jp"/>
    <x v="0"/>
    <s v="Ara"/>
    <s v="L"/>
    <x v="0"/>
    <n v="12.95"/>
    <n v="38.849999999999994"/>
    <x v="2"/>
    <x v="1"/>
  </r>
  <r>
    <s v="NOP-21394-646"/>
    <x v="170"/>
    <s v="16982-35708-BZ"/>
    <s v="E-L-0.5"/>
    <n v="6"/>
    <x v="185"/>
    <s v="ncuttler5g@parallels.com"/>
    <x v="0"/>
    <s v="Exc"/>
    <s v="L"/>
    <x v="1"/>
    <n v="8.91"/>
    <n v="53.46"/>
    <x v="1"/>
    <x v="1"/>
  </r>
  <r>
    <s v="NOP-21394-646"/>
    <x v="170"/>
    <s v="16982-35708-BZ"/>
    <s v="L-D-2.5"/>
    <n v="2"/>
    <x v="185"/>
    <s v="ncuttler5g@parallels.com"/>
    <x v="0"/>
    <s v="Lib"/>
    <s v="D"/>
    <x v="2"/>
    <n v="29.784999999999997"/>
    <n v="59.569999999999993"/>
    <x v="3"/>
    <x v="2"/>
  </r>
  <r>
    <s v="NOP-21394-646"/>
    <x v="170"/>
    <s v="16982-35708-BZ"/>
    <s v="L-D-2.5"/>
    <n v="3"/>
    <x v="185"/>
    <s v="ncuttler5g@parallels.com"/>
    <x v="0"/>
    <s v="Lib"/>
    <s v="D"/>
    <x v="2"/>
    <n v="29.784999999999997"/>
    <n v="89.35499999999999"/>
    <x v="3"/>
    <x v="2"/>
  </r>
  <r>
    <s v="NOP-21394-646"/>
    <x v="170"/>
    <s v="16982-35708-BZ"/>
    <s v="L-L-0.5"/>
    <n v="4"/>
    <x v="185"/>
    <s v="ncuttler5g@parallels.com"/>
    <x v="0"/>
    <s v="Lib"/>
    <s v="L"/>
    <x v="1"/>
    <n v="9.51"/>
    <n v="38.04"/>
    <x v="3"/>
    <x v="1"/>
  </r>
  <r>
    <s v="NOP-21394-646"/>
    <x v="170"/>
    <s v="16982-35708-BZ"/>
    <s v="E-M-1"/>
    <n v="3"/>
    <x v="185"/>
    <s v="ncuttler5g@parallels.com"/>
    <x v="0"/>
    <s v="Exc"/>
    <s v="M"/>
    <x v="0"/>
    <n v="13.75"/>
    <n v="41.25"/>
    <x v="1"/>
    <x v="0"/>
  </r>
  <r>
    <s v="FTV-77095-168"/>
    <x v="171"/>
    <s v="66708-26678-QK"/>
    <s v="L-L-0.5"/>
    <n v="6"/>
    <x v="186"/>
    <s v=""/>
    <x v="0"/>
    <s v="Lib"/>
    <s v="L"/>
    <x v="1"/>
    <n v="9.51"/>
    <n v="57.06"/>
    <x v="3"/>
    <x v="1"/>
  </r>
  <r>
    <s v="BOR-02906-411"/>
    <x v="172"/>
    <s v="08743-09057-OO"/>
    <s v="L-D-2.5"/>
    <n v="6"/>
    <x v="187"/>
    <s v="tfelip5m@typepad.com"/>
    <x v="0"/>
    <s v="Lib"/>
    <s v="D"/>
    <x v="2"/>
    <n v="29.784999999999997"/>
    <n v="178.70999999999998"/>
    <x v="3"/>
    <x v="2"/>
  </r>
  <r>
    <s v="WMP-68847-770"/>
    <x v="173"/>
    <s v="37490-01572-JW"/>
    <s v="L-L-0.2"/>
    <n v="1"/>
    <x v="188"/>
    <s v="vle5n@disqus.com"/>
    <x v="0"/>
    <s v="Lib"/>
    <s v="L"/>
    <x v="3"/>
    <n v="4.7549999999999999"/>
    <n v="4.7549999999999999"/>
    <x v="3"/>
    <x v="1"/>
  </r>
  <r>
    <s v="TMO-22785-872"/>
    <x v="174"/>
    <s v="01811-60350-CU"/>
    <s v="E-M-1"/>
    <n v="6"/>
    <x v="189"/>
    <s v=""/>
    <x v="0"/>
    <s v="Exc"/>
    <s v="M"/>
    <x v="0"/>
    <n v="13.75"/>
    <n v="82.5"/>
    <x v="1"/>
    <x v="0"/>
  </r>
  <r>
    <s v="TJG-73587-353"/>
    <x v="175"/>
    <s v="24766-58139-GT"/>
    <s v="R-D-0.2"/>
    <n v="3"/>
    <x v="190"/>
    <s v=""/>
    <x v="0"/>
    <s v="Rob"/>
    <s v="D"/>
    <x v="3"/>
    <n v="2.6849999999999996"/>
    <n v="8.0549999999999997"/>
    <x v="0"/>
    <x v="2"/>
  </r>
  <r>
    <s v="OOU-61343-455"/>
    <x v="176"/>
    <s v="90123-70970-NY"/>
    <s v="A-M-1"/>
    <n v="2"/>
    <x v="191"/>
    <s v="npoolman5q@howstuffworks.com"/>
    <x v="0"/>
    <s v="Ara"/>
    <s v="M"/>
    <x v="0"/>
    <n v="11.25"/>
    <n v="22.5"/>
    <x v="2"/>
    <x v="0"/>
  </r>
  <r>
    <s v="RMA-08327-369"/>
    <x v="142"/>
    <s v="93809-05424-MG"/>
    <s v="A-M-0.5"/>
    <n v="6"/>
    <x v="192"/>
    <s v="oduny5r@constantcontact.com"/>
    <x v="0"/>
    <s v="Ara"/>
    <s v="M"/>
    <x v="1"/>
    <n v="6.75"/>
    <n v="40.5"/>
    <x v="2"/>
    <x v="0"/>
  </r>
  <r>
    <s v="SFB-97929-779"/>
    <x v="177"/>
    <s v="85425-33494-HQ"/>
    <s v="E-D-0.5"/>
    <n v="4"/>
    <x v="193"/>
    <s v="chalfhide5s@google.ru"/>
    <x v="1"/>
    <s v="Exc"/>
    <s v="D"/>
    <x v="1"/>
    <n v="7.29"/>
    <n v="29.16"/>
    <x v="1"/>
    <x v="2"/>
  </r>
  <r>
    <s v="AUP-10128-606"/>
    <x v="178"/>
    <s v="54387-64897-XC"/>
    <s v="A-M-0.5"/>
    <n v="1"/>
    <x v="194"/>
    <s v="fmalecky5t@list-manage.com"/>
    <x v="2"/>
    <s v="Ara"/>
    <s v="M"/>
    <x v="1"/>
    <n v="6.75"/>
    <n v="6.75"/>
    <x v="2"/>
    <x v="0"/>
  </r>
  <r>
    <s v="YTW-40242-005"/>
    <x v="179"/>
    <s v="01035-70465-UO"/>
    <s v="L-D-1"/>
    <n v="4"/>
    <x v="195"/>
    <s v="aattwater5u@wikia.com"/>
    <x v="0"/>
    <s v="Lib"/>
    <s v="D"/>
    <x v="0"/>
    <n v="12.95"/>
    <n v="51.8"/>
    <x v="3"/>
    <x v="2"/>
  </r>
  <r>
    <s v="PRP-53390-819"/>
    <x v="180"/>
    <s v="84260-39432-ML"/>
    <s v="E-L-0.5"/>
    <n v="6"/>
    <x v="196"/>
    <s v="mwhellans5v@mapquest.com"/>
    <x v="0"/>
    <s v="Exc"/>
    <s v="L"/>
    <x v="1"/>
    <n v="8.91"/>
    <n v="53.46"/>
    <x v="1"/>
    <x v="1"/>
  </r>
  <r>
    <s v="GSJ-01065-125"/>
    <x v="181"/>
    <s v="69779-40609-RS"/>
    <s v="E-D-0.2"/>
    <n v="4"/>
    <x v="197"/>
    <s v="dcamilletti5w@businesswire.com"/>
    <x v="0"/>
    <s v="Exc"/>
    <s v="D"/>
    <x v="3"/>
    <n v="3.645"/>
    <n v="14.58"/>
    <x v="1"/>
    <x v="2"/>
  </r>
  <r>
    <s v="YQU-65147-580"/>
    <x v="182"/>
    <s v="80247-70000-HT"/>
    <s v="R-D-2.5"/>
    <n v="1"/>
    <x v="198"/>
    <s v="egalgey5x@wufoo.com"/>
    <x v="0"/>
    <s v="Rob"/>
    <s v="D"/>
    <x v="2"/>
    <n v="20.584999999999997"/>
    <n v="20.584999999999997"/>
    <x v="0"/>
    <x v="2"/>
  </r>
  <r>
    <s v="QPM-95832-683"/>
    <x v="183"/>
    <s v="35058-04550-VC"/>
    <s v="L-L-1"/>
    <n v="2"/>
    <x v="199"/>
    <s v="mhame5y@newsvine.com"/>
    <x v="1"/>
    <s v="Lib"/>
    <s v="L"/>
    <x v="0"/>
    <n v="15.85"/>
    <n v="31.7"/>
    <x v="3"/>
    <x v="1"/>
  </r>
  <r>
    <s v="BNQ-88920-567"/>
    <x v="184"/>
    <s v="27226-53717-SY"/>
    <s v="L-D-0.2"/>
    <n v="6"/>
    <x v="200"/>
    <s v="igurnee5z@usnews.com"/>
    <x v="0"/>
    <s v="Lib"/>
    <s v="D"/>
    <x v="3"/>
    <n v="3.8849999999999998"/>
    <n v="23.31"/>
    <x v="3"/>
    <x v="2"/>
  </r>
  <r>
    <s v="PUX-47906-110"/>
    <x v="185"/>
    <s v="02002-98725-CH"/>
    <s v="L-M-1"/>
    <n v="4"/>
    <x v="201"/>
    <s v="asnowding60@comsenz.com"/>
    <x v="0"/>
    <s v="Lib"/>
    <s v="M"/>
    <x v="0"/>
    <n v="14.55"/>
    <n v="58.2"/>
    <x v="3"/>
    <x v="0"/>
  </r>
  <r>
    <s v="COL-72079-610"/>
    <x v="186"/>
    <s v="38487-01549-MV"/>
    <s v="E-L-0.5"/>
    <n v="4"/>
    <x v="202"/>
    <s v="gpoinsett61@berkeley.edu"/>
    <x v="0"/>
    <s v="Exc"/>
    <s v="L"/>
    <x v="1"/>
    <n v="8.91"/>
    <n v="35.64"/>
    <x v="1"/>
    <x v="1"/>
  </r>
  <r>
    <s v="LBC-45686-819"/>
    <x v="187"/>
    <s v="98573-41811-EQ"/>
    <s v="A-M-1"/>
    <n v="5"/>
    <x v="203"/>
    <s v="rfurman62@t.co"/>
    <x v="1"/>
    <s v="Ara"/>
    <s v="M"/>
    <x v="0"/>
    <n v="11.25"/>
    <n v="56.25"/>
    <x v="2"/>
    <x v="0"/>
  </r>
  <r>
    <s v="BLQ-03709-265"/>
    <x v="148"/>
    <s v="72463-75685-MV"/>
    <s v="R-L-0.2"/>
    <n v="3"/>
    <x v="204"/>
    <s v="ccrosier63@xrea.com"/>
    <x v="0"/>
    <s v="Rob"/>
    <s v="L"/>
    <x v="3"/>
    <n v="3.5849999999999995"/>
    <n v="10.754999999999999"/>
    <x v="0"/>
    <x v="1"/>
  </r>
  <r>
    <s v="BLQ-03709-265"/>
    <x v="148"/>
    <s v="72463-75685-MV"/>
    <s v="R-M-0.2"/>
    <n v="5"/>
    <x v="204"/>
    <s v="ccrosier63@xrea.com"/>
    <x v="0"/>
    <s v="Rob"/>
    <s v="M"/>
    <x v="3"/>
    <n v="2.9849999999999999"/>
    <n v="14.924999999999999"/>
    <x v="0"/>
    <x v="0"/>
  </r>
  <r>
    <s v="VFZ-91673-181"/>
    <x v="188"/>
    <s v="10225-91535-AI"/>
    <s v="A-L-1"/>
    <n v="6"/>
    <x v="205"/>
    <s v="lrushmer65@europa.eu"/>
    <x v="0"/>
    <s v="Ara"/>
    <s v="L"/>
    <x v="0"/>
    <n v="12.95"/>
    <n v="77.699999999999989"/>
    <x v="2"/>
    <x v="1"/>
  </r>
  <r>
    <s v="WKD-81956-870"/>
    <x v="189"/>
    <s v="48090-06534-HI"/>
    <s v="L-D-0.5"/>
    <n v="3"/>
    <x v="206"/>
    <s v="wedinborough66@github.io"/>
    <x v="0"/>
    <s v="Lib"/>
    <s v="D"/>
    <x v="1"/>
    <n v="7.77"/>
    <n v="23.31"/>
    <x v="3"/>
    <x v="2"/>
  </r>
  <r>
    <s v="TNI-91067-006"/>
    <x v="190"/>
    <s v="80444-58185-FX"/>
    <s v="E-L-1"/>
    <n v="4"/>
    <x v="207"/>
    <s v=""/>
    <x v="0"/>
    <s v="Exc"/>
    <s v="L"/>
    <x v="0"/>
    <n v="14.85"/>
    <n v="59.4"/>
    <x v="1"/>
    <x v="1"/>
  </r>
  <r>
    <s v="IZA-61469-812"/>
    <x v="191"/>
    <s v="13561-92774-WP"/>
    <s v="L-D-2.5"/>
    <n v="4"/>
    <x v="208"/>
    <s v="kbromehead68@un.org"/>
    <x v="0"/>
    <s v="Lib"/>
    <s v="D"/>
    <x v="2"/>
    <n v="29.784999999999997"/>
    <n v="119.13999999999999"/>
    <x v="3"/>
    <x v="2"/>
  </r>
  <r>
    <s v="PSS-22466-862"/>
    <x v="192"/>
    <s v="11550-78378-GE"/>
    <s v="R-L-0.2"/>
    <n v="4"/>
    <x v="209"/>
    <s v="ewesterman69@si.edu"/>
    <x v="1"/>
    <s v="Rob"/>
    <s v="L"/>
    <x v="3"/>
    <n v="3.5849999999999995"/>
    <n v="14.339999999999998"/>
    <x v="0"/>
    <x v="1"/>
  </r>
  <r>
    <s v="REH-56504-397"/>
    <x v="193"/>
    <s v="90961-35603-RP"/>
    <s v="A-M-2.5"/>
    <n v="5"/>
    <x v="210"/>
    <s v="ahutchens6a@amazonaws.com"/>
    <x v="0"/>
    <s v="Ara"/>
    <s v="M"/>
    <x v="2"/>
    <n v="25.874999999999996"/>
    <n v="129.37499999999997"/>
    <x v="2"/>
    <x v="0"/>
  </r>
  <r>
    <s v="ALA-62598-016"/>
    <x v="194"/>
    <s v="57145-03803-ZL"/>
    <s v="R-D-0.2"/>
    <n v="6"/>
    <x v="211"/>
    <s v="nwyvill6b@naver.com"/>
    <x v="2"/>
    <s v="Rob"/>
    <s v="D"/>
    <x v="3"/>
    <n v="2.6849999999999996"/>
    <n v="16.11"/>
    <x v="0"/>
    <x v="2"/>
  </r>
  <r>
    <s v="EYE-70374-835"/>
    <x v="195"/>
    <s v="89115-11966-VF"/>
    <s v="R-L-0.2"/>
    <n v="5"/>
    <x v="212"/>
    <s v="bmathon6c@barnesandnoble.com"/>
    <x v="0"/>
    <s v="Rob"/>
    <s v="L"/>
    <x v="3"/>
    <n v="3.5849999999999995"/>
    <n v="17.924999999999997"/>
    <x v="0"/>
    <x v="1"/>
  </r>
  <r>
    <s v="CCZ-19589-212"/>
    <x v="196"/>
    <s v="05754-41702-FG"/>
    <s v="L-M-0.2"/>
    <n v="2"/>
    <x v="213"/>
    <s v="kstreight6d@about.com"/>
    <x v="0"/>
    <s v="Lib"/>
    <s v="M"/>
    <x v="3"/>
    <n v="4.3650000000000002"/>
    <n v="8.73"/>
    <x v="3"/>
    <x v="0"/>
  </r>
  <r>
    <s v="BPT-83989-157"/>
    <x v="197"/>
    <s v="84269-49816-ML"/>
    <s v="A-M-2.5"/>
    <n v="2"/>
    <x v="214"/>
    <s v="pcutchie6e@globo.com"/>
    <x v="0"/>
    <s v="Ara"/>
    <s v="M"/>
    <x v="2"/>
    <n v="25.874999999999996"/>
    <n v="51.749999999999993"/>
    <x v="2"/>
    <x v="0"/>
  </r>
  <r>
    <s v="YFH-87456-208"/>
    <x v="198"/>
    <s v="23600-98432-ME"/>
    <s v="L-M-0.2"/>
    <n v="2"/>
    <x v="215"/>
    <s v=""/>
    <x v="0"/>
    <s v="Lib"/>
    <s v="M"/>
    <x v="3"/>
    <n v="4.3650000000000002"/>
    <n v="8.73"/>
    <x v="3"/>
    <x v="0"/>
  </r>
  <r>
    <s v="JLN-14700-924"/>
    <x v="199"/>
    <s v="79058-02767-CP"/>
    <s v="L-L-0.2"/>
    <n v="5"/>
    <x v="216"/>
    <s v="cgheraldi6g@opera.com"/>
    <x v="2"/>
    <s v="Lib"/>
    <s v="L"/>
    <x v="3"/>
    <n v="4.7549999999999999"/>
    <n v="23.774999999999999"/>
    <x v="3"/>
    <x v="1"/>
  </r>
  <r>
    <s v="JVW-22582-137"/>
    <x v="200"/>
    <s v="89208-74646-UK"/>
    <s v="E-M-0.2"/>
    <n v="5"/>
    <x v="217"/>
    <s v="bkenwell6h@over-blog.com"/>
    <x v="0"/>
    <s v="Exc"/>
    <s v="M"/>
    <x v="3"/>
    <n v="4.125"/>
    <n v="20.625"/>
    <x v="1"/>
    <x v="0"/>
  </r>
  <r>
    <s v="LAA-41879-001"/>
    <x v="201"/>
    <s v="11408-81032-UR"/>
    <s v="L-L-2.5"/>
    <n v="1"/>
    <x v="218"/>
    <s v="tsutty6i@google.es"/>
    <x v="0"/>
    <s v="Lib"/>
    <s v="L"/>
    <x v="2"/>
    <n v="36.454999999999998"/>
    <n v="36.454999999999998"/>
    <x v="3"/>
    <x v="1"/>
  </r>
  <r>
    <s v="BRV-64870-915"/>
    <x v="202"/>
    <s v="32070-55528-UG"/>
    <s v="L-L-2.5"/>
    <n v="5"/>
    <x v="219"/>
    <s v=""/>
    <x v="1"/>
    <s v="Lib"/>
    <s v="L"/>
    <x v="2"/>
    <n v="36.454999999999998"/>
    <n v="182.27499999999998"/>
    <x v="3"/>
    <x v="1"/>
  </r>
  <r>
    <s v="RGJ-12544-083"/>
    <x v="203"/>
    <s v="48873-84433-PN"/>
    <s v="L-D-2.5"/>
    <n v="3"/>
    <x v="220"/>
    <s v="charce6k@cafepress.com"/>
    <x v="1"/>
    <s v="Lib"/>
    <s v="D"/>
    <x v="2"/>
    <n v="29.784999999999997"/>
    <n v="89.35499999999999"/>
    <x v="3"/>
    <x v="2"/>
  </r>
  <r>
    <s v="JJX-83339-346"/>
    <x v="204"/>
    <s v="32928-18158-OW"/>
    <s v="R-L-0.2"/>
    <n v="1"/>
    <x v="221"/>
    <s v=""/>
    <x v="0"/>
    <s v="Rob"/>
    <s v="L"/>
    <x v="3"/>
    <n v="3.5849999999999995"/>
    <n v="3.5849999999999995"/>
    <x v="0"/>
    <x v="1"/>
  </r>
  <r>
    <s v="BIU-21970-705"/>
    <x v="205"/>
    <s v="89711-56688-GG"/>
    <s v="R-M-2.5"/>
    <n v="2"/>
    <x v="222"/>
    <s v="fdrysdale6m@symantec.com"/>
    <x v="0"/>
    <s v="Rob"/>
    <s v="M"/>
    <x v="2"/>
    <n v="22.884999999999998"/>
    <n v="45.769999999999996"/>
    <x v="0"/>
    <x v="0"/>
  </r>
  <r>
    <s v="ELJ-87741-745"/>
    <x v="206"/>
    <s v="48389-71976-JB"/>
    <s v="E-L-1"/>
    <n v="4"/>
    <x v="223"/>
    <s v="dmagowan6n@fc2.com"/>
    <x v="0"/>
    <s v="Exc"/>
    <s v="L"/>
    <x v="0"/>
    <n v="14.85"/>
    <n v="59.4"/>
    <x v="1"/>
    <x v="1"/>
  </r>
  <r>
    <s v="SGI-48226-857"/>
    <x v="207"/>
    <s v="84033-80762-EQ"/>
    <s v="A-M-2.5"/>
    <n v="6"/>
    <x v="224"/>
    <s v=""/>
    <x v="0"/>
    <s v="Ara"/>
    <s v="M"/>
    <x v="2"/>
    <n v="25.874999999999996"/>
    <n v="155.24999999999997"/>
    <x v="2"/>
    <x v="0"/>
  </r>
  <r>
    <s v="AHV-66988-037"/>
    <x v="208"/>
    <s v="12743-00952-KO"/>
    <s v="R-M-2.5"/>
    <n v="2"/>
    <x v="225"/>
    <s v=""/>
    <x v="0"/>
    <s v="Rob"/>
    <s v="M"/>
    <x v="2"/>
    <n v="22.884999999999998"/>
    <n v="45.769999999999996"/>
    <x v="0"/>
    <x v="0"/>
  </r>
  <r>
    <s v="ISK-42066-094"/>
    <x v="209"/>
    <s v="41505-42181-EF"/>
    <s v="E-D-1"/>
    <n v="3"/>
    <x v="226"/>
    <s v="srushbrooke6q@youku.com"/>
    <x v="0"/>
    <s v="Exc"/>
    <s v="D"/>
    <x v="0"/>
    <n v="12.15"/>
    <n v="36.450000000000003"/>
    <x v="1"/>
    <x v="2"/>
  </r>
  <r>
    <s v="FTC-35822-530"/>
    <x v="210"/>
    <s v="14307-87663-KB"/>
    <s v="E-D-0.5"/>
    <n v="4"/>
    <x v="227"/>
    <s v="tdrynan6r@deviantart.com"/>
    <x v="0"/>
    <s v="Exc"/>
    <s v="D"/>
    <x v="1"/>
    <n v="7.29"/>
    <n v="29.16"/>
    <x v="1"/>
    <x v="2"/>
  </r>
  <r>
    <s v="VSS-56247-688"/>
    <x v="211"/>
    <s v="08360-19442-GB"/>
    <s v="L-M-2.5"/>
    <n v="4"/>
    <x v="228"/>
    <s v="eyurkov6s@hud.gov"/>
    <x v="0"/>
    <s v="Lib"/>
    <s v="M"/>
    <x v="2"/>
    <n v="33.464999999999996"/>
    <n v="133.85999999999999"/>
    <x v="3"/>
    <x v="0"/>
  </r>
  <r>
    <s v="HVW-25584-144"/>
    <x v="212"/>
    <s v="93405-51204-UW"/>
    <s v="L-L-0.2"/>
    <n v="5"/>
    <x v="229"/>
    <s v="lmallan6t@state.gov"/>
    <x v="0"/>
    <s v="Lib"/>
    <s v="L"/>
    <x v="3"/>
    <n v="4.7549999999999999"/>
    <n v="23.774999999999999"/>
    <x v="3"/>
    <x v="1"/>
  </r>
  <r>
    <s v="MUY-15309-209"/>
    <x v="213"/>
    <s v="97152-03355-IW"/>
    <s v="L-D-1"/>
    <n v="3"/>
    <x v="230"/>
    <s v="gbentjens6u@netlog.com"/>
    <x v="2"/>
    <s v="Lib"/>
    <s v="D"/>
    <x v="0"/>
    <n v="12.95"/>
    <n v="38.849999999999994"/>
    <x v="3"/>
    <x v="2"/>
  </r>
  <r>
    <s v="VAJ-44572-469"/>
    <x v="63"/>
    <s v="79216-73157-TE"/>
    <s v="R-L-0.2"/>
    <n v="6"/>
    <x v="231"/>
    <s v=""/>
    <x v="1"/>
    <s v="Rob"/>
    <s v="L"/>
    <x v="3"/>
    <n v="3.5849999999999995"/>
    <n v="21.509999999999998"/>
    <x v="0"/>
    <x v="1"/>
  </r>
  <r>
    <s v="YJU-84377-606"/>
    <x v="214"/>
    <s v="20259-47723-AC"/>
    <s v="A-D-1"/>
    <n v="1"/>
    <x v="232"/>
    <s v="lentwistle6w@omniture.com"/>
    <x v="0"/>
    <s v="Ara"/>
    <s v="D"/>
    <x v="0"/>
    <n v="9.9499999999999993"/>
    <n v="9.9499999999999993"/>
    <x v="2"/>
    <x v="2"/>
  </r>
  <r>
    <s v="VNC-93921-469"/>
    <x v="215"/>
    <s v="04666-71569-RI"/>
    <s v="L-L-1"/>
    <n v="1"/>
    <x v="233"/>
    <s v="zkiffe74@cyberchimps.com"/>
    <x v="0"/>
    <s v="Lib"/>
    <s v="L"/>
    <x v="0"/>
    <n v="15.85"/>
    <n v="15.85"/>
    <x v="3"/>
    <x v="1"/>
  </r>
  <r>
    <s v="OGB-91614-810"/>
    <x v="216"/>
    <s v="08909-77713-CG"/>
    <s v="R-M-0.2"/>
    <n v="1"/>
    <x v="234"/>
    <s v="macott6y@pagesperso-orange.fr"/>
    <x v="0"/>
    <s v="Rob"/>
    <s v="M"/>
    <x v="3"/>
    <n v="2.9849999999999999"/>
    <n v="2.9849999999999999"/>
    <x v="0"/>
    <x v="0"/>
  </r>
  <r>
    <s v="BQI-61647-496"/>
    <x v="217"/>
    <s v="84340-73931-VV"/>
    <s v="E-M-1"/>
    <n v="5"/>
    <x v="235"/>
    <s v="cheaviside6z@rediff.com"/>
    <x v="0"/>
    <s v="Exc"/>
    <s v="M"/>
    <x v="0"/>
    <n v="13.75"/>
    <n v="68.75"/>
    <x v="1"/>
    <x v="0"/>
  </r>
  <r>
    <s v="IOM-51636-823"/>
    <x v="218"/>
    <s v="04609-95151-XH"/>
    <s v="A-D-1"/>
    <n v="3"/>
    <x v="236"/>
    <s v=""/>
    <x v="0"/>
    <s v="Ara"/>
    <s v="D"/>
    <x v="0"/>
    <n v="9.9499999999999993"/>
    <n v="29.849999999999998"/>
    <x v="2"/>
    <x v="2"/>
  </r>
  <r>
    <s v="GGD-38107-641"/>
    <x v="219"/>
    <s v="99562-88650-YF"/>
    <s v="L-M-1"/>
    <n v="4"/>
    <x v="237"/>
    <s v="lkernan71@wsj.com"/>
    <x v="0"/>
    <s v="Lib"/>
    <s v="M"/>
    <x v="0"/>
    <n v="14.55"/>
    <n v="58.2"/>
    <x v="3"/>
    <x v="0"/>
  </r>
  <r>
    <s v="LTO-95975-728"/>
    <x v="220"/>
    <s v="46560-73885-PJ"/>
    <s v="R-L-0.5"/>
    <n v="4"/>
    <x v="238"/>
    <s v="rmclae72@dailymotion.com"/>
    <x v="2"/>
    <s v="Rob"/>
    <s v="L"/>
    <x v="1"/>
    <n v="7.169999999999999"/>
    <n v="28.679999999999996"/>
    <x v="0"/>
    <x v="1"/>
  </r>
  <r>
    <s v="IGM-84664-265"/>
    <x v="114"/>
    <s v="80179-44620-WN"/>
    <s v="R-L-0.5"/>
    <n v="3"/>
    <x v="239"/>
    <s v="cblowfelde73@ustream.tv"/>
    <x v="0"/>
    <s v="Rob"/>
    <s v="L"/>
    <x v="1"/>
    <n v="7.169999999999999"/>
    <n v="21.509999999999998"/>
    <x v="0"/>
    <x v="1"/>
  </r>
  <r>
    <s v="SKO-45740-621"/>
    <x v="221"/>
    <s v="04666-71569-RI"/>
    <s v="L-M-0.5"/>
    <n v="2"/>
    <x v="233"/>
    <s v="zkiffe74@cyberchimps.com"/>
    <x v="0"/>
    <s v="Lib"/>
    <s v="M"/>
    <x v="1"/>
    <n v="8.73"/>
    <n v="17.46"/>
    <x v="3"/>
    <x v="0"/>
  </r>
  <r>
    <s v="FOJ-02234-063"/>
    <x v="222"/>
    <s v="59081-87231-VP"/>
    <s v="E-D-2.5"/>
    <n v="1"/>
    <x v="240"/>
    <s v="docalleran75@ucla.edu"/>
    <x v="0"/>
    <s v="Exc"/>
    <s v="D"/>
    <x v="2"/>
    <n v="27.945"/>
    <n v="27.945"/>
    <x v="1"/>
    <x v="2"/>
  </r>
  <r>
    <s v="MSJ-11909-468"/>
    <x v="188"/>
    <s v="07878-45872-CC"/>
    <s v="E-D-2.5"/>
    <n v="5"/>
    <x v="241"/>
    <s v="ccromwell76@desdev.cn"/>
    <x v="0"/>
    <s v="Exc"/>
    <s v="D"/>
    <x v="2"/>
    <n v="27.945"/>
    <n v="139.72499999999999"/>
    <x v="1"/>
    <x v="2"/>
  </r>
  <r>
    <s v="DKB-78053-329"/>
    <x v="223"/>
    <s v="12444-05174-OO"/>
    <s v="R-M-0.2"/>
    <n v="2"/>
    <x v="242"/>
    <s v="ihay77@lulu.com"/>
    <x v="2"/>
    <s v="Rob"/>
    <s v="M"/>
    <x v="3"/>
    <n v="2.9849999999999999"/>
    <n v="5.97"/>
    <x v="0"/>
    <x v="0"/>
  </r>
  <r>
    <s v="DFZ-45083-941"/>
    <x v="224"/>
    <s v="34665-62561-AU"/>
    <s v="R-L-2.5"/>
    <n v="1"/>
    <x v="243"/>
    <s v="ttaffarello78@sciencedaily.com"/>
    <x v="0"/>
    <s v="Rob"/>
    <s v="L"/>
    <x v="2"/>
    <n v="27.484999999999996"/>
    <n v="27.484999999999996"/>
    <x v="0"/>
    <x v="1"/>
  </r>
  <r>
    <s v="OTA-40969-710"/>
    <x v="83"/>
    <s v="77877-11993-QH"/>
    <s v="R-L-1"/>
    <n v="5"/>
    <x v="244"/>
    <s v="mcanty79@jigsy.com"/>
    <x v="0"/>
    <s v="Rob"/>
    <s v="L"/>
    <x v="0"/>
    <n v="11.95"/>
    <n v="59.75"/>
    <x v="0"/>
    <x v="1"/>
  </r>
  <r>
    <s v="GRH-45571-667"/>
    <x v="104"/>
    <s v="32291-18308-YZ"/>
    <s v="E-M-1"/>
    <n v="3"/>
    <x v="245"/>
    <s v="jkopke7a@auda.org.au"/>
    <x v="0"/>
    <s v="Exc"/>
    <s v="M"/>
    <x v="0"/>
    <n v="13.75"/>
    <n v="41.25"/>
    <x v="1"/>
    <x v="0"/>
  </r>
  <r>
    <s v="NXV-05302-067"/>
    <x v="225"/>
    <s v="25754-33191-ZI"/>
    <s v="L-M-2.5"/>
    <n v="4"/>
    <x v="246"/>
    <s v=""/>
    <x v="0"/>
    <s v="Lib"/>
    <s v="M"/>
    <x v="2"/>
    <n v="33.464999999999996"/>
    <n v="133.85999999999999"/>
    <x v="3"/>
    <x v="0"/>
  </r>
  <r>
    <s v="VZH-86274-142"/>
    <x v="226"/>
    <s v="53120-45532-KL"/>
    <s v="R-L-1"/>
    <n v="5"/>
    <x v="247"/>
    <s v=""/>
    <x v="1"/>
    <s v="Rob"/>
    <s v="L"/>
    <x v="0"/>
    <n v="11.95"/>
    <n v="59.75"/>
    <x v="0"/>
    <x v="1"/>
  </r>
  <r>
    <s v="KIX-93248-135"/>
    <x v="227"/>
    <s v="36605-83052-WB"/>
    <s v="A-D-0.5"/>
    <n v="1"/>
    <x v="248"/>
    <s v="vhellmore7d@bbc.co.uk"/>
    <x v="0"/>
    <s v="Ara"/>
    <s v="D"/>
    <x v="1"/>
    <n v="5.97"/>
    <n v="5.97"/>
    <x v="2"/>
    <x v="2"/>
  </r>
  <r>
    <s v="AXR-10962-010"/>
    <x v="180"/>
    <s v="53683-35977-KI"/>
    <s v="E-D-1"/>
    <n v="2"/>
    <x v="249"/>
    <s v="mseawright7e@nbcnews.com"/>
    <x v="2"/>
    <s v="Exc"/>
    <s v="D"/>
    <x v="0"/>
    <n v="12.15"/>
    <n v="24.3"/>
    <x v="1"/>
    <x v="2"/>
  </r>
  <r>
    <s v="IHS-71573-008"/>
    <x v="228"/>
    <s v="07972-83134-NM"/>
    <s v="E-D-0.2"/>
    <n v="6"/>
    <x v="250"/>
    <s v="snortheast7f@mashable.com"/>
    <x v="0"/>
    <s v="Exc"/>
    <s v="D"/>
    <x v="3"/>
    <n v="3.645"/>
    <n v="21.87"/>
    <x v="1"/>
    <x v="2"/>
  </r>
  <r>
    <s v="QTR-19001-114"/>
    <x v="229"/>
    <s v="01035-70465-UO"/>
    <s v="A-D-1"/>
    <n v="2"/>
    <x v="195"/>
    <s v="aattwater5u@wikia.com"/>
    <x v="0"/>
    <s v="Ara"/>
    <s v="D"/>
    <x v="0"/>
    <n v="9.9499999999999993"/>
    <n v="19.899999999999999"/>
    <x v="2"/>
    <x v="2"/>
  </r>
  <r>
    <s v="WBK-62297-910"/>
    <x v="230"/>
    <s v="25514-23938-IQ"/>
    <s v="A-D-0.2"/>
    <n v="2"/>
    <x v="251"/>
    <s v="mfearon7h@reverbnation.com"/>
    <x v="0"/>
    <s v="Ara"/>
    <s v="D"/>
    <x v="3"/>
    <n v="2.9849999999999999"/>
    <n v="5.97"/>
    <x v="2"/>
    <x v="2"/>
  </r>
  <r>
    <s v="OGY-19377-175"/>
    <x v="231"/>
    <s v="49084-44492-OJ"/>
    <s v="E-D-0.5"/>
    <n v="1"/>
    <x v="252"/>
    <s v=""/>
    <x v="1"/>
    <s v="Exc"/>
    <s v="D"/>
    <x v="1"/>
    <n v="7.29"/>
    <n v="7.29"/>
    <x v="1"/>
    <x v="2"/>
  </r>
  <r>
    <s v="ESR-66651-814"/>
    <x v="80"/>
    <s v="76624-72205-CK"/>
    <s v="A-D-0.2"/>
    <n v="4"/>
    <x v="253"/>
    <s v="jsisneros7j@a8.net"/>
    <x v="0"/>
    <s v="Ara"/>
    <s v="D"/>
    <x v="3"/>
    <n v="2.9849999999999999"/>
    <n v="11.94"/>
    <x v="2"/>
    <x v="2"/>
  </r>
  <r>
    <s v="CPX-46916-770"/>
    <x v="232"/>
    <s v="12729-50170-JE"/>
    <s v="R-L-1"/>
    <n v="6"/>
    <x v="254"/>
    <s v="zcarlson7k@bigcartel.com"/>
    <x v="1"/>
    <s v="Rob"/>
    <s v="L"/>
    <x v="0"/>
    <n v="11.95"/>
    <n v="71.699999999999989"/>
    <x v="0"/>
    <x v="1"/>
  </r>
  <r>
    <s v="MDC-03318-645"/>
    <x v="233"/>
    <s v="43974-44760-QI"/>
    <s v="A-L-0.2"/>
    <n v="2"/>
    <x v="255"/>
    <s v="wmaddox7l@timesonline.co.uk"/>
    <x v="0"/>
    <s v="Ara"/>
    <s v="L"/>
    <x v="3"/>
    <n v="3.8849999999999998"/>
    <n v="7.77"/>
    <x v="2"/>
    <x v="1"/>
  </r>
  <r>
    <s v="SFF-86059-407"/>
    <x v="234"/>
    <s v="30585-48726-BK"/>
    <s v="A-M-2.5"/>
    <n v="1"/>
    <x v="256"/>
    <s v="dhedlestone7m@craigslist.org"/>
    <x v="0"/>
    <s v="Ara"/>
    <s v="M"/>
    <x v="2"/>
    <n v="25.874999999999996"/>
    <n v="25.874999999999996"/>
    <x v="2"/>
    <x v="0"/>
  </r>
  <r>
    <s v="SCL-94540-788"/>
    <x v="235"/>
    <s v="16123-07017-TY"/>
    <s v="E-L-2.5"/>
    <n v="6"/>
    <x v="257"/>
    <s v="tcrowthe7n@europa.eu"/>
    <x v="0"/>
    <s v="Exc"/>
    <s v="L"/>
    <x v="2"/>
    <n v="34.154999999999994"/>
    <n v="204.92999999999995"/>
    <x v="1"/>
    <x v="1"/>
  </r>
  <r>
    <s v="HVU-21634-076"/>
    <x v="236"/>
    <s v="27723-45097-MH"/>
    <s v="R-L-2.5"/>
    <n v="4"/>
    <x v="258"/>
    <s v="dbury7o@tinyurl.com"/>
    <x v="1"/>
    <s v="Rob"/>
    <s v="L"/>
    <x v="2"/>
    <n v="27.484999999999996"/>
    <n v="109.93999999999998"/>
    <x v="0"/>
    <x v="1"/>
  </r>
  <r>
    <s v="XUS-73326-418"/>
    <x v="237"/>
    <s v="37078-56703-AF"/>
    <s v="E-L-1"/>
    <n v="6"/>
    <x v="259"/>
    <s v="gbroadbear7p@omniture.com"/>
    <x v="0"/>
    <s v="Exc"/>
    <s v="L"/>
    <x v="0"/>
    <n v="14.85"/>
    <n v="89.1"/>
    <x v="1"/>
    <x v="1"/>
  </r>
  <r>
    <s v="XWD-18933-006"/>
    <x v="238"/>
    <s v="79420-11075-MY"/>
    <s v="A-L-0.2"/>
    <n v="2"/>
    <x v="260"/>
    <s v="epalfrey7q@devhub.com"/>
    <x v="0"/>
    <s v="Ara"/>
    <s v="L"/>
    <x v="3"/>
    <n v="3.8849999999999998"/>
    <n v="7.77"/>
    <x v="2"/>
    <x v="1"/>
  </r>
  <r>
    <s v="HPD-65272-772"/>
    <x v="52"/>
    <s v="57504-13456-UO"/>
    <s v="L-M-2.5"/>
    <n v="1"/>
    <x v="261"/>
    <s v="pmetrick7r@rakuten.co.jp"/>
    <x v="0"/>
    <s v="Lib"/>
    <s v="M"/>
    <x v="2"/>
    <n v="33.464999999999996"/>
    <n v="33.464999999999996"/>
    <x v="3"/>
    <x v="0"/>
  </r>
  <r>
    <s v="JEG-93140-224"/>
    <x v="146"/>
    <s v="53751-57560-CN"/>
    <s v="E-M-0.5"/>
    <n v="5"/>
    <x v="262"/>
    <s v=""/>
    <x v="0"/>
    <s v="Exc"/>
    <s v="M"/>
    <x v="1"/>
    <n v="8.25"/>
    <n v="41.25"/>
    <x v="1"/>
    <x v="0"/>
  </r>
  <r>
    <s v="NNH-62058-950"/>
    <x v="239"/>
    <s v="96112-42558-EA"/>
    <s v="E-L-1"/>
    <n v="4"/>
    <x v="263"/>
    <s v="kkarby7t@sbwire.com"/>
    <x v="0"/>
    <s v="Exc"/>
    <s v="L"/>
    <x v="0"/>
    <n v="14.85"/>
    <n v="59.4"/>
    <x v="1"/>
    <x v="1"/>
  </r>
  <r>
    <s v="LTD-71429-845"/>
    <x v="240"/>
    <s v="03157-23165-UB"/>
    <s v="A-L-0.5"/>
    <n v="1"/>
    <x v="264"/>
    <s v="fcrumpe7u@ftc.gov"/>
    <x v="2"/>
    <s v="Ara"/>
    <s v="L"/>
    <x v="1"/>
    <n v="7.77"/>
    <n v="7.77"/>
    <x v="2"/>
    <x v="1"/>
  </r>
  <r>
    <s v="MPV-26985-215"/>
    <x v="241"/>
    <s v="51466-52850-AG"/>
    <s v="R-D-0.5"/>
    <n v="1"/>
    <x v="265"/>
    <s v="achatto7v@sakura.ne.jp"/>
    <x v="2"/>
    <s v="Rob"/>
    <s v="D"/>
    <x v="1"/>
    <n v="5.3699999999999992"/>
    <n v="5.3699999999999992"/>
    <x v="0"/>
    <x v="2"/>
  </r>
  <r>
    <s v="IYO-10245-081"/>
    <x v="242"/>
    <s v="57145-31023-FK"/>
    <s v="E-M-2.5"/>
    <n v="3"/>
    <x v="266"/>
    <s v=""/>
    <x v="0"/>
    <s v="Exc"/>
    <s v="M"/>
    <x v="2"/>
    <n v="31.624999999999996"/>
    <n v="94.874999999999986"/>
    <x v="1"/>
    <x v="0"/>
  </r>
  <r>
    <s v="BYZ-39669-954"/>
    <x v="243"/>
    <s v="66408-53777-VE"/>
    <s v="L-L-2.5"/>
    <n v="1"/>
    <x v="267"/>
    <s v=""/>
    <x v="0"/>
    <s v="Lib"/>
    <s v="L"/>
    <x v="2"/>
    <n v="36.454999999999998"/>
    <n v="36.454999999999998"/>
    <x v="3"/>
    <x v="1"/>
  </r>
  <r>
    <s v="EFB-72860-209"/>
    <x v="244"/>
    <s v="53035-99701-WG"/>
    <s v="A-M-0.2"/>
    <n v="4"/>
    <x v="268"/>
    <s v="bmergue7y@umn.edu"/>
    <x v="0"/>
    <s v="Ara"/>
    <s v="M"/>
    <x v="3"/>
    <n v="3.375"/>
    <n v="13.5"/>
    <x v="2"/>
    <x v="0"/>
  </r>
  <r>
    <s v="GMM-72397-378"/>
    <x v="245"/>
    <s v="45899-92796-EI"/>
    <s v="R-L-0.2"/>
    <n v="4"/>
    <x v="269"/>
    <s v="kpatise7z@jigsy.com"/>
    <x v="0"/>
    <s v="Rob"/>
    <s v="L"/>
    <x v="3"/>
    <n v="3.5849999999999995"/>
    <n v="14.339999999999998"/>
    <x v="0"/>
    <x v="1"/>
  </r>
  <r>
    <s v="LYP-52345-883"/>
    <x v="246"/>
    <s v="17649-28133-PY"/>
    <s v="E-M-0.5"/>
    <n v="1"/>
    <x v="270"/>
    <s v=""/>
    <x v="1"/>
    <s v="Exc"/>
    <s v="M"/>
    <x v="1"/>
    <n v="8.25"/>
    <n v="8.25"/>
    <x v="1"/>
    <x v="0"/>
  </r>
  <r>
    <s v="DFK-35846-692"/>
    <x v="247"/>
    <s v="49612-33852-CN"/>
    <s v="R-D-0.2"/>
    <n v="5"/>
    <x v="271"/>
    <s v=""/>
    <x v="0"/>
    <s v="Rob"/>
    <s v="D"/>
    <x v="3"/>
    <n v="2.6849999999999996"/>
    <n v="13.424999999999997"/>
    <x v="0"/>
    <x v="2"/>
  </r>
  <r>
    <s v="XAH-93337-609"/>
    <x v="248"/>
    <s v="66976-43829-YG"/>
    <s v="A-D-1"/>
    <n v="5"/>
    <x v="272"/>
    <s v="dduke82@vkontakte.ru"/>
    <x v="0"/>
    <s v="Ara"/>
    <s v="D"/>
    <x v="0"/>
    <n v="9.9499999999999993"/>
    <n v="49.75"/>
    <x v="2"/>
    <x v="2"/>
  </r>
  <r>
    <s v="QKA-72582-644"/>
    <x v="249"/>
    <s v="64852-04619-XZ"/>
    <s v="E-M-0.5"/>
    <n v="2"/>
    <x v="273"/>
    <s v=""/>
    <x v="1"/>
    <s v="Exc"/>
    <s v="M"/>
    <x v="1"/>
    <n v="8.25"/>
    <n v="16.5"/>
    <x v="1"/>
    <x v="0"/>
  </r>
  <r>
    <s v="ZDK-84567-102"/>
    <x v="250"/>
    <s v="58690-31815-VY"/>
    <s v="A-D-0.5"/>
    <n v="3"/>
    <x v="274"/>
    <s v="ihussey84@mapy.cz"/>
    <x v="0"/>
    <s v="Ara"/>
    <s v="D"/>
    <x v="1"/>
    <n v="5.97"/>
    <n v="17.91"/>
    <x v="2"/>
    <x v="2"/>
  </r>
  <r>
    <s v="WAV-38301-984"/>
    <x v="251"/>
    <s v="62863-81239-DT"/>
    <s v="A-D-0.5"/>
    <n v="5"/>
    <x v="275"/>
    <s v="cpinkerton85@upenn.edu"/>
    <x v="0"/>
    <s v="Ara"/>
    <s v="D"/>
    <x v="1"/>
    <n v="5.97"/>
    <n v="29.849999999999998"/>
    <x v="2"/>
    <x v="2"/>
  </r>
  <r>
    <s v="KZR-33023-209"/>
    <x v="177"/>
    <s v="21177-40725-CF"/>
    <s v="E-L-1"/>
    <n v="3"/>
    <x v="276"/>
    <s v=""/>
    <x v="0"/>
    <s v="Exc"/>
    <s v="L"/>
    <x v="0"/>
    <n v="14.85"/>
    <n v="44.55"/>
    <x v="1"/>
    <x v="1"/>
  </r>
  <r>
    <s v="ULM-49433-003"/>
    <x v="252"/>
    <s v="99421-80253-UI"/>
    <s v="E-M-1"/>
    <n v="2"/>
    <x v="277"/>
    <s v=""/>
    <x v="0"/>
    <s v="Exc"/>
    <s v="M"/>
    <x v="0"/>
    <n v="13.75"/>
    <n v="27.5"/>
    <x v="1"/>
    <x v="0"/>
  </r>
  <r>
    <s v="SIB-83254-136"/>
    <x v="253"/>
    <s v="45315-50206-DK"/>
    <s v="R-M-0.5"/>
    <n v="6"/>
    <x v="278"/>
    <s v="dvizor88@furl.net"/>
    <x v="0"/>
    <s v="Rob"/>
    <s v="M"/>
    <x v="1"/>
    <n v="5.97"/>
    <n v="35.82"/>
    <x v="0"/>
    <x v="0"/>
  </r>
  <r>
    <s v="NOK-50349-551"/>
    <x v="254"/>
    <s v="09595-95726-OV"/>
    <s v="R-D-0.5"/>
    <n v="3"/>
    <x v="279"/>
    <s v="esedgebeer89@oaic.gov.au"/>
    <x v="0"/>
    <s v="Rob"/>
    <s v="D"/>
    <x v="1"/>
    <n v="5.3699999999999992"/>
    <n v="16.11"/>
    <x v="0"/>
    <x v="2"/>
  </r>
  <r>
    <s v="YIS-96268-844"/>
    <x v="227"/>
    <s v="60221-67036-TD"/>
    <s v="E-L-0.2"/>
    <n v="6"/>
    <x v="280"/>
    <s v="klestrange8a@lulu.com"/>
    <x v="0"/>
    <s v="Exc"/>
    <s v="L"/>
    <x v="3"/>
    <n v="4.4550000000000001"/>
    <n v="26.73"/>
    <x v="1"/>
    <x v="1"/>
  </r>
  <r>
    <s v="CXI-04933-855"/>
    <x v="110"/>
    <s v="62923-29397-KX"/>
    <s v="E-L-2.5"/>
    <n v="6"/>
    <x v="281"/>
    <s v="ltanti8b@techcrunch.com"/>
    <x v="0"/>
    <s v="Exc"/>
    <s v="L"/>
    <x v="2"/>
    <n v="34.154999999999994"/>
    <n v="204.92999999999995"/>
    <x v="1"/>
    <x v="1"/>
  </r>
  <r>
    <s v="IZU-90429-382"/>
    <x v="182"/>
    <s v="33011-52383-BA"/>
    <s v="A-L-1"/>
    <n v="3"/>
    <x v="282"/>
    <s v="ade8c@1und1.de"/>
    <x v="0"/>
    <s v="Ara"/>
    <s v="L"/>
    <x v="0"/>
    <n v="12.95"/>
    <n v="38.849999999999994"/>
    <x v="2"/>
    <x v="1"/>
  </r>
  <r>
    <s v="WIT-40912-783"/>
    <x v="255"/>
    <s v="86768-91598-FA"/>
    <s v="L-D-0.2"/>
    <n v="4"/>
    <x v="283"/>
    <s v="tjedrachowicz8d@acquirethisname.com"/>
    <x v="0"/>
    <s v="Lib"/>
    <s v="D"/>
    <x v="3"/>
    <n v="3.8849999999999998"/>
    <n v="15.54"/>
    <x v="3"/>
    <x v="2"/>
  </r>
  <r>
    <s v="PSD-57291-590"/>
    <x v="256"/>
    <s v="37191-12203-MX"/>
    <s v="A-M-0.5"/>
    <n v="1"/>
    <x v="284"/>
    <s v="pstonner8e@moonfruit.com"/>
    <x v="0"/>
    <s v="Ara"/>
    <s v="M"/>
    <x v="1"/>
    <n v="6.75"/>
    <n v="6.75"/>
    <x v="2"/>
    <x v="0"/>
  </r>
  <r>
    <s v="GOI-41472-677"/>
    <x v="3"/>
    <s v="16545-76328-JY"/>
    <s v="E-D-2.5"/>
    <n v="4"/>
    <x v="285"/>
    <s v="dtingly8f@goo.ne.jp"/>
    <x v="0"/>
    <s v="Exc"/>
    <s v="D"/>
    <x v="2"/>
    <n v="27.945"/>
    <n v="111.78"/>
    <x v="1"/>
    <x v="2"/>
  </r>
  <r>
    <s v="KTX-17944-494"/>
    <x v="257"/>
    <s v="74330-29286-RO"/>
    <s v="A-L-0.2"/>
    <n v="1"/>
    <x v="286"/>
    <s v="crushe8n@about.me"/>
    <x v="0"/>
    <s v="Ara"/>
    <s v="L"/>
    <x v="3"/>
    <n v="3.8849999999999998"/>
    <n v="3.8849999999999998"/>
    <x v="2"/>
    <x v="1"/>
  </r>
  <r>
    <s v="RDM-99811-230"/>
    <x v="258"/>
    <s v="22349-47389-GY"/>
    <s v="L-M-0.2"/>
    <n v="5"/>
    <x v="287"/>
    <s v="bchecci8h@usa.gov"/>
    <x v="2"/>
    <s v="Lib"/>
    <s v="M"/>
    <x v="3"/>
    <n v="4.3650000000000002"/>
    <n v="21.825000000000003"/>
    <x v="3"/>
    <x v="0"/>
  </r>
  <r>
    <s v="JTU-55897-581"/>
    <x v="259"/>
    <s v="70290-38099-GB"/>
    <s v="R-M-0.2"/>
    <n v="5"/>
    <x v="288"/>
    <s v="jbagot8i@mac.com"/>
    <x v="0"/>
    <s v="Rob"/>
    <s v="M"/>
    <x v="3"/>
    <n v="2.9849999999999999"/>
    <n v="14.924999999999999"/>
    <x v="0"/>
    <x v="0"/>
  </r>
  <r>
    <s v="CRK-07584-240"/>
    <x v="260"/>
    <s v="18741-72071-PP"/>
    <s v="A-M-1"/>
    <n v="3"/>
    <x v="289"/>
    <s v="ebeeble8j@soundcloud.com"/>
    <x v="0"/>
    <s v="Ara"/>
    <s v="M"/>
    <x v="0"/>
    <n v="11.25"/>
    <n v="33.75"/>
    <x v="2"/>
    <x v="0"/>
  </r>
  <r>
    <s v="MKE-75518-399"/>
    <x v="261"/>
    <s v="62588-82624-II"/>
    <s v="A-M-1"/>
    <n v="3"/>
    <x v="290"/>
    <s v="cfluin8k@flickr.com"/>
    <x v="2"/>
    <s v="Ara"/>
    <s v="M"/>
    <x v="0"/>
    <n v="11.25"/>
    <n v="33.75"/>
    <x v="2"/>
    <x v="0"/>
  </r>
  <r>
    <s v="AEL-51169-725"/>
    <x v="262"/>
    <s v="37430-29579-HD"/>
    <s v="L-M-0.2"/>
    <n v="6"/>
    <x v="291"/>
    <s v="ebletsor8l@vinaora.com"/>
    <x v="0"/>
    <s v="Lib"/>
    <s v="M"/>
    <x v="3"/>
    <n v="4.3650000000000002"/>
    <n v="26.19"/>
    <x v="3"/>
    <x v="0"/>
  </r>
  <r>
    <s v="ZGM-83108-823"/>
    <x v="263"/>
    <s v="84132-22322-QT"/>
    <s v="E-L-1"/>
    <n v="1"/>
    <x v="292"/>
    <s v="pbrydell8m@bloglovin.com"/>
    <x v="1"/>
    <s v="Exc"/>
    <s v="L"/>
    <x v="0"/>
    <n v="14.85"/>
    <n v="14.85"/>
    <x v="1"/>
    <x v="1"/>
  </r>
  <r>
    <s v="JBP-78754-392"/>
    <x v="212"/>
    <s v="74330-29286-RO"/>
    <s v="E-M-2.5"/>
    <n v="6"/>
    <x v="286"/>
    <s v="crushe8n@about.me"/>
    <x v="0"/>
    <s v="Exc"/>
    <s v="M"/>
    <x v="2"/>
    <n v="31.624999999999996"/>
    <n v="189.74999999999997"/>
    <x v="1"/>
    <x v="0"/>
  </r>
  <r>
    <s v="RNH-54912-747"/>
    <x v="187"/>
    <s v="37445-17791-NQ"/>
    <s v="R-M-0.5"/>
    <n v="1"/>
    <x v="293"/>
    <s v="nleethem8o@mac.com"/>
    <x v="0"/>
    <s v="Rob"/>
    <s v="M"/>
    <x v="1"/>
    <n v="5.97"/>
    <n v="5.97"/>
    <x v="0"/>
    <x v="0"/>
  </r>
  <r>
    <s v="JDS-33440-914"/>
    <x v="248"/>
    <s v="58511-10548-ZU"/>
    <s v="R-M-1"/>
    <n v="3"/>
    <x v="294"/>
    <s v="anesfield8p@people.com.cn"/>
    <x v="2"/>
    <s v="Rob"/>
    <s v="M"/>
    <x v="0"/>
    <n v="9.9499999999999993"/>
    <n v="29.849999999999998"/>
    <x v="0"/>
    <x v="0"/>
  </r>
  <r>
    <s v="SYX-48878-182"/>
    <x v="264"/>
    <s v="47725-34771-FJ"/>
    <s v="R-D-1"/>
    <n v="5"/>
    <x v="295"/>
    <s v=""/>
    <x v="0"/>
    <s v="Rob"/>
    <s v="D"/>
    <x v="0"/>
    <n v="8.9499999999999993"/>
    <n v="44.75"/>
    <x v="0"/>
    <x v="2"/>
  </r>
  <r>
    <s v="ZGD-94763-868"/>
    <x v="265"/>
    <s v="53086-67334-KT"/>
    <s v="E-L-2.5"/>
    <n v="1"/>
    <x v="296"/>
    <s v="mbrockway8r@ibm.com"/>
    <x v="0"/>
    <s v="Exc"/>
    <s v="L"/>
    <x v="2"/>
    <n v="34.154999999999994"/>
    <n v="34.154999999999994"/>
    <x v="1"/>
    <x v="1"/>
  </r>
  <r>
    <s v="CZY-70361-485"/>
    <x v="266"/>
    <s v="83308-82257-UN"/>
    <s v="E-L-2.5"/>
    <n v="6"/>
    <x v="297"/>
    <s v="nlush8s@dedecms.com"/>
    <x v="1"/>
    <s v="Exc"/>
    <s v="L"/>
    <x v="2"/>
    <n v="34.154999999999994"/>
    <n v="204.92999999999995"/>
    <x v="1"/>
    <x v="1"/>
  </r>
  <r>
    <s v="RJR-12175-899"/>
    <x v="267"/>
    <s v="37274-08534-FM"/>
    <s v="E-D-0.5"/>
    <n v="3"/>
    <x v="298"/>
    <s v="smcmillian8t@csmonitor.com"/>
    <x v="0"/>
    <s v="Exc"/>
    <s v="D"/>
    <x v="1"/>
    <n v="7.29"/>
    <n v="21.87"/>
    <x v="1"/>
    <x v="2"/>
  </r>
  <r>
    <s v="ELB-07929-407"/>
    <x v="204"/>
    <s v="54004-04664-AA"/>
    <s v="A-M-2.5"/>
    <n v="2"/>
    <x v="299"/>
    <s v="tbennison8u@google.cn"/>
    <x v="0"/>
    <s v="Ara"/>
    <s v="M"/>
    <x v="2"/>
    <n v="25.874999999999996"/>
    <n v="51.749999999999993"/>
    <x v="2"/>
    <x v="0"/>
  </r>
  <r>
    <s v="UJQ-54441-340"/>
    <x v="268"/>
    <s v="26822-19510-SD"/>
    <s v="E-M-0.2"/>
    <n v="2"/>
    <x v="300"/>
    <s v="gtweed8v@yolasite.com"/>
    <x v="0"/>
    <s v="Exc"/>
    <s v="M"/>
    <x v="3"/>
    <n v="4.125"/>
    <n v="8.25"/>
    <x v="1"/>
    <x v="0"/>
  </r>
  <r>
    <s v="UJQ-54441-340"/>
    <x v="268"/>
    <s v="26822-19510-SD"/>
    <s v="A-L-0.2"/>
    <n v="5"/>
    <x v="300"/>
    <s v="gtweed8v@yolasite.com"/>
    <x v="0"/>
    <s v="Ara"/>
    <s v="L"/>
    <x v="3"/>
    <n v="3.8849999999999998"/>
    <n v="19.424999999999997"/>
    <x v="2"/>
    <x v="1"/>
  </r>
  <r>
    <s v="OWY-43108-475"/>
    <x v="269"/>
    <s v="06432-73165-ML"/>
    <s v="A-M-0.2"/>
    <n v="6"/>
    <x v="301"/>
    <s v="ggoggin8x@wix.com"/>
    <x v="1"/>
    <s v="Ara"/>
    <s v="M"/>
    <x v="3"/>
    <n v="3.375"/>
    <n v="20.25"/>
    <x v="2"/>
    <x v="0"/>
  </r>
  <r>
    <s v="GNO-91911-159"/>
    <x v="145"/>
    <s v="96503-31833-CW"/>
    <s v="L-D-0.5"/>
    <n v="3"/>
    <x v="302"/>
    <s v="sjeyness8y@biglobe.ne.jp"/>
    <x v="1"/>
    <s v="Lib"/>
    <s v="D"/>
    <x v="1"/>
    <n v="7.77"/>
    <n v="23.31"/>
    <x v="3"/>
    <x v="2"/>
  </r>
  <r>
    <s v="CNY-06284-066"/>
    <x v="270"/>
    <s v="63985-64148-MG"/>
    <s v="E-D-0.2"/>
    <n v="5"/>
    <x v="303"/>
    <s v="dbonhome8z@shinystat.com"/>
    <x v="0"/>
    <s v="Exc"/>
    <s v="D"/>
    <x v="3"/>
    <n v="3.645"/>
    <n v="18.225000000000001"/>
    <x v="1"/>
    <x v="2"/>
  </r>
  <r>
    <s v="OQS-46321-904"/>
    <x v="271"/>
    <s v="19597-91185-CM"/>
    <s v="E-M-1"/>
    <n v="1"/>
    <x v="304"/>
    <s v=""/>
    <x v="0"/>
    <s v="Exc"/>
    <s v="M"/>
    <x v="0"/>
    <n v="13.75"/>
    <n v="13.75"/>
    <x v="1"/>
    <x v="0"/>
  </r>
  <r>
    <s v="IBW-87442-480"/>
    <x v="272"/>
    <s v="79814-23626-JR"/>
    <s v="A-L-2.5"/>
    <n v="1"/>
    <x v="305"/>
    <s v="tle91@epa.gov"/>
    <x v="0"/>
    <s v="Ara"/>
    <s v="L"/>
    <x v="2"/>
    <n v="29.784999999999997"/>
    <n v="29.784999999999997"/>
    <x v="2"/>
    <x v="1"/>
  </r>
  <r>
    <s v="DGZ-82537-477"/>
    <x v="252"/>
    <s v="43439-94003-DW"/>
    <s v="R-D-1"/>
    <n v="5"/>
    <x v="306"/>
    <s v=""/>
    <x v="0"/>
    <s v="Rob"/>
    <s v="D"/>
    <x v="0"/>
    <n v="8.9499999999999993"/>
    <n v="44.75"/>
    <x v="0"/>
    <x v="2"/>
  </r>
  <r>
    <s v="LPS-39089-432"/>
    <x v="273"/>
    <s v="97655-45555-LI"/>
    <s v="R-D-1"/>
    <n v="5"/>
    <x v="307"/>
    <s v="balldridge93@yandex.ru"/>
    <x v="0"/>
    <s v="Rob"/>
    <s v="D"/>
    <x v="0"/>
    <n v="8.9499999999999993"/>
    <n v="44.75"/>
    <x v="0"/>
    <x v="2"/>
  </r>
  <r>
    <s v="MQU-86100-929"/>
    <x v="274"/>
    <s v="64418-01720-VW"/>
    <s v="L-L-0.5"/>
    <n v="4"/>
    <x v="308"/>
    <s v=""/>
    <x v="0"/>
    <s v="Lib"/>
    <s v="L"/>
    <x v="1"/>
    <n v="9.51"/>
    <n v="38.04"/>
    <x v="3"/>
    <x v="1"/>
  </r>
  <r>
    <s v="XUR-14132-391"/>
    <x v="275"/>
    <s v="96836-09258-RI"/>
    <s v="R-D-0.5"/>
    <n v="4"/>
    <x v="309"/>
    <s v="lgoodger95@guardian.co.uk"/>
    <x v="0"/>
    <s v="Rob"/>
    <s v="D"/>
    <x v="1"/>
    <n v="5.3699999999999992"/>
    <n v="21.479999999999997"/>
    <x v="0"/>
    <x v="2"/>
  </r>
  <r>
    <s v="OVI-27064-381"/>
    <x v="276"/>
    <s v="37274-08534-FM"/>
    <s v="R-D-0.5"/>
    <n v="3"/>
    <x v="298"/>
    <s v="smcmillian8t@csmonitor.com"/>
    <x v="0"/>
    <s v="Rob"/>
    <s v="D"/>
    <x v="1"/>
    <n v="5.3699999999999992"/>
    <n v="16.11"/>
    <x v="0"/>
    <x v="2"/>
  </r>
  <r>
    <s v="SHP-17012-870"/>
    <x v="277"/>
    <s v="69529-07533-CV"/>
    <s v="R-M-2.5"/>
    <n v="1"/>
    <x v="310"/>
    <s v="cdrewett97@wikipedia.org"/>
    <x v="0"/>
    <s v="Rob"/>
    <s v="M"/>
    <x v="2"/>
    <n v="22.884999999999998"/>
    <n v="22.884999999999998"/>
    <x v="0"/>
    <x v="0"/>
  </r>
  <r>
    <s v="FDY-03414-903"/>
    <x v="278"/>
    <s v="94840-49457-UD"/>
    <s v="A-D-0.5"/>
    <n v="3"/>
    <x v="311"/>
    <s v="qparsons98@blogtalkradio.com"/>
    <x v="0"/>
    <s v="Ara"/>
    <s v="D"/>
    <x v="1"/>
    <n v="5.97"/>
    <n v="17.91"/>
    <x v="2"/>
    <x v="2"/>
  </r>
  <r>
    <s v="WXT-85291-143"/>
    <x v="279"/>
    <s v="81414-81273-DK"/>
    <s v="R-M-0.5"/>
    <n v="4"/>
    <x v="312"/>
    <s v="vceely99@auda.org.au"/>
    <x v="0"/>
    <s v="Rob"/>
    <s v="M"/>
    <x v="1"/>
    <n v="5.97"/>
    <n v="23.88"/>
    <x v="0"/>
    <x v="0"/>
  </r>
  <r>
    <s v="QNP-18893-547"/>
    <x v="280"/>
    <s v="76930-61689-CH"/>
    <s v="R-L-1"/>
    <n v="5"/>
    <x v="313"/>
    <s v=""/>
    <x v="0"/>
    <s v="Rob"/>
    <s v="L"/>
    <x v="0"/>
    <n v="11.95"/>
    <n v="59.75"/>
    <x v="0"/>
    <x v="1"/>
  </r>
  <r>
    <s v="DOH-92927-530"/>
    <x v="281"/>
    <s v="12839-56537-TQ"/>
    <s v="L-L-0.2"/>
    <n v="6"/>
    <x v="314"/>
    <s v="cvasiliev9b@discuz.net"/>
    <x v="0"/>
    <s v="Lib"/>
    <s v="L"/>
    <x v="3"/>
    <n v="4.7549999999999999"/>
    <n v="28.53"/>
    <x v="3"/>
    <x v="1"/>
  </r>
  <r>
    <s v="HGJ-82768-173"/>
    <x v="282"/>
    <s v="62741-01322-HU"/>
    <s v="A-M-1"/>
    <n v="4"/>
    <x v="315"/>
    <s v="tomoylan9c@liveinternet.ru"/>
    <x v="2"/>
    <s v="Ara"/>
    <s v="M"/>
    <x v="0"/>
    <n v="11.25"/>
    <n v="45"/>
    <x v="2"/>
    <x v="0"/>
  </r>
  <r>
    <s v="YPT-95383-088"/>
    <x v="283"/>
    <s v="43439-94003-DW"/>
    <s v="E-D-2.5"/>
    <n v="2"/>
    <x v="306"/>
    <s v=""/>
    <x v="0"/>
    <s v="Exc"/>
    <s v="D"/>
    <x v="2"/>
    <n v="27.945"/>
    <n v="55.89"/>
    <x v="1"/>
    <x v="2"/>
  </r>
  <r>
    <s v="OYH-16533-767"/>
    <x v="284"/>
    <s v="44932-34838-RM"/>
    <s v="E-L-1"/>
    <n v="4"/>
    <x v="316"/>
    <s v="wfetherston9e@constantcontact.com"/>
    <x v="0"/>
    <s v="Exc"/>
    <s v="L"/>
    <x v="0"/>
    <n v="14.85"/>
    <n v="59.4"/>
    <x v="1"/>
    <x v="1"/>
  </r>
  <r>
    <s v="DWW-28642-549"/>
    <x v="285"/>
    <s v="91181-19412-RQ"/>
    <s v="E-D-0.2"/>
    <n v="2"/>
    <x v="317"/>
    <s v="erasmus9f@techcrunch.com"/>
    <x v="0"/>
    <s v="Exc"/>
    <s v="D"/>
    <x v="3"/>
    <n v="3.645"/>
    <n v="7.29"/>
    <x v="1"/>
    <x v="2"/>
  </r>
  <r>
    <s v="CGO-79583-871"/>
    <x v="286"/>
    <s v="37182-54930-XC"/>
    <s v="E-D-0.5"/>
    <n v="1"/>
    <x v="318"/>
    <s v="wgiorgioni9g@wikipedia.org"/>
    <x v="0"/>
    <s v="Exc"/>
    <s v="D"/>
    <x v="1"/>
    <n v="7.29"/>
    <n v="7.29"/>
    <x v="1"/>
    <x v="2"/>
  </r>
  <r>
    <s v="TFY-52090-386"/>
    <x v="287"/>
    <s v="08613-17327-XT"/>
    <s v="E-L-0.5"/>
    <n v="2"/>
    <x v="319"/>
    <s v="lscargle9h@myspace.com"/>
    <x v="0"/>
    <s v="Exc"/>
    <s v="L"/>
    <x v="1"/>
    <n v="8.91"/>
    <n v="17.82"/>
    <x v="1"/>
    <x v="1"/>
  </r>
  <r>
    <s v="TFY-52090-386"/>
    <x v="287"/>
    <s v="08613-17327-XT"/>
    <s v="L-D-0.5"/>
    <n v="5"/>
    <x v="319"/>
    <s v="lscargle9h@myspace.com"/>
    <x v="0"/>
    <s v="Lib"/>
    <s v="D"/>
    <x v="1"/>
    <n v="7.77"/>
    <n v="38.849999999999994"/>
    <x v="3"/>
    <x v="2"/>
  </r>
  <r>
    <s v="NYY-73968-094"/>
    <x v="288"/>
    <s v="70451-38048-AH"/>
    <s v="R-D-0.5"/>
    <n v="6"/>
    <x v="320"/>
    <s v="nclimance9j@europa.eu"/>
    <x v="0"/>
    <s v="Rob"/>
    <s v="D"/>
    <x v="1"/>
    <n v="5.3699999999999992"/>
    <n v="32.22"/>
    <x v="0"/>
    <x v="2"/>
  </r>
  <r>
    <s v="QEY-71761-460"/>
    <x v="250"/>
    <s v="35442-75769-PL"/>
    <s v="R-M-1"/>
    <n v="2"/>
    <x v="321"/>
    <s v=""/>
    <x v="1"/>
    <s v="Rob"/>
    <s v="M"/>
    <x v="0"/>
    <n v="9.9499999999999993"/>
    <n v="19.899999999999999"/>
    <x v="0"/>
    <x v="0"/>
  </r>
  <r>
    <s v="GKQ-82603-910"/>
    <x v="289"/>
    <s v="83737-56117-JE"/>
    <s v="R-L-1"/>
    <n v="5"/>
    <x v="322"/>
    <s v="asnazle9l@oracle.com"/>
    <x v="0"/>
    <s v="Rob"/>
    <s v="L"/>
    <x v="0"/>
    <n v="11.95"/>
    <n v="59.75"/>
    <x v="0"/>
    <x v="1"/>
  </r>
  <r>
    <s v="IOB-32673-745"/>
    <x v="290"/>
    <s v="07095-81281-NJ"/>
    <s v="A-L-0.5"/>
    <n v="3"/>
    <x v="323"/>
    <s v="rworg9m@arstechnica.com"/>
    <x v="0"/>
    <s v="Ara"/>
    <s v="L"/>
    <x v="1"/>
    <n v="7.77"/>
    <n v="23.31"/>
    <x v="2"/>
    <x v="1"/>
  </r>
  <r>
    <s v="YAU-98893-150"/>
    <x v="291"/>
    <s v="77043-48851-HG"/>
    <s v="L-M-1"/>
    <n v="3"/>
    <x v="324"/>
    <s v="ldanes9n@umn.edu"/>
    <x v="0"/>
    <s v="Lib"/>
    <s v="M"/>
    <x v="0"/>
    <n v="14.55"/>
    <n v="43.650000000000006"/>
    <x v="3"/>
    <x v="0"/>
  </r>
  <r>
    <s v="XNM-14163-951"/>
    <x v="292"/>
    <s v="78224-60622-KH"/>
    <s v="E-L-2.5"/>
    <n v="6"/>
    <x v="325"/>
    <s v="skeynd9o@narod.ru"/>
    <x v="0"/>
    <s v="Exc"/>
    <s v="L"/>
    <x v="2"/>
    <n v="34.154999999999994"/>
    <n v="204.92999999999995"/>
    <x v="1"/>
    <x v="1"/>
  </r>
  <r>
    <s v="JPB-45297-000"/>
    <x v="293"/>
    <s v="83105-86631-IU"/>
    <s v="R-L-0.2"/>
    <n v="4"/>
    <x v="326"/>
    <s v="ddaveridge9p@arstechnica.com"/>
    <x v="0"/>
    <s v="Rob"/>
    <s v="L"/>
    <x v="3"/>
    <n v="3.5849999999999995"/>
    <n v="14.339999999999998"/>
    <x v="0"/>
    <x v="1"/>
  </r>
  <r>
    <s v="MOU-74341-266"/>
    <x v="294"/>
    <s v="99358-65399-TC"/>
    <s v="A-D-0.5"/>
    <n v="4"/>
    <x v="327"/>
    <s v="jawdry9q@utexas.edu"/>
    <x v="0"/>
    <s v="Ara"/>
    <s v="D"/>
    <x v="1"/>
    <n v="5.97"/>
    <n v="23.88"/>
    <x v="2"/>
    <x v="2"/>
  </r>
  <r>
    <s v="DHJ-87461-571"/>
    <x v="295"/>
    <s v="94525-76037-JP"/>
    <s v="A-M-1"/>
    <n v="2"/>
    <x v="328"/>
    <s v="eryles9r@fastcompany.com"/>
    <x v="0"/>
    <s v="Ara"/>
    <s v="M"/>
    <x v="0"/>
    <n v="11.25"/>
    <n v="22.5"/>
    <x v="2"/>
    <x v="0"/>
  </r>
  <r>
    <s v="DKM-97676-850"/>
    <x v="296"/>
    <s v="43439-94003-DW"/>
    <s v="E-D-0.5"/>
    <n v="5"/>
    <x v="306"/>
    <s v=""/>
    <x v="0"/>
    <s v="Exc"/>
    <s v="D"/>
    <x v="1"/>
    <n v="7.29"/>
    <n v="36.450000000000003"/>
    <x v="1"/>
    <x v="2"/>
  </r>
  <r>
    <s v="UEB-09112-118"/>
    <x v="297"/>
    <s v="82718-93677-XO"/>
    <s v="A-M-0.5"/>
    <n v="4"/>
    <x v="329"/>
    <s v=""/>
    <x v="0"/>
    <s v="Ara"/>
    <s v="M"/>
    <x v="1"/>
    <n v="6.75"/>
    <n v="27"/>
    <x v="2"/>
    <x v="0"/>
  </r>
  <r>
    <s v="ORZ-67699-748"/>
    <x v="298"/>
    <s v="44708-78241-DF"/>
    <s v="A-M-2.5"/>
    <n v="6"/>
    <x v="330"/>
    <s v="jcaldicott9u@usda.gov"/>
    <x v="0"/>
    <s v="Ara"/>
    <s v="M"/>
    <x v="2"/>
    <n v="25.874999999999996"/>
    <n v="155.24999999999997"/>
    <x v="2"/>
    <x v="0"/>
  </r>
  <r>
    <s v="JXP-28398-485"/>
    <x v="299"/>
    <s v="23039-93032-FN"/>
    <s v="A-D-2.5"/>
    <n v="5"/>
    <x v="331"/>
    <s v="mvedmore9v@a8.net"/>
    <x v="0"/>
    <s v="Ara"/>
    <s v="D"/>
    <x v="2"/>
    <n v="22.884999999999998"/>
    <n v="114.42499999999998"/>
    <x v="2"/>
    <x v="2"/>
  </r>
  <r>
    <s v="WWH-92259-198"/>
    <x v="300"/>
    <s v="35256-12529-FT"/>
    <s v="L-D-1"/>
    <n v="4"/>
    <x v="332"/>
    <s v="wromao9w@chronoengine.com"/>
    <x v="0"/>
    <s v="Lib"/>
    <s v="D"/>
    <x v="0"/>
    <n v="12.95"/>
    <n v="51.8"/>
    <x v="3"/>
    <x v="2"/>
  </r>
  <r>
    <s v="FLR-82914-153"/>
    <x v="301"/>
    <s v="86100-33488-WP"/>
    <s v="A-M-2.5"/>
    <n v="6"/>
    <x v="333"/>
    <s v=""/>
    <x v="0"/>
    <s v="Ara"/>
    <s v="M"/>
    <x v="2"/>
    <n v="25.874999999999996"/>
    <n v="155.24999999999997"/>
    <x v="2"/>
    <x v="0"/>
  </r>
  <r>
    <s v="AMB-93600-000"/>
    <x v="302"/>
    <s v="64435-53100-WM"/>
    <s v="A-L-2.5"/>
    <n v="1"/>
    <x v="334"/>
    <s v="tcotmore9y@amazonaws.com"/>
    <x v="0"/>
    <s v="Ara"/>
    <s v="L"/>
    <x v="2"/>
    <n v="29.784999999999997"/>
    <n v="29.784999999999997"/>
    <x v="2"/>
    <x v="1"/>
  </r>
  <r>
    <s v="FEP-36895-658"/>
    <x v="303"/>
    <s v="44699-43836-UH"/>
    <s v="R-L-0.2"/>
    <n v="6"/>
    <x v="335"/>
    <s v="yskipsey9z@spotify.com"/>
    <x v="2"/>
    <s v="Rob"/>
    <s v="L"/>
    <x v="3"/>
    <n v="3.5849999999999995"/>
    <n v="21.509999999999998"/>
    <x v="0"/>
    <x v="1"/>
  </r>
  <r>
    <s v="RXW-91413-276"/>
    <x v="304"/>
    <s v="29588-35679-RG"/>
    <s v="R-D-2.5"/>
    <n v="2"/>
    <x v="336"/>
    <s v="ncorpsa0@gmpg.org"/>
    <x v="0"/>
    <s v="Rob"/>
    <s v="D"/>
    <x v="2"/>
    <n v="20.584999999999997"/>
    <n v="41.169999999999995"/>
    <x v="0"/>
    <x v="2"/>
  </r>
  <r>
    <s v="RXW-91413-276"/>
    <x v="304"/>
    <s v="29588-35679-RG"/>
    <s v="R-M-0.5"/>
    <n v="1"/>
    <x v="336"/>
    <s v="ncorpsa0@gmpg.org"/>
    <x v="0"/>
    <s v="Rob"/>
    <s v="M"/>
    <x v="1"/>
    <n v="5.97"/>
    <n v="5.97"/>
    <x v="0"/>
    <x v="0"/>
  </r>
  <r>
    <s v="SDB-77492-188"/>
    <x v="305"/>
    <s v="64815-54078-HH"/>
    <s v="E-L-1"/>
    <n v="5"/>
    <x v="337"/>
    <s v="fbabbera2@stanford.edu"/>
    <x v="0"/>
    <s v="Exc"/>
    <s v="L"/>
    <x v="0"/>
    <n v="14.85"/>
    <n v="74.25"/>
    <x v="1"/>
    <x v="1"/>
  </r>
  <r>
    <s v="RZN-65182-395"/>
    <x v="196"/>
    <s v="59572-41990-XY"/>
    <s v="L-M-1"/>
    <n v="6"/>
    <x v="338"/>
    <s v="kloxtona3@opensource.org"/>
    <x v="0"/>
    <s v="Lib"/>
    <s v="M"/>
    <x v="0"/>
    <n v="14.55"/>
    <n v="87.300000000000011"/>
    <x v="3"/>
    <x v="0"/>
  </r>
  <r>
    <s v="HDQ-86094-507"/>
    <x v="110"/>
    <s v="32481-61533-ZJ"/>
    <s v="E-D-1"/>
    <n v="6"/>
    <x v="339"/>
    <s v="ptoffula4@posterous.com"/>
    <x v="0"/>
    <s v="Exc"/>
    <s v="D"/>
    <x v="0"/>
    <n v="12.15"/>
    <n v="72.900000000000006"/>
    <x v="1"/>
    <x v="2"/>
  </r>
  <r>
    <s v="YXO-79631-417"/>
    <x v="24"/>
    <s v="31587-92570-HL"/>
    <s v="L-D-0.5"/>
    <n v="1"/>
    <x v="340"/>
    <s v="cgwinnetta5@behance.net"/>
    <x v="0"/>
    <s v="Lib"/>
    <s v="D"/>
    <x v="1"/>
    <n v="7.77"/>
    <n v="7.77"/>
    <x v="3"/>
    <x v="2"/>
  </r>
  <r>
    <s v="SNF-57032-096"/>
    <x v="306"/>
    <s v="93832-04799-ID"/>
    <s v="E-D-0.5"/>
    <n v="6"/>
    <x v="341"/>
    <s v=""/>
    <x v="0"/>
    <s v="Exc"/>
    <s v="D"/>
    <x v="1"/>
    <n v="7.29"/>
    <n v="43.74"/>
    <x v="1"/>
    <x v="2"/>
  </r>
  <r>
    <s v="DGL-29648-995"/>
    <x v="307"/>
    <s v="59367-30821-ZQ"/>
    <s v="L-M-0.2"/>
    <n v="2"/>
    <x v="342"/>
    <s v=""/>
    <x v="0"/>
    <s v="Lib"/>
    <s v="M"/>
    <x v="3"/>
    <n v="4.3650000000000002"/>
    <n v="8.73"/>
    <x v="3"/>
    <x v="0"/>
  </r>
  <r>
    <s v="GPU-65651-504"/>
    <x v="308"/>
    <s v="83947-45528-ET"/>
    <s v="E-M-2.5"/>
    <n v="2"/>
    <x v="343"/>
    <s v="lflaoniera8@wordpress.org"/>
    <x v="0"/>
    <s v="Exc"/>
    <s v="M"/>
    <x v="2"/>
    <n v="31.624999999999996"/>
    <n v="63.249999999999993"/>
    <x v="1"/>
    <x v="0"/>
  </r>
  <r>
    <s v="OJU-34452-896"/>
    <x v="309"/>
    <s v="60799-92593-CX"/>
    <s v="E-L-0.5"/>
    <n v="1"/>
    <x v="344"/>
    <s v=""/>
    <x v="0"/>
    <s v="Exc"/>
    <s v="L"/>
    <x v="1"/>
    <n v="8.91"/>
    <n v="8.91"/>
    <x v="1"/>
    <x v="1"/>
  </r>
  <r>
    <s v="GZS-50547-887"/>
    <x v="310"/>
    <s v="61600-55136-UM"/>
    <s v="E-D-1"/>
    <n v="2"/>
    <x v="345"/>
    <s v="ccatchesideaa@macromedia.com"/>
    <x v="0"/>
    <s v="Exc"/>
    <s v="D"/>
    <x v="0"/>
    <n v="12.15"/>
    <n v="24.3"/>
    <x v="1"/>
    <x v="2"/>
  </r>
  <r>
    <s v="ESR-54041-053"/>
    <x v="311"/>
    <s v="59771-90302-OF"/>
    <s v="A-L-0.5"/>
    <n v="6"/>
    <x v="346"/>
    <s v="cgibbonsonab@accuweather.com"/>
    <x v="0"/>
    <s v="Ara"/>
    <s v="L"/>
    <x v="1"/>
    <n v="7.77"/>
    <n v="46.62"/>
    <x v="2"/>
    <x v="1"/>
  </r>
  <r>
    <s v="OGD-10781-526"/>
    <x v="132"/>
    <s v="16880-78077-FB"/>
    <s v="R-L-0.5"/>
    <n v="6"/>
    <x v="347"/>
    <s v="tfarraac@behance.net"/>
    <x v="0"/>
    <s v="Rob"/>
    <s v="L"/>
    <x v="1"/>
    <n v="7.169999999999999"/>
    <n v="43.019999999999996"/>
    <x v="0"/>
    <x v="1"/>
  </r>
  <r>
    <s v="FVH-29271-315"/>
    <x v="312"/>
    <s v="74415-50873-FC"/>
    <s v="A-D-0.5"/>
    <n v="3"/>
    <x v="348"/>
    <s v=""/>
    <x v="1"/>
    <s v="Ara"/>
    <s v="D"/>
    <x v="1"/>
    <n v="5.97"/>
    <n v="17.91"/>
    <x v="2"/>
    <x v="2"/>
  </r>
  <r>
    <s v="BNZ-20544-633"/>
    <x v="313"/>
    <s v="31798-95707-NR"/>
    <s v="L-L-0.5"/>
    <n v="4"/>
    <x v="349"/>
    <s v="gbamfieldae@yellowpages.com"/>
    <x v="0"/>
    <s v="Lib"/>
    <s v="L"/>
    <x v="1"/>
    <n v="9.51"/>
    <n v="38.04"/>
    <x v="3"/>
    <x v="1"/>
  </r>
  <r>
    <s v="FUX-85791-078"/>
    <x v="156"/>
    <s v="59122-08794-WT"/>
    <s v="A-M-0.2"/>
    <n v="2"/>
    <x v="350"/>
    <s v="whollingdaleaf@about.me"/>
    <x v="0"/>
    <s v="Ara"/>
    <s v="M"/>
    <x v="3"/>
    <n v="3.375"/>
    <n v="6.75"/>
    <x v="2"/>
    <x v="0"/>
  </r>
  <r>
    <s v="YXP-20078-116"/>
    <x v="314"/>
    <s v="37238-52421-JJ"/>
    <s v="R-M-0.5"/>
    <n v="1"/>
    <x v="351"/>
    <s v="jdeag@xrea.com"/>
    <x v="0"/>
    <s v="Rob"/>
    <s v="M"/>
    <x v="1"/>
    <n v="5.97"/>
    <n v="5.97"/>
    <x v="0"/>
    <x v="0"/>
  </r>
  <r>
    <s v="VQV-59984-866"/>
    <x v="315"/>
    <s v="48854-01899-FN"/>
    <s v="R-D-0.2"/>
    <n v="3"/>
    <x v="352"/>
    <s v="vskulletah@tinyurl.com"/>
    <x v="1"/>
    <s v="Rob"/>
    <s v="D"/>
    <x v="3"/>
    <n v="2.6849999999999996"/>
    <n v="8.0549999999999997"/>
    <x v="0"/>
    <x v="2"/>
  </r>
  <r>
    <s v="JEH-37276-048"/>
    <x v="316"/>
    <s v="80896-38819-DW"/>
    <s v="A-L-0.5"/>
    <n v="3"/>
    <x v="353"/>
    <s v="jrudeforthai@wunderground.com"/>
    <x v="1"/>
    <s v="Ara"/>
    <s v="L"/>
    <x v="1"/>
    <n v="7.77"/>
    <n v="23.31"/>
    <x v="2"/>
    <x v="1"/>
  </r>
  <r>
    <s v="VYD-28555-589"/>
    <x v="317"/>
    <s v="29814-01459-RC"/>
    <s v="R-L-0.5"/>
    <n v="6"/>
    <x v="354"/>
    <s v="atomaszewskiaj@answers.com"/>
    <x v="2"/>
    <s v="Rob"/>
    <s v="L"/>
    <x v="1"/>
    <n v="7.169999999999999"/>
    <n v="43.019999999999996"/>
    <x v="0"/>
    <x v="1"/>
  </r>
  <r>
    <s v="WUG-76466-650"/>
    <x v="318"/>
    <s v="43439-94003-DW"/>
    <s v="L-D-0.5"/>
    <n v="3"/>
    <x v="306"/>
    <s v=""/>
    <x v="0"/>
    <s v="Lib"/>
    <s v="D"/>
    <x v="1"/>
    <n v="7.77"/>
    <n v="23.31"/>
    <x v="3"/>
    <x v="2"/>
  </r>
  <r>
    <s v="RJV-08261-583"/>
    <x v="182"/>
    <s v="48497-29281-FE"/>
    <s v="A-D-0.2"/>
    <n v="5"/>
    <x v="355"/>
    <s v="pbessal@qq.com"/>
    <x v="0"/>
    <s v="Ara"/>
    <s v="D"/>
    <x v="3"/>
    <n v="2.9849999999999999"/>
    <n v="14.924999999999999"/>
    <x v="2"/>
    <x v="2"/>
  </r>
  <r>
    <s v="PMR-56062-609"/>
    <x v="319"/>
    <s v="43605-12616-YH"/>
    <s v="E-D-0.5"/>
    <n v="3"/>
    <x v="356"/>
    <s v="ewindressam@marketwatch.com"/>
    <x v="0"/>
    <s v="Exc"/>
    <s v="D"/>
    <x v="1"/>
    <n v="7.29"/>
    <n v="21.87"/>
    <x v="1"/>
    <x v="2"/>
  </r>
  <r>
    <s v="XLD-12920-505"/>
    <x v="320"/>
    <s v="21907-75962-VB"/>
    <s v="E-L-0.5"/>
    <n v="6"/>
    <x v="357"/>
    <s v=""/>
    <x v="0"/>
    <s v="Exc"/>
    <s v="L"/>
    <x v="1"/>
    <n v="8.91"/>
    <n v="53.46"/>
    <x v="1"/>
    <x v="1"/>
  </r>
  <r>
    <s v="UBW-50312-037"/>
    <x v="321"/>
    <s v="69503-12127-YD"/>
    <s v="A-L-2.5"/>
    <n v="4"/>
    <x v="358"/>
    <s v=""/>
    <x v="0"/>
    <s v="Ara"/>
    <s v="L"/>
    <x v="2"/>
    <n v="29.784999999999997"/>
    <n v="119.13999999999999"/>
    <x v="2"/>
    <x v="1"/>
  </r>
  <r>
    <s v="QAW-05889-019"/>
    <x v="322"/>
    <s v="68810-07329-EU"/>
    <s v="L-M-0.5"/>
    <n v="5"/>
    <x v="359"/>
    <s v="vbaumadierap@google.cn"/>
    <x v="0"/>
    <s v="Lib"/>
    <s v="M"/>
    <x v="1"/>
    <n v="8.73"/>
    <n v="43.650000000000006"/>
    <x v="3"/>
    <x v="0"/>
  </r>
  <r>
    <s v="EPT-12715-397"/>
    <x v="128"/>
    <s v="08478-75251-OG"/>
    <s v="A-D-0.2"/>
    <n v="6"/>
    <x v="360"/>
    <s v=""/>
    <x v="0"/>
    <s v="Ara"/>
    <s v="D"/>
    <x v="3"/>
    <n v="2.9849999999999999"/>
    <n v="17.91"/>
    <x v="2"/>
    <x v="2"/>
  </r>
  <r>
    <s v="DHT-93810-053"/>
    <x v="323"/>
    <s v="17005-82030-EA"/>
    <s v="E-L-1"/>
    <n v="5"/>
    <x v="361"/>
    <s v="sweldsar@wired.com"/>
    <x v="0"/>
    <s v="Exc"/>
    <s v="L"/>
    <x v="0"/>
    <n v="14.85"/>
    <n v="74.25"/>
    <x v="1"/>
    <x v="1"/>
  </r>
  <r>
    <s v="DMY-96037-963"/>
    <x v="324"/>
    <s v="42179-95059-DO"/>
    <s v="L-D-0.2"/>
    <n v="3"/>
    <x v="362"/>
    <s v="msarvaras@artisteer.com"/>
    <x v="0"/>
    <s v="Lib"/>
    <s v="D"/>
    <x v="3"/>
    <n v="3.8849999999999998"/>
    <n v="11.654999999999999"/>
    <x v="3"/>
    <x v="2"/>
  </r>
  <r>
    <s v="MBM-55936-917"/>
    <x v="325"/>
    <s v="55989-39849-WO"/>
    <s v="L-D-0.5"/>
    <n v="3"/>
    <x v="363"/>
    <s v="ahavickat@nsw.gov.au"/>
    <x v="0"/>
    <s v="Lib"/>
    <s v="D"/>
    <x v="1"/>
    <n v="7.77"/>
    <n v="23.31"/>
    <x v="3"/>
    <x v="2"/>
  </r>
  <r>
    <s v="TPA-93614-840"/>
    <x v="326"/>
    <s v="28932-49296-TM"/>
    <s v="E-D-0.5"/>
    <n v="2"/>
    <x v="364"/>
    <s v="sdivinyau@ask.com"/>
    <x v="0"/>
    <s v="Exc"/>
    <s v="D"/>
    <x v="1"/>
    <n v="7.29"/>
    <n v="14.58"/>
    <x v="1"/>
    <x v="2"/>
  </r>
  <r>
    <s v="WDM-77521-710"/>
    <x v="327"/>
    <s v="86144-10144-CB"/>
    <s v="A-M-0.5"/>
    <n v="2"/>
    <x v="365"/>
    <s v="inorquoyav@businessweek.com"/>
    <x v="0"/>
    <s v="Ara"/>
    <s v="M"/>
    <x v="1"/>
    <n v="6.75"/>
    <n v="13.5"/>
    <x v="2"/>
    <x v="0"/>
  </r>
  <r>
    <s v="EIP-19142-462"/>
    <x v="328"/>
    <s v="60973-72562-DQ"/>
    <s v="E-L-1"/>
    <n v="6"/>
    <x v="366"/>
    <s v="aiddisonaw@usa.gov"/>
    <x v="0"/>
    <s v="Exc"/>
    <s v="L"/>
    <x v="0"/>
    <n v="14.85"/>
    <n v="89.1"/>
    <x v="1"/>
    <x v="1"/>
  </r>
  <r>
    <s v="EIP-19142-462"/>
    <x v="328"/>
    <s v="60973-72562-DQ"/>
    <s v="A-L-0.2"/>
    <n v="1"/>
    <x v="366"/>
    <s v="aiddisonaw@usa.gov"/>
    <x v="0"/>
    <s v="Ara"/>
    <s v="L"/>
    <x v="3"/>
    <n v="3.8849999999999998"/>
    <n v="3.8849999999999998"/>
    <x v="2"/>
    <x v="1"/>
  </r>
  <r>
    <s v="ZZL-76364-387"/>
    <x v="128"/>
    <s v="11263-86515-VU"/>
    <s v="R-L-2.5"/>
    <n v="4"/>
    <x v="367"/>
    <s v="rlongfielday@bluehost.com"/>
    <x v="0"/>
    <s v="Rob"/>
    <s v="L"/>
    <x v="2"/>
    <n v="27.484999999999996"/>
    <n v="109.93999999999998"/>
    <x v="0"/>
    <x v="1"/>
  </r>
  <r>
    <s v="GMF-18638-786"/>
    <x v="329"/>
    <s v="60004-62976-NI"/>
    <s v="L-D-0.5"/>
    <n v="6"/>
    <x v="368"/>
    <s v="gkislingburyaz@samsung.com"/>
    <x v="0"/>
    <s v="Lib"/>
    <s v="D"/>
    <x v="1"/>
    <n v="7.77"/>
    <n v="46.62"/>
    <x v="3"/>
    <x v="2"/>
  </r>
  <r>
    <s v="TDJ-20844-787"/>
    <x v="330"/>
    <s v="77876-28498-HI"/>
    <s v="A-L-0.5"/>
    <n v="5"/>
    <x v="369"/>
    <s v="xgibbonsb0@artisteer.com"/>
    <x v="0"/>
    <s v="Ara"/>
    <s v="L"/>
    <x v="1"/>
    <n v="7.77"/>
    <n v="38.849999999999994"/>
    <x v="2"/>
    <x v="1"/>
  </r>
  <r>
    <s v="BWK-39400-446"/>
    <x v="331"/>
    <s v="61302-06948-EH"/>
    <s v="L-D-0.5"/>
    <n v="4"/>
    <x v="370"/>
    <s v="fparresb1@imageshack.us"/>
    <x v="0"/>
    <s v="Lib"/>
    <s v="D"/>
    <x v="1"/>
    <n v="7.77"/>
    <n v="31.08"/>
    <x v="3"/>
    <x v="2"/>
  </r>
  <r>
    <s v="LCB-02099-995"/>
    <x v="332"/>
    <s v="06757-96251-UH"/>
    <s v="A-D-0.2"/>
    <n v="6"/>
    <x v="371"/>
    <s v="gsibrayb2@wsj.com"/>
    <x v="0"/>
    <s v="Ara"/>
    <s v="D"/>
    <x v="3"/>
    <n v="2.9849999999999999"/>
    <n v="17.91"/>
    <x v="2"/>
    <x v="2"/>
  </r>
  <r>
    <s v="UBA-43678-174"/>
    <x v="333"/>
    <s v="44530-75983-OD"/>
    <s v="E-D-2.5"/>
    <n v="6"/>
    <x v="372"/>
    <s v="ihotchkinb3@mit.edu"/>
    <x v="2"/>
    <s v="Exc"/>
    <s v="D"/>
    <x v="2"/>
    <n v="27.945"/>
    <n v="167.67000000000002"/>
    <x v="1"/>
    <x v="2"/>
  </r>
  <r>
    <s v="UDH-24280-432"/>
    <x v="334"/>
    <s v="44865-58249-RY"/>
    <s v="L-L-1"/>
    <n v="4"/>
    <x v="373"/>
    <s v="nbroadberrieb4@gnu.org"/>
    <x v="0"/>
    <s v="Lib"/>
    <s v="L"/>
    <x v="0"/>
    <n v="15.85"/>
    <n v="63.4"/>
    <x v="3"/>
    <x v="1"/>
  </r>
  <r>
    <s v="IDQ-20193-502"/>
    <x v="335"/>
    <s v="36021-61205-DF"/>
    <s v="L-M-0.2"/>
    <n v="2"/>
    <x v="374"/>
    <s v="rpithcockb5@yellowbook.com"/>
    <x v="0"/>
    <s v="Lib"/>
    <s v="M"/>
    <x v="3"/>
    <n v="4.3650000000000002"/>
    <n v="8.73"/>
    <x v="3"/>
    <x v="0"/>
  </r>
  <r>
    <s v="DJG-14442-608"/>
    <x v="336"/>
    <s v="75716-12782-SS"/>
    <s v="R-D-1"/>
    <n v="3"/>
    <x v="375"/>
    <s v="gcroysdaleb6@nih.gov"/>
    <x v="0"/>
    <s v="Rob"/>
    <s v="D"/>
    <x v="0"/>
    <n v="8.9499999999999993"/>
    <n v="26.849999999999998"/>
    <x v="0"/>
    <x v="2"/>
  </r>
  <r>
    <s v="DWB-61381-370"/>
    <x v="337"/>
    <s v="11812-00461-KH"/>
    <s v="L-L-0.2"/>
    <n v="2"/>
    <x v="376"/>
    <s v="bgozzettb7@github.com"/>
    <x v="0"/>
    <s v="Lib"/>
    <s v="L"/>
    <x v="3"/>
    <n v="4.7549999999999999"/>
    <n v="9.51"/>
    <x v="3"/>
    <x v="1"/>
  </r>
  <r>
    <s v="FRD-17347-990"/>
    <x v="80"/>
    <s v="46681-78850-ZW"/>
    <s v="A-D-1"/>
    <n v="4"/>
    <x v="377"/>
    <s v="tcraggsb8@house.gov"/>
    <x v="1"/>
    <s v="Ara"/>
    <s v="D"/>
    <x v="0"/>
    <n v="9.9499999999999993"/>
    <n v="39.799999999999997"/>
    <x v="2"/>
    <x v="2"/>
  </r>
  <r>
    <s v="YPP-27450-525"/>
    <x v="338"/>
    <s v="01932-87052-KO"/>
    <s v="E-M-0.5"/>
    <n v="3"/>
    <x v="378"/>
    <s v="lcullrfordb9@xing.com"/>
    <x v="0"/>
    <s v="Exc"/>
    <s v="M"/>
    <x v="1"/>
    <n v="8.25"/>
    <n v="24.75"/>
    <x v="1"/>
    <x v="0"/>
  </r>
  <r>
    <s v="EFC-39577-424"/>
    <x v="339"/>
    <s v="16046-34805-ZF"/>
    <s v="E-M-1"/>
    <n v="5"/>
    <x v="379"/>
    <s v="arizonba@xing.com"/>
    <x v="0"/>
    <s v="Exc"/>
    <s v="M"/>
    <x v="0"/>
    <n v="13.75"/>
    <n v="68.75"/>
    <x v="1"/>
    <x v="0"/>
  </r>
  <r>
    <s v="LAW-80062-016"/>
    <x v="340"/>
    <s v="34546-70516-LR"/>
    <s v="E-M-0.5"/>
    <n v="6"/>
    <x v="380"/>
    <s v=""/>
    <x v="1"/>
    <s v="Exc"/>
    <s v="M"/>
    <x v="1"/>
    <n v="8.25"/>
    <n v="49.5"/>
    <x v="1"/>
    <x v="0"/>
  </r>
  <r>
    <s v="WKL-27981-758"/>
    <x v="177"/>
    <s v="73699-93557-FZ"/>
    <s v="A-M-2.5"/>
    <n v="2"/>
    <x v="381"/>
    <s v="fmiellbc@spiegel.de"/>
    <x v="0"/>
    <s v="Ara"/>
    <s v="M"/>
    <x v="2"/>
    <n v="25.874999999999996"/>
    <n v="51.749999999999993"/>
    <x v="2"/>
    <x v="0"/>
  </r>
  <r>
    <s v="VRT-39834-265"/>
    <x v="341"/>
    <s v="86686-37462-CK"/>
    <s v="L-L-1"/>
    <n v="3"/>
    <x v="382"/>
    <s v=""/>
    <x v="1"/>
    <s v="Lib"/>
    <s v="L"/>
    <x v="0"/>
    <n v="15.85"/>
    <n v="47.55"/>
    <x v="3"/>
    <x v="1"/>
  </r>
  <r>
    <s v="QTC-71005-730"/>
    <x v="342"/>
    <s v="14298-02150-KH"/>
    <s v="A-L-0.2"/>
    <n v="4"/>
    <x v="383"/>
    <s v=""/>
    <x v="0"/>
    <s v="Ara"/>
    <s v="L"/>
    <x v="3"/>
    <n v="3.8849999999999998"/>
    <n v="15.54"/>
    <x v="2"/>
    <x v="1"/>
  </r>
  <r>
    <s v="TNX-09857-717"/>
    <x v="343"/>
    <s v="48675-07824-HJ"/>
    <s v="L-M-1"/>
    <n v="6"/>
    <x v="384"/>
    <s v=""/>
    <x v="0"/>
    <s v="Lib"/>
    <s v="M"/>
    <x v="0"/>
    <n v="14.55"/>
    <n v="87.300000000000011"/>
    <x v="3"/>
    <x v="0"/>
  </r>
  <r>
    <s v="JZV-43874-185"/>
    <x v="344"/>
    <s v="18551-80943-YQ"/>
    <s v="A-M-1"/>
    <n v="5"/>
    <x v="385"/>
    <s v=""/>
    <x v="0"/>
    <s v="Ara"/>
    <s v="M"/>
    <x v="0"/>
    <n v="11.25"/>
    <n v="56.25"/>
    <x v="2"/>
    <x v="0"/>
  </r>
  <r>
    <s v="ICF-17486-106"/>
    <x v="47"/>
    <s v="19196-09748-DB"/>
    <s v="L-L-2.5"/>
    <n v="1"/>
    <x v="386"/>
    <s v="wspringallbh@jugem.jp"/>
    <x v="0"/>
    <s v="Lib"/>
    <s v="L"/>
    <x v="2"/>
    <n v="36.454999999999998"/>
    <n v="36.454999999999998"/>
    <x v="3"/>
    <x v="1"/>
  </r>
  <r>
    <s v="BMK-49520-383"/>
    <x v="345"/>
    <s v="72233-08665-IP"/>
    <s v="R-L-0.2"/>
    <n v="3"/>
    <x v="387"/>
    <s v=""/>
    <x v="0"/>
    <s v="Rob"/>
    <s v="L"/>
    <x v="3"/>
    <n v="3.5849999999999995"/>
    <n v="10.754999999999999"/>
    <x v="0"/>
    <x v="1"/>
  </r>
  <r>
    <s v="HTS-15020-632"/>
    <x v="169"/>
    <s v="53817-13148-RK"/>
    <s v="R-M-0.2"/>
    <n v="3"/>
    <x v="388"/>
    <s v="ghawkyensbj@census.gov"/>
    <x v="0"/>
    <s v="Rob"/>
    <s v="M"/>
    <x v="3"/>
    <n v="2.9849999999999999"/>
    <n v="8.9550000000000001"/>
    <x v="0"/>
    <x v="0"/>
  </r>
  <r>
    <s v="YLE-18247-749"/>
    <x v="346"/>
    <s v="92227-49331-QR"/>
    <s v="A-L-0.5"/>
    <n v="3"/>
    <x v="389"/>
    <s v=""/>
    <x v="0"/>
    <s v="Ara"/>
    <s v="L"/>
    <x v="1"/>
    <n v="7.77"/>
    <n v="23.31"/>
    <x v="2"/>
    <x v="1"/>
  </r>
  <r>
    <s v="KJJ-12573-591"/>
    <x v="347"/>
    <s v="12997-41076-FQ"/>
    <s v="A-L-2.5"/>
    <n v="1"/>
    <x v="390"/>
    <s v=""/>
    <x v="0"/>
    <s v="Ara"/>
    <s v="L"/>
    <x v="2"/>
    <n v="29.784999999999997"/>
    <n v="29.784999999999997"/>
    <x v="2"/>
    <x v="1"/>
  </r>
  <r>
    <s v="RGU-43561-950"/>
    <x v="348"/>
    <s v="44220-00348-MB"/>
    <s v="A-L-2.5"/>
    <n v="5"/>
    <x v="391"/>
    <s v="bmcgilvrabm@so-net.ne.jp"/>
    <x v="0"/>
    <s v="Ara"/>
    <s v="L"/>
    <x v="2"/>
    <n v="29.784999999999997"/>
    <n v="148.92499999999998"/>
    <x v="2"/>
    <x v="1"/>
  </r>
  <r>
    <s v="JSN-73975-443"/>
    <x v="349"/>
    <s v="93047-98331-DD"/>
    <s v="L-M-0.5"/>
    <n v="1"/>
    <x v="392"/>
    <s v="adanzeybn@github.com"/>
    <x v="0"/>
    <s v="Lib"/>
    <s v="M"/>
    <x v="1"/>
    <n v="8.73"/>
    <n v="8.73"/>
    <x v="3"/>
    <x v="0"/>
  </r>
  <r>
    <s v="WNR-71736-993"/>
    <x v="350"/>
    <s v="16880-78077-FB"/>
    <s v="L-D-0.5"/>
    <n v="4"/>
    <x v="347"/>
    <s v="tfarraac@behance.net"/>
    <x v="0"/>
    <s v="Lib"/>
    <s v="D"/>
    <x v="1"/>
    <n v="7.77"/>
    <n v="31.08"/>
    <x v="3"/>
    <x v="2"/>
  </r>
  <r>
    <s v="WNR-71736-993"/>
    <x v="350"/>
    <s v="16880-78077-FB"/>
    <s v="A-D-2.5"/>
    <n v="6"/>
    <x v="347"/>
    <s v="tfarraac@behance.net"/>
    <x v="0"/>
    <s v="Ara"/>
    <s v="D"/>
    <x v="2"/>
    <n v="22.884999999999998"/>
    <n v="137.31"/>
    <x v="2"/>
    <x v="2"/>
  </r>
  <r>
    <s v="HNI-91338-546"/>
    <x v="54"/>
    <s v="67285-75317-XI"/>
    <s v="A-D-0.5"/>
    <n v="5"/>
    <x v="393"/>
    <s v=""/>
    <x v="0"/>
    <s v="Ara"/>
    <s v="D"/>
    <x v="1"/>
    <n v="5.97"/>
    <n v="29.849999999999998"/>
    <x v="2"/>
    <x v="2"/>
  </r>
  <r>
    <s v="CYH-53243-218"/>
    <x v="237"/>
    <s v="88167-57964-PH"/>
    <s v="R-M-0.5"/>
    <n v="3"/>
    <x v="394"/>
    <s v=""/>
    <x v="0"/>
    <s v="Rob"/>
    <s v="M"/>
    <x v="1"/>
    <n v="5.97"/>
    <n v="17.91"/>
    <x v="0"/>
    <x v="0"/>
  </r>
  <r>
    <s v="SVD-75407-177"/>
    <x v="351"/>
    <s v="16106-36039-QS"/>
    <s v="E-L-0.5"/>
    <n v="3"/>
    <x v="395"/>
    <s v="ydombrellbs@dedecms.com"/>
    <x v="0"/>
    <s v="Exc"/>
    <s v="L"/>
    <x v="1"/>
    <n v="8.91"/>
    <n v="26.73"/>
    <x v="1"/>
    <x v="1"/>
  </r>
  <r>
    <s v="NVN-66443-451"/>
    <x v="352"/>
    <s v="98921-82417-GN"/>
    <s v="R-D-1"/>
    <n v="2"/>
    <x v="396"/>
    <s v="adarthbt@t.co"/>
    <x v="0"/>
    <s v="Rob"/>
    <s v="D"/>
    <x v="0"/>
    <n v="8.9499999999999993"/>
    <n v="17.899999999999999"/>
    <x v="0"/>
    <x v="2"/>
  </r>
  <r>
    <s v="JUA-13580-095"/>
    <x v="102"/>
    <s v="55265-75151-AK"/>
    <s v="R-L-0.2"/>
    <n v="4"/>
    <x v="397"/>
    <s v="mdarrigoebu@hud.gov"/>
    <x v="1"/>
    <s v="Rob"/>
    <s v="L"/>
    <x v="3"/>
    <n v="3.5849999999999995"/>
    <n v="14.339999999999998"/>
    <x v="0"/>
    <x v="1"/>
  </r>
  <r>
    <s v="ACY-56225-839"/>
    <x v="353"/>
    <s v="47386-50743-FG"/>
    <s v="A-M-2.5"/>
    <n v="3"/>
    <x v="398"/>
    <s v=""/>
    <x v="0"/>
    <s v="Ara"/>
    <s v="M"/>
    <x v="2"/>
    <n v="25.874999999999996"/>
    <n v="77.624999999999986"/>
    <x v="2"/>
    <x v="0"/>
  </r>
  <r>
    <s v="QBB-07903-622"/>
    <x v="354"/>
    <s v="32622-54551-UC"/>
    <s v="R-L-1"/>
    <n v="5"/>
    <x v="399"/>
    <s v="mackrillbw@bandcamp.com"/>
    <x v="0"/>
    <s v="Rob"/>
    <s v="L"/>
    <x v="0"/>
    <n v="11.95"/>
    <n v="59.75"/>
    <x v="0"/>
    <x v="1"/>
  </r>
  <r>
    <s v="JLJ-81802-619"/>
    <x v="135"/>
    <s v="16880-78077-FB"/>
    <s v="A-L-1"/>
    <n v="6"/>
    <x v="347"/>
    <s v="tfarraac@behance.net"/>
    <x v="0"/>
    <s v="Ara"/>
    <s v="L"/>
    <x v="0"/>
    <n v="12.95"/>
    <n v="77.699999999999989"/>
    <x v="2"/>
    <x v="1"/>
  </r>
  <r>
    <s v="HFT-77191-168"/>
    <x v="343"/>
    <s v="48419-02347-XP"/>
    <s v="R-D-0.2"/>
    <n v="2"/>
    <x v="400"/>
    <s v="mkippenby@dion.ne.jp"/>
    <x v="0"/>
    <s v="Rob"/>
    <s v="D"/>
    <x v="3"/>
    <n v="2.6849999999999996"/>
    <n v="5.3699999999999992"/>
    <x v="0"/>
    <x v="2"/>
  </r>
  <r>
    <s v="SZR-35951-530"/>
    <x v="89"/>
    <s v="14121-20527-OJ"/>
    <s v="E-D-2.5"/>
    <n v="3"/>
    <x v="401"/>
    <s v="wransonbz@ted.com"/>
    <x v="1"/>
    <s v="Exc"/>
    <s v="D"/>
    <x v="2"/>
    <n v="27.945"/>
    <n v="83.835000000000008"/>
    <x v="1"/>
    <x v="2"/>
  </r>
  <r>
    <s v="IKL-95976-565"/>
    <x v="355"/>
    <s v="53486-73919-BQ"/>
    <s v="A-M-1"/>
    <n v="2"/>
    <x v="402"/>
    <s v=""/>
    <x v="0"/>
    <s v="Ara"/>
    <s v="M"/>
    <x v="0"/>
    <n v="11.25"/>
    <n v="22.5"/>
    <x v="2"/>
    <x v="0"/>
  </r>
  <r>
    <s v="XEY-48929-474"/>
    <x v="204"/>
    <s v="21889-94615-WT"/>
    <s v="L-M-2.5"/>
    <n v="6"/>
    <x v="403"/>
    <s v="lrignoldc1@miibeian.gov.cn"/>
    <x v="0"/>
    <s v="Lib"/>
    <s v="M"/>
    <x v="2"/>
    <n v="33.464999999999996"/>
    <n v="200.78999999999996"/>
    <x v="3"/>
    <x v="0"/>
  </r>
  <r>
    <s v="SQT-07286-736"/>
    <x v="356"/>
    <s v="87726-16941-QW"/>
    <s v="A-M-1"/>
    <n v="6"/>
    <x v="404"/>
    <s v=""/>
    <x v="0"/>
    <s v="Ara"/>
    <s v="M"/>
    <x v="0"/>
    <n v="11.25"/>
    <n v="67.5"/>
    <x v="2"/>
    <x v="0"/>
  </r>
  <r>
    <s v="QDU-45390-361"/>
    <x v="357"/>
    <s v="03677-09134-BC"/>
    <s v="E-M-0.5"/>
    <n v="1"/>
    <x v="405"/>
    <s v="crowthornc3@msn.com"/>
    <x v="0"/>
    <s v="Exc"/>
    <s v="M"/>
    <x v="1"/>
    <n v="8.25"/>
    <n v="8.25"/>
    <x v="1"/>
    <x v="0"/>
  </r>
  <r>
    <s v="RUJ-30649-712"/>
    <x v="300"/>
    <s v="93224-71517-WV"/>
    <s v="L-L-0.2"/>
    <n v="2"/>
    <x v="406"/>
    <s v="orylandc4@deviantart.com"/>
    <x v="0"/>
    <s v="Lib"/>
    <s v="L"/>
    <x v="3"/>
    <n v="4.7549999999999999"/>
    <n v="9.51"/>
    <x v="3"/>
    <x v="1"/>
  </r>
  <r>
    <s v="WSV-49732-075"/>
    <x v="358"/>
    <s v="76263-95145-GJ"/>
    <s v="L-D-2.5"/>
    <n v="1"/>
    <x v="407"/>
    <s v=""/>
    <x v="0"/>
    <s v="Lib"/>
    <s v="D"/>
    <x v="2"/>
    <n v="29.784999999999997"/>
    <n v="29.784999999999997"/>
    <x v="3"/>
    <x v="2"/>
  </r>
  <r>
    <s v="VJF-46305-323"/>
    <x v="161"/>
    <s v="68555-89840-GZ"/>
    <s v="L-D-0.5"/>
    <n v="2"/>
    <x v="408"/>
    <s v="msesonck@census.gov"/>
    <x v="0"/>
    <s v="Lib"/>
    <s v="D"/>
    <x v="1"/>
    <n v="7.77"/>
    <n v="15.54"/>
    <x v="3"/>
    <x v="2"/>
  </r>
  <r>
    <s v="CXD-74176-600"/>
    <x v="129"/>
    <s v="70624-19112-AO"/>
    <s v="E-L-0.5"/>
    <n v="4"/>
    <x v="409"/>
    <s v="craglessc7@webmd.com"/>
    <x v="1"/>
    <s v="Exc"/>
    <s v="L"/>
    <x v="1"/>
    <n v="8.91"/>
    <n v="35.64"/>
    <x v="1"/>
    <x v="1"/>
  </r>
  <r>
    <s v="ADX-50674-975"/>
    <x v="359"/>
    <s v="58916-61837-QH"/>
    <s v="A-M-2.5"/>
    <n v="4"/>
    <x v="410"/>
    <s v="fhollowsc8@blogtalkradio.com"/>
    <x v="0"/>
    <s v="Ara"/>
    <s v="M"/>
    <x v="2"/>
    <n v="25.874999999999996"/>
    <n v="103.49999999999999"/>
    <x v="2"/>
    <x v="0"/>
  </r>
  <r>
    <s v="RRP-51647-420"/>
    <x v="360"/>
    <s v="89292-52335-YZ"/>
    <s v="E-D-1"/>
    <n v="3"/>
    <x v="411"/>
    <s v="llathleiffc9@nationalgeographic.com"/>
    <x v="1"/>
    <s v="Exc"/>
    <s v="D"/>
    <x v="0"/>
    <n v="12.15"/>
    <n v="36.450000000000003"/>
    <x v="1"/>
    <x v="2"/>
  </r>
  <r>
    <s v="PKJ-99134-523"/>
    <x v="361"/>
    <s v="77284-34297-YY"/>
    <s v="R-L-0.5"/>
    <n v="5"/>
    <x v="412"/>
    <s v="kheadsca@jalbum.net"/>
    <x v="0"/>
    <s v="Rob"/>
    <s v="L"/>
    <x v="1"/>
    <n v="7.169999999999999"/>
    <n v="35.849999999999994"/>
    <x v="0"/>
    <x v="1"/>
  </r>
  <r>
    <s v="FZQ-29439-457"/>
    <x v="362"/>
    <s v="50449-80974-BZ"/>
    <s v="E-L-0.2"/>
    <n v="5"/>
    <x v="413"/>
    <s v="tbownecb@unicef.org"/>
    <x v="1"/>
    <s v="Exc"/>
    <s v="L"/>
    <x v="3"/>
    <n v="4.4550000000000001"/>
    <n v="22.274999999999999"/>
    <x v="1"/>
    <x v="1"/>
  </r>
  <r>
    <s v="USN-68115-161"/>
    <x v="363"/>
    <s v="08120-16183-AW"/>
    <s v="E-M-0.2"/>
    <n v="6"/>
    <x v="414"/>
    <s v="rjacquemardcc@acquirethisname.com"/>
    <x v="1"/>
    <s v="Exc"/>
    <s v="M"/>
    <x v="3"/>
    <n v="4.125"/>
    <n v="24.75"/>
    <x v="1"/>
    <x v="0"/>
  </r>
  <r>
    <s v="IXU-20263-532"/>
    <x v="364"/>
    <s v="68044-89277-ML"/>
    <s v="L-M-2.5"/>
    <n v="2"/>
    <x v="415"/>
    <s v="kwarmancd@printfriendly.com"/>
    <x v="1"/>
    <s v="Lib"/>
    <s v="M"/>
    <x v="2"/>
    <n v="33.464999999999996"/>
    <n v="66.929999999999993"/>
    <x v="3"/>
    <x v="0"/>
  </r>
  <r>
    <s v="CBT-15092-420"/>
    <x v="85"/>
    <s v="71364-35210-HS"/>
    <s v="L-M-0.5"/>
    <n v="1"/>
    <x v="416"/>
    <s v="wcholomince@about.com"/>
    <x v="2"/>
    <s v="Lib"/>
    <s v="M"/>
    <x v="1"/>
    <n v="8.73"/>
    <n v="8.73"/>
    <x v="3"/>
    <x v="0"/>
  </r>
  <r>
    <s v="PKQ-46841-696"/>
    <x v="365"/>
    <s v="37177-68797-ON"/>
    <s v="R-M-0.5"/>
    <n v="3"/>
    <x v="417"/>
    <s v="abraidmancf@census.gov"/>
    <x v="0"/>
    <s v="Rob"/>
    <s v="M"/>
    <x v="1"/>
    <n v="5.97"/>
    <n v="17.91"/>
    <x v="0"/>
    <x v="0"/>
  </r>
  <r>
    <s v="XDU-05471-219"/>
    <x v="366"/>
    <s v="60308-06944-GS"/>
    <s v="R-L-0.5"/>
    <n v="1"/>
    <x v="418"/>
    <s v="pdurbancg@symantec.com"/>
    <x v="1"/>
    <s v="Rob"/>
    <s v="L"/>
    <x v="1"/>
    <n v="7.169999999999999"/>
    <n v="7.169999999999999"/>
    <x v="0"/>
    <x v="1"/>
  </r>
  <r>
    <s v="NID-20149-329"/>
    <x v="367"/>
    <s v="49888-39458-PF"/>
    <s v="R-D-0.2"/>
    <n v="2"/>
    <x v="419"/>
    <s v="aharroldch@miibeian.gov.cn"/>
    <x v="0"/>
    <s v="Rob"/>
    <s v="D"/>
    <x v="3"/>
    <n v="2.6849999999999996"/>
    <n v="5.3699999999999992"/>
    <x v="0"/>
    <x v="2"/>
  </r>
  <r>
    <s v="SVU-27222-213"/>
    <x v="142"/>
    <s v="60748-46813-DZ"/>
    <s v="L-L-0.2"/>
    <n v="5"/>
    <x v="420"/>
    <s v="spamphilonci@mlb.com"/>
    <x v="1"/>
    <s v="Lib"/>
    <s v="L"/>
    <x v="3"/>
    <n v="4.7549999999999999"/>
    <n v="23.774999999999999"/>
    <x v="3"/>
    <x v="1"/>
  </r>
  <r>
    <s v="RWI-84131-848"/>
    <x v="368"/>
    <s v="16385-11286-NX"/>
    <s v="R-D-2.5"/>
    <n v="2"/>
    <x v="421"/>
    <s v="mspurdencj@exblog.jp"/>
    <x v="0"/>
    <s v="Rob"/>
    <s v="D"/>
    <x v="2"/>
    <n v="20.584999999999997"/>
    <n v="41.169999999999995"/>
    <x v="0"/>
    <x v="2"/>
  </r>
  <r>
    <s v="GUU-40666-525"/>
    <x v="31"/>
    <s v="68555-89840-GZ"/>
    <s v="A-L-0.2"/>
    <n v="3"/>
    <x v="408"/>
    <s v="msesonck@census.gov"/>
    <x v="0"/>
    <s v="Ara"/>
    <s v="L"/>
    <x v="3"/>
    <n v="3.8849999999999998"/>
    <n v="11.654999999999999"/>
    <x v="2"/>
    <x v="1"/>
  </r>
  <r>
    <s v="SCN-51395-066"/>
    <x v="369"/>
    <s v="72164-90254-EJ"/>
    <s v="L-L-0.5"/>
    <n v="4"/>
    <x v="422"/>
    <s v="npirronecl@weibo.com"/>
    <x v="0"/>
    <s v="Lib"/>
    <s v="L"/>
    <x v="1"/>
    <n v="9.51"/>
    <n v="38.04"/>
    <x v="3"/>
    <x v="1"/>
  </r>
  <r>
    <s v="ULA-24644-321"/>
    <x v="370"/>
    <s v="67010-92988-CT"/>
    <s v="R-D-2.5"/>
    <n v="4"/>
    <x v="423"/>
    <s v="rcawleycm@yellowbook.com"/>
    <x v="1"/>
    <s v="Rob"/>
    <s v="D"/>
    <x v="2"/>
    <n v="20.584999999999997"/>
    <n v="82.339999999999989"/>
    <x v="0"/>
    <x v="2"/>
  </r>
  <r>
    <s v="EOL-92666-762"/>
    <x v="371"/>
    <s v="15776-91507-GT"/>
    <s v="L-L-0.2"/>
    <n v="2"/>
    <x v="424"/>
    <s v="sbarribalcn@microsoft.com"/>
    <x v="1"/>
    <s v="Lib"/>
    <s v="L"/>
    <x v="3"/>
    <n v="4.7549999999999999"/>
    <n v="9.51"/>
    <x v="3"/>
    <x v="1"/>
  </r>
  <r>
    <s v="AJV-18231-334"/>
    <x v="372"/>
    <s v="23473-41001-CD"/>
    <s v="R-D-2.5"/>
    <n v="2"/>
    <x v="425"/>
    <s v="aadamidesco@bizjournals.com"/>
    <x v="2"/>
    <s v="Rob"/>
    <s v="D"/>
    <x v="2"/>
    <n v="20.584999999999997"/>
    <n v="41.169999999999995"/>
    <x v="0"/>
    <x v="2"/>
  </r>
  <r>
    <s v="ZQI-47236-301"/>
    <x v="373"/>
    <s v="23446-47798-ID"/>
    <s v="L-L-0.5"/>
    <n v="5"/>
    <x v="426"/>
    <s v="cthowescp@craigslist.org"/>
    <x v="0"/>
    <s v="Lib"/>
    <s v="L"/>
    <x v="1"/>
    <n v="9.51"/>
    <n v="47.55"/>
    <x v="3"/>
    <x v="1"/>
  </r>
  <r>
    <s v="ZCR-15721-658"/>
    <x v="374"/>
    <s v="28327-84469-ND"/>
    <s v="A-M-1"/>
    <n v="4"/>
    <x v="427"/>
    <s v="rwillowaycq@admin.ch"/>
    <x v="0"/>
    <s v="Ara"/>
    <s v="M"/>
    <x v="0"/>
    <n v="11.25"/>
    <n v="45"/>
    <x v="2"/>
    <x v="0"/>
  </r>
  <r>
    <s v="QEW-47945-682"/>
    <x v="319"/>
    <s v="42466-87067-DT"/>
    <s v="L-L-0.2"/>
    <n v="5"/>
    <x v="428"/>
    <s v="aelwincr@privacy.gov.au"/>
    <x v="0"/>
    <s v="Lib"/>
    <s v="L"/>
    <x v="3"/>
    <n v="4.7549999999999999"/>
    <n v="23.774999999999999"/>
    <x v="3"/>
    <x v="1"/>
  </r>
  <r>
    <s v="PSY-45485-542"/>
    <x v="375"/>
    <s v="62246-99443-HF"/>
    <s v="R-D-0.5"/>
    <n v="3"/>
    <x v="429"/>
    <s v="abilbrookcs@booking.com"/>
    <x v="1"/>
    <s v="Rob"/>
    <s v="D"/>
    <x v="1"/>
    <n v="5.3699999999999992"/>
    <n v="16.11"/>
    <x v="0"/>
    <x v="2"/>
  </r>
  <r>
    <s v="BAQ-74241-156"/>
    <x v="376"/>
    <s v="99869-55718-UU"/>
    <s v="R-D-0.2"/>
    <n v="4"/>
    <x v="430"/>
    <s v="rmckallct@sakura.ne.jp"/>
    <x v="2"/>
    <s v="Rob"/>
    <s v="D"/>
    <x v="3"/>
    <n v="2.6849999999999996"/>
    <n v="10.739999999999998"/>
    <x v="0"/>
    <x v="2"/>
  </r>
  <r>
    <s v="BVU-77367-451"/>
    <x v="377"/>
    <s v="77421-46059-RY"/>
    <s v="A-D-1"/>
    <n v="5"/>
    <x v="431"/>
    <s v="bdailecu@vistaprint.com"/>
    <x v="0"/>
    <s v="Ara"/>
    <s v="D"/>
    <x v="0"/>
    <n v="9.9499999999999993"/>
    <n v="49.75"/>
    <x v="2"/>
    <x v="2"/>
  </r>
  <r>
    <s v="TJE-91516-344"/>
    <x v="378"/>
    <s v="49894-06550-OQ"/>
    <s v="E-M-1"/>
    <n v="2"/>
    <x v="432"/>
    <s v="atrehernecv@state.tx.us"/>
    <x v="1"/>
    <s v="Exc"/>
    <s v="M"/>
    <x v="0"/>
    <n v="13.75"/>
    <n v="27.5"/>
    <x v="1"/>
    <x v="0"/>
  </r>
  <r>
    <s v="LIS-96202-702"/>
    <x v="277"/>
    <s v="72028-63343-SU"/>
    <s v="L-D-2.5"/>
    <n v="4"/>
    <x v="433"/>
    <s v="abrentnallcw@biglobe.ne.jp"/>
    <x v="2"/>
    <s v="Lib"/>
    <s v="D"/>
    <x v="2"/>
    <n v="29.784999999999997"/>
    <n v="119.13999999999999"/>
    <x v="3"/>
    <x v="2"/>
  </r>
  <r>
    <s v="VIO-27668-766"/>
    <x v="379"/>
    <s v="10074-20104-NN"/>
    <s v="R-D-2.5"/>
    <n v="1"/>
    <x v="434"/>
    <s v="ddrinkallcx@psu.edu"/>
    <x v="0"/>
    <s v="Rob"/>
    <s v="D"/>
    <x v="2"/>
    <n v="20.584999999999997"/>
    <n v="20.584999999999997"/>
    <x v="0"/>
    <x v="2"/>
  </r>
  <r>
    <s v="ZVG-20473-043"/>
    <x v="86"/>
    <s v="71769-10219-IM"/>
    <s v="A-D-0.2"/>
    <n v="3"/>
    <x v="435"/>
    <s v="dkornelcy@cyberchimps.com"/>
    <x v="0"/>
    <s v="Ara"/>
    <s v="D"/>
    <x v="3"/>
    <n v="2.9849999999999999"/>
    <n v="8.9550000000000001"/>
    <x v="2"/>
    <x v="2"/>
  </r>
  <r>
    <s v="KGZ-56395-231"/>
    <x v="380"/>
    <s v="22221-71106-JD"/>
    <s v="A-D-0.5"/>
    <n v="1"/>
    <x v="436"/>
    <s v="rlequeuxcz@newyorker.com"/>
    <x v="0"/>
    <s v="Ara"/>
    <s v="D"/>
    <x v="1"/>
    <n v="5.97"/>
    <n v="5.97"/>
    <x v="2"/>
    <x v="2"/>
  </r>
  <r>
    <s v="CUU-92244-729"/>
    <x v="381"/>
    <s v="99735-44927-OL"/>
    <s v="E-M-1"/>
    <n v="3"/>
    <x v="437"/>
    <s v="jmccaulld0@parallels.com"/>
    <x v="0"/>
    <s v="Exc"/>
    <s v="M"/>
    <x v="0"/>
    <n v="13.75"/>
    <n v="41.25"/>
    <x v="1"/>
    <x v="0"/>
  </r>
  <r>
    <s v="EHE-94714-312"/>
    <x v="382"/>
    <s v="27132-68907-RC"/>
    <s v="E-L-0.2"/>
    <n v="5"/>
    <x v="438"/>
    <s v="abrashda@plala.or.jp"/>
    <x v="0"/>
    <s v="Exc"/>
    <s v="L"/>
    <x v="3"/>
    <n v="4.4550000000000001"/>
    <n v="22.274999999999999"/>
    <x v="1"/>
    <x v="1"/>
  </r>
  <r>
    <s v="RTL-16205-161"/>
    <x v="11"/>
    <s v="90440-62727-HI"/>
    <s v="A-M-0.5"/>
    <n v="1"/>
    <x v="439"/>
    <s v="ahutchinsond2@imgur.com"/>
    <x v="0"/>
    <s v="Ara"/>
    <s v="M"/>
    <x v="1"/>
    <n v="6.75"/>
    <n v="6.75"/>
    <x v="2"/>
    <x v="0"/>
  </r>
  <r>
    <s v="GTS-22482-014"/>
    <x v="167"/>
    <s v="36769-16558-SX"/>
    <s v="L-M-2.5"/>
    <n v="4"/>
    <x v="440"/>
    <s v=""/>
    <x v="0"/>
    <s v="Lib"/>
    <s v="M"/>
    <x v="2"/>
    <n v="33.464999999999996"/>
    <n v="133.85999999999999"/>
    <x v="3"/>
    <x v="0"/>
  </r>
  <r>
    <s v="DYG-25473-881"/>
    <x v="383"/>
    <s v="10138-31681-SD"/>
    <s v="A-D-0.2"/>
    <n v="2"/>
    <x v="441"/>
    <s v="rdriversd4@hexun.com"/>
    <x v="0"/>
    <s v="Ara"/>
    <s v="D"/>
    <x v="3"/>
    <n v="2.9849999999999999"/>
    <n v="5.97"/>
    <x v="2"/>
    <x v="2"/>
  </r>
  <r>
    <s v="HTR-21838-286"/>
    <x v="18"/>
    <s v="24669-76297-SF"/>
    <s v="A-L-1"/>
    <n v="2"/>
    <x v="442"/>
    <s v="hzeald5@google.de"/>
    <x v="0"/>
    <s v="Ara"/>
    <s v="L"/>
    <x v="0"/>
    <n v="12.95"/>
    <n v="25.9"/>
    <x v="2"/>
    <x v="1"/>
  </r>
  <r>
    <s v="KYG-28296-920"/>
    <x v="84"/>
    <s v="78050-20355-DI"/>
    <s v="E-M-2.5"/>
    <n v="1"/>
    <x v="443"/>
    <s v="gsmallcombed6@ucla.edu"/>
    <x v="1"/>
    <s v="Exc"/>
    <s v="M"/>
    <x v="2"/>
    <n v="31.624999999999996"/>
    <n v="31.624999999999996"/>
    <x v="1"/>
    <x v="0"/>
  </r>
  <r>
    <s v="NNB-20459-430"/>
    <x v="384"/>
    <s v="79825-17822-UH"/>
    <s v="L-M-0.2"/>
    <n v="2"/>
    <x v="444"/>
    <s v="ddibleyd7@feedburner.com"/>
    <x v="0"/>
    <s v="Lib"/>
    <s v="M"/>
    <x v="3"/>
    <n v="4.3650000000000002"/>
    <n v="8.73"/>
    <x v="3"/>
    <x v="0"/>
  </r>
  <r>
    <s v="FEK-14025-351"/>
    <x v="385"/>
    <s v="03990-21586-MQ"/>
    <s v="E-L-0.2"/>
    <n v="6"/>
    <x v="445"/>
    <s v="gdimitrioud8@chronoengine.com"/>
    <x v="0"/>
    <s v="Exc"/>
    <s v="L"/>
    <x v="3"/>
    <n v="4.4550000000000001"/>
    <n v="26.73"/>
    <x v="1"/>
    <x v="1"/>
  </r>
  <r>
    <s v="AWH-16980-469"/>
    <x v="386"/>
    <s v="27493-46921-TZ"/>
    <s v="L-M-0.2"/>
    <n v="6"/>
    <x v="446"/>
    <s v="fflanagand9@woothemes.com"/>
    <x v="0"/>
    <s v="Lib"/>
    <s v="M"/>
    <x v="3"/>
    <n v="4.3650000000000002"/>
    <n v="26.19"/>
    <x v="3"/>
    <x v="0"/>
  </r>
  <r>
    <s v="ZPW-31329-741"/>
    <x v="387"/>
    <s v="27132-68907-RC"/>
    <s v="R-D-1"/>
    <n v="6"/>
    <x v="438"/>
    <s v="abrashda@plala.or.jp"/>
    <x v="0"/>
    <s v="Rob"/>
    <s v="D"/>
    <x v="0"/>
    <n v="8.9499999999999993"/>
    <n v="53.699999999999996"/>
    <x v="0"/>
    <x v="2"/>
  </r>
  <r>
    <s v="ZPW-31329-741"/>
    <x v="387"/>
    <s v="27132-68907-RC"/>
    <s v="E-M-2.5"/>
    <n v="4"/>
    <x v="438"/>
    <s v="abrashda@plala.or.jp"/>
    <x v="0"/>
    <s v="Exc"/>
    <s v="M"/>
    <x v="2"/>
    <n v="31.624999999999996"/>
    <n v="126.49999999999999"/>
    <x v="1"/>
    <x v="0"/>
  </r>
  <r>
    <s v="ZPW-31329-741"/>
    <x v="387"/>
    <s v="27132-68907-RC"/>
    <s v="E-M-0.2"/>
    <n v="1"/>
    <x v="438"/>
    <s v="abrashda@plala.or.jp"/>
    <x v="0"/>
    <s v="Exc"/>
    <s v="M"/>
    <x v="3"/>
    <n v="4.125"/>
    <n v="4.125"/>
    <x v="1"/>
    <x v="0"/>
  </r>
  <r>
    <s v="UBI-83843-396"/>
    <x v="388"/>
    <s v="58816-74064-TF"/>
    <s v="R-L-1"/>
    <n v="2"/>
    <x v="447"/>
    <s v="nizhakovdd@aol.com"/>
    <x v="2"/>
    <s v="Rob"/>
    <s v="L"/>
    <x v="0"/>
    <n v="11.95"/>
    <n v="23.9"/>
    <x v="0"/>
    <x v="1"/>
  </r>
  <r>
    <s v="VID-40587-569"/>
    <x v="389"/>
    <s v="09818-59895-EH"/>
    <s v="E-D-2.5"/>
    <n v="5"/>
    <x v="448"/>
    <s v="skeetsde@answers.com"/>
    <x v="0"/>
    <s v="Exc"/>
    <s v="D"/>
    <x v="2"/>
    <n v="27.945"/>
    <n v="139.72499999999999"/>
    <x v="1"/>
    <x v="2"/>
  </r>
  <r>
    <s v="KBB-52530-416"/>
    <x v="229"/>
    <s v="06488-46303-IZ"/>
    <s v="L-D-2.5"/>
    <n v="2"/>
    <x v="449"/>
    <s v=""/>
    <x v="0"/>
    <s v="Lib"/>
    <s v="D"/>
    <x v="2"/>
    <n v="29.784999999999997"/>
    <n v="59.569999999999993"/>
    <x v="3"/>
    <x v="2"/>
  </r>
  <r>
    <s v="ISJ-48676-420"/>
    <x v="390"/>
    <s v="93046-67561-AY"/>
    <s v="L-L-0.5"/>
    <n v="6"/>
    <x v="450"/>
    <s v="kcakedg@huffingtonpost.com"/>
    <x v="0"/>
    <s v="Lib"/>
    <s v="L"/>
    <x v="1"/>
    <n v="9.51"/>
    <n v="57.06"/>
    <x v="3"/>
    <x v="1"/>
  </r>
  <r>
    <s v="MIF-17920-768"/>
    <x v="391"/>
    <s v="68946-40750-LK"/>
    <s v="R-L-0.2"/>
    <n v="6"/>
    <x v="451"/>
    <s v="mhanseddh@instagram.com"/>
    <x v="1"/>
    <s v="Rob"/>
    <s v="L"/>
    <x v="3"/>
    <n v="3.5849999999999995"/>
    <n v="21.509999999999998"/>
    <x v="0"/>
    <x v="1"/>
  </r>
  <r>
    <s v="CPX-19312-088"/>
    <x v="117"/>
    <s v="38387-64959-WW"/>
    <s v="L-M-0.5"/>
    <n v="6"/>
    <x v="452"/>
    <s v="fkienleindi@trellian.com"/>
    <x v="1"/>
    <s v="Lib"/>
    <s v="M"/>
    <x v="1"/>
    <n v="8.73"/>
    <n v="52.38"/>
    <x v="3"/>
    <x v="0"/>
  </r>
  <r>
    <s v="RXI-67978-260"/>
    <x v="392"/>
    <s v="48418-60841-CC"/>
    <s v="E-D-1"/>
    <n v="6"/>
    <x v="453"/>
    <s v="kegglestonedj@sphinn.com"/>
    <x v="1"/>
    <s v="Exc"/>
    <s v="D"/>
    <x v="0"/>
    <n v="12.15"/>
    <n v="72.900000000000006"/>
    <x v="1"/>
    <x v="2"/>
  </r>
  <r>
    <s v="LKE-14821-285"/>
    <x v="393"/>
    <s v="13736-92418-JS"/>
    <s v="R-M-0.2"/>
    <n v="5"/>
    <x v="454"/>
    <s v="bsemkinsdk@unc.edu"/>
    <x v="1"/>
    <s v="Rob"/>
    <s v="M"/>
    <x v="3"/>
    <n v="2.9849999999999999"/>
    <n v="14.924999999999999"/>
    <x v="0"/>
    <x v="0"/>
  </r>
  <r>
    <s v="LRK-97117-150"/>
    <x v="394"/>
    <s v="33000-22405-LO"/>
    <s v="L-L-1"/>
    <n v="6"/>
    <x v="455"/>
    <s v="slorenzettidl@is.gd"/>
    <x v="0"/>
    <s v="Lib"/>
    <s v="L"/>
    <x v="0"/>
    <n v="15.85"/>
    <n v="95.1"/>
    <x v="3"/>
    <x v="1"/>
  </r>
  <r>
    <s v="IGK-51227-573"/>
    <x v="137"/>
    <s v="46959-60474-LT"/>
    <s v="L-D-0.5"/>
    <n v="2"/>
    <x v="456"/>
    <s v="bgiannazzidm@apple.com"/>
    <x v="0"/>
    <s v="Lib"/>
    <s v="D"/>
    <x v="1"/>
    <n v="7.77"/>
    <n v="15.54"/>
    <x v="3"/>
    <x v="2"/>
  </r>
  <r>
    <s v="ZAY-43009-775"/>
    <x v="395"/>
    <s v="73431-39823-UP"/>
    <s v="L-D-0.2"/>
    <n v="6"/>
    <x v="457"/>
    <s v=""/>
    <x v="0"/>
    <s v="Lib"/>
    <s v="D"/>
    <x v="3"/>
    <n v="3.8849999999999998"/>
    <n v="23.31"/>
    <x v="3"/>
    <x v="2"/>
  </r>
  <r>
    <s v="EMA-63190-618"/>
    <x v="396"/>
    <s v="90993-98984-JK"/>
    <s v="E-M-0.2"/>
    <n v="1"/>
    <x v="458"/>
    <s v="ulethbrigdo@hc360.com"/>
    <x v="0"/>
    <s v="Exc"/>
    <s v="M"/>
    <x v="3"/>
    <n v="4.125"/>
    <n v="4.125"/>
    <x v="1"/>
    <x v="0"/>
  </r>
  <r>
    <s v="FBI-35855-418"/>
    <x v="189"/>
    <s v="06552-04430-AG"/>
    <s v="R-M-0.5"/>
    <n v="6"/>
    <x v="459"/>
    <s v="sfarnishdp@dmoz.org"/>
    <x v="2"/>
    <s v="Rob"/>
    <s v="M"/>
    <x v="1"/>
    <n v="5.97"/>
    <n v="35.82"/>
    <x v="0"/>
    <x v="0"/>
  </r>
  <r>
    <s v="TXB-80533-417"/>
    <x v="8"/>
    <s v="54597-57004-QM"/>
    <s v="L-L-1"/>
    <n v="2"/>
    <x v="460"/>
    <s v="fjecockdq@unicef.org"/>
    <x v="0"/>
    <s v="Lib"/>
    <s v="L"/>
    <x v="0"/>
    <n v="15.85"/>
    <n v="31.7"/>
    <x v="3"/>
    <x v="1"/>
  </r>
  <r>
    <s v="MBM-00112-248"/>
    <x v="397"/>
    <s v="50238-24377-ZS"/>
    <s v="L-L-1"/>
    <n v="5"/>
    <x v="461"/>
    <s v=""/>
    <x v="0"/>
    <s v="Lib"/>
    <s v="L"/>
    <x v="0"/>
    <n v="15.85"/>
    <n v="79.25"/>
    <x v="3"/>
    <x v="1"/>
  </r>
  <r>
    <s v="EUO-69145-988"/>
    <x v="398"/>
    <s v="60370-41934-IF"/>
    <s v="E-D-0.2"/>
    <n v="3"/>
    <x v="462"/>
    <s v="hpallisterds@ning.com"/>
    <x v="0"/>
    <s v="Exc"/>
    <s v="D"/>
    <x v="3"/>
    <n v="3.645"/>
    <n v="10.935"/>
    <x v="1"/>
    <x v="2"/>
  </r>
  <r>
    <s v="GYA-80327-368"/>
    <x v="399"/>
    <s v="06899-54551-EH"/>
    <s v="A-D-1"/>
    <n v="4"/>
    <x v="463"/>
    <s v="cmershdt@drupal.org"/>
    <x v="1"/>
    <s v="Ara"/>
    <s v="D"/>
    <x v="0"/>
    <n v="9.9499999999999993"/>
    <n v="39.799999999999997"/>
    <x v="2"/>
    <x v="2"/>
  </r>
  <r>
    <s v="TNW-41601-420"/>
    <x v="400"/>
    <s v="66458-91190-YC"/>
    <s v="R-M-1"/>
    <n v="5"/>
    <x v="464"/>
    <s v="murione5@alexa.com"/>
    <x v="1"/>
    <s v="Rob"/>
    <s v="M"/>
    <x v="0"/>
    <n v="9.9499999999999993"/>
    <n v="49.75"/>
    <x v="0"/>
    <x v="0"/>
  </r>
  <r>
    <s v="ALR-62963-723"/>
    <x v="401"/>
    <s v="80463-43913-WZ"/>
    <s v="R-D-0.2"/>
    <n v="3"/>
    <x v="465"/>
    <s v=""/>
    <x v="1"/>
    <s v="Rob"/>
    <s v="D"/>
    <x v="3"/>
    <n v="2.6849999999999996"/>
    <n v="8.0549999999999997"/>
    <x v="0"/>
    <x v="2"/>
  </r>
  <r>
    <s v="JIG-27636-870"/>
    <x v="402"/>
    <s v="67204-04870-LG"/>
    <s v="R-L-1"/>
    <n v="4"/>
    <x v="466"/>
    <s v=""/>
    <x v="0"/>
    <s v="Rob"/>
    <s v="L"/>
    <x v="0"/>
    <n v="11.95"/>
    <n v="47.8"/>
    <x v="0"/>
    <x v="1"/>
  </r>
  <r>
    <s v="CTE-31437-326"/>
    <x v="6"/>
    <s v="22721-63196-UJ"/>
    <s v="R-M-0.2"/>
    <n v="4"/>
    <x v="467"/>
    <s v="gduckerdx@patch.com"/>
    <x v="2"/>
    <s v="Rob"/>
    <s v="M"/>
    <x v="3"/>
    <n v="2.9849999999999999"/>
    <n v="11.94"/>
    <x v="0"/>
    <x v="0"/>
  </r>
  <r>
    <s v="CTE-31437-326"/>
    <x v="6"/>
    <s v="22721-63196-UJ"/>
    <s v="E-M-0.2"/>
    <n v="4"/>
    <x v="467"/>
    <s v="gduckerdx@patch.com"/>
    <x v="2"/>
    <s v="Exc"/>
    <s v="M"/>
    <x v="3"/>
    <n v="4.125"/>
    <n v="16.5"/>
    <x v="1"/>
    <x v="0"/>
  </r>
  <r>
    <s v="CTE-31437-326"/>
    <x v="6"/>
    <s v="22721-63196-UJ"/>
    <s v="L-D-1"/>
    <n v="4"/>
    <x v="467"/>
    <s v="gduckerdx@patch.com"/>
    <x v="2"/>
    <s v="Lib"/>
    <s v="D"/>
    <x v="0"/>
    <n v="12.95"/>
    <n v="51.8"/>
    <x v="3"/>
    <x v="2"/>
  </r>
  <r>
    <s v="CTE-31437-326"/>
    <x v="6"/>
    <s v="22721-63196-UJ"/>
    <s v="L-L-0.2"/>
    <n v="3"/>
    <x v="467"/>
    <s v="gduckerdx@patch.com"/>
    <x v="2"/>
    <s v="Lib"/>
    <s v="L"/>
    <x v="3"/>
    <n v="4.7549999999999999"/>
    <n v="14.265000000000001"/>
    <x v="3"/>
    <x v="1"/>
  </r>
  <r>
    <s v="SLD-63003-334"/>
    <x v="403"/>
    <s v="55515-37571-RS"/>
    <s v="L-M-0.2"/>
    <n v="6"/>
    <x v="468"/>
    <s v="wstearleye1@census.gov"/>
    <x v="0"/>
    <s v="Lib"/>
    <s v="M"/>
    <x v="3"/>
    <n v="4.3650000000000002"/>
    <n v="26.19"/>
    <x v="3"/>
    <x v="0"/>
  </r>
  <r>
    <s v="BXN-64230-789"/>
    <x v="404"/>
    <s v="25598-77476-CB"/>
    <s v="A-L-1"/>
    <n v="2"/>
    <x v="469"/>
    <s v="dwincere2@marriott.com"/>
    <x v="0"/>
    <s v="Ara"/>
    <s v="L"/>
    <x v="0"/>
    <n v="12.95"/>
    <n v="25.9"/>
    <x v="2"/>
    <x v="1"/>
  </r>
  <r>
    <s v="XEE-37895-169"/>
    <x v="21"/>
    <s v="14888-85625-TM"/>
    <s v="A-L-2.5"/>
    <n v="3"/>
    <x v="470"/>
    <s v="plyfielde3@baidu.com"/>
    <x v="0"/>
    <s v="Ara"/>
    <s v="L"/>
    <x v="2"/>
    <n v="29.784999999999997"/>
    <n v="89.35499999999999"/>
    <x v="2"/>
    <x v="1"/>
  </r>
  <r>
    <s v="ZTX-80764-911"/>
    <x v="239"/>
    <s v="92793-68332-NR"/>
    <s v="L-D-0.5"/>
    <n v="6"/>
    <x v="471"/>
    <s v="hperrise4@studiopress.com"/>
    <x v="1"/>
    <s v="Lib"/>
    <s v="D"/>
    <x v="1"/>
    <n v="7.77"/>
    <n v="46.62"/>
    <x v="3"/>
    <x v="2"/>
  </r>
  <r>
    <s v="WVT-88135-549"/>
    <x v="405"/>
    <s v="66458-91190-YC"/>
    <s v="A-D-1"/>
    <n v="3"/>
    <x v="464"/>
    <s v="murione5@alexa.com"/>
    <x v="1"/>
    <s v="Ara"/>
    <s v="D"/>
    <x v="0"/>
    <n v="9.9499999999999993"/>
    <n v="29.849999999999998"/>
    <x v="2"/>
    <x v="2"/>
  </r>
  <r>
    <s v="IPA-94170-889"/>
    <x v="292"/>
    <s v="64439-27325-LG"/>
    <s v="R-L-0.2"/>
    <n v="3"/>
    <x v="472"/>
    <s v="ckide6@narod.ru"/>
    <x v="1"/>
    <s v="Rob"/>
    <s v="L"/>
    <x v="3"/>
    <n v="3.5849999999999995"/>
    <n v="10.754999999999999"/>
    <x v="0"/>
    <x v="1"/>
  </r>
  <r>
    <s v="YQL-63755-365"/>
    <x v="117"/>
    <s v="78570-76770-LB"/>
    <s v="A-M-0.2"/>
    <n v="4"/>
    <x v="473"/>
    <s v="cbeinee7@xinhuanet.com"/>
    <x v="0"/>
    <s v="Ara"/>
    <s v="M"/>
    <x v="3"/>
    <n v="3.375"/>
    <n v="13.5"/>
    <x v="2"/>
    <x v="0"/>
  </r>
  <r>
    <s v="RKW-81145-984"/>
    <x v="406"/>
    <s v="98661-69719-VI"/>
    <s v="L-L-1"/>
    <n v="3"/>
    <x v="474"/>
    <s v="cbakeupe8@globo.com"/>
    <x v="0"/>
    <s v="Lib"/>
    <s v="L"/>
    <x v="0"/>
    <n v="15.85"/>
    <n v="47.55"/>
    <x v="3"/>
    <x v="1"/>
  </r>
  <r>
    <s v="MBT-23379-866"/>
    <x v="407"/>
    <s v="82990-92703-IX"/>
    <s v="L-L-1"/>
    <n v="5"/>
    <x v="475"/>
    <s v="nhelkine9@example.com"/>
    <x v="0"/>
    <s v="Lib"/>
    <s v="L"/>
    <x v="0"/>
    <n v="15.85"/>
    <n v="79.25"/>
    <x v="3"/>
    <x v="1"/>
  </r>
  <r>
    <s v="GEJ-39834-935"/>
    <x v="408"/>
    <s v="49412-86877-VY"/>
    <s v="L-M-0.2"/>
    <n v="6"/>
    <x v="476"/>
    <s v="pwitheringtonea@networkadvertising.org"/>
    <x v="0"/>
    <s v="Lib"/>
    <s v="M"/>
    <x v="3"/>
    <n v="4.3650000000000002"/>
    <n v="26.19"/>
    <x v="3"/>
    <x v="0"/>
  </r>
  <r>
    <s v="KRW-91640-596"/>
    <x v="409"/>
    <s v="70879-00984-FJ"/>
    <s v="R-L-0.5"/>
    <n v="3"/>
    <x v="477"/>
    <s v="ttilzeyeb@hostgator.com"/>
    <x v="0"/>
    <s v="Rob"/>
    <s v="L"/>
    <x v="1"/>
    <n v="7.169999999999999"/>
    <n v="21.509999999999998"/>
    <x v="0"/>
    <x v="1"/>
  </r>
  <r>
    <s v="AOT-70449-651"/>
    <x v="410"/>
    <s v="53414-73391-CR"/>
    <s v="R-D-2.5"/>
    <n v="5"/>
    <x v="478"/>
    <s v=""/>
    <x v="0"/>
    <s v="Rob"/>
    <s v="D"/>
    <x v="2"/>
    <n v="20.584999999999997"/>
    <n v="102.92499999999998"/>
    <x v="0"/>
    <x v="2"/>
  </r>
  <r>
    <s v="DGC-21813-731"/>
    <x v="127"/>
    <s v="43606-83072-OA"/>
    <s v="L-D-0.2"/>
    <n v="2"/>
    <x v="479"/>
    <s v=""/>
    <x v="0"/>
    <s v="Lib"/>
    <s v="D"/>
    <x v="3"/>
    <n v="3.8849999999999998"/>
    <n v="7.77"/>
    <x v="3"/>
    <x v="2"/>
  </r>
  <r>
    <s v="JBE-92943-643"/>
    <x v="411"/>
    <s v="84466-22864-CE"/>
    <s v="E-D-2.5"/>
    <n v="5"/>
    <x v="480"/>
    <s v="kimortsee@alexa.com"/>
    <x v="0"/>
    <s v="Exc"/>
    <s v="D"/>
    <x v="2"/>
    <n v="27.945"/>
    <n v="139.72499999999999"/>
    <x v="1"/>
    <x v="2"/>
  </r>
  <r>
    <s v="ZIL-34948-499"/>
    <x v="112"/>
    <s v="66458-91190-YC"/>
    <s v="A-D-0.5"/>
    <n v="2"/>
    <x v="464"/>
    <s v="murione5@alexa.com"/>
    <x v="1"/>
    <s v="Ara"/>
    <s v="D"/>
    <x v="1"/>
    <n v="5.97"/>
    <n v="11.94"/>
    <x v="2"/>
    <x v="2"/>
  </r>
  <r>
    <s v="JSU-23781-256"/>
    <x v="412"/>
    <s v="76499-89100-JQ"/>
    <s v="L-D-0.2"/>
    <n v="1"/>
    <x v="481"/>
    <s v="marmisteadeg@blogtalkradio.com"/>
    <x v="0"/>
    <s v="Lib"/>
    <s v="D"/>
    <x v="3"/>
    <n v="3.8849999999999998"/>
    <n v="3.8849999999999998"/>
    <x v="3"/>
    <x v="2"/>
  </r>
  <r>
    <s v="JSU-23781-256"/>
    <x v="412"/>
    <s v="76499-89100-JQ"/>
    <s v="R-M-1"/>
    <n v="4"/>
    <x v="481"/>
    <s v="marmisteadeg@blogtalkradio.com"/>
    <x v="0"/>
    <s v="Rob"/>
    <s v="M"/>
    <x v="0"/>
    <n v="9.9499999999999993"/>
    <n v="39.799999999999997"/>
    <x v="0"/>
    <x v="0"/>
  </r>
  <r>
    <s v="VPX-44956-367"/>
    <x v="413"/>
    <s v="39582-35773-ZJ"/>
    <s v="R-M-0.5"/>
    <n v="5"/>
    <x v="482"/>
    <s v="vupstoneei@google.pl"/>
    <x v="0"/>
    <s v="Rob"/>
    <s v="M"/>
    <x v="1"/>
    <n v="5.97"/>
    <n v="29.849999999999998"/>
    <x v="0"/>
    <x v="0"/>
  </r>
  <r>
    <s v="VTB-46451-959"/>
    <x v="414"/>
    <s v="66240-46962-IO"/>
    <s v="L-D-2.5"/>
    <n v="1"/>
    <x v="483"/>
    <s v="bbeelbyej@rediff.com"/>
    <x v="1"/>
    <s v="Lib"/>
    <s v="D"/>
    <x v="2"/>
    <n v="29.784999999999997"/>
    <n v="29.784999999999997"/>
    <x v="3"/>
    <x v="2"/>
  </r>
  <r>
    <s v="DNZ-11665-950"/>
    <x v="415"/>
    <s v="10637-45522-ID"/>
    <s v="L-L-2.5"/>
    <n v="2"/>
    <x v="484"/>
    <s v=""/>
    <x v="0"/>
    <s v="Lib"/>
    <s v="L"/>
    <x v="2"/>
    <n v="36.454999999999998"/>
    <n v="72.91"/>
    <x v="3"/>
    <x v="1"/>
  </r>
  <r>
    <s v="ITR-54735-364"/>
    <x v="416"/>
    <s v="92599-58687-CS"/>
    <s v="R-D-0.2"/>
    <n v="5"/>
    <x v="485"/>
    <s v=""/>
    <x v="0"/>
    <s v="Rob"/>
    <s v="D"/>
    <x v="3"/>
    <n v="2.6849999999999996"/>
    <n v="13.424999999999997"/>
    <x v="0"/>
    <x v="2"/>
  </r>
  <r>
    <s v="YDS-02797-307"/>
    <x v="417"/>
    <s v="06058-48844-PI"/>
    <s v="E-M-2.5"/>
    <n v="4"/>
    <x v="486"/>
    <s v="wspeechlyem@amazon.com"/>
    <x v="0"/>
    <s v="Exc"/>
    <s v="M"/>
    <x v="2"/>
    <n v="31.624999999999996"/>
    <n v="126.49999999999999"/>
    <x v="1"/>
    <x v="0"/>
  </r>
  <r>
    <s v="BPG-68988-842"/>
    <x v="418"/>
    <s v="53631-24432-SY"/>
    <s v="E-M-0.5"/>
    <n v="5"/>
    <x v="487"/>
    <s v="iphillpoten@buzzfeed.com"/>
    <x v="2"/>
    <s v="Exc"/>
    <s v="M"/>
    <x v="1"/>
    <n v="8.25"/>
    <n v="41.25"/>
    <x v="1"/>
    <x v="0"/>
  </r>
  <r>
    <s v="XZG-51938-658"/>
    <x v="419"/>
    <s v="18275-73980-KL"/>
    <s v="E-L-0.5"/>
    <n v="6"/>
    <x v="488"/>
    <s v="lpennaccieo@statcounter.com"/>
    <x v="0"/>
    <s v="Exc"/>
    <s v="L"/>
    <x v="1"/>
    <n v="8.91"/>
    <n v="53.46"/>
    <x v="1"/>
    <x v="1"/>
  </r>
  <r>
    <s v="KAR-24978-271"/>
    <x v="420"/>
    <s v="23187-65750-HZ"/>
    <s v="R-M-1"/>
    <n v="6"/>
    <x v="489"/>
    <s v="sarpinep@moonfruit.com"/>
    <x v="0"/>
    <s v="Rob"/>
    <s v="M"/>
    <x v="0"/>
    <n v="9.9499999999999993"/>
    <n v="59.699999999999996"/>
    <x v="0"/>
    <x v="0"/>
  </r>
  <r>
    <s v="FQK-28730-361"/>
    <x v="421"/>
    <s v="22725-79522-GP"/>
    <s v="R-M-1"/>
    <n v="6"/>
    <x v="490"/>
    <s v="dfrieseq@cargocollective.com"/>
    <x v="0"/>
    <s v="Rob"/>
    <s v="M"/>
    <x v="0"/>
    <n v="9.9499999999999993"/>
    <n v="59.699999999999996"/>
    <x v="0"/>
    <x v="0"/>
  </r>
  <r>
    <s v="BGB-67996-089"/>
    <x v="422"/>
    <s v="06279-72603-JE"/>
    <s v="R-D-1"/>
    <n v="5"/>
    <x v="491"/>
    <s v="rsharerer@flavors.me"/>
    <x v="0"/>
    <s v="Rob"/>
    <s v="D"/>
    <x v="0"/>
    <n v="8.9499999999999993"/>
    <n v="44.75"/>
    <x v="0"/>
    <x v="2"/>
  </r>
  <r>
    <s v="XMC-20620-809"/>
    <x v="423"/>
    <s v="83543-79246-ON"/>
    <s v="E-M-0.5"/>
    <n v="2"/>
    <x v="492"/>
    <s v="nnasebyes@umich.edu"/>
    <x v="0"/>
    <s v="Exc"/>
    <s v="M"/>
    <x v="1"/>
    <n v="8.25"/>
    <n v="16.5"/>
    <x v="1"/>
    <x v="0"/>
  </r>
  <r>
    <s v="ZSO-58292-191"/>
    <x v="109"/>
    <s v="66794-66795-VW"/>
    <s v="R-D-0.5"/>
    <n v="4"/>
    <x v="493"/>
    <s v=""/>
    <x v="0"/>
    <s v="Rob"/>
    <s v="D"/>
    <x v="1"/>
    <n v="5.3699999999999992"/>
    <n v="21.479999999999997"/>
    <x v="0"/>
    <x v="2"/>
  </r>
  <r>
    <s v="LWJ-06793-303"/>
    <x v="204"/>
    <s v="95424-67020-AP"/>
    <s v="R-M-2.5"/>
    <n v="2"/>
    <x v="494"/>
    <s v="koculleneu@ca.gov"/>
    <x v="1"/>
    <s v="Rob"/>
    <s v="M"/>
    <x v="2"/>
    <n v="22.884999999999998"/>
    <n v="45.769999999999996"/>
    <x v="0"/>
    <x v="0"/>
  </r>
  <r>
    <s v="FLM-82229-989"/>
    <x v="424"/>
    <s v="73017-69644-MS"/>
    <s v="L-L-0.2"/>
    <n v="2"/>
    <x v="495"/>
    <s v=""/>
    <x v="1"/>
    <s v="Lib"/>
    <s v="L"/>
    <x v="3"/>
    <n v="4.7549999999999999"/>
    <n v="9.51"/>
    <x v="3"/>
    <x v="1"/>
  </r>
  <r>
    <s v="CPV-90280-133"/>
    <x v="13"/>
    <s v="66458-91190-YC"/>
    <s v="R-D-0.2"/>
    <n v="3"/>
    <x v="464"/>
    <s v="murione5@alexa.com"/>
    <x v="1"/>
    <s v="Rob"/>
    <s v="D"/>
    <x v="3"/>
    <n v="2.6849999999999996"/>
    <n v="8.0549999999999997"/>
    <x v="0"/>
    <x v="2"/>
  </r>
  <r>
    <s v="OGW-60685-912"/>
    <x v="224"/>
    <s v="67423-10113-LM"/>
    <s v="E-D-2.5"/>
    <n v="4"/>
    <x v="496"/>
    <s v="hbranganex@woothemes.com"/>
    <x v="0"/>
    <s v="Exc"/>
    <s v="D"/>
    <x v="2"/>
    <n v="27.945"/>
    <n v="111.78"/>
    <x v="1"/>
    <x v="2"/>
  </r>
  <r>
    <s v="DEC-11160-362"/>
    <x v="220"/>
    <s v="48582-05061-RY"/>
    <s v="R-D-0.2"/>
    <n v="4"/>
    <x v="497"/>
    <s v="agallyoney@engadget.com"/>
    <x v="0"/>
    <s v="Rob"/>
    <s v="D"/>
    <x v="3"/>
    <n v="2.6849999999999996"/>
    <n v="10.739999999999998"/>
    <x v="0"/>
    <x v="2"/>
  </r>
  <r>
    <s v="WCT-07869-499"/>
    <x v="91"/>
    <s v="32031-49093-KE"/>
    <s v="R-D-0.5"/>
    <n v="5"/>
    <x v="498"/>
    <s v="bdomangeez@yahoo.co.jp"/>
    <x v="0"/>
    <s v="Rob"/>
    <s v="D"/>
    <x v="1"/>
    <n v="5.3699999999999992"/>
    <n v="26.849999999999994"/>
    <x v="0"/>
    <x v="2"/>
  </r>
  <r>
    <s v="FHD-89872-325"/>
    <x v="425"/>
    <s v="31715-98714-OO"/>
    <s v="L-L-1"/>
    <n v="4"/>
    <x v="499"/>
    <s v="koslerf0@gmpg.org"/>
    <x v="0"/>
    <s v="Lib"/>
    <s v="L"/>
    <x v="0"/>
    <n v="15.85"/>
    <n v="63.4"/>
    <x v="3"/>
    <x v="1"/>
  </r>
  <r>
    <s v="AZF-45991-584"/>
    <x v="426"/>
    <s v="73759-17258-KA"/>
    <s v="A-D-2.5"/>
    <n v="1"/>
    <x v="500"/>
    <s v=""/>
    <x v="1"/>
    <s v="Ara"/>
    <s v="D"/>
    <x v="2"/>
    <n v="22.884999999999998"/>
    <n v="22.884999999999998"/>
    <x v="2"/>
    <x v="2"/>
  </r>
  <r>
    <s v="MDG-14481-513"/>
    <x v="427"/>
    <s v="64897-79178-MH"/>
    <s v="A-M-2.5"/>
    <n v="4"/>
    <x v="501"/>
    <s v="zpellettf2@dailymotion.com"/>
    <x v="0"/>
    <s v="Ara"/>
    <s v="M"/>
    <x v="2"/>
    <n v="25.874999999999996"/>
    <n v="103.49999999999999"/>
    <x v="2"/>
    <x v="0"/>
  </r>
  <r>
    <s v="OFN-49424-848"/>
    <x v="428"/>
    <s v="73346-85564-JB"/>
    <s v="R-L-2.5"/>
    <n v="2"/>
    <x v="502"/>
    <s v="isprakesf3@spiegel.de"/>
    <x v="0"/>
    <s v="Rob"/>
    <s v="L"/>
    <x v="2"/>
    <n v="27.484999999999996"/>
    <n v="54.969999999999992"/>
    <x v="0"/>
    <x v="1"/>
  </r>
  <r>
    <s v="NFA-03411-746"/>
    <x v="383"/>
    <s v="07476-13102-NJ"/>
    <s v="A-L-0.5"/>
    <n v="2"/>
    <x v="503"/>
    <s v="hfromantf4@ucsd.edu"/>
    <x v="0"/>
    <s v="Ara"/>
    <s v="L"/>
    <x v="1"/>
    <n v="7.77"/>
    <n v="15.54"/>
    <x v="2"/>
    <x v="1"/>
  </r>
  <r>
    <s v="CYM-74988-450"/>
    <x v="156"/>
    <s v="87223-37422-SK"/>
    <s v="L-D-0.2"/>
    <n v="4"/>
    <x v="504"/>
    <s v="rflearf5@artisteer.com"/>
    <x v="2"/>
    <s v="Lib"/>
    <s v="D"/>
    <x v="3"/>
    <n v="3.8849999999999998"/>
    <n v="15.54"/>
    <x v="3"/>
    <x v="2"/>
  </r>
  <r>
    <s v="WTV-24996-658"/>
    <x v="429"/>
    <s v="57837-15577-YK"/>
    <s v="E-D-2.5"/>
    <n v="3"/>
    <x v="505"/>
    <s v=""/>
    <x v="1"/>
    <s v="Exc"/>
    <s v="D"/>
    <x v="2"/>
    <n v="27.945"/>
    <n v="83.835000000000008"/>
    <x v="1"/>
    <x v="2"/>
  </r>
  <r>
    <s v="DSL-69915-544"/>
    <x v="103"/>
    <s v="10142-55267-YO"/>
    <s v="R-L-0.2"/>
    <n v="3"/>
    <x v="506"/>
    <s v="wlightollersf9@baidu.com"/>
    <x v="0"/>
    <s v="Rob"/>
    <s v="L"/>
    <x v="3"/>
    <n v="3.5849999999999995"/>
    <n v="10.754999999999999"/>
    <x v="0"/>
    <x v="1"/>
  </r>
  <r>
    <s v="NBT-35757-542"/>
    <x v="361"/>
    <s v="73647-66148-VM"/>
    <s v="E-L-0.2"/>
    <n v="3"/>
    <x v="507"/>
    <s v="bmundenf8@elpais.com"/>
    <x v="0"/>
    <s v="Exc"/>
    <s v="L"/>
    <x v="3"/>
    <n v="4.4550000000000001"/>
    <n v="13.365"/>
    <x v="1"/>
    <x v="1"/>
  </r>
  <r>
    <s v="OYU-25085-528"/>
    <x v="120"/>
    <s v="10142-55267-YO"/>
    <s v="E-L-0.2"/>
    <n v="4"/>
    <x v="506"/>
    <s v="wlightollersf9@baidu.com"/>
    <x v="0"/>
    <s v="Exc"/>
    <s v="L"/>
    <x v="3"/>
    <n v="4.4550000000000001"/>
    <n v="17.82"/>
    <x v="1"/>
    <x v="1"/>
  </r>
  <r>
    <s v="XCG-07109-195"/>
    <x v="430"/>
    <s v="92976-19453-DT"/>
    <s v="L-D-0.2"/>
    <n v="6"/>
    <x v="508"/>
    <s v="nbrakespearfa@rediff.com"/>
    <x v="0"/>
    <s v="Lib"/>
    <s v="D"/>
    <x v="3"/>
    <n v="3.8849999999999998"/>
    <n v="23.31"/>
    <x v="3"/>
    <x v="2"/>
  </r>
  <r>
    <s v="YZA-25234-630"/>
    <x v="125"/>
    <s v="89757-51438-HX"/>
    <s v="E-D-0.2"/>
    <n v="2"/>
    <x v="509"/>
    <s v="mglawsopfb@reverbnation.com"/>
    <x v="0"/>
    <s v="Exc"/>
    <s v="D"/>
    <x v="3"/>
    <n v="3.645"/>
    <n v="7.29"/>
    <x v="1"/>
    <x v="2"/>
  </r>
  <r>
    <s v="OKU-29966-417"/>
    <x v="431"/>
    <s v="76192-13390-HZ"/>
    <s v="E-L-0.2"/>
    <n v="4"/>
    <x v="510"/>
    <s v="galbertsfc@etsy.com"/>
    <x v="2"/>
    <s v="Exc"/>
    <s v="L"/>
    <x v="3"/>
    <n v="4.4550000000000001"/>
    <n v="17.82"/>
    <x v="1"/>
    <x v="1"/>
  </r>
  <r>
    <s v="MEX-29350-659"/>
    <x v="40"/>
    <s v="02009-87294-SY"/>
    <s v="E-M-1"/>
    <n v="5"/>
    <x v="511"/>
    <s v="vpolglasefd@about.me"/>
    <x v="0"/>
    <s v="Exc"/>
    <s v="M"/>
    <x v="0"/>
    <n v="13.75"/>
    <n v="68.75"/>
    <x v="1"/>
    <x v="0"/>
  </r>
  <r>
    <s v="NOY-99738-977"/>
    <x v="432"/>
    <s v="82872-34456-LJ"/>
    <s v="R-L-2.5"/>
    <n v="2"/>
    <x v="512"/>
    <s v=""/>
    <x v="2"/>
    <s v="Rob"/>
    <s v="L"/>
    <x v="2"/>
    <n v="27.484999999999996"/>
    <n v="54.969999999999992"/>
    <x v="0"/>
    <x v="1"/>
  </r>
  <r>
    <s v="TCR-01064-030"/>
    <x v="254"/>
    <s v="13181-04387-LI"/>
    <s v="E-M-1"/>
    <n v="6"/>
    <x v="513"/>
    <s v="sbuschff@so-net.ne.jp"/>
    <x v="1"/>
    <s v="Exc"/>
    <s v="M"/>
    <x v="0"/>
    <n v="13.75"/>
    <n v="82.5"/>
    <x v="1"/>
    <x v="0"/>
  </r>
  <r>
    <s v="YUL-42750-776"/>
    <x v="219"/>
    <s v="24845-36117-TI"/>
    <s v="L-M-0.2"/>
    <n v="2"/>
    <x v="514"/>
    <s v="craisbeckfg@webnode.com"/>
    <x v="0"/>
    <s v="Lib"/>
    <s v="M"/>
    <x v="3"/>
    <n v="4.3650000000000002"/>
    <n v="8.73"/>
    <x v="3"/>
    <x v="0"/>
  </r>
  <r>
    <s v="XQJ-86887-506"/>
    <x v="433"/>
    <s v="66458-91190-YC"/>
    <s v="E-L-1"/>
    <n v="4"/>
    <x v="464"/>
    <s v="murione5@alexa.com"/>
    <x v="1"/>
    <s v="Exc"/>
    <s v="L"/>
    <x v="0"/>
    <n v="14.85"/>
    <n v="59.4"/>
    <x v="1"/>
    <x v="1"/>
  </r>
  <r>
    <s v="CUN-90044-279"/>
    <x v="434"/>
    <s v="86646-65810-TD"/>
    <s v="L-D-0.2"/>
    <n v="4"/>
    <x v="515"/>
    <s v=""/>
    <x v="0"/>
    <s v="Lib"/>
    <s v="D"/>
    <x v="3"/>
    <n v="3.8849999999999998"/>
    <n v="15.54"/>
    <x v="3"/>
    <x v="2"/>
  </r>
  <r>
    <s v="ICC-73030-502"/>
    <x v="435"/>
    <s v="59480-02795-IU"/>
    <s v="A-L-1"/>
    <n v="3"/>
    <x v="516"/>
    <s v="raynoldfj@ustream.tv"/>
    <x v="0"/>
    <s v="Ara"/>
    <s v="L"/>
    <x v="0"/>
    <n v="12.95"/>
    <n v="38.849999999999994"/>
    <x v="2"/>
    <x v="1"/>
  </r>
  <r>
    <s v="ADP-04506-084"/>
    <x v="436"/>
    <s v="61809-87758-LJ"/>
    <s v="E-M-2.5"/>
    <n v="6"/>
    <x v="517"/>
    <s v=""/>
    <x v="0"/>
    <s v="Exc"/>
    <s v="M"/>
    <x v="2"/>
    <n v="31.624999999999996"/>
    <n v="189.74999999999997"/>
    <x v="1"/>
    <x v="0"/>
  </r>
  <r>
    <s v="PNU-22150-408"/>
    <x v="437"/>
    <s v="77408-43873-RS"/>
    <s v="A-D-0.2"/>
    <n v="6"/>
    <x v="518"/>
    <s v=""/>
    <x v="1"/>
    <s v="Ara"/>
    <s v="D"/>
    <x v="3"/>
    <n v="2.9849999999999999"/>
    <n v="17.91"/>
    <x v="2"/>
    <x v="2"/>
  </r>
  <r>
    <s v="VSQ-07182-513"/>
    <x v="438"/>
    <s v="18366-65239-WF"/>
    <s v="L-L-0.2"/>
    <n v="6"/>
    <x v="519"/>
    <s v="bgrecefm@naver.com"/>
    <x v="2"/>
    <s v="Lib"/>
    <s v="L"/>
    <x v="3"/>
    <n v="4.7549999999999999"/>
    <n v="28.53"/>
    <x v="3"/>
    <x v="1"/>
  </r>
  <r>
    <s v="SPF-31673-217"/>
    <x v="439"/>
    <s v="19485-98072-PS"/>
    <s v="E-M-1"/>
    <n v="6"/>
    <x v="520"/>
    <s v="dflintiffg1@e-recht24.de"/>
    <x v="2"/>
    <s v="Exc"/>
    <s v="M"/>
    <x v="0"/>
    <n v="13.75"/>
    <n v="82.5"/>
    <x v="1"/>
    <x v="0"/>
  </r>
  <r>
    <s v="NEX-63825-598"/>
    <x v="175"/>
    <s v="72072-33025-SD"/>
    <s v="R-L-0.5"/>
    <n v="2"/>
    <x v="521"/>
    <s v="athysfo@cdc.gov"/>
    <x v="0"/>
    <s v="Rob"/>
    <s v="L"/>
    <x v="1"/>
    <n v="7.169999999999999"/>
    <n v="14.339999999999998"/>
    <x v="0"/>
    <x v="1"/>
  </r>
  <r>
    <s v="XPG-66112-335"/>
    <x v="440"/>
    <s v="58118-22461-GC"/>
    <s v="R-D-2.5"/>
    <n v="4"/>
    <x v="522"/>
    <s v="jchuggfp@about.me"/>
    <x v="0"/>
    <s v="Rob"/>
    <s v="D"/>
    <x v="2"/>
    <n v="20.584999999999997"/>
    <n v="82.339999999999989"/>
    <x v="0"/>
    <x v="2"/>
  </r>
  <r>
    <s v="NSQ-72210-345"/>
    <x v="441"/>
    <s v="90940-63327-DJ"/>
    <s v="A-M-0.2"/>
    <n v="6"/>
    <x v="523"/>
    <s v="akelstonfq@sakura.ne.jp"/>
    <x v="0"/>
    <s v="Ara"/>
    <s v="M"/>
    <x v="3"/>
    <n v="3.375"/>
    <n v="20.25"/>
    <x v="2"/>
    <x v="0"/>
  </r>
  <r>
    <s v="XRR-28376-277"/>
    <x v="442"/>
    <s v="64481-42546-II"/>
    <s v="R-L-2.5"/>
    <n v="6"/>
    <x v="524"/>
    <s v=""/>
    <x v="1"/>
    <s v="Rob"/>
    <s v="L"/>
    <x v="2"/>
    <n v="27.484999999999996"/>
    <n v="164.90999999999997"/>
    <x v="0"/>
    <x v="1"/>
  </r>
  <r>
    <s v="WHQ-25197-475"/>
    <x v="443"/>
    <s v="27536-28463-NJ"/>
    <s v="L-L-0.2"/>
    <n v="4"/>
    <x v="525"/>
    <s v="cmottramfs@harvard.edu"/>
    <x v="0"/>
    <s v="Lib"/>
    <s v="L"/>
    <x v="3"/>
    <n v="4.7549999999999999"/>
    <n v="19.02"/>
    <x v="3"/>
    <x v="1"/>
  </r>
  <r>
    <s v="HMB-30634-745"/>
    <x v="216"/>
    <s v="19485-98072-PS"/>
    <s v="A-D-2.5"/>
    <n v="6"/>
    <x v="520"/>
    <s v="dflintiffg1@e-recht24.de"/>
    <x v="2"/>
    <s v="Ara"/>
    <s v="D"/>
    <x v="2"/>
    <n v="22.884999999999998"/>
    <n v="137.31"/>
    <x v="2"/>
    <x v="2"/>
  </r>
  <r>
    <s v="XTL-68000-371"/>
    <x v="444"/>
    <s v="70140-82812-KD"/>
    <s v="A-M-0.5"/>
    <n v="4"/>
    <x v="526"/>
    <s v="dsangwinfu@weebly.com"/>
    <x v="0"/>
    <s v="Ara"/>
    <s v="M"/>
    <x v="1"/>
    <n v="6.75"/>
    <n v="27"/>
    <x v="2"/>
    <x v="0"/>
  </r>
  <r>
    <s v="YES-51109-625"/>
    <x v="37"/>
    <s v="91895-55605-LS"/>
    <s v="E-L-0.5"/>
    <n v="4"/>
    <x v="527"/>
    <s v="eaizikowitzfv@virginia.edu"/>
    <x v="2"/>
    <s v="Exc"/>
    <s v="L"/>
    <x v="1"/>
    <n v="8.91"/>
    <n v="35.64"/>
    <x v="1"/>
    <x v="1"/>
  </r>
  <r>
    <s v="EAY-89850-211"/>
    <x v="445"/>
    <s v="43155-71724-XP"/>
    <s v="A-D-0.2"/>
    <n v="2"/>
    <x v="528"/>
    <s v=""/>
    <x v="0"/>
    <s v="Ara"/>
    <s v="D"/>
    <x v="3"/>
    <n v="2.9849999999999999"/>
    <n v="5.97"/>
    <x v="2"/>
    <x v="2"/>
  </r>
  <r>
    <s v="IOQ-84840-827"/>
    <x v="446"/>
    <s v="32038-81174-JF"/>
    <s v="A-M-1"/>
    <n v="6"/>
    <x v="529"/>
    <s v="cvenourfx@ask.com"/>
    <x v="0"/>
    <s v="Ara"/>
    <s v="M"/>
    <x v="0"/>
    <n v="11.25"/>
    <n v="67.5"/>
    <x v="2"/>
    <x v="0"/>
  </r>
  <r>
    <s v="FBD-56220-430"/>
    <x v="245"/>
    <s v="59205-20324-NB"/>
    <s v="R-L-0.2"/>
    <n v="6"/>
    <x v="530"/>
    <s v="mharbyfy@163.com"/>
    <x v="0"/>
    <s v="Rob"/>
    <s v="L"/>
    <x v="3"/>
    <n v="3.5849999999999995"/>
    <n v="21.509999999999998"/>
    <x v="0"/>
    <x v="1"/>
  </r>
  <r>
    <s v="COV-52659-202"/>
    <x v="447"/>
    <s v="99899-54612-NX"/>
    <s v="L-M-2.5"/>
    <n v="2"/>
    <x v="531"/>
    <s v="rthickpennyfz@cafepress.com"/>
    <x v="0"/>
    <s v="Lib"/>
    <s v="M"/>
    <x v="2"/>
    <n v="33.464999999999996"/>
    <n v="66.929999999999993"/>
    <x v="3"/>
    <x v="0"/>
  </r>
  <r>
    <s v="YUO-76652-814"/>
    <x v="448"/>
    <s v="26248-84194-FI"/>
    <s v="A-D-0.2"/>
    <n v="6"/>
    <x v="532"/>
    <s v="pormerodg0@redcross.org"/>
    <x v="0"/>
    <s v="Ara"/>
    <s v="D"/>
    <x v="3"/>
    <n v="2.9849999999999999"/>
    <n v="17.91"/>
    <x v="2"/>
    <x v="2"/>
  </r>
  <r>
    <s v="PBT-36926-102"/>
    <x v="344"/>
    <s v="19485-98072-PS"/>
    <s v="L-M-1"/>
    <n v="4"/>
    <x v="520"/>
    <s v="dflintiffg1@e-recht24.de"/>
    <x v="2"/>
    <s v="Lib"/>
    <s v="M"/>
    <x v="0"/>
    <n v="14.55"/>
    <n v="58.2"/>
    <x v="3"/>
    <x v="0"/>
  </r>
  <r>
    <s v="BLV-60087-454"/>
    <x v="152"/>
    <s v="84493-71314-WX"/>
    <s v="E-L-0.2"/>
    <n v="3"/>
    <x v="533"/>
    <s v="tzanettig2@gravatar.com"/>
    <x v="1"/>
    <s v="Exc"/>
    <s v="L"/>
    <x v="3"/>
    <n v="4.4550000000000001"/>
    <n v="13.365"/>
    <x v="1"/>
    <x v="1"/>
  </r>
  <r>
    <s v="BLV-60087-454"/>
    <x v="152"/>
    <s v="84493-71314-WX"/>
    <s v="A-M-0.5"/>
    <n v="5"/>
    <x v="533"/>
    <s v="tzanettig2@gravatar.com"/>
    <x v="1"/>
    <s v="Ara"/>
    <s v="M"/>
    <x v="1"/>
    <n v="6.75"/>
    <n v="33.75"/>
    <x v="2"/>
    <x v="0"/>
  </r>
  <r>
    <s v="QYC-63914-195"/>
    <x v="449"/>
    <s v="39789-43945-IV"/>
    <s v="E-L-1"/>
    <n v="3"/>
    <x v="534"/>
    <s v="rkirtleyg4@hatena.ne.jp"/>
    <x v="0"/>
    <s v="Exc"/>
    <s v="L"/>
    <x v="0"/>
    <n v="14.85"/>
    <n v="44.55"/>
    <x v="1"/>
    <x v="1"/>
  </r>
  <r>
    <s v="OIB-77163-890"/>
    <x v="450"/>
    <s v="38972-89678-ZM"/>
    <s v="E-L-0.5"/>
    <n v="5"/>
    <x v="535"/>
    <s v="cclemencetg5@weather.com"/>
    <x v="2"/>
    <s v="Exc"/>
    <s v="L"/>
    <x v="1"/>
    <n v="8.91"/>
    <n v="44.55"/>
    <x v="1"/>
    <x v="1"/>
  </r>
  <r>
    <s v="SGS-87525-238"/>
    <x v="451"/>
    <s v="91465-84526-IJ"/>
    <s v="E-D-1"/>
    <n v="5"/>
    <x v="536"/>
    <s v="rdonetg6@oakley.com"/>
    <x v="0"/>
    <s v="Exc"/>
    <s v="D"/>
    <x v="0"/>
    <n v="12.15"/>
    <n v="60.75"/>
    <x v="1"/>
    <x v="2"/>
  </r>
  <r>
    <s v="GQR-12490-152"/>
    <x v="83"/>
    <s v="22832-98538-RB"/>
    <s v="R-L-0.2"/>
    <n v="1"/>
    <x v="537"/>
    <s v="sgaweng7@creativecommons.org"/>
    <x v="0"/>
    <s v="Rob"/>
    <s v="L"/>
    <x v="3"/>
    <n v="3.5849999999999995"/>
    <n v="3.5849999999999995"/>
    <x v="0"/>
    <x v="1"/>
  </r>
  <r>
    <s v="UOJ-28238-299"/>
    <x v="452"/>
    <s v="30844-91890-ZA"/>
    <s v="R-L-0.2"/>
    <n v="6"/>
    <x v="538"/>
    <s v="rreadieg8@guardian.co.uk"/>
    <x v="0"/>
    <s v="Rob"/>
    <s v="L"/>
    <x v="3"/>
    <n v="3.5849999999999995"/>
    <n v="21.509999999999998"/>
    <x v="0"/>
    <x v="1"/>
  </r>
  <r>
    <s v="ETD-58130-674"/>
    <x v="453"/>
    <s v="05325-97750-WP"/>
    <s v="E-M-0.5"/>
    <n v="2"/>
    <x v="539"/>
    <s v="cverissimogh@theglobeandmail.com"/>
    <x v="2"/>
    <s v="Exc"/>
    <s v="M"/>
    <x v="1"/>
    <n v="8.25"/>
    <n v="16.5"/>
    <x v="1"/>
    <x v="0"/>
  </r>
  <r>
    <s v="UPF-60123-025"/>
    <x v="454"/>
    <s v="88992-49081-AT"/>
    <s v="R-L-2.5"/>
    <n v="3"/>
    <x v="540"/>
    <s v=""/>
    <x v="0"/>
    <s v="Rob"/>
    <s v="L"/>
    <x v="2"/>
    <n v="27.484999999999996"/>
    <n v="82.454999999999984"/>
    <x v="0"/>
    <x v="1"/>
  </r>
  <r>
    <s v="NQS-01613-687"/>
    <x v="455"/>
    <s v="10204-31464-SA"/>
    <s v="L-D-0.5"/>
    <n v="1"/>
    <x v="541"/>
    <s v="bogb@elpais.com"/>
    <x v="0"/>
    <s v="Lib"/>
    <s v="D"/>
    <x v="1"/>
    <n v="7.77"/>
    <n v="7.77"/>
    <x v="3"/>
    <x v="2"/>
  </r>
  <r>
    <s v="MGH-36050-573"/>
    <x v="456"/>
    <s v="75156-80911-YT"/>
    <s v="R-M-0.5"/>
    <n v="2"/>
    <x v="542"/>
    <s v="vstansburygc@unblog.fr"/>
    <x v="0"/>
    <s v="Rob"/>
    <s v="M"/>
    <x v="1"/>
    <n v="5.97"/>
    <n v="11.94"/>
    <x v="0"/>
    <x v="0"/>
  </r>
  <r>
    <s v="UVF-59322-459"/>
    <x v="373"/>
    <s v="53971-49906-PZ"/>
    <s v="E-L-2.5"/>
    <n v="6"/>
    <x v="543"/>
    <s v="dheinonengd@printfriendly.com"/>
    <x v="0"/>
    <s v="Exc"/>
    <s v="L"/>
    <x v="2"/>
    <n v="34.154999999999994"/>
    <n v="204.92999999999995"/>
    <x v="1"/>
    <x v="1"/>
  </r>
  <r>
    <s v="VET-41158-896"/>
    <x v="457"/>
    <s v="10728-17633-ST"/>
    <s v="E-M-2.5"/>
    <n v="2"/>
    <x v="544"/>
    <s v="jshentonge@google.com.hk"/>
    <x v="0"/>
    <s v="Exc"/>
    <s v="M"/>
    <x v="2"/>
    <n v="31.624999999999996"/>
    <n v="63.249999999999993"/>
    <x v="1"/>
    <x v="0"/>
  </r>
  <r>
    <s v="XYL-52196-459"/>
    <x v="458"/>
    <s v="13549-65017-VE"/>
    <s v="R-D-0.2"/>
    <n v="3"/>
    <x v="545"/>
    <s v="jwilkissongf@nba.com"/>
    <x v="0"/>
    <s v="Rob"/>
    <s v="D"/>
    <x v="3"/>
    <n v="2.6849999999999996"/>
    <n v="8.0549999999999997"/>
    <x v="0"/>
    <x v="2"/>
  </r>
  <r>
    <s v="BPZ-51283-916"/>
    <x v="264"/>
    <s v="87688-42420-TO"/>
    <s v="A-M-2.5"/>
    <n v="2"/>
    <x v="546"/>
    <s v=""/>
    <x v="0"/>
    <s v="Ara"/>
    <s v="M"/>
    <x v="2"/>
    <n v="25.874999999999996"/>
    <n v="51.749999999999993"/>
    <x v="2"/>
    <x v="0"/>
  </r>
  <r>
    <s v="VQW-91903-926"/>
    <x v="459"/>
    <s v="05325-97750-WP"/>
    <s v="E-D-2.5"/>
    <n v="1"/>
    <x v="539"/>
    <s v="cverissimogh@theglobeandmail.com"/>
    <x v="2"/>
    <s v="Exc"/>
    <s v="D"/>
    <x v="2"/>
    <n v="27.945"/>
    <n v="27.945"/>
    <x v="1"/>
    <x v="2"/>
  </r>
  <r>
    <s v="OLF-77983-457"/>
    <x v="460"/>
    <s v="51901-35210-UI"/>
    <s v="A-L-2.5"/>
    <n v="2"/>
    <x v="547"/>
    <s v="gstarcksgi@abc.net.au"/>
    <x v="0"/>
    <s v="Ara"/>
    <s v="L"/>
    <x v="2"/>
    <n v="29.784999999999997"/>
    <n v="59.569999999999993"/>
    <x v="2"/>
    <x v="1"/>
  </r>
  <r>
    <s v="MVI-04946-827"/>
    <x v="461"/>
    <s v="62483-50867-OM"/>
    <s v="E-L-1"/>
    <n v="1"/>
    <x v="548"/>
    <s v=""/>
    <x v="2"/>
    <s v="Exc"/>
    <s v="L"/>
    <x v="0"/>
    <n v="14.85"/>
    <n v="14.85"/>
    <x v="1"/>
    <x v="1"/>
  </r>
  <r>
    <s v="UOG-94188-104"/>
    <x v="219"/>
    <s v="92753-50029-SD"/>
    <s v="A-M-0.5"/>
    <n v="5"/>
    <x v="549"/>
    <s v="kscholardgk@sbwire.com"/>
    <x v="0"/>
    <s v="Ara"/>
    <s v="M"/>
    <x v="1"/>
    <n v="6.75"/>
    <n v="33.75"/>
    <x v="2"/>
    <x v="0"/>
  </r>
  <r>
    <s v="DSN-15872-519"/>
    <x v="462"/>
    <s v="53809-98498-SN"/>
    <s v="L-L-2.5"/>
    <n v="4"/>
    <x v="550"/>
    <s v="bkindleygl@wikimedia.org"/>
    <x v="0"/>
    <s v="Lib"/>
    <s v="L"/>
    <x v="2"/>
    <n v="36.454999999999998"/>
    <n v="145.82"/>
    <x v="3"/>
    <x v="1"/>
  </r>
  <r>
    <s v="OUQ-73954-002"/>
    <x v="463"/>
    <s v="66308-13503-KD"/>
    <s v="R-M-0.2"/>
    <n v="4"/>
    <x v="551"/>
    <s v="khammettgm@dmoz.org"/>
    <x v="0"/>
    <s v="Rob"/>
    <s v="M"/>
    <x v="3"/>
    <n v="2.9849999999999999"/>
    <n v="11.94"/>
    <x v="0"/>
    <x v="0"/>
  </r>
  <r>
    <s v="LGL-16843-667"/>
    <x v="464"/>
    <s v="82458-87830-JE"/>
    <s v="A-D-0.2"/>
    <n v="4"/>
    <x v="552"/>
    <s v="ahulburtgn@fda.gov"/>
    <x v="0"/>
    <s v="Ara"/>
    <s v="D"/>
    <x v="3"/>
    <n v="2.9849999999999999"/>
    <n v="11.94"/>
    <x v="2"/>
    <x v="2"/>
  </r>
  <r>
    <s v="TCC-89722-031"/>
    <x v="465"/>
    <s v="41611-34336-WT"/>
    <s v="L-D-0.5"/>
    <n v="1"/>
    <x v="553"/>
    <s v="plauritzengo@photobucket.com"/>
    <x v="0"/>
    <s v="Lib"/>
    <s v="D"/>
    <x v="1"/>
    <n v="7.77"/>
    <n v="7.77"/>
    <x v="3"/>
    <x v="2"/>
  </r>
  <r>
    <s v="TRA-79507-007"/>
    <x v="466"/>
    <s v="70089-27418-UJ"/>
    <s v="R-L-2.5"/>
    <n v="4"/>
    <x v="554"/>
    <s v="aburgwingp@redcross.org"/>
    <x v="0"/>
    <s v="Rob"/>
    <s v="L"/>
    <x v="2"/>
    <n v="27.484999999999996"/>
    <n v="109.93999999999998"/>
    <x v="0"/>
    <x v="1"/>
  </r>
  <r>
    <s v="MZJ-77284-941"/>
    <x v="467"/>
    <s v="99978-56910-BN"/>
    <s v="E-L-0.2"/>
    <n v="5"/>
    <x v="555"/>
    <s v="erolingq@google.fr"/>
    <x v="0"/>
    <s v="Exc"/>
    <s v="L"/>
    <x v="3"/>
    <n v="4.4550000000000001"/>
    <n v="22.274999999999999"/>
    <x v="1"/>
    <x v="1"/>
  </r>
  <r>
    <s v="AXN-57779-891"/>
    <x v="468"/>
    <s v="09668-23340-IC"/>
    <s v="R-M-0.2"/>
    <n v="3"/>
    <x v="556"/>
    <s v="dfowlegr@epa.gov"/>
    <x v="0"/>
    <s v="Rob"/>
    <s v="M"/>
    <x v="3"/>
    <n v="2.9849999999999999"/>
    <n v="8.9550000000000001"/>
    <x v="0"/>
    <x v="0"/>
  </r>
  <r>
    <s v="PJB-15659-994"/>
    <x v="469"/>
    <s v="39457-62611-YK"/>
    <s v="L-D-2.5"/>
    <n v="4"/>
    <x v="557"/>
    <s v=""/>
    <x v="1"/>
    <s v="Lib"/>
    <s v="D"/>
    <x v="2"/>
    <n v="29.784999999999997"/>
    <n v="119.13999999999999"/>
    <x v="3"/>
    <x v="2"/>
  </r>
  <r>
    <s v="LTS-03470-353"/>
    <x v="470"/>
    <s v="90985-89807-RW"/>
    <s v="A-L-2.5"/>
    <n v="5"/>
    <x v="558"/>
    <s v="wpowleslandgt@soundcloud.com"/>
    <x v="0"/>
    <s v="Ara"/>
    <s v="L"/>
    <x v="2"/>
    <n v="29.784999999999997"/>
    <n v="148.92499999999998"/>
    <x v="2"/>
    <x v="1"/>
  </r>
  <r>
    <s v="UMM-28497-689"/>
    <x v="471"/>
    <s v="05325-97750-WP"/>
    <s v="L-L-2.5"/>
    <n v="3"/>
    <x v="539"/>
    <s v="cverissimogh@theglobeandmail.com"/>
    <x v="2"/>
    <s v="Lib"/>
    <s v="L"/>
    <x v="2"/>
    <n v="36.454999999999998"/>
    <n v="109.36499999999999"/>
    <x v="3"/>
    <x v="1"/>
  </r>
  <r>
    <s v="MJZ-93232-402"/>
    <x v="472"/>
    <s v="17816-67941-ZS"/>
    <s v="E-D-0.2"/>
    <n v="1"/>
    <x v="559"/>
    <s v="lellinghamgv@sciencedaily.com"/>
    <x v="0"/>
    <s v="Exc"/>
    <s v="D"/>
    <x v="3"/>
    <n v="3.645"/>
    <n v="3.645"/>
    <x v="1"/>
    <x v="2"/>
  </r>
  <r>
    <s v="UHW-74617-126"/>
    <x v="173"/>
    <s v="90816-65619-LM"/>
    <s v="E-D-2.5"/>
    <n v="2"/>
    <x v="560"/>
    <s v=""/>
    <x v="0"/>
    <s v="Exc"/>
    <s v="D"/>
    <x v="2"/>
    <n v="27.945"/>
    <n v="55.89"/>
    <x v="1"/>
    <x v="2"/>
  </r>
  <r>
    <s v="RIK-61730-794"/>
    <x v="473"/>
    <s v="69761-61146-KD"/>
    <s v="L-M-0.2"/>
    <n v="6"/>
    <x v="561"/>
    <s v="afendtgx@forbes.com"/>
    <x v="0"/>
    <s v="Lib"/>
    <s v="M"/>
    <x v="3"/>
    <n v="4.3650000000000002"/>
    <n v="26.19"/>
    <x v="3"/>
    <x v="0"/>
  </r>
  <r>
    <s v="IDJ-55379-750"/>
    <x v="474"/>
    <s v="24040-20817-QB"/>
    <s v="R-M-1"/>
    <n v="4"/>
    <x v="562"/>
    <s v="acleyburngy@lycos.com"/>
    <x v="0"/>
    <s v="Rob"/>
    <s v="M"/>
    <x v="0"/>
    <n v="9.9499999999999993"/>
    <n v="39.799999999999997"/>
    <x v="0"/>
    <x v="0"/>
  </r>
  <r>
    <s v="OHX-11953-965"/>
    <x v="475"/>
    <s v="19524-21432-XP"/>
    <s v="E-L-2.5"/>
    <n v="2"/>
    <x v="563"/>
    <s v="tcastiglionegz@xing.com"/>
    <x v="0"/>
    <s v="Exc"/>
    <s v="L"/>
    <x v="2"/>
    <n v="34.154999999999994"/>
    <n v="68.309999999999988"/>
    <x v="1"/>
    <x v="1"/>
  </r>
  <r>
    <s v="TVV-42245-088"/>
    <x v="476"/>
    <s v="14398-43114-RV"/>
    <s v="A-M-0.2"/>
    <n v="4"/>
    <x v="564"/>
    <s v=""/>
    <x v="1"/>
    <s v="Ara"/>
    <s v="M"/>
    <x v="3"/>
    <n v="3.375"/>
    <n v="13.5"/>
    <x v="2"/>
    <x v="0"/>
  </r>
  <r>
    <s v="DYP-74337-787"/>
    <x v="431"/>
    <s v="41486-52502-QQ"/>
    <s v="R-M-0.5"/>
    <n v="1"/>
    <x v="565"/>
    <s v=""/>
    <x v="0"/>
    <s v="Rob"/>
    <s v="M"/>
    <x v="1"/>
    <n v="5.97"/>
    <n v="5.97"/>
    <x v="0"/>
    <x v="0"/>
  </r>
  <r>
    <s v="OKA-93124-100"/>
    <x v="477"/>
    <s v="05325-97750-WP"/>
    <s v="R-M-0.5"/>
    <n v="5"/>
    <x v="539"/>
    <s v="cverissimogh@theglobeandmail.com"/>
    <x v="2"/>
    <s v="Rob"/>
    <s v="M"/>
    <x v="1"/>
    <n v="5.97"/>
    <n v="29.849999999999998"/>
    <x v="0"/>
    <x v="0"/>
  </r>
  <r>
    <s v="IXW-20780-268"/>
    <x v="478"/>
    <s v="20236-64364-QL"/>
    <s v="L-L-2.5"/>
    <n v="2"/>
    <x v="566"/>
    <s v="scouronneh3@mozilla.org"/>
    <x v="0"/>
    <s v="Lib"/>
    <s v="L"/>
    <x v="2"/>
    <n v="36.454999999999998"/>
    <n v="72.91"/>
    <x v="3"/>
    <x v="1"/>
  </r>
  <r>
    <s v="NGG-24006-937"/>
    <x v="45"/>
    <s v="29102-40100-TZ"/>
    <s v="E-M-2.5"/>
    <n v="4"/>
    <x v="567"/>
    <s v="lflippellih4@github.io"/>
    <x v="2"/>
    <s v="Exc"/>
    <s v="M"/>
    <x v="2"/>
    <n v="31.624999999999996"/>
    <n v="126.49999999999999"/>
    <x v="1"/>
    <x v="0"/>
  </r>
  <r>
    <s v="JZC-31180-557"/>
    <x v="444"/>
    <s v="09171-42203-EB"/>
    <s v="L-M-2.5"/>
    <n v="1"/>
    <x v="568"/>
    <s v="relizabethh5@live.com"/>
    <x v="0"/>
    <s v="Lib"/>
    <s v="M"/>
    <x v="2"/>
    <n v="33.464999999999996"/>
    <n v="33.464999999999996"/>
    <x v="3"/>
    <x v="0"/>
  </r>
  <r>
    <s v="ZMU-63715-204"/>
    <x v="479"/>
    <s v="29060-75856-UI"/>
    <s v="E-D-1"/>
    <n v="6"/>
    <x v="569"/>
    <s v="irenhardh6@i2i.jp"/>
    <x v="0"/>
    <s v="Exc"/>
    <s v="D"/>
    <x v="0"/>
    <n v="12.15"/>
    <n v="72.900000000000006"/>
    <x v="1"/>
    <x v="2"/>
  </r>
  <r>
    <s v="GND-08192-056"/>
    <x v="480"/>
    <s v="17088-16989-PL"/>
    <s v="L-D-0.5"/>
    <n v="2"/>
    <x v="570"/>
    <s v="wrocheh7@xinhuanet.com"/>
    <x v="0"/>
    <s v="Lib"/>
    <s v="D"/>
    <x v="1"/>
    <n v="7.77"/>
    <n v="15.54"/>
    <x v="3"/>
    <x v="2"/>
  </r>
  <r>
    <s v="RYY-38961-093"/>
    <x v="481"/>
    <s v="14756-18321-CL"/>
    <s v="A-M-0.2"/>
    <n v="6"/>
    <x v="571"/>
    <s v="lalawayhh@weather.com"/>
    <x v="0"/>
    <s v="Ara"/>
    <s v="M"/>
    <x v="3"/>
    <n v="3.375"/>
    <n v="20.25"/>
    <x v="2"/>
    <x v="0"/>
  </r>
  <r>
    <s v="CVA-64996-969"/>
    <x v="478"/>
    <s v="13324-78688-MI"/>
    <s v="A-L-1"/>
    <n v="6"/>
    <x v="572"/>
    <s v="codgaardh9@nsw.gov.au"/>
    <x v="0"/>
    <s v="Ara"/>
    <s v="L"/>
    <x v="0"/>
    <n v="12.95"/>
    <n v="77.699999999999989"/>
    <x v="2"/>
    <x v="1"/>
  </r>
  <r>
    <s v="XTH-67276-442"/>
    <x v="482"/>
    <s v="73799-04749-BM"/>
    <s v="L-M-2.5"/>
    <n v="4"/>
    <x v="573"/>
    <s v="bbyrdha@4shared.com"/>
    <x v="0"/>
    <s v="Lib"/>
    <s v="M"/>
    <x v="2"/>
    <n v="33.464999999999996"/>
    <n v="133.85999999999999"/>
    <x v="3"/>
    <x v="0"/>
  </r>
  <r>
    <s v="PVU-02950-470"/>
    <x v="353"/>
    <s v="01927-46702-YT"/>
    <s v="E-D-1"/>
    <n v="1"/>
    <x v="574"/>
    <s v=""/>
    <x v="2"/>
    <s v="Exc"/>
    <s v="D"/>
    <x v="0"/>
    <n v="12.15"/>
    <n v="12.15"/>
    <x v="1"/>
    <x v="2"/>
  </r>
  <r>
    <s v="XSN-26809-910"/>
    <x v="199"/>
    <s v="80467-17137-TO"/>
    <s v="E-M-2.5"/>
    <n v="2"/>
    <x v="575"/>
    <s v="dchardinhc@nhs.uk"/>
    <x v="1"/>
    <s v="Exc"/>
    <s v="M"/>
    <x v="2"/>
    <n v="31.624999999999996"/>
    <n v="63.249999999999993"/>
    <x v="1"/>
    <x v="0"/>
  </r>
  <r>
    <s v="UDN-88321-005"/>
    <x v="372"/>
    <s v="14640-87215-BK"/>
    <s v="R-L-0.5"/>
    <n v="5"/>
    <x v="576"/>
    <s v="hradbonehd@newsvine.com"/>
    <x v="0"/>
    <s v="Rob"/>
    <s v="L"/>
    <x v="1"/>
    <n v="7.169999999999999"/>
    <n v="35.849999999999994"/>
    <x v="0"/>
    <x v="1"/>
  </r>
  <r>
    <s v="EXP-21628-670"/>
    <x v="267"/>
    <s v="94447-35885-HK"/>
    <s v="A-M-2.5"/>
    <n v="3"/>
    <x v="577"/>
    <s v="wbernthhe@miitbeian.gov.cn"/>
    <x v="0"/>
    <s v="Ara"/>
    <s v="M"/>
    <x v="2"/>
    <n v="25.874999999999996"/>
    <n v="77.624999999999986"/>
    <x v="2"/>
    <x v="0"/>
  </r>
  <r>
    <s v="VGM-24161-361"/>
    <x v="480"/>
    <s v="71034-49694-CS"/>
    <s v="E-M-2.5"/>
    <n v="2"/>
    <x v="578"/>
    <s v="bacarsonhf@cnn.com"/>
    <x v="0"/>
    <s v="Exc"/>
    <s v="M"/>
    <x v="2"/>
    <n v="31.624999999999996"/>
    <n v="63.249999999999993"/>
    <x v="1"/>
    <x v="0"/>
  </r>
  <r>
    <s v="PKN-19556-918"/>
    <x v="483"/>
    <s v="00445-42781-KX"/>
    <s v="E-L-0.2"/>
    <n v="6"/>
    <x v="579"/>
    <s v="fbrighamhg@blog.com"/>
    <x v="1"/>
    <s v="Exc"/>
    <s v="L"/>
    <x v="3"/>
    <n v="4.4550000000000001"/>
    <n v="26.73"/>
    <x v="1"/>
    <x v="1"/>
  </r>
  <r>
    <s v="PKN-19556-918"/>
    <x v="483"/>
    <s v="00445-42781-KX"/>
    <s v="L-D-0.5"/>
    <n v="4"/>
    <x v="579"/>
    <s v="fbrighamhg@blog.com"/>
    <x v="1"/>
    <s v="Lib"/>
    <s v="D"/>
    <x v="1"/>
    <n v="7.77"/>
    <n v="31.08"/>
    <x v="3"/>
    <x v="2"/>
  </r>
  <r>
    <s v="PKN-19556-918"/>
    <x v="483"/>
    <s v="00445-42781-KX"/>
    <s v="A-D-0.2"/>
    <n v="1"/>
    <x v="579"/>
    <s v="fbrighamhg@blog.com"/>
    <x v="1"/>
    <s v="Ara"/>
    <s v="D"/>
    <x v="3"/>
    <n v="2.9849999999999999"/>
    <n v="2.9849999999999999"/>
    <x v="2"/>
    <x v="2"/>
  </r>
  <r>
    <s v="PKN-19556-918"/>
    <x v="483"/>
    <s v="00445-42781-KX"/>
    <s v="R-D-2.5"/>
    <n v="5"/>
    <x v="579"/>
    <s v="fbrighamhg@blog.com"/>
    <x v="1"/>
    <s v="Rob"/>
    <s v="D"/>
    <x v="2"/>
    <n v="20.584999999999997"/>
    <n v="102.92499999999998"/>
    <x v="0"/>
    <x v="2"/>
  </r>
  <r>
    <s v="DXQ-44537-297"/>
    <x v="484"/>
    <s v="96116-24737-LV"/>
    <s v="E-L-0.5"/>
    <n v="4"/>
    <x v="580"/>
    <s v="myoxenhk@google.com"/>
    <x v="0"/>
    <s v="Exc"/>
    <s v="L"/>
    <x v="1"/>
    <n v="8.91"/>
    <n v="35.64"/>
    <x v="1"/>
    <x v="1"/>
  </r>
  <r>
    <s v="BPC-54727-307"/>
    <x v="485"/>
    <s v="18684-73088-YL"/>
    <s v="R-L-1"/>
    <n v="4"/>
    <x v="581"/>
    <s v="gmcgavinhl@histats.com"/>
    <x v="0"/>
    <s v="Rob"/>
    <s v="L"/>
    <x v="0"/>
    <n v="11.95"/>
    <n v="47.8"/>
    <x v="0"/>
    <x v="1"/>
  </r>
  <r>
    <s v="KSH-47717-456"/>
    <x v="486"/>
    <s v="74671-55639-TU"/>
    <s v="L-M-1"/>
    <n v="3"/>
    <x v="582"/>
    <s v="luttermarehm@engadget.com"/>
    <x v="0"/>
    <s v="Lib"/>
    <s v="M"/>
    <x v="0"/>
    <n v="14.55"/>
    <n v="43.650000000000006"/>
    <x v="3"/>
    <x v="0"/>
  </r>
  <r>
    <s v="ANK-59436-446"/>
    <x v="487"/>
    <s v="17488-65879-XL"/>
    <s v="E-L-0.5"/>
    <n v="4"/>
    <x v="583"/>
    <s v="edambrogiohn@techcrunch.com"/>
    <x v="0"/>
    <s v="Exc"/>
    <s v="L"/>
    <x v="1"/>
    <n v="8.91"/>
    <n v="35.64"/>
    <x v="1"/>
    <x v="1"/>
  </r>
  <r>
    <s v="AYY-83051-752"/>
    <x v="488"/>
    <s v="46431-09298-OU"/>
    <s v="L-L-1"/>
    <n v="6"/>
    <x v="584"/>
    <s v="cwinchcombeho@jiathis.com"/>
    <x v="0"/>
    <s v="Lib"/>
    <s v="L"/>
    <x v="0"/>
    <n v="15.85"/>
    <n v="95.1"/>
    <x v="3"/>
    <x v="1"/>
  </r>
  <r>
    <s v="CSW-59644-267"/>
    <x v="489"/>
    <s v="60378-26473-FE"/>
    <s v="E-M-2.5"/>
    <n v="1"/>
    <x v="585"/>
    <s v="bpaumierhp@umn.edu"/>
    <x v="1"/>
    <s v="Exc"/>
    <s v="M"/>
    <x v="2"/>
    <n v="31.624999999999996"/>
    <n v="31.624999999999996"/>
    <x v="1"/>
    <x v="0"/>
  </r>
  <r>
    <s v="ITY-92466-909"/>
    <x v="162"/>
    <s v="34927-68586-ZV"/>
    <s v="A-M-2.5"/>
    <n v="3"/>
    <x v="586"/>
    <s v=""/>
    <x v="1"/>
    <s v="Ara"/>
    <s v="M"/>
    <x v="2"/>
    <n v="25.874999999999996"/>
    <n v="77.624999999999986"/>
    <x v="2"/>
    <x v="0"/>
  </r>
  <r>
    <s v="IGW-04801-466"/>
    <x v="490"/>
    <s v="29051-27555-GD"/>
    <s v="L-D-0.2"/>
    <n v="1"/>
    <x v="587"/>
    <s v="jcapeyhr@bravesites.com"/>
    <x v="0"/>
    <s v="Lib"/>
    <s v="D"/>
    <x v="3"/>
    <n v="3.8849999999999998"/>
    <n v="3.8849999999999998"/>
    <x v="3"/>
    <x v="2"/>
  </r>
  <r>
    <s v="LJN-34281-921"/>
    <x v="491"/>
    <s v="52143-35672-JF"/>
    <s v="R-L-2.5"/>
    <n v="5"/>
    <x v="588"/>
    <s v="tmathonneti0@google.co.jp"/>
    <x v="0"/>
    <s v="Rob"/>
    <s v="L"/>
    <x v="2"/>
    <n v="27.484999999999996"/>
    <n v="137.42499999999998"/>
    <x v="0"/>
    <x v="1"/>
  </r>
  <r>
    <s v="BWZ-46364-547"/>
    <x v="301"/>
    <s v="64918-67725-MN"/>
    <s v="R-L-1"/>
    <n v="3"/>
    <x v="589"/>
    <s v="ybasillht@theguardian.com"/>
    <x v="0"/>
    <s v="Rob"/>
    <s v="L"/>
    <x v="0"/>
    <n v="11.95"/>
    <n v="35.849999999999994"/>
    <x v="0"/>
    <x v="1"/>
  </r>
  <r>
    <s v="SBC-95710-706"/>
    <x v="194"/>
    <s v="85634-61759-ND"/>
    <s v="E-M-0.2"/>
    <n v="2"/>
    <x v="590"/>
    <s v="mbaistowhu@i2i.jp"/>
    <x v="2"/>
    <s v="Exc"/>
    <s v="M"/>
    <x v="3"/>
    <n v="4.125"/>
    <n v="8.25"/>
    <x v="1"/>
    <x v="0"/>
  </r>
  <r>
    <s v="WRN-55114-031"/>
    <x v="26"/>
    <s v="40180-22940-QB"/>
    <s v="E-L-2.5"/>
    <n v="3"/>
    <x v="591"/>
    <s v="cpallanthv@typepad.com"/>
    <x v="0"/>
    <s v="Exc"/>
    <s v="L"/>
    <x v="2"/>
    <n v="34.154999999999994"/>
    <n v="102.46499999999997"/>
    <x v="1"/>
    <x v="1"/>
  </r>
  <r>
    <s v="TZU-64255-831"/>
    <x v="125"/>
    <s v="34666-76738-SQ"/>
    <s v="R-D-2.5"/>
    <n v="2"/>
    <x v="592"/>
    <s v=""/>
    <x v="0"/>
    <s v="Rob"/>
    <s v="D"/>
    <x v="2"/>
    <n v="20.584999999999997"/>
    <n v="41.169999999999995"/>
    <x v="0"/>
    <x v="2"/>
  </r>
  <r>
    <s v="JVF-91003-729"/>
    <x v="492"/>
    <s v="98536-88616-FF"/>
    <s v="A-D-2.5"/>
    <n v="3"/>
    <x v="593"/>
    <s v="dohx@redcross.org"/>
    <x v="0"/>
    <s v="Ara"/>
    <s v="D"/>
    <x v="2"/>
    <n v="22.884999999999998"/>
    <n v="68.655000000000001"/>
    <x v="2"/>
    <x v="2"/>
  </r>
  <r>
    <s v="MVB-22135-665"/>
    <x v="462"/>
    <s v="55621-06130-SA"/>
    <s v="A-D-1"/>
    <n v="1"/>
    <x v="594"/>
    <s v="drallinhy@howstuffworks.com"/>
    <x v="0"/>
    <s v="Ara"/>
    <s v="D"/>
    <x v="0"/>
    <n v="9.9499999999999993"/>
    <n v="9.9499999999999993"/>
    <x v="2"/>
    <x v="2"/>
  </r>
  <r>
    <s v="CKS-47815-571"/>
    <x v="493"/>
    <s v="45666-86771-EH"/>
    <s v="L-L-0.5"/>
    <n v="3"/>
    <x v="595"/>
    <s v="achillhz@epa.gov"/>
    <x v="2"/>
    <s v="Lib"/>
    <s v="L"/>
    <x v="1"/>
    <n v="9.51"/>
    <n v="28.53"/>
    <x v="3"/>
    <x v="1"/>
  </r>
  <r>
    <s v="OAW-17338-101"/>
    <x v="494"/>
    <s v="52143-35672-JF"/>
    <s v="R-D-0.2"/>
    <n v="6"/>
    <x v="588"/>
    <s v="tmathonneti0@google.co.jp"/>
    <x v="0"/>
    <s v="Rob"/>
    <s v="D"/>
    <x v="3"/>
    <n v="2.6849999999999996"/>
    <n v="16.11"/>
    <x v="0"/>
    <x v="2"/>
  </r>
  <r>
    <s v="ALP-37623-536"/>
    <x v="495"/>
    <s v="24689-69376-XX"/>
    <s v="L-L-1"/>
    <n v="6"/>
    <x v="596"/>
    <s v="cdenysi1@is.gd"/>
    <x v="2"/>
    <s v="Lib"/>
    <s v="L"/>
    <x v="0"/>
    <n v="15.85"/>
    <n v="95.1"/>
    <x v="3"/>
    <x v="1"/>
  </r>
  <r>
    <s v="WMU-87639-108"/>
    <x v="496"/>
    <s v="71891-51101-VQ"/>
    <s v="R-D-0.5"/>
    <n v="1"/>
    <x v="597"/>
    <s v="cstebbingsi2@drupal.org"/>
    <x v="0"/>
    <s v="Rob"/>
    <s v="D"/>
    <x v="1"/>
    <n v="5.3699999999999992"/>
    <n v="5.3699999999999992"/>
    <x v="0"/>
    <x v="2"/>
  </r>
  <r>
    <s v="USN-44968-231"/>
    <x v="497"/>
    <s v="71749-05400-CN"/>
    <s v="R-L-1"/>
    <n v="4"/>
    <x v="598"/>
    <s v=""/>
    <x v="0"/>
    <s v="Rob"/>
    <s v="L"/>
    <x v="0"/>
    <n v="11.95"/>
    <n v="47.8"/>
    <x v="0"/>
    <x v="1"/>
  </r>
  <r>
    <s v="YZG-20575-451"/>
    <x v="498"/>
    <s v="64845-00270-NO"/>
    <s v="L-L-1"/>
    <n v="4"/>
    <x v="599"/>
    <s v="rzywickii4@ifeng.com"/>
    <x v="1"/>
    <s v="Lib"/>
    <s v="L"/>
    <x v="0"/>
    <n v="15.85"/>
    <n v="63.4"/>
    <x v="3"/>
    <x v="1"/>
  </r>
  <r>
    <s v="HTH-52867-812"/>
    <x v="382"/>
    <s v="29851-36402-UX"/>
    <s v="A-M-2.5"/>
    <n v="4"/>
    <x v="600"/>
    <s v="aburgetti5@moonfruit.com"/>
    <x v="0"/>
    <s v="Ara"/>
    <s v="M"/>
    <x v="2"/>
    <n v="25.874999999999996"/>
    <n v="103.49999999999999"/>
    <x v="2"/>
    <x v="0"/>
  </r>
  <r>
    <s v="FWU-44971-444"/>
    <x v="499"/>
    <s v="12190-25421-WM"/>
    <s v="A-D-2.5"/>
    <n v="3"/>
    <x v="601"/>
    <s v="mmalloyi6@seattletimes.com"/>
    <x v="0"/>
    <s v="Ara"/>
    <s v="D"/>
    <x v="2"/>
    <n v="22.884999999999998"/>
    <n v="68.655000000000001"/>
    <x v="2"/>
    <x v="2"/>
  </r>
  <r>
    <s v="EQI-82205-066"/>
    <x v="500"/>
    <s v="52316-30571-GD"/>
    <s v="R-M-2.5"/>
    <n v="2"/>
    <x v="602"/>
    <s v="mmcparlandi7@w3.org"/>
    <x v="0"/>
    <s v="Rob"/>
    <s v="M"/>
    <x v="2"/>
    <n v="22.884999999999998"/>
    <n v="45.769999999999996"/>
    <x v="0"/>
    <x v="0"/>
  </r>
  <r>
    <s v="NAR-00747-074"/>
    <x v="501"/>
    <s v="23243-92649-RY"/>
    <s v="L-D-1"/>
    <n v="4"/>
    <x v="603"/>
    <s v="sjennaroyi8@purevolume.com"/>
    <x v="0"/>
    <s v="Lib"/>
    <s v="D"/>
    <x v="0"/>
    <n v="12.95"/>
    <n v="51.8"/>
    <x v="3"/>
    <x v="2"/>
  </r>
  <r>
    <s v="JYR-22052-185"/>
    <x v="502"/>
    <s v="39528-19971-OR"/>
    <s v="A-M-0.5"/>
    <n v="2"/>
    <x v="604"/>
    <s v="wplacei9@wsj.com"/>
    <x v="0"/>
    <s v="Ara"/>
    <s v="M"/>
    <x v="1"/>
    <n v="6.75"/>
    <n v="13.5"/>
    <x v="2"/>
    <x v="0"/>
  </r>
  <r>
    <s v="XKO-54097-932"/>
    <x v="503"/>
    <s v="32743-78448-KT"/>
    <s v="E-M-0.5"/>
    <n v="3"/>
    <x v="605"/>
    <s v="jmillettik@addtoany.com"/>
    <x v="0"/>
    <s v="Exc"/>
    <s v="M"/>
    <x v="1"/>
    <n v="8.25"/>
    <n v="24.75"/>
    <x v="1"/>
    <x v="0"/>
  </r>
  <r>
    <s v="HXA-72415-025"/>
    <x v="504"/>
    <s v="93417-12322-YB"/>
    <s v="A-D-2.5"/>
    <n v="2"/>
    <x v="606"/>
    <s v="dgadsdenib@google.com.hk"/>
    <x v="1"/>
    <s v="Ara"/>
    <s v="D"/>
    <x v="2"/>
    <n v="22.884999999999998"/>
    <n v="45.769999999999996"/>
    <x v="2"/>
    <x v="2"/>
  </r>
  <r>
    <s v="MJF-20065-335"/>
    <x v="497"/>
    <s v="56891-86662-UY"/>
    <s v="E-L-0.5"/>
    <n v="6"/>
    <x v="607"/>
    <s v="vwakelinic@unesco.org"/>
    <x v="0"/>
    <s v="Exc"/>
    <s v="L"/>
    <x v="1"/>
    <n v="8.91"/>
    <n v="53.46"/>
    <x v="1"/>
    <x v="1"/>
  </r>
  <r>
    <s v="GFI-83300-059"/>
    <x v="501"/>
    <s v="40414-26467-VE"/>
    <s v="A-M-0.2"/>
    <n v="6"/>
    <x v="608"/>
    <s v="acampsallid@zimbio.com"/>
    <x v="0"/>
    <s v="Ara"/>
    <s v="M"/>
    <x v="3"/>
    <n v="3.375"/>
    <n v="20.25"/>
    <x v="2"/>
    <x v="0"/>
  </r>
  <r>
    <s v="WJR-51493-682"/>
    <x v="1"/>
    <s v="87858-83734-RK"/>
    <s v="L-D-2.5"/>
    <n v="5"/>
    <x v="609"/>
    <s v="smosebyie@stanford.edu"/>
    <x v="0"/>
    <s v="Lib"/>
    <s v="D"/>
    <x v="2"/>
    <n v="29.784999999999997"/>
    <n v="148.92499999999998"/>
    <x v="3"/>
    <x v="2"/>
  </r>
  <r>
    <s v="SHP-55648-472"/>
    <x v="505"/>
    <s v="46818-20198-GB"/>
    <s v="A-M-1"/>
    <n v="6"/>
    <x v="610"/>
    <s v="cwassif@prweb.com"/>
    <x v="0"/>
    <s v="Ara"/>
    <s v="M"/>
    <x v="0"/>
    <n v="11.25"/>
    <n v="67.5"/>
    <x v="2"/>
    <x v="0"/>
  </r>
  <r>
    <s v="HYR-03455-684"/>
    <x v="506"/>
    <s v="29808-89098-XD"/>
    <s v="E-D-1"/>
    <n v="6"/>
    <x v="611"/>
    <s v="isjostromig@pbs.org"/>
    <x v="0"/>
    <s v="Exc"/>
    <s v="D"/>
    <x v="0"/>
    <n v="12.15"/>
    <n v="72.900000000000006"/>
    <x v="1"/>
    <x v="2"/>
  </r>
  <r>
    <s v="HYR-03455-684"/>
    <x v="506"/>
    <s v="29808-89098-XD"/>
    <s v="L-D-0.2"/>
    <n v="2"/>
    <x v="611"/>
    <s v="isjostromig@pbs.org"/>
    <x v="0"/>
    <s v="Lib"/>
    <s v="D"/>
    <x v="3"/>
    <n v="3.8849999999999998"/>
    <n v="7.77"/>
    <x v="3"/>
    <x v="2"/>
  </r>
  <r>
    <s v="HUG-52766-375"/>
    <x v="507"/>
    <s v="78786-77449-RQ"/>
    <s v="A-D-2.5"/>
    <n v="4"/>
    <x v="612"/>
    <s v="jbranchettii@bravesites.com"/>
    <x v="0"/>
    <s v="Ara"/>
    <s v="D"/>
    <x v="2"/>
    <n v="22.884999999999998"/>
    <n v="91.539999999999992"/>
    <x v="2"/>
    <x v="2"/>
  </r>
  <r>
    <s v="DAH-46595-917"/>
    <x v="508"/>
    <s v="27878-42224-QF"/>
    <s v="A-D-1"/>
    <n v="6"/>
    <x v="613"/>
    <s v="nrudlandij@blogs.com"/>
    <x v="1"/>
    <s v="Ara"/>
    <s v="D"/>
    <x v="0"/>
    <n v="9.9499999999999993"/>
    <n v="59.699999999999996"/>
    <x v="2"/>
    <x v="2"/>
  </r>
  <r>
    <s v="VEM-79839-466"/>
    <x v="509"/>
    <s v="32743-78448-KT"/>
    <s v="R-L-2.5"/>
    <n v="5"/>
    <x v="605"/>
    <s v="jmillettik@addtoany.com"/>
    <x v="0"/>
    <s v="Rob"/>
    <s v="L"/>
    <x v="2"/>
    <n v="27.484999999999996"/>
    <n v="137.42499999999998"/>
    <x v="0"/>
    <x v="1"/>
  </r>
  <r>
    <s v="OWH-11126-533"/>
    <x v="131"/>
    <s v="25331-13794-SB"/>
    <s v="L-M-2.5"/>
    <n v="2"/>
    <x v="614"/>
    <s v="ftourryil@google.de"/>
    <x v="0"/>
    <s v="Lib"/>
    <s v="M"/>
    <x v="2"/>
    <n v="33.464999999999996"/>
    <n v="66.929999999999993"/>
    <x v="3"/>
    <x v="0"/>
  </r>
  <r>
    <s v="UMT-26130-151"/>
    <x v="510"/>
    <s v="55864-37682-GQ"/>
    <s v="L-M-0.2"/>
    <n v="3"/>
    <x v="615"/>
    <s v="cweatherallim@toplist.cz"/>
    <x v="0"/>
    <s v="Lib"/>
    <s v="M"/>
    <x v="3"/>
    <n v="4.3650000000000002"/>
    <n v="13.095000000000001"/>
    <x v="3"/>
    <x v="0"/>
  </r>
  <r>
    <s v="JKA-27899-806"/>
    <x v="511"/>
    <s v="97005-25609-CQ"/>
    <s v="R-L-1"/>
    <n v="5"/>
    <x v="616"/>
    <s v="gheindrickin@usda.gov"/>
    <x v="0"/>
    <s v="Rob"/>
    <s v="L"/>
    <x v="0"/>
    <n v="11.95"/>
    <n v="59.75"/>
    <x v="0"/>
    <x v="1"/>
  </r>
  <r>
    <s v="ULU-07744-724"/>
    <x v="512"/>
    <s v="94058-95794-IJ"/>
    <s v="L-M-0.5"/>
    <n v="5"/>
    <x v="617"/>
    <s v="limasonio@discuz.net"/>
    <x v="0"/>
    <s v="Lib"/>
    <s v="M"/>
    <x v="1"/>
    <n v="8.73"/>
    <n v="43.650000000000006"/>
    <x v="3"/>
    <x v="0"/>
  </r>
  <r>
    <s v="NOM-56457-507"/>
    <x v="513"/>
    <s v="40214-03678-GU"/>
    <s v="E-M-1"/>
    <n v="6"/>
    <x v="618"/>
    <s v="hsaillip@odnoklassniki.ru"/>
    <x v="0"/>
    <s v="Exc"/>
    <s v="M"/>
    <x v="0"/>
    <n v="13.75"/>
    <n v="82.5"/>
    <x v="1"/>
    <x v="0"/>
  </r>
  <r>
    <s v="NZN-71683-705"/>
    <x v="514"/>
    <s v="04921-85445-SL"/>
    <s v="A-L-2.5"/>
    <n v="6"/>
    <x v="619"/>
    <s v="hlarvoriq@last.fm"/>
    <x v="0"/>
    <s v="Ara"/>
    <s v="L"/>
    <x v="2"/>
    <n v="29.784999999999997"/>
    <n v="178.70999999999998"/>
    <x v="2"/>
    <x v="1"/>
  </r>
  <r>
    <s v="WMA-34232-850"/>
    <x v="7"/>
    <s v="53386-94266-LJ"/>
    <s v="L-D-2.5"/>
    <n v="4"/>
    <x v="620"/>
    <s v=""/>
    <x v="0"/>
    <s v="Lib"/>
    <s v="D"/>
    <x v="2"/>
    <n v="29.784999999999997"/>
    <n v="119.13999999999999"/>
    <x v="3"/>
    <x v="2"/>
  </r>
  <r>
    <s v="EZL-27919-704"/>
    <x v="481"/>
    <s v="49480-85909-DG"/>
    <s v="L-L-0.5"/>
    <n v="5"/>
    <x v="621"/>
    <s v=""/>
    <x v="0"/>
    <s v="Lib"/>
    <s v="L"/>
    <x v="1"/>
    <n v="9.51"/>
    <n v="47.55"/>
    <x v="3"/>
    <x v="1"/>
  </r>
  <r>
    <s v="ZYU-11345-774"/>
    <x v="515"/>
    <s v="18293-78136-MN"/>
    <s v="L-M-0.5"/>
    <n v="5"/>
    <x v="622"/>
    <s v="cpenwardenit@mlb.com"/>
    <x v="1"/>
    <s v="Lib"/>
    <s v="M"/>
    <x v="1"/>
    <n v="8.73"/>
    <n v="43.650000000000006"/>
    <x v="3"/>
    <x v="0"/>
  </r>
  <r>
    <s v="CPW-34587-459"/>
    <x v="516"/>
    <s v="84641-67384-TD"/>
    <s v="A-L-2.5"/>
    <n v="6"/>
    <x v="623"/>
    <s v="mmiddisiu@dmoz.org"/>
    <x v="0"/>
    <s v="Ara"/>
    <s v="L"/>
    <x v="2"/>
    <n v="29.784999999999997"/>
    <n v="178.70999999999998"/>
    <x v="2"/>
    <x v="1"/>
  </r>
  <r>
    <s v="NQZ-82067-394"/>
    <x v="517"/>
    <s v="72320-29738-EB"/>
    <s v="R-L-2.5"/>
    <n v="1"/>
    <x v="624"/>
    <s v="avairowiv@studiopress.com"/>
    <x v="2"/>
    <s v="Rob"/>
    <s v="L"/>
    <x v="2"/>
    <n v="27.484999999999996"/>
    <n v="27.484999999999996"/>
    <x v="0"/>
    <x v="1"/>
  </r>
  <r>
    <s v="JBW-95055-851"/>
    <x v="518"/>
    <s v="47355-97488-XS"/>
    <s v="A-M-1"/>
    <n v="5"/>
    <x v="625"/>
    <s v="agoldieiw@goo.gl"/>
    <x v="0"/>
    <s v="Ara"/>
    <s v="M"/>
    <x v="0"/>
    <n v="11.25"/>
    <n v="56.25"/>
    <x v="2"/>
    <x v="0"/>
  </r>
  <r>
    <s v="AHY-20324-088"/>
    <x v="519"/>
    <s v="63499-24884-PP"/>
    <s v="L-L-0.2"/>
    <n v="2"/>
    <x v="626"/>
    <s v="nayrisix@t-online.de"/>
    <x v="2"/>
    <s v="Lib"/>
    <s v="L"/>
    <x v="3"/>
    <n v="4.7549999999999999"/>
    <n v="9.51"/>
    <x v="3"/>
    <x v="1"/>
  </r>
  <r>
    <s v="ZSL-66684-103"/>
    <x v="520"/>
    <s v="39193-51770-FM"/>
    <s v="E-M-0.2"/>
    <n v="2"/>
    <x v="627"/>
    <s v="lbenediktovichiy@wunderground.com"/>
    <x v="0"/>
    <s v="Exc"/>
    <s v="M"/>
    <x v="3"/>
    <n v="4.125"/>
    <n v="8.25"/>
    <x v="1"/>
    <x v="0"/>
  </r>
  <r>
    <s v="WNE-73911-475"/>
    <x v="521"/>
    <s v="61323-91967-GG"/>
    <s v="L-D-0.5"/>
    <n v="6"/>
    <x v="628"/>
    <s v="tjacobovitziz@cbc.ca"/>
    <x v="0"/>
    <s v="Lib"/>
    <s v="D"/>
    <x v="1"/>
    <n v="7.77"/>
    <n v="46.62"/>
    <x v="3"/>
    <x v="2"/>
  </r>
  <r>
    <s v="EZB-68383-559"/>
    <x v="418"/>
    <s v="90123-01967-KS"/>
    <s v="R-L-1"/>
    <n v="6"/>
    <x v="629"/>
    <s v=""/>
    <x v="0"/>
    <s v="Rob"/>
    <s v="L"/>
    <x v="0"/>
    <n v="11.95"/>
    <n v="71.699999999999989"/>
    <x v="0"/>
    <x v="1"/>
  </r>
  <r>
    <s v="OVO-01283-090"/>
    <x v="122"/>
    <s v="15958-25089-OS"/>
    <s v="L-L-2.5"/>
    <n v="2"/>
    <x v="630"/>
    <s v="jdruittj1@feedburner.com"/>
    <x v="0"/>
    <s v="Lib"/>
    <s v="L"/>
    <x v="2"/>
    <n v="36.454999999999998"/>
    <n v="72.91"/>
    <x v="3"/>
    <x v="1"/>
  </r>
  <r>
    <s v="TXH-78646-919"/>
    <x v="423"/>
    <s v="98430-37820-UV"/>
    <s v="R-D-0.2"/>
    <n v="3"/>
    <x v="631"/>
    <s v="dshortallj2@wikipedia.org"/>
    <x v="0"/>
    <s v="Rob"/>
    <s v="D"/>
    <x v="3"/>
    <n v="2.6849999999999996"/>
    <n v="8.0549999999999997"/>
    <x v="0"/>
    <x v="2"/>
  </r>
  <r>
    <s v="CYZ-37122-164"/>
    <x v="463"/>
    <s v="21798-04171-XC"/>
    <s v="E-M-0.5"/>
    <n v="2"/>
    <x v="632"/>
    <s v="wcottierj3@cafepress.com"/>
    <x v="0"/>
    <s v="Exc"/>
    <s v="M"/>
    <x v="1"/>
    <n v="8.25"/>
    <n v="16.5"/>
    <x v="1"/>
    <x v="0"/>
  </r>
  <r>
    <s v="AGQ-06534-750"/>
    <x v="273"/>
    <s v="52798-46508-HP"/>
    <s v="A-L-1"/>
    <n v="5"/>
    <x v="633"/>
    <s v="kgrinstedj4@google.com.br"/>
    <x v="1"/>
    <s v="Ara"/>
    <s v="L"/>
    <x v="0"/>
    <n v="12.95"/>
    <n v="64.75"/>
    <x v="2"/>
    <x v="1"/>
  </r>
  <r>
    <s v="QVL-32245-818"/>
    <x v="522"/>
    <s v="46478-42970-EM"/>
    <s v="A-M-0.5"/>
    <n v="5"/>
    <x v="634"/>
    <s v="dskynerj5@hubpages.com"/>
    <x v="0"/>
    <s v="Ara"/>
    <s v="M"/>
    <x v="1"/>
    <n v="6.75"/>
    <n v="33.75"/>
    <x v="2"/>
    <x v="0"/>
  </r>
  <r>
    <s v="LTD-96842-834"/>
    <x v="523"/>
    <s v="00246-15080-LE"/>
    <s v="L-D-2.5"/>
    <n v="6"/>
    <x v="635"/>
    <s v=""/>
    <x v="0"/>
    <s v="Lib"/>
    <s v="D"/>
    <x v="2"/>
    <n v="29.784999999999997"/>
    <n v="178.70999999999998"/>
    <x v="3"/>
    <x v="2"/>
  </r>
  <r>
    <s v="SEC-91807-425"/>
    <x v="260"/>
    <s v="94091-86957-HX"/>
    <s v="A-M-1"/>
    <n v="2"/>
    <x v="636"/>
    <s v="jdymokeje@prnewswire.com"/>
    <x v="1"/>
    <s v="Ara"/>
    <s v="M"/>
    <x v="0"/>
    <n v="11.25"/>
    <n v="22.5"/>
    <x v="2"/>
    <x v="0"/>
  </r>
  <r>
    <s v="MHM-44857-599"/>
    <x v="331"/>
    <s v="26295-44907-DK"/>
    <s v="L-D-1"/>
    <n v="1"/>
    <x v="637"/>
    <s v="aweinmannj8@shinystat.com"/>
    <x v="0"/>
    <s v="Lib"/>
    <s v="D"/>
    <x v="0"/>
    <n v="12.95"/>
    <n v="12.95"/>
    <x v="3"/>
    <x v="2"/>
  </r>
  <r>
    <s v="KGC-95046-911"/>
    <x v="524"/>
    <s v="95351-96177-QV"/>
    <s v="A-M-2.5"/>
    <n v="2"/>
    <x v="638"/>
    <s v="eandriessenj9@europa.eu"/>
    <x v="0"/>
    <s v="Ara"/>
    <s v="M"/>
    <x v="2"/>
    <n v="25.874999999999996"/>
    <n v="51.749999999999993"/>
    <x v="2"/>
    <x v="0"/>
  </r>
  <r>
    <s v="RZC-75150-413"/>
    <x v="525"/>
    <s v="92204-96636-BS"/>
    <s v="E-D-0.5"/>
    <n v="5"/>
    <x v="639"/>
    <s v="rdeaconsonja@archive.org"/>
    <x v="0"/>
    <s v="Exc"/>
    <s v="D"/>
    <x v="1"/>
    <n v="7.29"/>
    <n v="36.450000000000003"/>
    <x v="1"/>
    <x v="2"/>
  </r>
  <r>
    <s v="EYH-88288-452"/>
    <x v="526"/>
    <s v="03010-30348-UA"/>
    <s v="L-L-2.5"/>
    <n v="5"/>
    <x v="640"/>
    <s v="dcarojb@twitter.com"/>
    <x v="0"/>
    <s v="Lib"/>
    <s v="L"/>
    <x v="2"/>
    <n v="36.454999999999998"/>
    <n v="182.27499999999998"/>
    <x v="3"/>
    <x v="1"/>
  </r>
  <r>
    <s v="NYQ-24237-772"/>
    <x v="104"/>
    <s v="13441-34686-SW"/>
    <s v="L-D-0.5"/>
    <n v="4"/>
    <x v="641"/>
    <s v="jbluckjc@imageshack.us"/>
    <x v="0"/>
    <s v="Lib"/>
    <s v="D"/>
    <x v="1"/>
    <n v="7.77"/>
    <n v="31.08"/>
    <x v="3"/>
    <x v="2"/>
  </r>
  <r>
    <s v="WKB-21680-566"/>
    <x v="491"/>
    <s v="96612-41722-VJ"/>
    <s v="A-M-0.5"/>
    <n v="3"/>
    <x v="642"/>
    <s v=""/>
    <x v="1"/>
    <s v="Ara"/>
    <s v="M"/>
    <x v="1"/>
    <n v="6.75"/>
    <n v="20.25"/>
    <x v="2"/>
    <x v="0"/>
  </r>
  <r>
    <s v="THE-61147-027"/>
    <x v="157"/>
    <s v="94091-86957-HX"/>
    <s v="L-D-1"/>
    <n v="2"/>
    <x v="636"/>
    <s v="jdymokeje@prnewswire.com"/>
    <x v="1"/>
    <s v="Lib"/>
    <s v="D"/>
    <x v="0"/>
    <n v="12.95"/>
    <n v="25.9"/>
    <x v="3"/>
    <x v="2"/>
  </r>
  <r>
    <s v="PTY-86420-119"/>
    <x v="527"/>
    <s v="25504-41681-WA"/>
    <s v="A-D-0.5"/>
    <n v="4"/>
    <x v="643"/>
    <s v="otadmanjf@ft.com"/>
    <x v="0"/>
    <s v="Ara"/>
    <s v="D"/>
    <x v="1"/>
    <n v="5.97"/>
    <n v="23.88"/>
    <x v="2"/>
    <x v="2"/>
  </r>
  <r>
    <s v="QHL-27188-431"/>
    <x v="528"/>
    <s v="75443-07820-DZ"/>
    <s v="L-L-0.5"/>
    <n v="2"/>
    <x v="644"/>
    <s v="bguddejg@dailymotion.com"/>
    <x v="0"/>
    <s v="Lib"/>
    <s v="L"/>
    <x v="1"/>
    <n v="9.51"/>
    <n v="19.02"/>
    <x v="3"/>
    <x v="1"/>
  </r>
  <r>
    <s v="MIS-54381-047"/>
    <x v="99"/>
    <s v="39276-95489-XV"/>
    <s v="A-D-0.5"/>
    <n v="5"/>
    <x v="645"/>
    <s v="nsictornesjh@buzzfeed.com"/>
    <x v="1"/>
    <s v="Ara"/>
    <s v="D"/>
    <x v="1"/>
    <n v="5.97"/>
    <n v="29.849999999999998"/>
    <x v="2"/>
    <x v="2"/>
  </r>
  <r>
    <s v="TBB-29780-459"/>
    <x v="529"/>
    <s v="61437-83623-PZ"/>
    <s v="A-L-0.5"/>
    <n v="1"/>
    <x v="646"/>
    <s v="vdunningji@independent.co.uk"/>
    <x v="0"/>
    <s v="Ara"/>
    <s v="L"/>
    <x v="1"/>
    <n v="7.77"/>
    <n v="7.77"/>
    <x v="2"/>
    <x v="1"/>
  </r>
  <r>
    <s v="QLC-52637-305"/>
    <x v="530"/>
    <s v="34317-87258-HQ"/>
    <s v="L-D-2.5"/>
    <n v="4"/>
    <x v="647"/>
    <s v=""/>
    <x v="1"/>
    <s v="Lib"/>
    <s v="D"/>
    <x v="2"/>
    <n v="29.784999999999997"/>
    <n v="119.13999999999999"/>
    <x v="3"/>
    <x v="2"/>
  </r>
  <r>
    <s v="CWT-27056-328"/>
    <x v="531"/>
    <s v="18570-80998-ZS"/>
    <s v="E-D-0.2"/>
    <n v="6"/>
    <x v="648"/>
    <s v=""/>
    <x v="0"/>
    <s v="Exc"/>
    <s v="D"/>
    <x v="3"/>
    <n v="3.645"/>
    <n v="21.87"/>
    <x v="1"/>
    <x v="2"/>
  </r>
  <r>
    <s v="ASS-05878-128"/>
    <x v="210"/>
    <s v="66580-33745-OQ"/>
    <s v="E-L-0.5"/>
    <n v="2"/>
    <x v="649"/>
    <s v="sgehringjl@gnu.org"/>
    <x v="0"/>
    <s v="Exc"/>
    <s v="L"/>
    <x v="1"/>
    <n v="8.91"/>
    <n v="17.82"/>
    <x v="1"/>
    <x v="1"/>
  </r>
  <r>
    <s v="EGK-03027-418"/>
    <x v="532"/>
    <s v="19820-29285-FD"/>
    <s v="E-M-0.2"/>
    <n v="3"/>
    <x v="650"/>
    <s v="bfallowesjm@purevolume.com"/>
    <x v="0"/>
    <s v="Exc"/>
    <s v="M"/>
    <x v="3"/>
    <n v="4.125"/>
    <n v="12.375"/>
    <x v="1"/>
    <x v="0"/>
  </r>
  <r>
    <s v="KCY-61732-849"/>
    <x v="533"/>
    <s v="11349-55147-SN"/>
    <s v="L-D-1"/>
    <n v="2"/>
    <x v="651"/>
    <s v=""/>
    <x v="1"/>
    <s v="Lib"/>
    <s v="D"/>
    <x v="0"/>
    <n v="12.95"/>
    <n v="25.9"/>
    <x v="3"/>
    <x v="2"/>
  </r>
  <r>
    <s v="BLI-21697-702"/>
    <x v="534"/>
    <s v="21141-12455-VB"/>
    <s v="A-M-0.5"/>
    <n v="2"/>
    <x v="652"/>
    <s v="sdejo@newsvine.com"/>
    <x v="0"/>
    <s v="Ara"/>
    <s v="M"/>
    <x v="1"/>
    <n v="6.75"/>
    <n v="13.5"/>
    <x v="2"/>
    <x v="0"/>
  </r>
  <r>
    <s v="KFJ-46568-890"/>
    <x v="535"/>
    <s v="71003-85639-HB"/>
    <s v="E-L-0.5"/>
    <n v="2"/>
    <x v="653"/>
    <s v=""/>
    <x v="0"/>
    <s v="Exc"/>
    <s v="L"/>
    <x v="1"/>
    <n v="8.91"/>
    <n v="17.82"/>
    <x v="1"/>
    <x v="1"/>
  </r>
  <r>
    <s v="SOK-43535-680"/>
    <x v="536"/>
    <s v="58443-95866-YO"/>
    <s v="E-M-0.5"/>
    <n v="3"/>
    <x v="654"/>
    <s v="scountjq@nba.com"/>
    <x v="0"/>
    <s v="Exc"/>
    <s v="M"/>
    <x v="1"/>
    <n v="8.25"/>
    <n v="24.75"/>
    <x v="1"/>
    <x v="0"/>
  </r>
  <r>
    <s v="XUE-87260-201"/>
    <x v="537"/>
    <s v="89646-21249-OH"/>
    <s v="R-M-0.2"/>
    <n v="6"/>
    <x v="655"/>
    <s v="sraglesjr@blogtalkradio.com"/>
    <x v="0"/>
    <s v="Rob"/>
    <s v="M"/>
    <x v="3"/>
    <n v="2.9849999999999999"/>
    <n v="17.91"/>
    <x v="0"/>
    <x v="0"/>
  </r>
  <r>
    <s v="CZF-40873-691"/>
    <x v="61"/>
    <s v="64988-20636-XQ"/>
    <s v="E-M-0.5"/>
    <n v="2"/>
    <x v="656"/>
    <s v=""/>
    <x v="2"/>
    <s v="Exc"/>
    <s v="M"/>
    <x v="1"/>
    <n v="8.25"/>
    <n v="16.5"/>
    <x v="1"/>
    <x v="0"/>
  </r>
  <r>
    <s v="AIA-98989-755"/>
    <x v="242"/>
    <s v="34704-83143-KS"/>
    <s v="R-M-0.2"/>
    <n v="1"/>
    <x v="657"/>
    <s v="sbruunjt@blogtalkradio.com"/>
    <x v="0"/>
    <s v="Rob"/>
    <s v="M"/>
    <x v="3"/>
    <n v="2.9849999999999999"/>
    <n v="2.9849999999999999"/>
    <x v="0"/>
    <x v="0"/>
  </r>
  <r>
    <s v="ITZ-21793-986"/>
    <x v="299"/>
    <s v="67388-17544-XX"/>
    <s v="E-D-0.2"/>
    <n v="4"/>
    <x v="658"/>
    <s v="aplluju@dagondesign.com"/>
    <x v="1"/>
    <s v="Exc"/>
    <s v="D"/>
    <x v="3"/>
    <n v="3.645"/>
    <n v="14.58"/>
    <x v="1"/>
    <x v="2"/>
  </r>
  <r>
    <s v="YOK-93322-608"/>
    <x v="343"/>
    <s v="69411-48470-ID"/>
    <s v="E-L-1"/>
    <n v="6"/>
    <x v="659"/>
    <s v="gcornierjv@techcrunch.com"/>
    <x v="0"/>
    <s v="Exc"/>
    <s v="L"/>
    <x v="0"/>
    <n v="14.85"/>
    <n v="89.1"/>
    <x v="1"/>
    <x v="1"/>
  </r>
  <r>
    <s v="LXK-00634-611"/>
    <x v="538"/>
    <s v="94091-86957-HX"/>
    <s v="R-L-1"/>
    <n v="3"/>
    <x v="636"/>
    <s v="jdymokeje@prnewswire.com"/>
    <x v="1"/>
    <s v="Rob"/>
    <s v="L"/>
    <x v="0"/>
    <n v="11.95"/>
    <n v="35.849999999999994"/>
    <x v="0"/>
    <x v="1"/>
  </r>
  <r>
    <s v="CQW-37388-302"/>
    <x v="539"/>
    <s v="97741-98924-KT"/>
    <s v="A-D-2.5"/>
    <n v="3"/>
    <x v="660"/>
    <s v="wharvisonjx@gizmodo.com"/>
    <x v="0"/>
    <s v="Ara"/>
    <s v="D"/>
    <x v="2"/>
    <n v="22.884999999999998"/>
    <n v="68.655000000000001"/>
    <x v="2"/>
    <x v="2"/>
  </r>
  <r>
    <s v="SPA-79365-334"/>
    <x v="27"/>
    <s v="79857-78167-KO"/>
    <s v="L-D-1"/>
    <n v="3"/>
    <x v="661"/>
    <s v="dheafordjy@twitpic.com"/>
    <x v="0"/>
    <s v="Lib"/>
    <s v="D"/>
    <x v="0"/>
    <n v="12.95"/>
    <n v="38.849999999999994"/>
    <x v="3"/>
    <x v="2"/>
  </r>
  <r>
    <s v="VPX-08817-517"/>
    <x v="540"/>
    <s v="46963-10322-ZA"/>
    <s v="L-L-1"/>
    <n v="5"/>
    <x v="662"/>
    <s v="gfanthamjz@hexun.com"/>
    <x v="0"/>
    <s v="Lib"/>
    <s v="L"/>
    <x v="0"/>
    <n v="15.85"/>
    <n v="79.25"/>
    <x v="3"/>
    <x v="1"/>
  </r>
  <r>
    <s v="PBP-87115-410"/>
    <x v="541"/>
    <s v="93812-74772-MV"/>
    <s v="E-D-0.5"/>
    <n v="5"/>
    <x v="663"/>
    <s v="rcrookshanksk0@unc.edu"/>
    <x v="0"/>
    <s v="Exc"/>
    <s v="D"/>
    <x v="1"/>
    <n v="7.29"/>
    <n v="36.450000000000003"/>
    <x v="1"/>
    <x v="2"/>
  </r>
  <r>
    <s v="SFB-93752-440"/>
    <x v="390"/>
    <s v="48203-23480-UB"/>
    <s v="R-M-0.2"/>
    <n v="3"/>
    <x v="664"/>
    <s v="nleakek1@cmu.edu"/>
    <x v="0"/>
    <s v="Rob"/>
    <s v="M"/>
    <x v="3"/>
    <n v="2.9849999999999999"/>
    <n v="8.9550000000000001"/>
    <x v="0"/>
    <x v="0"/>
  </r>
  <r>
    <s v="TBU-65158-068"/>
    <x v="396"/>
    <s v="60357-65386-RD"/>
    <s v="E-D-1"/>
    <n v="2"/>
    <x v="665"/>
    <s v=""/>
    <x v="0"/>
    <s v="Exc"/>
    <s v="D"/>
    <x v="0"/>
    <n v="12.15"/>
    <n v="24.3"/>
    <x v="1"/>
    <x v="2"/>
  </r>
  <r>
    <s v="TEH-08414-216"/>
    <x v="185"/>
    <s v="35099-13971-JI"/>
    <s v="E-M-2.5"/>
    <n v="2"/>
    <x v="666"/>
    <s v="geilhersenk3@networksolutions.com"/>
    <x v="0"/>
    <s v="Exc"/>
    <s v="M"/>
    <x v="2"/>
    <n v="31.624999999999996"/>
    <n v="63.249999999999993"/>
    <x v="1"/>
    <x v="0"/>
  </r>
  <r>
    <s v="MAY-77231-536"/>
    <x v="542"/>
    <s v="01304-59807-OB"/>
    <s v="A-M-0.2"/>
    <n v="2"/>
    <x v="667"/>
    <s v=""/>
    <x v="0"/>
    <s v="Ara"/>
    <s v="M"/>
    <x v="3"/>
    <n v="3.375"/>
    <n v="6.75"/>
    <x v="2"/>
    <x v="0"/>
  </r>
  <r>
    <s v="ATY-28980-884"/>
    <x v="117"/>
    <s v="50705-17295-NK"/>
    <s v="A-L-0.2"/>
    <n v="6"/>
    <x v="668"/>
    <s v="caleixok5@globo.com"/>
    <x v="0"/>
    <s v="Ara"/>
    <s v="L"/>
    <x v="3"/>
    <n v="3.8849999999999998"/>
    <n v="23.31"/>
    <x v="2"/>
    <x v="1"/>
  </r>
  <r>
    <s v="SWP-88281-918"/>
    <x v="543"/>
    <s v="77657-61366-FY"/>
    <s v="L-L-2.5"/>
    <n v="4"/>
    <x v="669"/>
    <s v=""/>
    <x v="0"/>
    <s v="Lib"/>
    <s v="L"/>
    <x v="2"/>
    <n v="36.454999999999998"/>
    <n v="145.82"/>
    <x v="3"/>
    <x v="1"/>
  </r>
  <r>
    <s v="VCE-56531-986"/>
    <x v="544"/>
    <s v="57192-13428-PL"/>
    <s v="R-M-0.5"/>
    <n v="5"/>
    <x v="670"/>
    <s v="rtomkowiczk7@bravesites.com"/>
    <x v="1"/>
    <s v="Rob"/>
    <s v="M"/>
    <x v="1"/>
    <n v="5.97"/>
    <n v="29.849999999999998"/>
    <x v="0"/>
    <x v="0"/>
  </r>
  <r>
    <s v="FVV-75700-005"/>
    <x v="545"/>
    <s v="24891-77957-LU"/>
    <s v="E-D-0.5"/>
    <n v="3"/>
    <x v="671"/>
    <s v="rhuscroftk8@jimdo.com"/>
    <x v="0"/>
    <s v="Exc"/>
    <s v="D"/>
    <x v="1"/>
    <n v="7.29"/>
    <n v="21.87"/>
    <x v="1"/>
    <x v="2"/>
  </r>
  <r>
    <s v="CFZ-53492-600"/>
    <x v="546"/>
    <s v="64896-18468-BT"/>
    <s v="L-M-0.2"/>
    <n v="1"/>
    <x v="672"/>
    <s v="sscurrerk9@flavors.me"/>
    <x v="2"/>
    <s v="Lib"/>
    <s v="M"/>
    <x v="3"/>
    <n v="4.3650000000000002"/>
    <n v="4.3650000000000002"/>
    <x v="3"/>
    <x v="0"/>
  </r>
  <r>
    <s v="LDK-71031-121"/>
    <x v="420"/>
    <s v="84761-40784-SV"/>
    <s v="L-L-2.5"/>
    <n v="1"/>
    <x v="673"/>
    <s v="arudramka@prnewswire.com"/>
    <x v="0"/>
    <s v="Lib"/>
    <s v="L"/>
    <x v="2"/>
    <n v="36.454999999999998"/>
    <n v="36.454999999999998"/>
    <x v="3"/>
    <x v="1"/>
  </r>
  <r>
    <s v="EBA-82404-343"/>
    <x v="547"/>
    <s v="20236-42322-CM"/>
    <s v="L-D-0.2"/>
    <n v="4"/>
    <x v="674"/>
    <s v=""/>
    <x v="0"/>
    <s v="Lib"/>
    <s v="D"/>
    <x v="3"/>
    <n v="3.8849999999999998"/>
    <n v="15.54"/>
    <x v="3"/>
    <x v="2"/>
  </r>
  <r>
    <s v="USA-42811-560"/>
    <x v="548"/>
    <s v="49671-11547-WG"/>
    <s v="E-L-0.2"/>
    <n v="2"/>
    <x v="675"/>
    <s v="jmahakc@cyberchimps.com"/>
    <x v="0"/>
    <s v="Exc"/>
    <s v="L"/>
    <x v="3"/>
    <n v="4.4550000000000001"/>
    <n v="8.91"/>
    <x v="1"/>
    <x v="1"/>
  </r>
  <r>
    <s v="SNL-83703-516"/>
    <x v="549"/>
    <s v="57976-33535-WK"/>
    <s v="L-M-2.5"/>
    <n v="3"/>
    <x v="676"/>
    <s v="gclemonkd@networksolutions.com"/>
    <x v="0"/>
    <s v="Lib"/>
    <s v="M"/>
    <x v="2"/>
    <n v="33.464999999999996"/>
    <n v="100.39499999999998"/>
    <x v="3"/>
    <x v="0"/>
  </r>
  <r>
    <s v="SUZ-83036-175"/>
    <x v="550"/>
    <s v="55915-19477-MK"/>
    <s v="R-D-0.2"/>
    <n v="5"/>
    <x v="677"/>
    <s v=""/>
    <x v="0"/>
    <s v="Rob"/>
    <s v="D"/>
    <x v="3"/>
    <n v="2.6849999999999996"/>
    <n v="13.424999999999997"/>
    <x v="0"/>
    <x v="2"/>
  </r>
  <r>
    <s v="RGM-01187-513"/>
    <x v="551"/>
    <s v="28121-11641-UA"/>
    <s v="E-D-0.2"/>
    <n v="6"/>
    <x v="678"/>
    <s v="bpollinskf@shinystat.com"/>
    <x v="0"/>
    <s v="Exc"/>
    <s v="D"/>
    <x v="3"/>
    <n v="3.645"/>
    <n v="21.87"/>
    <x v="1"/>
    <x v="2"/>
  </r>
  <r>
    <s v="CZG-01299-952"/>
    <x v="552"/>
    <s v="09540-70637-EV"/>
    <s v="L-D-1"/>
    <n v="2"/>
    <x v="679"/>
    <s v="jtoyekg@pinterest.com"/>
    <x v="1"/>
    <s v="Lib"/>
    <s v="D"/>
    <x v="0"/>
    <n v="12.95"/>
    <n v="25.9"/>
    <x v="3"/>
    <x v="2"/>
  </r>
  <r>
    <s v="KLD-88731-484"/>
    <x v="553"/>
    <s v="17775-77072-PP"/>
    <s v="A-M-1"/>
    <n v="5"/>
    <x v="680"/>
    <s v="clinskillkh@sphinn.com"/>
    <x v="0"/>
    <s v="Ara"/>
    <s v="M"/>
    <x v="0"/>
    <n v="11.25"/>
    <n v="56.25"/>
    <x v="2"/>
    <x v="0"/>
  </r>
  <r>
    <s v="BQK-38412-229"/>
    <x v="554"/>
    <s v="90392-73338-BC"/>
    <s v="R-L-0.2"/>
    <n v="3"/>
    <x v="681"/>
    <s v="nvigrasski@ezinearticles.com"/>
    <x v="2"/>
    <s v="Rob"/>
    <s v="L"/>
    <x v="3"/>
    <n v="3.5849999999999995"/>
    <n v="10.754999999999999"/>
    <x v="0"/>
    <x v="1"/>
  </r>
  <r>
    <s v="TCX-76953-071"/>
    <x v="555"/>
    <s v="94091-86957-HX"/>
    <s v="E-D-0.2"/>
    <n v="5"/>
    <x v="636"/>
    <s v="jdymokeje@prnewswire.com"/>
    <x v="1"/>
    <s v="Exc"/>
    <s v="D"/>
    <x v="3"/>
    <n v="3.645"/>
    <n v="18.225000000000001"/>
    <x v="1"/>
    <x v="2"/>
  </r>
  <r>
    <s v="LIN-88046-551"/>
    <x v="150"/>
    <s v="10725-45724-CO"/>
    <s v="R-L-0.5"/>
    <n v="4"/>
    <x v="682"/>
    <s v="kcragellkk@google.com"/>
    <x v="1"/>
    <s v="Rob"/>
    <s v="L"/>
    <x v="1"/>
    <n v="7.169999999999999"/>
    <n v="28.679999999999996"/>
    <x v="0"/>
    <x v="1"/>
  </r>
  <r>
    <s v="PMV-54491-220"/>
    <x v="556"/>
    <s v="87242-18006-IR"/>
    <s v="L-M-0.2"/>
    <n v="2"/>
    <x v="683"/>
    <s v="libertkl@huffingtonpost.com"/>
    <x v="0"/>
    <s v="Lib"/>
    <s v="M"/>
    <x v="3"/>
    <n v="4.3650000000000002"/>
    <n v="8.73"/>
    <x v="3"/>
    <x v="0"/>
  </r>
  <r>
    <s v="SKA-73676-005"/>
    <x v="327"/>
    <s v="36572-91896-PP"/>
    <s v="L-M-1"/>
    <n v="4"/>
    <x v="684"/>
    <s v="rlidgeykm@vimeo.com"/>
    <x v="0"/>
    <s v="Lib"/>
    <s v="M"/>
    <x v="0"/>
    <n v="14.55"/>
    <n v="58.2"/>
    <x v="3"/>
    <x v="0"/>
  </r>
  <r>
    <s v="TKH-62197-239"/>
    <x v="557"/>
    <s v="25181-97933-UX"/>
    <s v="A-D-0.5"/>
    <n v="3"/>
    <x v="685"/>
    <s v="tcastagnekn@wikia.com"/>
    <x v="0"/>
    <s v="Ara"/>
    <s v="D"/>
    <x v="1"/>
    <n v="5.97"/>
    <n v="17.91"/>
    <x v="2"/>
    <x v="2"/>
  </r>
  <r>
    <s v="YXF-57218-272"/>
    <x v="333"/>
    <s v="55374-03175-IA"/>
    <s v="R-M-0.2"/>
    <n v="6"/>
    <x v="686"/>
    <s v=""/>
    <x v="0"/>
    <s v="Rob"/>
    <s v="M"/>
    <x v="3"/>
    <n v="2.9849999999999999"/>
    <n v="17.91"/>
    <x v="0"/>
    <x v="0"/>
  </r>
  <r>
    <s v="PKJ-30083-501"/>
    <x v="558"/>
    <s v="76948-43532-JS"/>
    <s v="E-D-0.5"/>
    <n v="2"/>
    <x v="687"/>
    <s v="jhaldenkp@comcast.net"/>
    <x v="1"/>
    <s v="Exc"/>
    <s v="D"/>
    <x v="1"/>
    <n v="7.29"/>
    <n v="14.58"/>
    <x v="1"/>
    <x v="2"/>
  </r>
  <r>
    <s v="WTT-91832-645"/>
    <x v="559"/>
    <s v="24344-88599-PP"/>
    <s v="A-M-1"/>
    <n v="3"/>
    <x v="688"/>
    <s v="holliffkq@sciencedirect.com"/>
    <x v="1"/>
    <s v="Ara"/>
    <s v="M"/>
    <x v="0"/>
    <n v="11.25"/>
    <n v="33.75"/>
    <x v="2"/>
    <x v="0"/>
  </r>
  <r>
    <s v="TRZ-94735-865"/>
    <x v="310"/>
    <s v="54462-58311-YF"/>
    <s v="L-M-0.5"/>
    <n v="4"/>
    <x v="689"/>
    <s v="tquadrikr@opensource.org"/>
    <x v="1"/>
    <s v="Lib"/>
    <s v="M"/>
    <x v="1"/>
    <n v="8.73"/>
    <n v="34.92"/>
    <x v="3"/>
    <x v="0"/>
  </r>
  <r>
    <s v="UDB-09651-780"/>
    <x v="560"/>
    <s v="90767-92589-LV"/>
    <s v="E-D-0.5"/>
    <n v="2"/>
    <x v="690"/>
    <s v="feshmadeks@umn.edu"/>
    <x v="0"/>
    <s v="Exc"/>
    <s v="D"/>
    <x v="1"/>
    <n v="7.29"/>
    <n v="14.58"/>
    <x v="1"/>
    <x v="2"/>
  </r>
  <r>
    <s v="EHJ-82097-549"/>
    <x v="561"/>
    <s v="27517-43747-YD"/>
    <s v="R-D-0.2"/>
    <n v="2"/>
    <x v="691"/>
    <s v="moilierkt@paginegialle.it"/>
    <x v="1"/>
    <s v="Rob"/>
    <s v="D"/>
    <x v="3"/>
    <n v="2.6849999999999996"/>
    <n v="5.3699999999999992"/>
    <x v="0"/>
    <x v="2"/>
  </r>
  <r>
    <s v="ZFR-79447-696"/>
    <x v="562"/>
    <s v="77828-66867-KH"/>
    <s v="R-M-0.5"/>
    <n v="1"/>
    <x v="692"/>
    <s v=""/>
    <x v="0"/>
    <s v="Rob"/>
    <s v="M"/>
    <x v="1"/>
    <n v="5.97"/>
    <n v="5.97"/>
    <x v="0"/>
    <x v="0"/>
  </r>
  <r>
    <s v="NUU-03893-975"/>
    <x v="563"/>
    <s v="41054-59693-XE"/>
    <s v="L-L-0.5"/>
    <n v="2"/>
    <x v="693"/>
    <s v="vshoebothamkv@redcross.org"/>
    <x v="0"/>
    <s v="Lib"/>
    <s v="L"/>
    <x v="1"/>
    <n v="9.51"/>
    <n v="19.02"/>
    <x v="3"/>
    <x v="1"/>
  </r>
  <r>
    <s v="GVG-59542-307"/>
    <x v="564"/>
    <s v="26314-66792-VP"/>
    <s v="E-M-1"/>
    <n v="2"/>
    <x v="694"/>
    <s v="bsterkekw@biblegateway.com"/>
    <x v="0"/>
    <s v="Exc"/>
    <s v="M"/>
    <x v="0"/>
    <n v="13.75"/>
    <n v="27.5"/>
    <x v="1"/>
    <x v="0"/>
  </r>
  <r>
    <s v="YLY-35287-172"/>
    <x v="565"/>
    <s v="69410-04668-MA"/>
    <s v="A-D-0.5"/>
    <n v="5"/>
    <x v="695"/>
    <s v="scaponkx@craigslist.org"/>
    <x v="0"/>
    <s v="Ara"/>
    <s v="D"/>
    <x v="1"/>
    <n v="5.97"/>
    <n v="29.849999999999998"/>
    <x v="2"/>
    <x v="2"/>
  </r>
  <r>
    <s v="DCI-96254-548"/>
    <x v="566"/>
    <s v="94091-86957-HX"/>
    <s v="A-D-0.2"/>
    <n v="6"/>
    <x v="636"/>
    <s v="jdymokeje@prnewswire.com"/>
    <x v="1"/>
    <s v="Ara"/>
    <s v="D"/>
    <x v="3"/>
    <n v="2.9849999999999999"/>
    <n v="17.91"/>
    <x v="2"/>
    <x v="2"/>
  </r>
  <r>
    <s v="KHZ-26264-253"/>
    <x v="160"/>
    <s v="24972-55878-KX"/>
    <s v="L-L-0.2"/>
    <n v="6"/>
    <x v="696"/>
    <s v="fconstancekz@ifeng.com"/>
    <x v="0"/>
    <s v="Lib"/>
    <s v="L"/>
    <x v="3"/>
    <n v="4.7549999999999999"/>
    <n v="28.53"/>
    <x v="3"/>
    <x v="1"/>
  </r>
  <r>
    <s v="AAQ-13644-699"/>
    <x v="567"/>
    <s v="46296-42617-OQ"/>
    <s v="R-D-1"/>
    <n v="4"/>
    <x v="697"/>
    <s v="fsulmanl0@washington.edu"/>
    <x v="0"/>
    <s v="Rob"/>
    <s v="D"/>
    <x v="0"/>
    <n v="8.9499999999999993"/>
    <n v="35.799999999999997"/>
    <x v="0"/>
    <x v="2"/>
  </r>
  <r>
    <s v="LWL-68108-794"/>
    <x v="568"/>
    <s v="44494-89923-UW"/>
    <s v="A-D-0.5"/>
    <n v="3"/>
    <x v="698"/>
    <s v="dhollymanl1@ibm.com"/>
    <x v="0"/>
    <s v="Ara"/>
    <s v="D"/>
    <x v="1"/>
    <n v="5.97"/>
    <n v="17.91"/>
    <x v="2"/>
    <x v="2"/>
  </r>
  <r>
    <s v="JQT-14347-517"/>
    <x v="569"/>
    <s v="11621-09964-ID"/>
    <s v="R-D-1"/>
    <n v="1"/>
    <x v="699"/>
    <s v="lnardonil2@hao123.com"/>
    <x v="0"/>
    <s v="Rob"/>
    <s v="D"/>
    <x v="0"/>
    <n v="8.9499999999999993"/>
    <n v="8.9499999999999993"/>
    <x v="0"/>
    <x v="2"/>
  </r>
  <r>
    <s v="BMM-86471-923"/>
    <x v="570"/>
    <s v="76319-80715-II"/>
    <s v="L-D-2.5"/>
    <n v="1"/>
    <x v="700"/>
    <s v="dyarhaml3@moonfruit.com"/>
    <x v="0"/>
    <s v="Lib"/>
    <s v="D"/>
    <x v="2"/>
    <n v="29.784999999999997"/>
    <n v="29.784999999999997"/>
    <x v="3"/>
    <x v="2"/>
  </r>
  <r>
    <s v="IXU-67272-326"/>
    <x v="571"/>
    <s v="91654-79216-IC"/>
    <s v="E-L-0.5"/>
    <n v="5"/>
    <x v="701"/>
    <s v="aferreal4@wikia.com"/>
    <x v="0"/>
    <s v="Exc"/>
    <s v="L"/>
    <x v="1"/>
    <n v="8.91"/>
    <n v="44.55"/>
    <x v="1"/>
    <x v="1"/>
  </r>
  <r>
    <s v="ITE-28312-615"/>
    <x v="139"/>
    <s v="56450-21890-HK"/>
    <s v="E-L-1"/>
    <n v="6"/>
    <x v="702"/>
    <s v="ckendrickl5@webnode.com"/>
    <x v="0"/>
    <s v="Exc"/>
    <s v="L"/>
    <x v="0"/>
    <n v="14.85"/>
    <n v="89.1"/>
    <x v="1"/>
    <x v="1"/>
  </r>
  <r>
    <s v="ZHQ-30471-635"/>
    <x v="303"/>
    <s v="40600-58915-WZ"/>
    <s v="L-M-0.5"/>
    <n v="5"/>
    <x v="703"/>
    <s v="sdanilchikl6@mit.edu"/>
    <x v="2"/>
    <s v="Lib"/>
    <s v="M"/>
    <x v="1"/>
    <n v="8.73"/>
    <n v="43.650000000000006"/>
    <x v="3"/>
    <x v="0"/>
  </r>
  <r>
    <s v="LTP-31133-134"/>
    <x v="572"/>
    <s v="66527-94478-PB"/>
    <s v="A-L-0.5"/>
    <n v="3"/>
    <x v="704"/>
    <s v=""/>
    <x v="0"/>
    <s v="Ara"/>
    <s v="L"/>
    <x v="1"/>
    <n v="7.77"/>
    <n v="23.31"/>
    <x v="2"/>
    <x v="1"/>
  </r>
  <r>
    <s v="ZVQ-26122-859"/>
    <x v="573"/>
    <s v="77154-45038-IH"/>
    <s v="A-L-2.5"/>
    <n v="6"/>
    <x v="705"/>
    <s v="bfolomkinl8@yolasite.com"/>
    <x v="0"/>
    <s v="Ara"/>
    <s v="L"/>
    <x v="2"/>
    <n v="29.784999999999997"/>
    <n v="178.70999999999998"/>
    <x v="2"/>
    <x v="1"/>
  </r>
  <r>
    <s v="MIU-01481-194"/>
    <x v="574"/>
    <s v="08439-55669-AI"/>
    <s v="R-M-1"/>
    <n v="6"/>
    <x v="706"/>
    <s v="rpursglovel9@biblegateway.com"/>
    <x v="0"/>
    <s v="Rob"/>
    <s v="M"/>
    <x v="0"/>
    <n v="9.9499999999999993"/>
    <n v="59.699999999999996"/>
    <x v="0"/>
    <x v="0"/>
  </r>
  <r>
    <s v="MIU-01481-194"/>
    <x v="574"/>
    <s v="08439-55669-AI"/>
    <s v="A-L-0.5"/>
    <n v="2"/>
    <x v="706"/>
    <s v="rpursglovel9@biblegateway.com"/>
    <x v="0"/>
    <s v="Ara"/>
    <s v="L"/>
    <x v="1"/>
    <n v="7.77"/>
    <n v="15.54"/>
    <x v="2"/>
    <x v="1"/>
  </r>
  <r>
    <s v="UEA-72681-629"/>
    <x v="455"/>
    <s v="24972-55878-KX"/>
    <s v="A-L-2.5"/>
    <n v="3"/>
    <x v="696"/>
    <s v="fconstancekz@ifeng.com"/>
    <x v="0"/>
    <s v="Ara"/>
    <s v="L"/>
    <x v="2"/>
    <n v="29.784999999999997"/>
    <n v="89.35499999999999"/>
    <x v="2"/>
    <x v="1"/>
  </r>
  <r>
    <s v="CVE-15042-481"/>
    <x v="575"/>
    <s v="24972-55878-KX"/>
    <s v="R-L-1"/>
    <n v="2"/>
    <x v="696"/>
    <s v="fconstancekz@ifeng.com"/>
    <x v="0"/>
    <s v="Rob"/>
    <s v="L"/>
    <x v="0"/>
    <n v="11.95"/>
    <n v="23.9"/>
    <x v="0"/>
    <x v="1"/>
  </r>
  <r>
    <s v="EJA-79176-833"/>
    <x v="576"/>
    <s v="91509-62250-GN"/>
    <s v="R-M-2.5"/>
    <n v="6"/>
    <x v="707"/>
    <s v="deburahld@google.co.jp"/>
    <x v="2"/>
    <s v="Rob"/>
    <s v="M"/>
    <x v="2"/>
    <n v="22.884999999999998"/>
    <n v="137.31"/>
    <x v="0"/>
    <x v="0"/>
  </r>
  <r>
    <s v="AHQ-40440-522"/>
    <x v="577"/>
    <s v="83833-46106-ZC"/>
    <s v="A-D-1"/>
    <n v="1"/>
    <x v="708"/>
    <s v="mbrimilcombele@cnn.com"/>
    <x v="0"/>
    <s v="Ara"/>
    <s v="D"/>
    <x v="0"/>
    <n v="9.9499999999999993"/>
    <n v="9.9499999999999993"/>
    <x v="2"/>
    <x v="2"/>
  </r>
  <r>
    <s v="TID-21626-411"/>
    <x v="578"/>
    <s v="19383-33606-PW"/>
    <s v="R-L-0.5"/>
    <n v="3"/>
    <x v="709"/>
    <s v="sbollamlf@list-manage.com"/>
    <x v="0"/>
    <s v="Rob"/>
    <s v="L"/>
    <x v="1"/>
    <n v="7.169999999999999"/>
    <n v="21.509999999999998"/>
    <x v="0"/>
    <x v="1"/>
  </r>
  <r>
    <s v="RSR-96390-187"/>
    <x v="579"/>
    <s v="67052-76184-CB"/>
    <s v="E-M-1"/>
    <n v="6"/>
    <x v="710"/>
    <s v=""/>
    <x v="0"/>
    <s v="Exc"/>
    <s v="M"/>
    <x v="0"/>
    <n v="13.75"/>
    <n v="82.5"/>
    <x v="1"/>
    <x v="0"/>
  </r>
  <r>
    <s v="BZE-96093-118"/>
    <x v="91"/>
    <s v="43452-18035-DH"/>
    <s v="L-M-0.2"/>
    <n v="2"/>
    <x v="711"/>
    <s v="afilipczaklh@ning.com"/>
    <x v="1"/>
    <s v="Lib"/>
    <s v="M"/>
    <x v="3"/>
    <n v="4.3650000000000002"/>
    <n v="8.73"/>
    <x v="3"/>
    <x v="0"/>
  </r>
  <r>
    <s v="LOU-41819-242"/>
    <x v="272"/>
    <s v="88060-50676-MV"/>
    <s v="R-M-1"/>
    <n v="2"/>
    <x v="712"/>
    <s v=""/>
    <x v="0"/>
    <s v="Rob"/>
    <s v="M"/>
    <x v="0"/>
    <n v="9.9499999999999993"/>
    <n v="19.899999999999999"/>
    <x v="0"/>
    <x v="0"/>
  </r>
  <r>
    <s v="FND-99527-640"/>
    <x v="65"/>
    <s v="89574-96203-EP"/>
    <s v="E-L-0.5"/>
    <n v="2"/>
    <x v="713"/>
    <s v="relnaughlj@comsenz.com"/>
    <x v="0"/>
    <s v="Exc"/>
    <s v="L"/>
    <x v="1"/>
    <n v="8.91"/>
    <n v="17.82"/>
    <x v="1"/>
    <x v="1"/>
  </r>
  <r>
    <s v="ASG-27179-958"/>
    <x v="580"/>
    <s v="12607-75113-UV"/>
    <s v="A-M-0.5"/>
    <n v="3"/>
    <x v="714"/>
    <s v="jdeehanlk@about.me"/>
    <x v="0"/>
    <s v="Ara"/>
    <s v="M"/>
    <x v="1"/>
    <n v="6.75"/>
    <n v="20.25"/>
    <x v="2"/>
    <x v="0"/>
  </r>
  <r>
    <s v="YKX-23510-272"/>
    <x v="581"/>
    <s v="56991-05510-PR"/>
    <s v="A-L-2.5"/>
    <n v="2"/>
    <x v="715"/>
    <s v="jedenll@e-recht24.de"/>
    <x v="0"/>
    <s v="Ara"/>
    <s v="L"/>
    <x v="2"/>
    <n v="29.784999999999997"/>
    <n v="59.569999999999993"/>
    <x v="2"/>
    <x v="1"/>
  </r>
  <r>
    <s v="FSA-98650-921"/>
    <x v="489"/>
    <s v="01841-48191-NL"/>
    <s v="L-L-0.5"/>
    <n v="2"/>
    <x v="716"/>
    <s v="cjewsterlu@moonfruit.com"/>
    <x v="0"/>
    <s v="Lib"/>
    <s v="L"/>
    <x v="1"/>
    <n v="9.51"/>
    <n v="19.02"/>
    <x v="3"/>
    <x v="1"/>
  </r>
  <r>
    <s v="ZUR-55774-294"/>
    <x v="234"/>
    <s v="33269-10023-CO"/>
    <s v="L-D-1"/>
    <n v="6"/>
    <x v="717"/>
    <s v="usoutherdenln@hao123.com"/>
    <x v="0"/>
    <s v="Lib"/>
    <s v="D"/>
    <x v="0"/>
    <n v="12.95"/>
    <n v="77.699999999999989"/>
    <x v="3"/>
    <x v="2"/>
  </r>
  <r>
    <s v="FUO-99821-974"/>
    <x v="175"/>
    <s v="31245-81098-PJ"/>
    <s v="E-M-1"/>
    <n v="3"/>
    <x v="718"/>
    <s v=""/>
    <x v="0"/>
    <s v="Exc"/>
    <s v="M"/>
    <x v="0"/>
    <n v="13.75"/>
    <n v="41.25"/>
    <x v="1"/>
    <x v="0"/>
  </r>
  <r>
    <s v="YVH-19865-819"/>
    <x v="582"/>
    <s v="08946-56610-IH"/>
    <s v="L-L-2.5"/>
    <n v="4"/>
    <x v="719"/>
    <s v="lburtenshawlp@shinystat.com"/>
    <x v="0"/>
    <s v="Lib"/>
    <s v="L"/>
    <x v="2"/>
    <n v="36.454999999999998"/>
    <n v="145.82"/>
    <x v="3"/>
    <x v="1"/>
  </r>
  <r>
    <s v="NNF-47422-501"/>
    <x v="583"/>
    <s v="20260-32948-EB"/>
    <s v="E-L-0.2"/>
    <n v="6"/>
    <x v="720"/>
    <s v="agregorattilq@vistaprint.com"/>
    <x v="1"/>
    <s v="Exc"/>
    <s v="L"/>
    <x v="3"/>
    <n v="4.4550000000000001"/>
    <n v="26.73"/>
    <x v="1"/>
    <x v="1"/>
  </r>
  <r>
    <s v="RJI-71409-490"/>
    <x v="548"/>
    <s v="31613-41626-KX"/>
    <s v="L-M-0.5"/>
    <n v="5"/>
    <x v="721"/>
    <s v="ccrosterlr@gov.uk"/>
    <x v="0"/>
    <s v="Lib"/>
    <s v="M"/>
    <x v="1"/>
    <n v="8.73"/>
    <n v="43.650000000000006"/>
    <x v="3"/>
    <x v="0"/>
  </r>
  <r>
    <s v="UZL-46108-213"/>
    <x v="584"/>
    <s v="75961-20170-RD"/>
    <s v="L-L-1"/>
    <n v="2"/>
    <x v="722"/>
    <s v="gwhiteheadls@hp.com"/>
    <x v="0"/>
    <s v="Lib"/>
    <s v="L"/>
    <x v="0"/>
    <n v="15.85"/>
    <n v="31.7"/>
    <x v="3"/>
    <x v="1"/>
  </r>
  <r>
    <s v="AOX-44467-109"/>
    <x v="64"/>
    <s v="72524-06410-KD"/>
    <s v="A-D-2.5"/>
    <n v="1"/>
    <x v="723"/>
    <s v="hjodrellelt@samsung.com"/>
    <x v="0"/>
    <s v="Ara"/>
    <s v="D"/>
    <x v="2"/>
    <n v="22.884999999999998"/>
    <n v="22.884999999999998"/>
    <x v="2"/>
    <x v="2"/>
  </r>
  <r>
    <s v="TZD-67261-174"/>
    <x v="585"/>
    <s v="01841-48191-NL"/>
    <s v="E-D-2.5"/>
    <n v="1"/>
    <x v="716"/>
    <s v="cjewsterlu@moonfruit.com"/>
    <x v="0"/>
    <s v="Exc"/>
    <s v="D"/>
    <x v="2"/>
    <n v="27.945"/>
    <n v="27.945"/>
    <x v="1"/>
    <x v="2"/>
  </r>
  <r>
    <s v="TBU-64277-625"/>
    <x v="32"/>
    <s v="98918-34330-GY"/>
    <s v="E-M-1"/>
    <n v="6"/>
    <x v="724"/>
    <s v=""/>
    <x v="0"/>
    <s v="Exc"/>
    <s v="M"/>
    <x v="0"/>
    <n v="13.75"/>
    <n v="82.5"/>
    <x v="1"/>
    <x v="0"/>
  </r>
  <r>
    <s v="TYP-85767-944"/>
    <x v="586"/>
    <s v="51497-50894-WU"/>
    <s v="R-M-2.5"/>
    <n v="2"/>
    <x v="725"/>
    <s v="knottramlw@odnoklassniki.ru"/>
    <x v="1"/>
    <s v="Rob"/>
    <s v="M"/>
    <x v="2"/>
    <n v="22.884999999999998"/>
    <n v="45.769999999999996"/>
    <x v="0"/>
    <x v="0"/>
  </r>
  <r>
    <s v="GTT-73214-334"/>
    <x v="535"/>
    <s v="98636-90072-YE"/>
    <s v="A-L-1"/>
    <n v="6"/>
    <x v="726"/>
    <s v="nbuneylx@jugem.jp"/>
    <x v="0"/>
    <s v="Ara"/>
    <s v="L"/>
    <x v="0"/>
    <n v="12.95"/>
    <n v="77.699999999999989"/>
    <x v="2"/>
    <x v="1"/>
  </r>
  <r>
    <s v="WAI-89905-069"/>
    <x v="587"/>
    <s v="47011-57815-HJ"/>
    <s v="A-L-0.5"/>
    <n v="3"/>
    <x v="727"/>
    <s v="smcshealy@photobucket.com"/>
    <x v="0"/>
    <s v="Ara"/>
    <s v="L"/>
    <x v="1"/>
    <n v="7.77"/>
    <n v="23.31"/>
    <x v="2"/>
    <x v="1"/>
  </r>
  <r>
    <s v="OJL-96844-459"/>
    <x v="393"/>
    <s v="61253-98356-VD"/>
    <s v="L-L-0.2"/>
    <n v="5"/>
    <x v="728"/>
    <s v="khuddartlz@about.com"/>
    <x v="0"/>
    <s v="Lib"/>
    <s v="L"/>
    <x v="3"/>
    <n v="4.7549999999999999"/>
    <n v="23.774999999999999"/>
    <x v="3"/>
    <x v="1"/>
  </r>
  <r>
    <s v="VGI-33205-360"/>
    <x v="588"/>
    <s v="96762-10814-DA"/>
    <s v="L-M-0.5"/>
    <n v="6"/>
    <x v="729"/>
    <s v="jgippesm0@cloudflare.com"/>
    <x v="2"/>
    <s v="Lib"/>
    <s v="M"/>
    <x v="1"/>
    <n v="8.73"/>
    <n v="52.38"/>
    <x v="3"/>
    <x v="0"/>
  </r>
  <r>
    <s v="PCA-14081-576"/>
    <x v="15"/>
    <s v="63112-10870-LC"/>
    <s v="R-L-0.2"/>
    <n v="5"/>
    <x v="730"/>
    <s v="lwhittleseem1@e-recht24.de"/>
    <x v="0"/>
    <s v="Rob"/>
    <s v="L"/>
    <x v="3"/>
    <n v="3.5849999999999995"/>
    <n v="17.924999999999997"/>
    <x v="0"/>
    <x v="1"/>
  </r>
  <r>
    <s v="SCS-67069-962"/>
    <x v="507"/>
    <s v="21403-49423-PD"/>
    <s v="A-L-2.5"/>
    <n v="5"/>
    <x v="731"/>
    <s v="gtrengrovem2@elpais.com"/>
    <x v="0"/>
    <s v="Ara"/>
    <s v="L"/>
    <x v="2"/>
    <n v="29.784999999999997"/>
    <n v="148.92499999999998"/>
    <x v="2"/>
    <x v="1"/>
  </r>
  <r>
    <s v="BDM-03174-485"/>
    <x v="533"/>
    <s v="29581-13303-VB"/>
    <s v="R-L-0.5"/>
    <n v="4"/>
    <x v="732"/>
    <s v="wcalderom3@stumbleupon.com"/>
    <x v="0"/>
    <s v="Rob"/>
    <s v="L"/>
    <x v="1"/>
    <n v="7.169999999999999"/>
    <n v="28.679999999999996"/>
    <x v="0"/>
    <x v="1"/>
  </r>
  <r>
    <s v="UJV-32333-364"/>
    <x v="589"/>
    <s v="86110-83695-YS"/>
    <s v="L-L-0.5"/>
    <n v="1"/>
    <x v="733"/>
    <s v=""/>
    <x v="0"/>
    <s v="Lib"/>
    <s v="L"/>
    <x v="1"/>
    <n v="9.51"/>
    <n v="9.51"/>
    <x v="3"/>
    <x v="1"/>
  </r>
  <r>
    <s v="FLI-11493-954"/>
    <x v="590"/>
    <s v="80454-42225-FT"/>
    <s v="A-L-0.5"/>
    <n v="4"/>
    <x v="734"/>
    <s v="jkennicottm5@yahoo.co.jp"/>
    <x v="0"/>
    <s v="Ara"/>
    <s v="L"/>
    <x v="1"/>
    <n v="7.77"/>
    <n v="31.08"/>
    <x v="2"/>
    <x v="1"/>
  </r>
  <r>
    <s v="IWL-13117-537"/>
    <x v="457"/>
    <s v="29129-60664-KO"/>
    <s v="R-D-0.2"/>
    <n v="3"/>
    <x v="735"/>
    <s v="gruggenm6@nymag.com"/>
    <x v="0"/>
    <s v="Rob"/>
    <s v="D"/>
    <x v="3"/>
    <n v="2.6849999999999996"/>
    <n v="8.0549999999999997"/>
    <x v="0"/>
    <x v="2"/>
  </r>
  <r>
    <s v="OAM-76916-748"/>
    <x v="591"/>
    <s v="63025-62939-AN"/>
    <s v="E-D-1"/>
    <n v="3"/>
    <x v="736"/>
    <s v=""/>
    <x v="0"/>
    <s v="Exc"/>
    <s v="D"/>
    <x v="0"/>
    <n v="12.15"/>
    <n v="36.450000000000003"/>
    <x v="1"/>
    <x v="2"/>
  </r>
  <r>
    <s v="UMB-11223-710"/>
    <x v="592"/>
    <s v="49012-12987-QT"/>
    <s v="R-D-0.2"/>
    <n v="6"/>
    <x v="737"/>
    <s v="mfrightm8@harvard.edu"/>
    <x v="1"/>
    <s v="Rob"/>
    <s v="D"/>
    <x v="3"/>
    <n v="2.6849999999999996"/>
    <n v="16.11"/>
    <x v="0"/>
    <x v="2"/>
  </r>
  <r>
    <s v="LXR-09892-726"/>
    <x v="402"/>
    <s v="50924-94200-SQ"/>
    <s v="R-D-2.5"/>
    <n v="2"/>
    <x v="738"/>
    <s v="btartem9@aol.com"/>
    <x v="0"/>
    <s v="Rob"/>
    <s v="D"/>
    <x v="2"/>
    <n v="20.584999999999997"/>
    <n v="41.169999999999995"/>
    <x v="0"/>
    <x v="2"/>
  </r>
  <r>
    <s v="QXX-89943-393"/>
    <x v="593"/>
    <s v="15673-18812-IU"/>
    <s v="R-D-0.2"/>
    <n v="4"/>
    <x v="739"/>
    <s v="ckrzysztofiakma@skyrock.com"/>
    <x v="0"/>
    <s v="Rob"/>
    <s v="D"/>
    <x v="3"/>
    <n v="2.6849999999999996"/>
    <n v="10.739999999999998"/>
    <x v="0"/>
    <x v="2"/>
  </r>
  <r>
    <s v="WVS-57822-366"/>
    <x v="594"/>
    <s v="52151-75971-YY"/>
    <s v="E-M-2.5"/>
    <n v="4"/>
    <x v="740"/>
    <s v="dpenquetmb@diigo.com"/>
    <x v="0"/>
    <s v="Exc"/>
    <s v="M"/>
    <x v="2"/>
    <n v="31.624999999999996"/>
    <n v="126.49999999999999"/>
    <x v="1"/>
    <x v="0"/>
  </r>
  <r>
    <s v="CLJ-23403-689"/>
    <x v="77"/>
    <s v="19413-02045-CG"/>
    <s v="R-L-1"/>
    <n v="2"/>
    <x v="741"/>
    <s v=""/>
    <x v="2"/>
    <s v="Rob"/>
    <s v="L"/>
    <x v="0"/>
    <n v="11.95"/>
    <n v="23.9"/>
    <x v="0"/>
    <x v="1"/>
  </r>
  <r>
    <s v="XNU-83276-288"/>
    <x v="595"/>
    <s v="98185-92775-KT"/>
    <s v="R-M-0.5"/>
    <n v="1"/>
    <x v="742"/>
    <s v=""/>
    <x v="0"/>
    <s v="Rob"/>
    <s v="M"/>
    <x v="1"/>
    <n v="5.97"/>
    <n v="5.97"/>
    <x v="0"/>
    <x v="0"/>
  </r>
  <r>
    <s v="YOG-94666-679"/>
    <x v="596"/>
    <s v="86991-53901-AT"/>
    <s v="L-D-0.2"/>
    <n v="2"/>
    <x v="743"/>
    <s v=""/>
    <x v="2"/>
    <s v="Lib"/>
    <s v="D"/>
    <x v="3"/>
    <n v="3.8849999999999998"/>
    <n v="7.77"/>
    <x v="3"/>
    <x v="2"/>
  </r>
  <r>
    <s v="KHG-33953-115"/>
    <x v="514"/>
    <s v="78226-97287-JI"/>
    <s v="L-D-0.5"/>
    <n v="3"/>
    <x v="744"/>
    <s v="kferrettimf@huffingtonpost.com"/>
    <x v="1"/>
    <s v="Lib"/>
    <s v="D"/>
    <x v="1"/>
    <n v="7.77"/>
    <n v="23.31"/>
    <x v="3"/>
    <x v="2"/>
  </r>
  <r>
    <s v="MHD-95615-696"/>
    <x v="54"/>
    <s v="27930-59250-JT"/>
    <s v="R-L-2.5"/>
    <n v="5"/>
    <x v="745"/>
    <s v=""/>
    <x v="0"/>
    <s v="Rob"/>
    <s v="L"/>
    <x v="2"/>
    <n v="27.484999999999996"/>
    <n v="137.42499999999998"/>
    <x v="0"/>
    <x v="1"/>
  </r>
  <r>
    <s v="HBH-64794-080"/>
    <x v="597"/>
    <s v="40560-18556-YE"/>
    <s v="R-D-0.2"/>
    <n v="3"/>
    <x v="746"/>
    <s v=""/>
    <x v="0"/>
    <s v="Rob"/>
    <s v="D"/>
    <x v="3"/>
    <n v="2.6849999999999996"/>
    <n v="8.0549999999999997"/>
    <x v="0"/>
    <x v="2"/>
  </r>
  <r>
    <s v="CNJ-56058-223"/>
    <x v="105"/>
    <s v="40780-22081-LX"/>
    <s v="L-L-0.5"/>
    <n v="3"/>
    <x v="747"/>
    <s v="abalsdonemi@toplist.cz"/>
    <x v="0"/>
    <s v="Lib"/>
    <s v="L"/>
    <x v="1"/>
    <n v="9.51"/>
    <n v="28.53"/>
    <x v="3"/>
    <x v="1"/>
  </r>
  <r>
    <s v="KHO-27106-786"/>
    <x v="210"/>
    <s v="01603-43789-TN"/>
    <s v="A-M-1"/>
    <n v="6"/>
    <x v="748"/>
    <s v="bromeramj@list-manage.com"/>
    <x v="1"/>
    <s v="Ara"/>
    <s v="M"/>
    <x v="0"/>
    <n v="11.25"/>
    <n v="67.5"/>
    <x v="2"/>
    <x v="0"/>
  </r>
  <r>
    <s v="KHO-27106-786"/>
    <x v="210"/>
    <s v="01603-43789-TN"/>
    <s v="L-D-2.5"/>
    <n v="6"/>
    <x v="748"/>
    <s v="bromeramj@list-manage.com"/>
    <x v="1"/>
    <s v="Lib"/>
    <s v="D"/>
    <x v="2"/>
    <n v="29.784999999999997"/>
    <n v="178.70999999999998"/>
    <x v="3"/>
    <x v="2"/>
  </r>
  <r>
    <s v="YAC-50329-982"/>
    <x v="598"/>
    <s v="75419-92838-TI"/>
    <s v="E-M-2.5"/>
    <n v="1"/>
    <x v="749"/>
    <s v="cbrydeml@tuttocitta.it"/>
    <x v="0"/>
    <s v="Exc"/>
    <s v="M"/>
    <x v="2"/>
    <n v="31.624999999999996"/>
    <n v="31.624999999999996"/>
    <x v="1"/>
    <x v="0"/>
  </r>
  <r>
    <s v="VVL-95291-039"/>
    <x v="360"/>
    <s v="96516-97464-MF"/>
    <s v="E-L-0.2"/>
    <n v="2"/>
    <x v="750"/>
    <s v="senefermm@blog.com"/>
    <x v="0"/>
    <s v="Exc"/>
    <s v="L"/>
    <x v="3"/>
    <n v="4.4550000000000001"/>
    <n v="8.91"/>
    <x v="1"/>
    <x v="1"/>
  </r>
  <r>
    <s v="VUT-20974-364"/>
    <x v="62"/>
    <s v="90285-56295-PO"/>
    <s v="R-M-0.5"/>
    <n v="6"/>
    <x v="751"/>
    <s v="lhaggerstonemn@independent.co.uk"/>
    <x v="0"/>
    <s v="Rob"/>
    <s v="M"/>
    <x v="1"/>
    <n v="5.97"/>
    <n v="35.82"/>
    <x v="0"/>
    <x v="0"/>
  </r>
  <r>
    <s v="SFC-34054-213"/>
    <x v="599"/>
    <s v="08100-71102-HQ"/>
    <s v="L-L-0.5"/>
    <n v="4"/>
    <x v="752"/>
    <s v="mgundrymo@omniture.com"/>
    <x v="1"/>
    <s v="Lib"/>
    <s v="L"/>
    <x v="1"/>
    <n v="9.51"/>
    <n v="38.04"/>
    <x v="3"/>
    <x v="1"/>
  </r>
  <r>
    <s v="UDS-04807-593"/>
    <x v="600"/>
    <s v="84074-28110-OV"/>
    <s v="L-D-0.5"/>
    <n v="2"/>
    <x v="753"/>
    <s v="bwellanmp@cafepress.com"/>
    <x v="0"/>
    <s v="Lib"/>
    <s v="D"/>
    <x v="1"/>
    <n v="7.77"/>
    <n v="15.54"/>
    <x v="3"/>
    <x v="2"/>
  </r>
  <r>
    <s v="FWE-98471-488"/>
    <x v="601"/>
    <s v="27930-59250-JT"/>
    <s v="L-L-1"/>
    <n v="5"/>
    <x v="745"/>
    <s v=""/>
    <x v="0"/>
    <s v="Lib"/>
    <s v="L"/>
    <x v="0"/>
    <n v="15.85"/>
    <n v="79.25"/>
    <x v="3"/>
    <x v="1"/>
  </r>
  <r>
    <s v="RAU-17060-674"/>
    <x v="602"/>
    <s v="12747-63766-EU"/>
    <s v="L-L-0.2"/>
    <n v="1"/>
    <x v="754"/>
    <s v="catchesonmr@xinhuanet.com"/>
    <x v="0"/>
    <s v="Lib"/>
    <s v="L"/>
    <x v="3"/>
    <n v="4.7549999999999999"/>
    <n v="4.7549999999999999"/>
    <x v="3"/>
    <x v="1"/>
  </r>
  <r>
    <s v="AOL-13866-711"/>
    <x v="603"/>
    <s v="83490-88357-LJ"/>
    <s v="E-M-1"/>
    <n v="4"/>
    <x v="755"/>
    <s v="estentonms@google.it"/>
    <x v="0"/>
    <s v="Exc"/>
    <s v="M"/>
    <x v="0"/>
    <n v="13.75"/>
    <n v="55"/>
    <x v="1"/>
    <x v="0"/>
  </r>
  <r>
    <s v="NOA-79645-377"/>
    <x v="604"/>
    <s v="53729-30320-XZ"/>
    <s v="R-D-0.5"/>
    <n v="5"/>
    <x v="756"/>
    <s v="etrippmt@wp.com"/>
    <x v="0"/>
    <s v="Rob"/>
    <s v="D"/>
    <x v="1"/>
    <n v="5.3699999999999992"/>
    <n v="26.849999999999994"/>
    <x v="0"/>
    <x v="2"/>
  </r>
  <r>
    <s v="KMS-49214-806"/>
    <x v="605"/>
    <s v="50384-52703-LA"/>
    <s v="E-L-2.5"/>
    <n v="4"/>
    <x v="757"/>
    <s v="lmacmanusmu@imdb.com"/>
    <x v="0"/>
    <s v="Exc"/>
    <s v="L"/>
    <x v="2"/>
    <n v="34.154999999999994"/>
    <n v="136.61999999999998"/>
    <x v="1"/>
    <x v="1"/>
  </r>
  <r>
    <s v="ABK-08091-531"/>
    <x v="606"/>
    <s v="53864-36201-FG"/>
    <s v="L-L-1"/>
    <n v="3"/>
    <x v="758"/>
    <s v="tbenediktovichmv@ebay.com"/>
    <x v="0"/>
    <s v="Lib"/>
    <s v="L"/>
    <x v="0"/>
    <n v="15.85"/>
    <n v="47.55"/>
    <x v="3"/>
    <x v="1"/>
  </r>
  <r>
    <s v="GPT-67705-953"/>
    <x v="446"/>
    <s v="70631-33225-MZ"/>
    <s v="A-M-0.2"/>
    <n v="5"/>
    <x v="759"/>
    <s v="cbournermw@chronoengine.com"/>
    <x v="0"/>
    <s v="Ara"/>
    <s v="M"/>
    <x v="3"/>
    <n v="3.375"/>
    <n v="16.875"/>
    <x v="2"/>
    <x v="0"/>
  </r>
  <r>
    <s v="JNA-21450-177"/>
    <x v="18"/>
    <s v="54798-14109-HC"/>
    <s v="A-D-1"/>
    <n v="3"/>
    <x v="760"/>
    <s v="oskermen3@hatena.ne.jp"/>
    <x v="0"/>
    <s v="Ara"/>
    <s v="D"/>
    <x v="0"/>
    <n v="9.9499999999999993"/>
    <n v="29.849999999999998"/>
    <x v="2"/>
    <x v="2"/>
  </r>
  <r>
    <s v="MPQ-23421-608"/>
    <x v="180"/>
    <s v="08023-52962-ET"/>
    <s v="E-M-0.5"/>
    <n v="5"/>
    <x v="761"/>
    <s v="kheddanmy@icq.com"/>
    <x v="0"/>
    <s v="Exc"/>
    <s v="M"/>
    <x v="1"/>
    <n v="8.25"/>
    <n v="41.25"/>
    <x v="1"/>
    <x v="0"/>
  </r>
  <r>
    <s v="NLI-63891-565"/>
    <x v="580"/>
    <s v="41899-00283-VK"/>
    <s v="E-M-0.2"/>
    <n v="5"/>
    <x v="762"/>
    <s v="ichartersmz@abc.net.au"/>
    <x v="0"/>
    <s v="Exc"/>
    <s v="M"/>
    <x v="3"/>
    <n v="4.125"/>
    <n v="20.625"/>
    <x v="1"/>
    <x v="0"/>
  </r>
  <r>
    <s v="HHF-36647-854"/>
    <x v="453"/>
    <s v="39011-18412-GR"/>
    <s v="A-D-2.5"/>
    <n v="6"/>
    <x v="763"/>
    <s v="aroubertn0@tmall.com"/>
    <x v="0"/>
    <s v="Ara"/>
    <s v="D"/>
    <x v="2"/>
    <n v="22.884999999999998"/>
    <n v="137.31"/>
    <x v="2"/>
    <x v="2"/>
  </r>
  <r>
    <s v="SBN-16537-046"/>
    <x v="259"/>
    <s v="60255-12579-PZ"/>
    <s v="A-D-0.2"/>
    <n v="1"/>
    <x v="764"/>
    <s v="hmairsn1@so-net.ne.jp"/>
    <x v="0"/>
    <s v="Ara"/>
    <s v="D"/>
    <x v="3"/>
    <n v="2.9849999999999999"/>
    <n v="2.9849999999999999"/>
    <x v="2"/>
    <x v="2"/>
  </r>
  <r>
    <s v="XZD-44484-632"/>
    <x v="607"/>
    <s v="80541-38332-BP"/>
    <s v="E-M-1"/>
    <n v="2"/>
    <x v="765"/>
    <s v="hrainforthn2@blog.com"/>
    <x v="0"/>
    <s v="Exc"/>
    <s v="M"/>
    <x v="0"/>
    <n v="13.75"/>
    <n v="27.5"/>
    <x v="1"/>
    <x v="0"/>
  </r>
  <r>
    <s v="XZD-44484-632"/>
    <x v="607"/>
    <s v="80541-38332-BP"/>
    <s v="A-D-0.2"/>
    <n v="2"/>
    <x v="765"/>
    <s v="hrainforthn2@blog.com"/>
    <x v="0"/>
    <s v="Ara"/>
    <s v="D"/>
    <x v="3"/>
    <n v="2.9849999999999999"/>
    <n v="5.97"/>
    <x v="2"/>
    <x v="2"/>
  </r>
  <r>
    <s v="IKQ-39946-768"/>
    <x v="385"/>
    <s v="72778-50968-UQ"/>
    <s v="R-M-1"/>
    <n v="6"/>
    <x v="766"/>
    <s v="ijespern4@theglobeandmail.com"/>
    <x v="0"/>
    <s v="Rob"/>
    <s v="M"/>
    <x v="0"/>
    <n v="9.9499999999999993"/>
    <n v="59.699999999999996"/>
    <x v="0"/>
    <x v="0"/>
  </r>
  <r>
    <s v="KMB-95211-174"/>
    <x v="608"/>
    <s v="23941-30203-MO"/>
    <s v="R-D-2.5"/>
    <n v="4"/>
    <x v="767"/>
    <s v="ldwerryhousen5@gravatar.com"/>
    <x v="0"/>
    <s v="Rob"/>
    <s v="D"/>
    <x v="2"/>
    <n v="20.584999999999997"/>
    <n v="82.339999999999989"/>
    <x v="0"/>
    <x v="2"/>
  </r>
  <r>
    <s v="QWY-99467-368"/>
    <x v="609"/>
    <s v="96434-50068-DZ"/>
    <s v="A-D-2.5"/>
    <n v="1"/>
    <x v="768"/>
    <s v="nbroomern6@examiner.com"/>
    <x v="0"/>
    <s v="Ara"/>
    <s v="D"/>
    <x v="2"/>
    <n v="22.884999999999998"/>
    <n v="22.884999999999998"/>
    <x v="2"/>
    <x v="2"/>
  </r>
  <r>
    <s v="SRG-76791-614"/>
    <x v="147"/>
    <s v="11729-74102-XB"/>
    <s v="E-L-0.5"/>
    <n v="1"/>
    <x v="769"/>
    <s v="kthoumassonn7@bloglovin.com"/>
    <x v="0"/>
    <s v="Exc"/>
    <s v="L"/>
    <x v="1"/>
    <n v="8.91"/>
    <n v="8.91"/>
    <x v="1"/>
    <x v="1"/>
  </r>
  <r>
    <s v="VSN-94485-621"/>
    <x v="172"/>
    <s v="88116-12604-TE"/>
    <s v="A-D-0.2"/>
    <n v="4"/>
    <x v="770"/>
    <s v="fhabberghamn8@discovery.com"/>
    <x v="0"/>
    <s v="Ara"/>
    <s v="D"/>
    <x v="3"/>
    <n v="2.9849999999999999"/>
    <n v="11.94"/>
    <x v="2"/>
    <x v="2"/>
  </r>
  <r>
    <s v="UFZ-24348-219"/>
    <x v="610"/>
    <s v="27930-59250-JT"/>
    <s v="L-M-2.5"/>
    <n v="3"/>
    <x v="745"/>
    <s v=""/>
    <x v="0"/>
    <s v="Lib"/>
    <s v="M"/>
    <x v="2"/>
    <n v="33.464999999999996"/>
    <n v="100.39499999999998"/>
    <x v="3"/>
    <x v="0"/>
  </r>
  <r>
    <s v="UKS-93055-397"/>
    <x v="611"/>
    <s v="13082-41034-PD"/>
    <s v="A-D-2.5"/>
    <n v="5"/>
    <x v="771"/>
    <s v="ravrashinna@tamu.edu"/>
    <x v="0"/>
    <s v="Ara"/>
    <s v="D"/>
    <x v="2"/>
    <n v="22.884999999999998"/>
    <n v="114.42499999999998"/>
    <x v="2"/>
    <x v="2"/>
  </r>
  <r>
    <s v="AVH-56062-335"/>
    <x v="612"/>
    <s v="18082-74419-QH"/>
    <s v="E-M-0.5"/>
    <n v="5"/>
    <x v="772"/>
    <s v="mdoidgenb@etsy.com"/>
    <x v="0"/>
    <s v="Exc"/>
    <s v="M"/>
    <x v="1"/>
    <n v="8.25"/>
    <n v="41.25"/>
    <x v="1"/>
    <x v="0"/>
  </r>
  <r>
    <s v="HGE-19842-613"/>
    <x v="613"/>
    <s v="49401-45041-ZU"/>
    <s v="R-L-0.5"/>
    <n v="4"/>
    <x v="773"/>
    <s v="jedinboronc@reverbnation.com"/>
    <x v="0"/>
    <s v="Rob"/>
    <s v="L"/>
    <x v="1"/>
    <n v="7.169999999999999"/>
    <n v="28.679999999999996"/>
    <x v="0"/>
    <x v="1"/>
  </r>
  <r>
    <s v="WBA-85905-175"/>
    <x v="611"/>
    <s v="41252-45992-VS"/>
    <s v="L-M-0.2"/>
    <n v="1"/>
    <x v="774"/>
    <s v="ttewelsonnd@cdbaby.com"/>
    <x v="0"/>
    <s v="Lib"/>
    <s v="M"/>
    <x v="3"/>
    <n v="4.3650000000000002"/>
    <n v="4.3650000000000002"/>
    <x v="3"/>
    <x v="0"/>
  </r>
  <r>
    <s v="DZI-35365-596"/>
    <x v="493"/>
    <s v="54798-14109-HC"/>
    <s v="E-M-0.2"/>
    <n v="2"/>
    <x v="760"/>
    <s v="oskermen3@hatena.ne.jp"/>
    <x v="0"/>
    <s v="Exc"/>
    <s v="M"/>
    <x v="3"/>
    <n v="4.125"/>
    <n v="8.25"/>
    <x v="1"/>
    <x v="0"/>
  </r>
  <r>
    <s v="XIR-88982-743"/>
    <x v="614"/>
    <s v="00852-54571-WP"/>
    <s v="E-M-0.2"/>
    <n v="2"/>
    <x v="775"/>
    <s v="ddrewittnf@mapquest.com"/>
    <x v="0"/>
    <s v="Exc"/>
    <s v="M"/>
    <x v="3"/>
    <n v="4.125"/>
    <n v="8.25"/>
    <x v="1"/>
    <x v="0"/>
  </r>
  <r>
    <s v="VUC-72395-865"/>
    <x v="151"/>
    <s v="13321-57602-GK"/>
    <s v="A-D-0.5"/>
    <n v="6"/>
    <x v="776"/>
    <s v="agladhillng@stanford.edu"/>
    <x v="0"/>
    <s v="Ara"/>
    <s v="D"/>
    <x v="1"/>
    <n v="5.97"/>
    <n v="35.82"/>
    <x v="2"/>
    <x v="2"/>
  </r>
  <r>
    <s v="BQJ-44755-910"/>
    <x v="489"/>
    <s v="75006-89922-VW"/>
    <s v="E-D-2.5"/>
    <n v="6"/>
    <x v="777"/>
    <s v="mlorineznh@whitehouse.gov"/>
    <x v="0"/>
    <s v="Exc"/>
    <s v="D"/>
    <x v="2"/>
    <n v="27.945"/>
    <n v="167.67000000000002"/>
    <x v="1"/>
    <x v="2"/>
  </r>
  <r>
    <s v="JKC-64636-831"/>
    <x v="615"/>
    <s v="52098-80103-FD"/>
    <s v="A-M-2.5"/>
    <n v="2"/>
    <x v="778"/>
    <s v=""/>
    <x v="0"/>
    <s v="Ara"/>
    <s v="M"/>
    <x v="2"/>
    <n v="25.874999999999996"/>
    <n v="51.749999999999993"/>
    <x v="2"/>
    <x v="0"/>
  </r>
  <r>
    <s v="ZKI-78561-066"/>
    <x v="616"/>
    <s v="60121-12432-VU"/>
    <s v="A-D-0.2"/>
    <n v="3"/>
    <x v="779"/>
    <s v="mvannj@wikipedia.org"/>
    <x v="0"/>
    <s v="Ara"/>
    <s v="D"/>
    <x v="3"/>
    <n v="2.9849999999999999"/>
    <n v="8.9550000000000001"/>
    <x v="2"/>
    <x v="2"/>
  </r>
  <r>
    <s v="IMP-12563-728"/>
    <x v="578"/>
    <s v="68346-14810-UA"/>
    <s v="E-L-0.5"/>
    <n v="6"/>
    <x v="780"/>
    <s v=""/>
    <x v="0"/>
    <s v="Exc"/>
    <s v="L"/>
    <x v="1"/>
    <n v="8.91"/>
    <n v="53.46"/>
    <x v="1"/>
    <x v="1"/>
  </r>
  <r>
    <s v="MZL-81126-390"/>
    <x v="617"/>
    <s v="48464-99723-HK"/>
    <s v="A-L-0.2"/>
    <n v="6"/>
    <x v="781"/>
    <s v="jethelstonnl@creativecommons.org"/>
    <x v="0"/>
    <s v="Ara"/>
    <s v="L"/>
    <x v="3"/>
    <n v="3.8849999999999998"/>
    <n v="23.31"/>
    <x v="2"/>
    <x v="1"/>
  </r>
  <r>
    <s v="MZL-81126-390"/>
    <x v="617"/>
    <s v="48464-99723-HK"/>
    <s v="A-M-0.2"/>
    <n v="2"/>
    <x v="781"/>
    <s v="jethelstonnl@creativecommons.org"/>
    <x v="0"/>
    <s v="Ara"/>
    <s v="M"/>
    <x v="3"/>
    <n v="3.375"/>
    <n v="6.75"/>
    <x v="2"/>
    <x v="0"/>
  </r>
  <r>
    <s v="TVF-57766-608"/>
    <x v="155"/>
    <s v="88420-46464-XE"/>
    <s v="L-D-0.5"/>
    <n v="1"/>
    <x v="782"/>
    <s v="peberznn@woothemes.com"/>
    <x v="0"/>
    <s v="Lib"/>
    <s v="D"/>
    <x v="1"/>
    <n v="7.77"/>
    <n v="7.77"/>
    <x v="3"/>
    <x v="2"/>
  </r>
  <r>
    <s v="RUX-37995-892"/>
    <x v="461"/>
    <s v="37762-09530-MP"/>
    <s v="L-D-2.5"/>
    <n v="4"/>
    <x v="783"/>
    <s v="bgaishno@altervista.org"/>
    <x v="0"/>
    <s v="Lib"/>
    <s v="D"/>
    <x v="2"/>
    <n v="29.784999999999997"/>
    <n v="119.13999999999999"/>
    <x v="3"/>
    <x v="2"/>
  </r>
  <r>
    <s v="AVK-76526-953"/>
    <x v="87"/>
    <s v="47268-50127-XY"/>
    <s v="A-D-1"/>
    <n v="2"/>
    <x v="784"/>
    <s v="ldantonnp@miitbeian.gov.cn"/>
    <x v="0"/>
    <s v="Ara"/>
    <s v="D"/>
    <x v="0"/>
    <n v="9.9499999999999993"/>
    <n v="19.899999999999999"/>
    <x v="2"/>
    <x v="2"/>
  </r>
  <r>
    <s v="RIU-02231-623"/>
    <x v="618"/>
    <s v="25544-84179-QC"/>
    <s v="R-L-0.5"/>
    <n v="5"/>
    <x v="785"/>
    <s v="smorrallnq@answers.com"/>
    <x v="0"/>
    <s v="Rob"/>
    <s v="L"/>
    <x v="1"/>
    <n v="7.169999999999999"/>
    <n v="35.849999999999994"/>
    <x v="0"/>
    <x v="1"/>
  </r>
  <r>
    <s v="WFK-99317-827"/>
    <x v="619"/>
    <s v="32058-76765-ZL"/>
    <s v="L-D-2.5"/>
    <n v="3"/>
    <x v="786"/>
    <s v="dcrownshawnr@photobucket.com"/>
    <x v="0"/>
    <s v="Lib"/>
    <s v="D"/>
    <x v="2"/>
    <n v="29.784999999999997"/>
    <n v="89.35499999999999"/>
    <x v="3"/>
    <x v="2"/>
  </r>
  <r>
    <s v="SFD-00372-284"/>
    <x v="440"/>
    <s v="54798-14109-HC"/>
    <s v="L-M-0.2"/>
    <n v="2"/>
    <x v="760"/>
    <s v="oskermen3@hatena.ne.jp"/>
    <x v="0"/>
    <s v="Lib"/>
    <s v="M"/>
    <x v="3"/>
    <n v="4.3650000000000002"/>
    <n v="8.73"/>
    <x v="3"/>
    <x v="0"/>
  </r>
  <r>
    <s v="SXC-62166-515"/>
    <x v="489"/>
    <s v="69171-65646-UC"/>
    <s v="R-L-2.5"/>
    <n v="5"/>
    <x v="787"/>
    <s v="jreddochnt@sun.com"/>
    <x v="0"/>
    <s v="Rob"/>
    <s v="L"/>
    <x v="2"/>
    <n v="27.484999999999996"/>
    <n v="137.42499999999998"/>
    <x v="0"/>
    <x v="1"/>
  </r>
  <r>
    <s v="YIE-87008-621"/>
    <x v="620"/>
    <s v="22503-52799-MI"/>
    <s v="L-M-0.5"/>
    <n v="4"/>
    <x v="788"/>
    <s v="stitleynu@whitehouse.gov"/>
    <x v="0"/>
    <s v="Lib"/>
    <s v="M"/>
    <x v="1"/>
    <n v="8.73"/>
    <n v="34.92"/>
    <x v="3"/>
    <x v="0"/>
  </r>
  <r>
    <s v="HRM-94548-288"/>
    <x v="621"/>
    <s v="08934-65581-ZI"/>
    <s v="A-L-2.5"/>
    <n v="6"/>
    <x v="789"/>
    <s v="rsimaonv@simplemachines.org"/>
    <x v="0"/>
    <s v="Ara"/>
    <s v="L"/>
    <x v="2"/>
    <n v="29.784999999999997"/>
    <n v="178.70999999999998"/>
    <x v="2"/>
    <x v="1"/>
  </r>
  <r>
    <s v="UJG-34731-295"/>
    <x v="374"/>
    <s v="15764-22559-ZT"/>
    <s v="A-M-2.5"/>
    <n v="1"/>
    <x v="790"/>
    <s v=""/>
    <x v="0"/>
    <s v="Ara"/>
    <s v="M"/>
    <x v="2"/>
    <n v="25.874999999999996"/>
    <n v="25.874999999999996"/>
    <x v="2"/>
    <x v="0"/>
  </r>
  <r>
    <s v="TWD-70988-853"/>
    <x v="345"/>
    <s v="87519-68847-ZG"/>
    <s v="L-D-1"/>
    <n v="6"/>
    <x v="791"/>
    <s v="nchisholmnx@example.com"/>
    <x v="0"/>
    <s v="Lib"/>
    <s v="D"/>
    <x v="0"/>
    <n v="12.95"/>
    <n v="77.699999999999989"/>
    <x v="3"/>
    <x v="2"/>
  </r>
  <r>
    <s v="CIX-22904-641"/>
    <x v="622"/>
    <s v="78012-56878-UB"/>
    <s v="R-M-1"/>
    <n v="1"/>
    <x v="792"/>
    <s v="goatsny@live.com"/>
    <x v="0"/>
    <s v="Rob"/>
    <s v="M"/>
    <x v="0"/>
    <n v="9.9499999999999993"/>
    <n v="9.9499999999999993"/>
    <x v="0"/>
    <x v="0"/>
  </r>
  <r>
    <s v="DLV-65840-759"/>
    <x v="623"/>
    <s v="77192-72145-RG"/>
    <s v="L-M-1"/>
    <n v="2"/>
    <x v="793"/>
    <s v="mbirkinnz@java.com"/>
    <x v="0"/>
    <s v="Lib"/>
    <s v="M"/>
    <x v="0"/>
    <n v="14.55"/>
    <n v="29.1"/>
    <x v="3"/>
    <x v="0"/>
  </r>
  <r>
    <s v="RXN-55491-201"/>
    <x v="354"/>
    <s v="86071-79238-CX"/>
    <s v="R-L-0.2"/>
    <n v="6"/>
    <x v="794"/>
    <s v="rpysono0@constantcontact.com"/>
    <x v="1"/>
    <s v="Rob"/>
    <s v="L"/>
    <x v="3"/>
    <n v="3.5849999999999995"/>
    <n v="21.509999999999998"/>
    <x v="0"/>
    <x v="1"/>
  </r>
  <r>
    <s v="UHK-63283-868"/>
    <x v="624"/>
    <s v="16809-16936-WF"/>
    <s v="A-M-0.5"/>
    <n v="1"/>
    <x v="795"/>
    <s v="mmacconnechieo9@reuters.com"/>
    <x v="0"/>
    <s v="Ara"/>
    <s v="M"/>
    <x v="1"/>
    <n v="6.75"/>
    <n v="6.75"/>
    <x v="2"/>
    <x v="0"/>
  </r>
  <r>
    <s v="PJC-31401-893"/>
    <x v="561"/>
    <s v="11212-69985-ZJ"/>
    <s v="A-D-0.5"/>
    <n v="3"/>
    <x v="796"/>
    <s v="rtreachero2@usa.gov"/>
    <x v="1"/>
    <s v="Ara"/>
    <s v="D"/>
    <x v="1"/>
    <n v="5.97"/>
    <n v="17.91"/>
    <x v="2"/>
    <x v="2"/>
  </r>
  <r>
    <s v="HHO-79903-185"/>
    <x v="42"/>
    <s v="53893-01719-CL"/>
    <s v="A-L-2.5"/>
    <n v="1"/>
    <x v="797"/>
    <s v="bfattorinio3@quantcast.com"/>
    <x v="1"/>
    <s v="Ara"/>
    <s v="L"/>
    <x v="2"/>
    <n v="29.784999999999997"/>
    <n v="29.784999999999997"/>
    <x v="2"/>
    <x v="1"/>
  </r>
  <r>
    <s v="YWM-07310-594"/>
    <x v="267"/>
    <s v="66028-99867-WJ"/>
    <s v="E-M-0.5"/>
    <n v="5"/>
    <x v="798"/>
    <s v="mpalleskeo4@nyu.edu"/>
    <x v="0"/>
    <s v="Exc"/>
    <s v="M"/>
    <x v="1"/>
    <n v="8.25"/>
    <n v="41.25"/>
    <x v="1"/>
    <x v="0"/>
  </r>
  <r>
    <s v="FHD-94983-982"/>
    <x v="625"/>
    <s v="62839-56723-CH"/>
    <s v="R-M-0.5"/>
    <n v="3"/>
    <x v="799"/>
    <s v=""/>
    <x v="0"/>
    <s v="Rob"/>
    <s v="M"/>
    <x v="1"/>
    <n v="5.97"/>
    <n v="17.91"/>
    <x v="0"/>
    <x v="0"/>
  </r>
  <r>
    <s v="WQK-10857-119"/>
    <x v="616"/>
    <s v="96849-52854-CR"/>
    <s v="E-D-0.5"/>
    <n v="1"/>
    <x v="800"/>
    <s v="fantcliffeo6@amazon.co.jp"/>
    <x v="1"/>
    <s v="Exc"/>
    <s v="D"/>
    <x v="1"/>
    <n v="7.29"/>
    <n v="7.29"/>
    <x v="1"/>
    <x v="2"/>
  </r>
  <r>
    <s v="DXA-50313-073"/>
    <x v="626"/>
    <s v="19755-55847-VW"/>
    <s v="E-L-1"/>
    <n v="2"/>
    <x v="801"/>
    <s v="pmatignono7@harvard.edu"/>
    <x v="2"/>
    <s v="Exc"/>
    <s v="L"/>
    <x v="0"/>
    <n v="14.85"/>
    <n v="29.7"/>
    <x v="1"/>
    <x v="1"/>
  </r>
  <r>
    <s v="ONW-00560-570"/>
    <x v="52"/>
    <s v="32900-82606-BO"/>
    <s v="A-M-1"/>
    <n v="2"/>
    <x v="802"/>
    <s v="cweondo8@theglobeandmail.com"/>
    <x v="0"/>
    <s v="Ara"/>
    <s v="M"/>
    <x v="0"/>
    <n v="11.25"/>
    <n v="22.5"/>
    <x v="2"/>
    <x v="0"/>
  </r>
  <r>
    <s v="BRJ-19414-277"/>
    <x v="622"/>
    <s v="16809-16936-WF"/>
    <s v="R-M-0.2"/>
    <n v="4"/>
    <x v="795"/>
    <s v="mmacconnechieo9@reuters.com"/>
    <x v="0"/>
    <s v="Rob"/>
    <s v="M"/>
    <x v="3"/>
    <n v="2.9849999999999999"/>
    <n v="11.94"/>
    <x v="0"/>
    <x v="0"/>
  </r>
  <r>
    <s v="MIQ-16322-908"/>
    <x v="627"/>
    <s v="20118-28138-QD"/>
    <s v="A-L-1"/>
    <n v="2"/>
    <x v="803"/>
    <s v="jskentelberyoa@paypal.com"/>
    <x v="0"/>
    <s v="Ara"/>
    <s v="L"/>
    <x v="0"/>
    <n v="12.95"/>
    <n v="25.9"/>
    <x v="2"/>
    <x v="1"/>
  </r>
  <r>
    <s v="MVO-39328-830"/>
    <x v="628"/>
    <s v="84057-45461-AH"/>
    <s v="L-M-0.5"/>
    <n v="5"/>
    <x v="804"/>
    <s v="ocomberob@goo.gl"/>
    <x v="1"/>
    <s v="Lib"/>
    <s v="M"/>
    <x v="1"/>
    <n v="8.73"/>
    <n v="43.650000000000006"/>
    <x v="3"/>
    <x v="0"/>
  </r>
  <r>
    <s v="MVO-39328-830"/>
    <x v="628"/>
    <s v="84057-45461-AH"/>
    <s v="A-L-0.5"/>
    <n v="6"/>
    <x v="804"/>
    <s v="ocomberob@goo.gl"/>
    <x v="1"/>
    <s v="Ara"/>
    <s v="L"/>
    <x v="1"/>
    <n v="7.77"/>
    <n v="46.62"/>
    <x v="2"/>
    <x v="1"/>
  </r>
  <r>
    <s v="NTJ-88319-746"/>
    <x v="629"/>
    <s v="90882-88130-KQ"/>
    <s v="L-L-0.5"/>
    <n v="3"/>
    <x v="805"/>
    <s v="ztramelod@netlog.com"/>
    <x v="0"/>
    <s v="Lib"/>
    <s v="L"/>
    <x v="1"/>
    <n v="9.51"/>
    <n v="28.53"/>
    <x v="3"/>
    <x v="1"/>
  </r>
  <r>
    <s v="LCY-24377-948"/>
    <x v="630"/>
    <s v="21617-79890-DD"/>
    <s v="R-L-2.5"/>
    <n v="1"/>
    <x v="806"/>
    <s v=""/>
    <x v="0"/>
    <s v="Rob"/>
    <s v="L"/>
    <x v="2"/>
    <n v="27.484999999999996"/>
    <n v="27.484999999999996"/>
    <x v="0"/>
    <x v="1"/>
  </r>
  <r>
    <s v="FWD-85967-769"/>
    <x v="631"/>
    <s v="20256-54689-LO"/>
    <s v="E-D-0.2"/>
    <n v="3"/>
    <x v="807"/>
    <s v=""/>
    <x v="0"/>
    <s v="Exc"/>
    <s v="D"/>
    <x v="3"/>
    <n v="3.645"/>
    <n v="10.935"/>
    <x v="1"/>
    <x v="2"/>
  </r>
  <r>
    <s v="KTO-53793-109"/>
    <x v="229"/>
    <s v="17572-27091-AA"/>
    <s v="R-L-0.2"/>
    <n v="2"/>
    <x v="808"/>
    <s v="chatfullog@ebay.com"/>
    <x v="0"/>
    <s v="Rob"/>
    <s v="L"/>
    <x v="3"/>
    <n v="3.5849999999999995"/>
    <n v="7.169999999999999"/>
    <x v="0"/>
    <x v="1"/>
  </r>
  <r>
    <s v="OCK-89033-348"/>
    <x v="632"/>
    <s v="82300-88786-UE"/>
    <s v="A-L-0.2"/>
    <n v="6"/>
    <x v="809"/>
    <s v=""/>
    <x v="0"/>
    <s v="Ara"/>
    <s v="L"/>
    <x v="3"/>
    <n v="3.8849999999999998"/>
    <n v="23.31"/>
    <x v="2"/>
    <x v="1"/>
  </r>
  <r>
    <s v="GPZ-36017-366"/>
    <x v="633"/>
    <s v="65732-22589-OW"/>
    <s v="A-D-2.5"/>
    <n v="5"/>
    <x v="810"/>
    <s v="kmarrisonoq@dropbox.com"/>
    <x v="0"/>
    <s v="Ara"/>
    <s v="D"/>
    <x v="2"/>
    <n v="22.884999999999998"/>
    <n v="114.42499999999998"/>
    <x v="2"/>
    <x v="2"/>
  </r>
  <r>
    <s v="BZP-33213-637"/>
    <x v="95"/>
    <s v="77175-09826-SF"/>
    <s v="A-M-2.5"/>
    <n v="3"/>
    <x v="811"/>
    <s v="lagnolooj@pinterest.com"/>
    <x v="0"/>
    <s v="Ara"/>
    <s v="M"/>
    <x v="2"/>
    <n v="25.874999999999996"/>
    <n v="77.624999999999986"/>
    <x v="2"/>
    <x v="0"/>
  </r>
  <r>
    <s v="WFH-21507-708"/>
    <x v="521"/>
    <s v="07237-32539-NB"/>
    <s v="R-D-0.5"/>
    <n v="1"/>
    <x v="812"/>
    <s v="dkiddyok@fda.gov"/>
    <x v="0"/>
    <s v="Rob"/>
    <s v="D"/>
    <x v="1"/>
    <n v="5.3699999999999992"/>
    <n v="5.3699999999999992"/>
    <x v="0"/>
    <x v="2"/>
  </r>
  <r>
    <s v="HST-96923-073"/>
    <x v="76"/>
    <s v="54722-76431-EX"/>
    <s v="R-D-2.5"/>
    <n v="6"/>
    <x v="813"/>
    <s v="hpetroulisol@state.tx.us"/>
    <x v="1"/>
    <s v="Rob"/>
    <s v="D"/>
    <x v="2"/>
    <n v="20.584999999999997"/>
    <n v="123.50999999999999"/>
    <x v="0"/>
    <x v="2"/>
  </r>
  <r>
    <s v="ENN-79947-323"/>
    <x v="634"/>
    <s v="67847-82662-TE"/>
    <s v="L-M-0.5"/>
    <n v="2"/>
    <x v="814"/>
    <s v="mschollom@taobao.com"/>
    <x v="0"/>
    <s v="Lib"/>
    <s v="M"/>
    <x v="1"/>
    <n v="8.73"/>
    <n v="17.46"/>
    <x v="3"/>
    <x v="0"/>
  </r>
  <r>
    <s v="BHA-47429-889"/>
    <x v="635"/>
    <s v="51114-51191-EW"/>
    <s v="E-L-0.2"/>
    <n v="3"/>
    <x v="815"/>
    <s v="kfersonon@g.co"/>
    <x v="0"/>
    <s v="Exc"/>
    <s v="L"/>
    <x v="3"/>
    <n v="4.4550000000000001"/>
    <n v="13.365"/>
    <x v="1"/>
    <x v="1"/>
  </r>
  <r>
    <s v="SZY-63017-318"/>
    <x v="636"/>
    <s v="91809-58808-TV"/>
    <s v="A-L-0.2"/>
    <n v="2"/>
    <x v="816"/>
    <s v="bkellowayoo@omniture.com"/>
    <x v="0"/>
    <s v="Ara"/>
    <s v="L"/>
    <x v="3"/>
    <n v="3.8849999999999998"/>
    <n v="7.77"/>
    <x v="2"/>
    <x v="1"/>
  </r>
  <r>
    <s v="LCU-93317-340"/>
    <x v="637"/>
    <s v="84996-26826-DK"/>
    <s v="R-D-0.2"/>
    <n v="1"/>
    <x v="817"/>
    <s v="soliffeop@yellowbook.com"/>
    <x v="0"/>
    <s v="Rob"/>
    <s v="D"/>
    <x v="3"/>
    <n v="2.6849999999999996"/>
    <n v="2.6849999999999996"/>
    <x v="0"/>
    <x v="2"/>
  </r>
  <r>
    <s v="UOM-71431-481"/>
    <x v="182"/>
    <s v="65732-22589-OW"/>
    <s v="R-D-2.5"/>
    <n v="1"/>
    <x v="810"/>
    <s v="kmarrisonoq@dropbox.com"/>
    <x v="0"/>
    <s v="Rob"/>
    <s v="D"/>
    <x v="2"/>
    <n v="20.584999999999997"/>
    <n v="20.584999999999997"/>
    <x v="0"/>
    <x v="2"/>
  </r>
  <r>
    <s v="PJH-42618-877"/>
    <x v="479"/>
    <s v="93676-95250-XJ"/>
    <s v="A-D-2.5"/>
    <n v="5"/>
    <x v="818"/>
    <s v="cdolohuntyor@dailymail.co.uk"/>
    <x v="0"/>
    <s v="Ara"/>
    <s v="D"/>
    <x v="2"/>
    <n v="22.884999999999998"/>
    <n v="114.42499999999998"/>
    <x v="2"/>
    <x v="2"/>
  </r>
  <r>
    <s v="XED-90333-402"/>
    <x v="638"/>
    <s v="28300-14355-GF"/>
    <s v="E-M-0.2"/>
    <n v="5"/>
    <x v="819"/>
    <s v="pvasilenkoos@addtoany.com"/>
    <x v="2"/>
    <s v="Exc"/>
    <s v="M"/>
    <x v="3"/>
    <n v="4.125"/>
    <n v="20.625"/>
    <x v="1"/>
    <x v="0"/>
  </r>
  <r>
    <s v="IKK-62234-199"/>
    <x v="639"/>
    <s v="91190-84826-IQ"/>
    <s v="L-L-0.5"/>
    <n v="6"/>
    <x v="820"/>
    <s v="rschankelborgot@ameblo.jp"/>
    <x v="0"/>
    <s v="Lib"/>
    <s v="L"/>
    <x v="1"/>
    <n v="9.51"/>
    <n v="57.06"/>
    <x v="3"/>
    <x v="1"/>
  </r>
  <r>
    <s v="KAW-95195-329"/>
    <x v="640"/>
    <s v="34570-99384-AF"/>
    <s v="R-D-2.5"/>
    <n v="4"/>
    <x v="821"/>
    <s v=""/>
    <x v="1"/>
    <s v="Rob"/>
    <s v="D"/>
    <x v="2"/>
    <n v="20.584999999999997"/>
    <n v="82.339999999999989"/>
    <x v="0"/>
    <x v="2"/>
  </r>
  <r>
    <s v="QDO-57268-842"/>
    <x v="612"/>
    <s v="57808-90533-UE"/>
    <s v="E-M-2.5"/>
    <n v="5"/>
    <x v="822"/>
    <s v=""/>
    <x v="0"/>
    <s v="Exc"/>
    <s v="M"/>
    <x v="2"/>
    <n v="31.624999999999996"/>
    <n v="158.12499999999997"/>
    <x v="1"/>
    <x v="0"/>
  </r>
  <r>
    <s v="IIZ-24416-212"/>
    <x v="641"/>
    <s v="76060-30540-LB"/>
    <s v="R-D-0.5"/>
    <n v="6"/>
    <x v="823"/>
    <s v="bcargenow@geocities.jp"/>
    <x v="0"/>
    <s v="Rob"/>
    <s v="D"/>
    <x v="1"/>
    <n v="5.3699999999999992"/>
    <n v="32.22"/>
    <x v="0"/>
    <x v="2"/>
  </r>
  <r>
    <s v="AWP-11469-510"/>
    <x v="36"/>
    <s v="76730-63769-ND"/>
    <s v="E-D-1"/>
    <n v="2"/>
    <x v="824"/>
    <s v="rsticklerox@printfriendly.com"/>
    <x v="2"/>
    <s v="Exc"/>
    <s v="D"/>
    <x v="0"/>
    <n v="12.15"/>
    <n v="24.3"/>
    <x v="1"/>
    <x v="2"/>
  </r>
  <r>
    <s v="KXA-27983-918"/>
    <x v="642"/>
    <s v="96042-27290-EQ"/>
    <s v="R-L-0.5"/>
    <n v="5"/>
    <x v="825"/>
    <s v=""/>
    <x v="0"/>
    <s v="Rob"/>
    <s v="L"/>
    <x v="1"/>
    <n v="7.169999999999999"/>
    <n v="35.849999999999994"/>
    <x v="0"/>
    <x v="1"/>
  </r>
  <r>
    <s v="VKQ-39009-292"/>
    <x v="219"/>
    <s v="57808-90533-UE"/>
    <s v="L-M-1"/>
    <n v="5"/>
    <x v="822"/>
    <s v=""/>
    <x v="0"/>
    <s v="Lib"/>
    <s v="M"/>
    <x v="0"/>
    <n v="14.55"/>
    <n v="72.75"/>
    <x v="3"/>
    <x v="0"/>
  </r>
  <r>
    <s v="PDB-98743-282"/>
    <x v="643"/>
    <s v="51940-02669-OR"/>
    <s v="L-L-1"/>
    <n v="3"/>
    <x v="826"/>
    <s v=""/>
    <x v="1"/>
    <s v="Lib"/>
    <s v="L"/>
    <x v="0"/>
    <n v="15.85"/>
    <n v="47.55"/>
    <x v="3"/>
    <x v="1"/>
  </r>
  <r>
    <s v="SXW-34014-556"/>
    <x v="644"/>
    <s v="99144-98314-GN"/>
    <s v="R-L-0.2"/>
    <n v="1"/>
    <x v="827"/>
    <s v="djevonp1@ibm.com"/>
    <x v="0"/>
    <s v="Rob"/>
    <s v="L"/>
    <x v="3"/>
    <n v="3.5849999999999995"/>
    <n v="3.5849999999999995"/>
    <x v="0"/>
    <x v="1"/>
  </r>
  <r>
    <s v="QOJ-38788-727"/>
    <x v="136"/>
    <s v="16358-63919-CE"/>
    <s v="E-M-2.5"/>
    <n v="5"/>
    <x v="828"/>
    <s v="hrannerp2@omniture.com"/>
    <x v="0"/>
    <s v="Exc"/>
    <s v="M"/>
    <x v="2"/>
    <n v="31.624999999999996"/>
    <n v="158.12499999999997"/>
    <x v="1"/>
    <x v="0"/>
  </r>
  <r>
    <s v="TGF-38649-658"/>
    <x v="645"/>
    <s v="67743-54817-UT"/>
    <s v="L-M-0.5"/>
    <n v="2"/>
    <x v="829"/>
    <s v="bimriep3@addtoany.com"/>
    <x v="0"/>
    <s v="Lib"/>
    <s v="M"/>
    <x v="1"/>
    <n v="8.73"/>
    <n v="17.46"/>
    <x v="3"/>
    <x v="0"/>
  </r>
  <r>
    <s v="EAI-25194-209"/>
    <x v="646"/>
    <s v="44601-51441-BH"/>
    <s v="A-L-2.5"/>
    <n v="5"/>
    <x v="830"/>
    <s v="dsopperp4@eventbrite.com"/>
    <x v="0"/>
    <s v="Ara"/>
    <s v="L"/>
    <x v="2"/>
    <n v="29.784999999999997"/>
    <n v="148.92499999999998"/>
    <x v="2"/>
    <x v="1"/>
  </r>
  <r>
    <s v="IJK-34441-720"/>
    <x v="647"/>
    <s v="97201-58870-WB"/>
    <s v="A-M-0.5"/>
    <n v="6"/>
    <x v="831"/>
    <s v=""/>
    <x v="0"/>
    <s v="Ara"/>
    <s v="M"/>
    <x v="1"/>
    <n v="6.75"/>
    <n v="40.5"/>
    <x v="2"/>
    <x v="0"/>
  </r>
  <r>
    <s v="ZMC-00336-619"/>
    <x v="591"/>
    <s v="19849-12926-QF"/>
    <s v="A-M-0.5"/>
    <n v="4"/>
    <x v="832"/>
    <s v="lledgleyp6@de.vu"/>
    <x v="0"/>
    <s v="Ara"/>
    <s v="M"/>
    <x v="1"/>
    <n v="6.75"/>
    <n v="27"/>
    <x v="2"/>
    <x v="0"/>
  </r>
  <r>
    <s v="UPX-54529-618"/>
    <x v="648"/>
    <s v="40535-56770-UM"/>
    <s v="L-D-1"/>
    <n v="3"/>
    <x v="833"/>
    <s v="tmenaryp7@phoca.cz"/>
    <x v="0"/>
    <s v="Lib"/>
    <s v="D"/>
    <x v="0"/>
    <n v="12.95"/>
    <n v="38.849999999999994"/>
    <x v="3"/>
    <x v="2"/>
  </r>
  <r>
    <s v="DLX-01059-899"/>
    <x v="191"/>
    <s v="74940-09646-MU"/>
    <s v="R-L-1"/>
    <n v="5"/>
    <x v="834"/>
    <s v="gciccottip8@so-net.ne.jp"/>
    <x v="0"/>
    <s v="Rob"/>
    <s v="L"/>
    <x v="0"/>
    <n v="11.95"/>
    <n v="59.75"/>
    <x v="0"/>
    <x v="1"/>
  </r>
  <r>
    <s v="MEK-85120-243"/>
    <x v="649"/>
    <s v="06623-54610-HC"/>
    <s v="R-L-0.2"/>
    <n v="3"/>
    <x v="835"/>
    <s v=""/>
    <x v="0"/>
    <s v="Rob"/>
    <s v="L"/>
    <x v="3"/>
    <n v="3.5849999999999995"/>
    <n v="10.754999999999999"/>
    <x v="0"/>
    <x v="1"/>
  </r>
  <r>
    <s v="NFI-37188-246"/>
    <x v="553"/>
    <s v="89490-75361-AF"/>
    <s v="A-D-2.5"/>
    <n v="4"/>
    <x v="836"/>
    <s v="wjallinpa@pcworld.com"/>
    <x v="0"/>
    <s v="Ara"/>
    <s v="D"/>
    <x v="2"/>
    <n v="22.884999999999998"/>
    <n v="91.539999999999992"/>
    <x v="2"/>
    <x v="2"/>
  </r>
  <r>
    <s v="BXH-62195-013"/>
    <x v="584"/>
    <s v="94526-79230-GZ"/>
    <s v="A-M-1"/>
    <n v="4"/>
    <x v="837"/>
    <s v="mbogeypb@thetimes.co.uk"/>
    <x v="0"/>
    <s v="Ara"/>
    <s v="M"/>
    <x v="0"/>
    <n v="11.25"/>
    <n v="45"/>
    <x v="2"/>
    <x v="0"/>
  </r>
  <r>
    <s v="YLK-78851-470"/>
    <x v="650"/>
    <s v="58559-08254-UY"/>
    <s v="R-M-2.5"/>
    <n v="6"/>
    <x v="838"/>
    <s v=""/>
    <x v="0"/>
    <s v="Rob"/>
    <s v="M"/>
    <x v="2"/>
    <n v="22.884999999999998"/>
    <n v="137.31"/>
    <x v="0"/>
    <x v="0"/>
  </r>
  <r>
    <s v="DXY-76225-633"/>
    <x v="121"/>
    <s v="88574-37083-WX"/>
    <s v="A-M-0.5"/>
    <n v="1"/>
    <x v="839"/>
    <s v="mcobbledickpd@ucsd.edu"/>
    <x v="0"/>
    <s v="Ara"/>
    <s v="M"/>
    <x v="1"/>
    <n v="6.75"/>
    <n v="6.75"/>
    <x v="2"/>
    <x v="0"/>
  </r>
  <r>
    <s v="UHP-24614-199"/>
    <x v="472"/>
    <s v="67953-79896-AC"/>
    <s v="A-M-1"/>
    <n v="4"/>
    <x v="840"/>
    <s v="alewrype@whitehouse.gov"/>
    <x v="0"/>
    <s v="Ara"/>
    <s v="M"/>
    <x v="0"/>
    <n v="11.25"/>
    <n v="45"/>
    <x v="2"/>
    <x v="0"/>
  </r>
  <r>
    <s v="HBY-35655-049"/>
    <x v="594"/>
    <s v="69207-93422-CQ"/>
    <s v="E-D-2.5"/>
    <n v="3"/>
    <x v="841"/>
    <s v="ihesselpf@ox.ac.uk"/>
    <x v="0"/>
    <s v="Exc"/>
    <s v="D"/>
    <x v="2"/>
    <n v="27.945"/>
    <n v="83.835000000000008"/>
    <x v="1"/>
    <x v="2"/>
  </r>
  <r>
    <s v="DCE-22886-861"/>
    <x v="89"/>
    <s v="56060-17602-RG"/>
    <s v="E-D-0.2"/>
    <n v="1"/>
    <x v="842"/>
    <s v=""/>
    <x v="1"/>
    <s v="Exc"/>
    <s v="D"/>
    <x v="3"/>
    <n v="3.645"/>
    <n v="3.645"/>
    <x v="1"/>
    <x v="2"/>
  </r>
  <r>
    <s v="QTG-93823-843"/>
    <x v="651"/>
    <s v="46859-14212-FI"/>
    <s v="A-M-0.5"/>
    <n v="1"/>
    <x v="843"/>
    <s v="csorrellph@amazon.com"/>
    <x v="2"/>
    <s v="Ara"/>
    <s v="M"/>
    <x v="1"/>
    <n v="6.75"/>
    <n v="6.75"/>
    <x v="2"/>
    <x v="0"/>
  </r>
  <r>
    <s v="QTG-93823-843"/>
    <x v="651"/>
    <s v="46859-14212-FI"/>
    <s v="E-D-0.5"/>
    <n v="3"/>
    <x v="843"/>
    <s v="csorrellph@amazon.com"/>
    <x v="2"/>
    <s v="Exc"/>
    <s v="D"/>
    <x v="1"/>
    <n v="7.29"/>
    <n v="21.87"/>
    <x v="1"/>
    <x v="2"/>
  </r>
  <r>
    <s v="WFT-16178-396"/>
    <x v="249"/>
    <s v="33555-01585-RP"/>
    <s v="R-D-0.2"/>
    <n v="5"/>
    <x v="844"/>
    <s v="qheavysidepj@unc.edu"/>
    <x v="0"/>
    <s v="Rob"/>
    <s v="D"/>
    <x v="3"/>
    <n v="2.6849999999999996"/>
    <n v="13.424999999999997"/>
    <x v="0"/>
    <x v="2"/>
  </r>
  <r>
    <s v="ERC-54560-934"/>
    <x v="652"/>
    <s v="11932-85629-CU"/>
    <s v="R-D-2.5"/>
    <n v="6"/>
    <x v="845"/>
    <s v="hreuvenpk@whitehouse.gov"/>
    <x v="0"/>
    <s v="Rob"/>
    <s v="D"/>
    <x v="2"/>
    <n v="20.584999999999997"/>
    <n v="123.50999999999999"/>
    <x v="0"/>
    <x v="2"/>
  </r>
  <r>
    <s v="RUK-78200-416"/>
    <x v="653"/>
    <s v="36192-07175-XC"/>
    <s v="L-D-0.2"/>
    <n v="2"/>
    <x v="846"/>
    <s v="mattwoolpl@nba.com"/>
    <x v="0"/>
    <s v="Lib"/>
    <s v="D"/>
    <x v="3"/>
    <n v="3.8849999999999998"/>
    <n v="7.77"/>
    <x v="3"/>
    <x v="2"/>
  </r>
  <r>
    <s v="KHK-13105-388"/>
    <x v="177"/>
    <s v="46242-54946-ZW"/>
    <s v="A-M-1"/>
    <n v="6"/>
    <x v="847"/>
    <s v=""/>
    <x v="0"/>
    <s v="Ara"/>
    <s v="M"/>
    <x v="0"/>
    <n v="11.25"/>
    <n v="67.5"/>
    <x v="2"/>
    <x v="0"/>
  </r>
  <r>
    <s v="NJR-03699-189"/>
    <x v="22"/>
    <s v="95152-82155-VQ"/>
    <s v="E-D-2.5"/>
    <n v="1"/>
    <x v="848"/>
    <s v="gwynespn@dagondesign.com"/>
    <x v="0"/>
    <s v="Exc"/>
    <s v="D"/>
    <x v="2"/>
    <n v="27.945"/>
    <n v="27.945"/>
    <x v="1"/>
    <x v="2"/>
  </r>
  <r>
    <s v="PJV-20427-019"/>
    <x v="508"/>
    <s v="13404-39127-WQ"/>
    <s v="A-L-2.5"/>
    <n v="3"/>
    <x v="849"/>
    <s v="cmaccourtpo@amazon.com"/>
    <x v="0"/>
    <s v="Ara"/>
    <s v="L"/>
    <x v="2"/>
    <n v="29.784999999999997"/>
    <n v="89.35499999999999"/>
    <x v="2"/>
    <x v="1"/>
  </r>
  <r>
    <s v="UGK-07613-982"/>
    <x v="654"/>
    <s v="57808-90533-UE"/>
    <s v="A-M-0.5"/>
    <n v="3"/>
    <x v="822"/>
    <s v=""/>
    <x v="0"/>
    <s v="Ara"/>
    <s v="M"/>
    <x v="1"/>
    <n v="6.75"/>
    <n v="20.25"/>
    <x v="2"/>
    <x v="0"/>
  </r>
  <r>
    <s v="OLA-68289-577"/>
    <x v="524"/>
    <s v="40226-52317-IO"/>
    <s v="A-M-0.5"/>
    <n v="5"/>
    <x v="850"/>
    <s v="ewilsonepq@eepurl.com"/>
    <x v="0"/>
    <s v="Ara"/>
    <s v="M"/>
    <x v="1"/>
    <n v="6.75"/>
    <n v="33.75"/>
    <x v="2"/>
    <x v="0"/>
  </r>
  <r>
    <s v="TNR-84447-052"/>
    <x v="655"/>
    <s v="34419-18068-AG"/>
    <s v="E-D-2.5"/>
    <n v="4"/>
    <x v="851"/>
    <s v="dduffiepr@time.com"/>
    <x v="0"/>
    <s v="Exc"/>
    <s v="D"/>
    <x v="2"/>
    <n v="27.945"/>
    <n v="111.78"/>
    <x v="1"/>
    <x v="2"/>
  </r>
  <r>
    <s v="FBZ-64200-586"/>
    <x v="523"/>
    <s v="51738-61457-RS"/>
    <s v="E-M-2.5"/>
    <n v="2"/>
    <x v="852"/>
    <s v="mmatiasekps@ucoz.ru"/>
    <x v="0"/>
    <s v="Exc"/>
    <s v="M"/>
    <x v="2"/>
    <n v="31.624999999999996"/>
    <n v="63.249999999999993"/>
    <x v="1"/>
    <x v="0"/>
  </r>
  <r>
    <s v="OBN-66334-505"/>
    <x v="656"/>
    <s v="86757-52367-ON"/>
    <s v="E-L-0.2"/>
    <n v="2"/>
    <x v="853"/>
    <s v="jcamillopt@shinystat.com"/>
    <x v="0"/>
    <s v="Exc"/>
    <s v="L"/>
    <x v="3"/>
    <n v="4.4550000000000001"/>
    <n v="8.91"/>
    <x v="1"/>
    <x v="1"/>
  </r>
  <r>
    <s v="NXM-89323-646"/>
    <x v="657"/>
    <s v="28158-93383-CK"/>
    <s v="E-D-1"/>
    <n v="1"/>
    <x v="854"/>
    <s v="kphilbrickpu@cdc.gov"/>
    <x v="0"/>
    <s v="Exc"/>
    <s v="D"/>
    <x v="0"/>
    <n v="12.15"/>
    <n v="12.15"/>
    <x v="1"/>
    <x v="2"/>
  </r>
  <r>
    <s v="NHI-23264-055"/>
    <x v="658"/>
    <s v="44799-09711-XW"/>
    <s v="A-D-0.5"/>
    <n v="4"/>
    <x v="855"/>
    <s v=""/>
    <x v="0"/>
    <s v="Ara"/>
    <s v="D"/>
    <x v="1"/>
    <n v="5.97"/>
    <n v="23.88"/>
    <x v="2"/>
    <x v="2"/>
  </r>
  <r>
    <s v="EQH-53569-934"/>
    <x v="659"/>
    <s v="53667-91553-LT"/>
    <s v="E-M-1"/>
    <n v="4"/>
    <x v="856"/>
    <s v="bsillispw@istockphoto.com"/>
    <x v="0"/>
    <s v="Exc"/>
    <s v="M"/>
    <x v="0"/>
    <n v="13.75"/>
    <n v="55"/>
    <x v="1"/>
    <x v="0"/>
  </r>
  <r>
    <s v="XKK-06692-189"/>
    <x v="558"/>
    <s v="86579-92122-OC"/>
    <s v="R-D-1"/>
    <n v="3"/>
    <x v="857"/>
    <s v=""/>
    <x v="0"/>
    <s v="Rob"/>
    <s v="D"/>
    <x v="0"/>
    <n v="8.9499999999999993"/>
    <n v="26.849999999999998"/>
    <x v="0"/>
    <x v="2"/>
  </r>
  <r>
    <s v="BYP-16005-016"/>
    <x v="660"/>
    <s v="01474-63436-TP"/>
    <s v="R-M-2.5"/>
    <n v="5"/>
    <x v="858"/>
    <s v="rcuttspy@techcrunch.com"/>
    <x v="0"/>
    <s v="Rob"/>
    <s v="M"/>
    <x v="2"/>
    <n v="22.884999999999998"/>
    <n v="114.42499999999998"/>
    <x v="0"/>
    <x v="0"/>
  </r>
  <r>
    <s v="LWS-13938-905"/>
    <x v="661"/>
    <s v="90533-82440-EE"/>
    <s v="A-M-2.5"/>
    <n v="6"/>
    <x v="859"/>
    <s v="mdelvespz@nature.com"/>
    <x v="0"/>
    <s v="Ara"/>
    <s v="M"/>
    <x v="2"/>
    <n v="25.874999999999996"/>
    <n v="155.24999999999997"/>
    <x v="2"/>
    <x v="0"/>
  </r>
  <r>
    <s v="OLH-95722-362"/>
    <x v="662"/>
    <s v="48553-69225-VX"/>
    <s v="L-D-0.5"/>
    <n v="3"/>
    <x v="860"/>
    <s v="dgrittonq0@nydailynews.com"/>
    <x v="0"/>
    <s v="Lib"/>
    <s v="D"/>
    <x v="1"/>
    <n v="7.77"/>
    <n v="23.31"/>
    <x v="3"/>
    <x v="2"/>
  </r>
  <r>
    <s v="OLH-95722-362"/>
    <x v="662"/>
    <s v="48553-69225-VX"/>
    <s v="R-M-2.5"/>
    <n v="4"/>
    <x v="860"/>
    <s v="dgrittonq0@nydailynews.com"/>
    <x v="0"/>
    <s v="Rob"/>
    <s v="M"/>
    <x v="2"/>
    <n v="22.884999999999998"/>
    <n v="91.539999999999992"/>
    <x v="0"/>
    <x v="0"/>
  </r>
  <r>
    <s v="KCW-50949-318"/>
    <x v="184"/>
    <s v="52374-27313-IV"/>
    <s v="E-L-1"/>
    <n v="5"/>
    <x v="861"/>
    <s v="dgutq2@umich.edu"/>
    <x v="0"/>
    <s v="Exc"/>
    <s v="L"/>
    <x v="0"/>
    <n v="14.85"/>
    <n v="74.25"/>
    <x v="1"/>
    <x v="1"/>
  </r>
  <r>
    <s v="JGZ-16947-591"/>
    <x v="663"/>
    <s v="14264-41252-SL"/>
    <s v="L-L-0.2"/>
    <n v="6"/>
    <x v="862"/>
    <s v="wpummeryq3@topsy.com"/>
    <x v="0"/>
    <s v="Lib"/>
    <s v="L"/>
    <x v="3"/>
    <n v="4.7549999999999999"/>
    <n v="28.53"/>
    <x v="3"/>
    <x v="1"/>
  </r>
  <r>
    <s v="LXS-63326-144"/>
    <x v="334"/>
    <s v="35367-50483-AR"/>
    <s v="R-L-0.5"/>
    <n v="2"/>
    <x v="863"/>
    <s v="gsiudaq4@nytimes.com"/>
    <x v="0"/>
    <s v="Rob"/>
    <s v="L"/>
    <x v="1"/>
    <n v="7.169999999999999"/>
    <n v="14.339999999999998"/>
    <x v="0"/>
    <x v="1"/>
  </r>
  <r>
    <s v="CZG-86544-655"/>
    <x v="664"/>
    <s v="69443-77665-QW"/>
    <s v="A-L-0.5"/>
    <n v="2"/>
    <x v="864"/>
    <s v="hcrowneq5@wufoo.com"/>
    <x v="1"/>
    <s v="Ara"/>
    <s v="L"/>
    <x v="1"/>
    <n v="7.77"/>
    <n v="15.54"/>
    <x v="2"/>
    <x v="1"/>
  </r>
  <r>
    <s v="WFV-88138-247"/>
    <x v="24"/>
    <s v="63411-51758-QC"/>
    <s v="R-L-1"/>
    <n v="3"/>
    <x v="865"/>
    <s v="vpawseyq6@tiny.cc"/>
    <x v="0"/>
    <s v="Rob"/>
    <s v="L"/>
    <x v="0"/>
    <n v="11.95"/>
    <n v="35.849999999999994"/>
    <x v="0"/>
    <x v="1"/>
  </r>
  <r>
    <s v="RFG-28227-288"/>
    <x v="12"/>
    <s v="68605-21835-UF"/>
    <s v="A-L-0.5"/>
    <n v="6"/>
    <x v="866"/>
    <s v="awaterhouseq7@istockphoto.com"/>
    <x v="0"/>
    <s v="Ara"/>
    <s v="L"/>
    <x v="1"/>
    <n v="7.77"/>
    <n v="46.62"/>
    <x v="2"/>
    <x v="1"/>
  </r>
  <r>
    <s v="QAK-77286-758"/>
    <x v="105"/>
    <s v="34786-30419-XY"/>
    <s v="R-L-0.5"/>
    <n v="5"/>
    <x v="867"/>
    <s v="fhaughianq8@1688.com"/>
    <x v="0"/>
    <s v="Rob"/>
    <s v="L"/>
    <x v="1"/>
    <n v="7.169999999999999"/>
    <n v="35.849999999999994"/>
    <x v="0"/>
    <x v="1"/>
  </r>
  <r>
    <s v="CZD-56716-840"/>
    <x v="665"/>
    <s v="15456-29250-RU"/>
    <s v="L-D-2.5"/>
    <n v="4"/>
    <x v="868"/>
    <s v=""/>
    <x v="0"/>
    <s v="Lib"/>
    <s v="D"/>
    <x v="2"/>
    <n v="29.784999999999997"/>
    <n v="119.13999999999999"/>
    <x v="3"/>
    <x v="2"/>
  </r>
  <r>
    <s v="UBI-59229-277"/>
    <x v="44"/>
    <s v="00886-35803-FG"/>
    <s v="L-D-0.5"/>
    <n v="3"/>
    <x v="869"/>
    <s v=""/>
    <x v="0"/>
    <s v="Lib"/>
    <s v="D"/>
    <x v="1"/>
    <n v="7.77"/>
    <n v="23.31"/>
    <x v="3"/>
    <x v="2"/>
  </r>
  <r>
    <s v="WJJ-37489-898"/>
    <x v="171"/>
    <s v="31599-82152-AD"/>
    <s v="A-M-1"/>
    <n v="1"/>
    <x v="870"/>
    <s v="rfaltinqb@topsy.com"/>
    <x v="1"/>
    <s v="Ara"/>
    <s v="M"/>
    <x v="0"/>
    <n v="11.25"/>
    <n v="11.25"/>
    <x v="2"/>
    <x v="0"/>
  </r>
  <r>
    <s v="ORX-57454-917"/>
    <x v="328"/>
    <s v="76209-39601-ZR"/>
    <s v="E-D-2.5"/>
    <n v="3"/>
    <x v="871"/>
    <s v="gcheekeqc@sitemeter.com"/>
    <x v="2"/>
    <s v="Exc"/>
    <s v="D"/>
    <x v="2"/>
    <n v="27.945"/>
    <n v="83.835000000000008"/>
    <x v="1"/>
    <x v="2"/>
  </r>
  <r>
    <s v="GRB-68838-629"/>
    <x v="648"/>
    <s v="15064-65241-HB"/>
    <s v="R-L-2.5"/>
    <n v="4"/>
    <x v="872"/>
    <s v="grattqd@phpbb.com"/>
    <x v="1"/>
    <s v="Rob"/>
    <s v="L"/>
    <x v="2"/>
    <n v="27.484999999999996"/>
    <n v="109.93999999999998"/>
    <x v="0"/>
    <x v="1"/>
  </r>
  <r>
    <s v="SHT-04865-419"/>
    <x v="666"/>
    <s v="69215-90789-DL"/>
    <s v="R-L-0.2"/>
    <n v="4"/>
    <x v="873"/>
    <s v=""/>
    <x v="0"/>
    <s v="Rob"/>
    <s v="L"/>
    <x v="3"/>
    <n v="3.5849999999999995"/>
    <n v="14.339999999999998"/>
    <x v="0"/>
    <x v="1"/>
  </r>
  <r>
    <s v="UQI-28177-865"/>
    <x v="577"/>
    <s v="04317-46176-TB"/>
    <s v="R-L-0.2"/>
    <n v="6"/>
    <x v="874"/>
    <s v="ieberleinqf@hc360.com"/>
    <x v="0"/>
    <s v="Rob"/>
    <s v="L"/>
    <x v="3"/>
    <n v="3.5849999999999995"/>
    <n v="21.509999999999998"/>
    <x v="0"/>
    <x v="1"/>
  </r>
  <r>
    <s v="OIB-13664-879"/>
    <x v="114"/>
    <s v="04713-57765-KR"/>
    <s v="A-M-1"/>
    <n v="2"/>
    <x v="875"/>
    <s v="jdrengqg@uiuc.edu"/>
    <x v="1"/>
    <s v="Ara"/>
    <s v="M"/>
    <x v="0"/>
    <n v="11.25"/>
    <n v="22.5"/>
    <x v="2"/>
    <x v="0"/>
  </r>
  <r>
    <s v="PJS-30996-485"/>
    <x v="4"/>
    <s v="86579-92122-OC"/>
    <s v="A-L-0.2"/>
    <n v="1"/>
    <x v="857"/>
    <s v=""/>
    <x v="0"/>
    <s v="Ara"/>
    <s v="L"/>
    <x v="3"/>
    <n v="3.8849999999999998"/>
    <n v="3.8849999999999998"/>
    <x v="2"/>
    <x v="1"/>
  </r>
  <r>
    <s v="HEL-86709-449"/>
    <x v="667"/>
    <s v="86579-92122-OC"/>
    <s v="E-D-2.5"/>
    <n v="1"/>
    <x v="857"/>
    <s v=""/>
    <x v="0"/>
    <s v="Exc"/>
    <s v="D"/>
    <x v="2"/>
    <n v="27.945"/>
    <n v="27.945"/>
    <x v="1"/>
    <x v="2"/>
  </r>
  <r>
    <s v="NCH-55389-562"/>
    <x v="110"/>
    <s v="86579-92122-OC"/>
    <s v="E-L-2.5"/>
    <n v="5"/>
    <x v="857"/>
    <s v=""/>
    <x v="0"/>
    <s v="Exc"/>
    <s v="L"/>
    <x v="2"/>
    <n v="34.154999999999994"/>
    <n v="170.77499999999998"/>
    <x v="1"/>
    <x v="1"/>
  </r>
  <r>
    <s v="NCH-55389-562"/>
    <x v="110"/>
    <s v="86579-92122-OC"/>
    <s v="R-L-2.5"/>
    <n v="2"/>
    <x v="857"/>
    <s v=""/>
    <x v="0"/>
    <s v="Rob"/>
    <s v="L"/>
    <x v="2"/>
    <n v="27.484999999999996"/>
    <n v="54.969999999999992"/>
    <x v="0"/>
    <x v="1"/>
  </r>
  <r>
    <s v="NCH-55389-562"/>
    <x v="110"/>
    <s v="86579-92122-OC"/>
    <s v="E-L-1"/>
    <n v="1"/>
    <x v="857"/>
    <s v=""/>
    <x v="0"/>
    <s v="Exc"/>
    <s v="L"/>
    <x v="0"/>
    <n v="14.85"/>
    <n v="14.85"/>
    <x v="1"/>
    <x v="1"/>
  </r>
  <r>
    <s v="NCH-55389-562"/>
    <x v="110"/>
    <s v="86579-92122-OC"/>
    <s v="A-L-0.2"/>
    <n v="2"/>
    <x v="857"/>
    <s v=""/>
    <x v="0"/>
    <s v="Ara"/>
    <s v="L"/>
    <x v="3"/>
    <n v="3.8849999999999998"/>
    <n v="7.77"/>
    <x v="2"/>
    <x v="1"/>
  </r>
  <r>
    <s v="GUG-45603-775"/>
    <x v="668"/>
    <s v="40959-32642-DN"/>
    <s v="L-L-0.2"/>
    <n v="5"/>
    <x v="876"/>
    <s v="rstrathernqn@devhub.com"/>
    <x v="0"/>
    <s v="Lib"/>
    <s v="L"/>
    <x v="3"/>
    <n v="4.7549999999999999"/>
    <n v="23.774999999999999"/>
    <x v="3"/>
    <x v="1"/>
  </r>
  <r>
    <s v="KJB-98240-098"/>
    <x v="422"/>
    <s v="77746-08153-PM"/>
    <s v="L-L-1"/>
    <n v="5"/>
    <x v="877"/>
    <s v="cmiguelqo@exblog.jp"/>
    <x v="0"/>
    <s v="Lib"/>
    <s v="L"/>
    <x v="0"/>
    <n v="15.85"/>
    <n v="79.25"/>
    <x v="3"/>
    <x v="1"/>
  </r>
  <r>
    <s v="JMS-48374-462"/>
    <x v="669"/>
    <s v="49667-96708-JL"/>
    <s v="A-D-2.5"/>
    <n v="2"/>
    <x v="878"/>
    <s v=""/>
    <x v="0"/>
    <s v="Ara"/>
    <s v="D"/>
    <x v="2"/>
    <n v="22.884999999999998"/>
    <n v="45.769999999999996"/>
    <x v="2"/>
    <x v="2"/>
  </r>
  <r>
    <s v="YIT-15877-117"/>
    <x v="670"/>
    <s v="24155-79322-EQ"/>
    <s v="R-D-1"/>
    <n v="1"/>
    <x v="879"/>
    <s v="mrocksqq@exblog.jp"/>
    <x v="1"/>
    <s v="Rob"/>
    <s v="D"/>
    <x v="0"/>
    <n v="8.9499999999999993"/>
    <n v="8.9499999999999993"/>
    <x v="0"/>
    <x v="2"/>
  </r>
  <r>
    <s v="YVK-82679-655"/>
    <x v="341"/>
    <s v="95342-88311-SF"/>
    <s v="R-M-0.5"/>
    <n v="4"/>
    <x v="880"/>
    <s v="yburrellsqr@vinaora.com"/>
    <x v="0"/>
    <s v="Rob"/>
    <s v="M"/>
    <x v="1"/>
    <n v="5.97"/>
    <n v="23.88"/>
    <x v="0"/>
    <x v="0"/>
  </r>
  <r>
    <s v="TYH-81940-054"/>
    <x v="671"/>
    <s v="69374-08133-RI"/>
    <s v="E-L-0.2"/>
    <n v="5"/>
    <x v="881"/>
    <s v="cgoodrumqs@goodreads.com"/>
    <x v="0"/>
    <s v="Exc"/>
    <s v="L"/>
    <x v="3"/>
    <n v="4.4550000000000001"/>
    <n v="22.274999999999999"/>
    <x v="1"/>
    <x v="1"/>
  </r>
  <r>
    <s v="HTY-30660-254"/>
    <x v="672"/>
    <s v="83844-95908-RX"/>
    <s v="R-M-1"/>
    <n v="3"/>
    <x v="882"/>
    <s v="jjefferysqt@blog.com"/>
    <x v="0"/>
    <s v="Rob"/>
    <s v="M"/>
    <x v="0"/>
    <n v="9.9499999999999993"/>
    <n v="29.849999999999998"/>
    <x v="0"/>
    <x v="0"/>
  </r>
  <r>
    <s v="GPW-43956-761"/>
    <x v="673"/>
    <s v="09667-09231-YM"/>
    <s v="E-L-0.5"/>
    <n v="6"/>
    <x v="883"/>
    <s v="bwardellqu@adobe.com"/>
    <x v="0"/>
    <s v="Exc"/>
    <s v="L"/>
    <x v="1"/>
    <n v="8.91"/>
    <n v="53.46"/>
    <x v="1"/>
    <x v="1"/>
  </r>
  <r>
    <s v="DWY-56352-412"/>
    <x v="674"/>
    <s v="55427-08059-DF"/>
    <s v="R-D-0.2"/>
    <n v="1"/>
    <x v="884"/>
    <s v="zwalisiakqv@ucsd.edu"/>
    <x v="1"/>
    <s v="Rob"/>
    <s v="D"/>
    <x v="3"/>
    <n v="2.6849999999999996"/>
    <n v="2.6849999999999996"/>
    <x v="0"/>
    <x v="2"/>
  </r>
  <r>
    <s v="PUH-55647-976"/>
    <x v="675"/>
    <s v="06624-54037-BQ"/>
    <s v="R-M-0.2"/>
    <n v="2"/>
    <x v="885"/>
    <s v="wleopoldqw@blogspot.com"/>
    <x v="0"/>
    <s v="Rob"/>
    <s v="M"/>
    <x v="3"/>
    <n v="2.9849999999999999"/>
    <n v="5.97"/>
    <x v="0"/>
    <x v="0"/>
  </r>
  <r>
    <s v="DTB-71371-705"/>
    <x v="539"/>
    <s v="48544-90737-AZ"/>
    <s v="L-D-1"/>
    <n v="1"/>
    <x v="886"/>
    <s v="cshaldersqx@cisco.com"/>
    <x v="0"/>
    <s v="Lib"/>
    <s v="D"/>
    <x v="0"/>
    <n v="12.95"/>
    <n v="12.95"/>
    <x v="3"/>
    <x v="2"/>
  </r>
  <r>
    <s v="ZDC-64769-740"/>
    <x v="676"/>
    <s v="79463-01597-FQ"/>
    <s v="E-M-0.5"/>
    <n v="1"/>
    <x v="887"/>
    <s v=""/>
    <x v="0"/>
    <s v="Exc"/>
    <s v="M"/>
    <x v="1"/>
    <n v="8.25"/>
    <n v="8.25"/>
    <x v="1"/>
    <x v="0"/>
  </r>
  <r>
    <s v="TED-81959-419"/>
    <x v="677"/>
    <s v="27702-50024-XC"/>
    <s v="A-L-2.5"/>
    <n v="5"/>
    <x v="888"/>
    <s v="nfurberqz@jugem.jp"/>
    <x v="0"/>
    <s v="Ara"/>
    <s v="L"/>
    <x v="2"/>
    <n v="29.784999999999997"/>
    <n v="148.92499999999998"/>
    <x v="2"/>
    <x v="1"/>
  </r>
  <r>
    <s v="FDO-25756-141"/>
    <x v="629"/>
    <s v="57360-46846-NS"/>
    <s v="A-L-2.5"/>
    <n v="3"/>
    <x v="889"/>
    <s v=""/>
    <x v="1"/>
    <s v="Ara"/>
    <s v="L"/>
    <x v="2"/>
    <n v="29.784999999999997"/>
    <n v="89.35499999999999"/>
    <x v="2"/>
    <x v="1"/>
  </r>
  <r>
    <s v="HKN-31467-517"/>
    <x v="662"/>
    <s v="84045-66771-SL"/>
    <s v="L-M-1"/>
    <n v="6"/>
    <x v="890"/>
    <s v="ckeaver1@ucoz.com"/>
    <x v="0"/>
    <s v="Lib"/>
    <s v="M"/>
    <x v="0"/>
    <n v="14.55"/>
    <n v="87.300000000000011"/>
    <x v="3"/>
    <x v="0"/>
  </r>
  <r>
    <s v="POF-29666-012"/>
    <x v="102"/>
    <s v="46885-00260-TL"/>
    <s v="R-D-0.5"/>
    <n v="1"/>
    <x v="891"/>
    <s v="sroseboroughr2@virginia.edu"/>
    <x v="0"/>
    <s v="Rob"/>
    <s v="D"/>
    <x v="1"/>
    <n v="5.3699999999999992"/>
    <n v="5.3699999999999992"/>
    <x v="0"/>
    <x v="2"/>
  </r>
  <r>
    <s v="IRX-59256-644"/>
    <x v="678"/>
    <s v="96446-62142-EN"/>
    <s v="A-D-0.2"/>
    <n v="3"/>
    <x v="892"/>
    <s v="ckingwellr3@squarespace.com"/>
    <x v="1"/>
    <s v="Ara"/>
    <s v="D"/>
    <x v="3"/>
    <n v="2.9849999999999999"/>
    <n v="8.9550000000000001"/>
    <x v="2"/>
    <x v="2"/>
  </r>
  <r>
    <s v="LTN-89139-350"/>
    <x v="679"/>
    <s v="07756-71018-GU"/>
    <s v="R-L-2.5"/>
    <n v="5"/>
    <x v="893"/>
    <s v="kcantor4@gmpg.org"/>
    <x v="0"/>
    <s v="Rob"/>
    <s v="L"/>
    <x v="2"/>
    <n v="27.484999999999996"/>
    <n v="137.42499999999998"/>
    <x v="0"/>
    <x v="1"/>
  </r>
  <r>
    <s v="TXF-79780-017"/>
    <x v="112"/>
    <s v="92048-47813-QB"/>
    <s v="R-L-1"/>
    <n v="5"/>
    <x v="894"/>
    <s v="mblakemorer5@nsw.gov.au"/>
    <x v="0"/>
    <s v="Rob"/>
    <s v="L"/>
    <x v="0"/>
    <n v="11.95"/>
    <n v="59.75"/>
    <x v="0"/>
    <x v="1"/>
  </r>
  <r>
    <s v="ALM-80762-974"/>
    <x v="55"/>
    <s v="84045-66771-SL"/>
    <s v="A-L-0.5"/>
    <n v="3"/>
    <x v="890"/>
    <s v="ckeaver1@ucoz.com"/>
    <x v="0"/>
    <s v="Ara"/>
    <s v="L"/>
    <x v="1"/>
    <n v="7.77"/>
    <n v="23.31"/>
    <x v="2"/>
    <x v="1"/>
  </r>
  <r>
    <s v="NXF-15738-707"/>
    <x v="680"/>
    <s v="28699-16256-XV"/>
    <s v="R-D-0.5"/>
    <n v="2"/>
    <x v="895"/>
    <s v=""/>
    <x v="0"/>
    <s v="Rob"/>
    <s v="D"/>
    <x v="1"/>
    <n v="5.3699999999999992"/>
    <n v="10.739999999999998"/>
    <x v="0"/>
    <x v="2"/>
  </r>
  <r>
    <s v="MVV-19034-198"/>
    <x v="94"/>
    <s v="98476-63654-CG"/>
    <s v="E-D-2.5"/>
    <n v="6"/>
    <x v="896"/>
    <s v=""/>
    <x v="0"/>
    <s v="Exc"/>
    <s v="D"/>
    <x v="2"/>
    <n v="27.945"/>
    <n v="167.67000000000002"/>
    <x v="1"/>
    <x v="2"/>
  </r>
  <r>
    <s v="KUX-19632-830"/>
    <x v="160"/>
    <s v="55409-07759-YG"/>
    <s v="E-D-0.2"/>
    <n v="6"/>
    <x v="897"/>
    <s v="cbernardotr9@wix.com"/>
    <x v="0"/>
    <s v="Exc"/>
    <s v="D"/>
    <x v="3"/>
    <n v="3.645"/>
    <n v="21.87"/>
    <x v="1"/>
    <x v="2"/>
  </r>
  <r>
    <s v="SNZ-44595-152"/>
    <x v="681"/>
    <s v="06136-65250-PG"/>
    <s v="R-L-1"/>
    <n v="2"/>
    <x v="898"/>
    <s v="kkemeryra@t.co"/>
    <x v="0"/>
    <s v="Rob"/>
    <s v="L"/>
    <x v="0"/>
    <n v="11.95"/>
    <n v="23.9"/>
    <x v="0"/>
    <x v="1"/>
  </r>
  <r>
    <s v="GQA-37241-629"/>
    <x v="502"/>
    <s v="08405-33165-BS"/>
    <s v="A-M-0.2"/>
    <n v="2"/>
    <x v="899"/>
    <s v="fparlotrb@forbes.com"/>
    <x v="0"/>
    <s v="Ara"/>
    <s v="M"/>
    <x v="3"/>
    <n v="3.375"/>
    <n v="6.75"/>
    <x v="2"/>
    <x v="0"/>
  </r>
  <r>
    <s v="WVV-79948-067"/>
    <x v="682"/>
    <s v="66070-30559-WI"/>
    <s v="E-M-2.5"/>
    <n v="1"/>
    <x v="900"/>
    <s v="rcheakrc@tripadvisor.com"/>
    <x v="1"/>
    <s v="Exc"/>
    <s v="M"/>
    <x v="2"/>
    <n v="31.624999999999996"/>
    <n v="31.624999999999996"/>
    <x v="1"/>
    <x v="0"/>
  </r>
  <r>
    <s v="LHX-81117-166"/>
    <x v="683"/>
    <s v="01282-28364-RZ"/>
    <s v="R-L-1"/>
    <n v="4"/>
    <x v="901"/>
    <s v="kogeneayrd@utexas.edu"/>
    <x v="0"/>
    <s v="Rob"/>
    <s v="L"/>
    <x v="0"/>
    <n v="11.95"/>
    <n v="47.8"/>
    <x v="0"/>
    <x v="1"/>
  </r>
  <r>
    <s v="GCD-75444-320"/>
    <x v="594"/>
    <s v="51277-93873-RP"/>
    <s v="L-M-2.5"/>
    <n v="1"/>
    <x v="902"/>
    <s v="cayrere@symantec.com"/>
    <x v="0"/>
    <s v="Lib"/>
    <s v="M"/>
    <x v="2"/>
    <n v="33.464999999999996"/>
    <n v="33.464999999999996"/>
    <x v="3"/>
    <x v="0"/>
  </r>
  <r>
    <s v="SGA-30059-217"/>
    <x v="389"/>
    <s v="84405-83364-DG"/>
    <s v="A-D-0.5"/>
    <n v="5"/>
    <x v="903"/>
    <s v="lkynetonrf@macromedia.com"/>
    <x v="2"/>
    <s v="Ara"/>
    <s v="D"/>
    <x v="1"/>
    <n v="5.97"/>
    <n v="29.849999999999998"/>
    <x v="2"/>
    <x v="2"/>
  </r>
  <r>
    <s v="GNL-98714-885"/>
    <x v="583"/>
    <s v="83731-53280-YC"/>
    <s v="R-M-1"/>
    <n v="3"/>
    <x v="904"/>
    <s v=""/>
    <x v="2"/>
    <s v="Rob"/>
    <s v="M"/>
    <x v="0"/>
    <n v="9.9499999999999993"/>
    <n v="29.849999999999998"/>
    <x v="0"/>
    <x v="0"/>
  </r>
  <r>
    <s v="OQA-93249-841"/>
    <x v="647"/>
    <s v="03917-13632-KC"/>
    <s v="A-M-2.5"/>
    <n v="6"/>
    <x v="905"/>
    <s v=""/>
    <x v="0"/>
    <s v="Ara"/>
    <s v="M"/>
    <x v="2"/>
    <n v="25.874999999999996"/>
    <n v="155.24999999999997"/>
    <x v="2"/>
    <x v="0"/>
  </r>
  <r>
    <s v="DUV-12075-132"/>
    <x v="366"/>
    <s v="62494-09113-RP"/>
    <s v="E-D-0.2"/>
    <n v="5"/>
    <x v="906"/>
    <s v=""/>
    <x v="0"/>
    <s v="Exc"/>
    <s v="D"/>
    <x v="3"/>
    <n v="3.645"/>
    <n v="18.225000000000001"/>
    <x v="1"/>
    <x v="2"/>
  </r>
  <r>
    <s v="DUV-12075-132"/>
    <x v="366"/>
    <s v="62494-09113-RP"/>
    <s v="L-D-0.5"/>
    <n v="2"/>
    <x v="906"/>
    <s v=""/>
    <x v="0"/>
    <s v="Lib"/>
    <s v="D"/>
    <x v="1"/>
    <n v="7.77"/>
    <n v="15.54"/>
    <x v="3"/>
    <x v="2"/>
  </r>
  <r>
    <s v="KPO-24942-184"/>
    <x v="684"/>
    <s v="70567-65133-CN"/>
    <s v="L-L-2.5"/>
    <n v="3"/>
    <x v="907"/>
    <s v=""/>
    <x v="1"/>
    <s v="Lib"/>
    <s v="L"/>
    <x v="2"/>
    <n v="36.454999999999998"/>
    <n v="109.36499999999999"/>
    <x v="3"/>
    <x v="1"/>
  </r>
  <r>
    <s v="SRJ-79353-838"/>
    <x v="506"/>
    <s v="77869-81373-AY"/>
    <s v="A-L-1"/>
    <n v="6"/>
    <x v="908"/>
    <s v=""/>
    <x v="0"/>
    <s v="Ara"/>
    <s v="L"/>
    <x v="0"/>
    <n v="12.95"/>
    <n v="77.699999999999989"/>
    <x v="2"/>
    <x v="1"/>
  </r>
  <r>
    <s v="XBV-40336-071"/>
    <x v="685"/>
    <s v="38536-98293-JZ"/>
    <s v="A-D-0.2"/>
    <n v="3"/>
    <x v="909"/>
    <s v=""/>
    <x v="1"/>
    <s v="Ara"/>
    <s v="D"/>
    <x v="3"/>
    <n v="2.9849999999999999"/>
    <n v="8.9550000000000001"/>
    <x v="2"/>
    <x v="2"/>
  </r>
  <r>
    <s v="RLM-96511-467"/>
    <x v="191"/>
    <s v="43014-53743-XK"/>
    <s v="R-L-2.5"/>
    <n v="1"/>
    <x v="910"/>
    <s v="jtewelsonrn@samsung.com"/>
    <x v="0"/>
    <s v="Rob"/>
    <s v="L"/>
    <x v="2"/>
    <n v="27.484999999999996"/>
    <n v="27.484999999999996"/>
    <x v="0"/>
    <x v="1"/>
  </r>
  <r>
    <s v="AEZ-13242-456"/>
    <x v="686"/>
    <s v="62494-09113-RP"/>
    <s v="R-M-0.5"/>
    <n v="5"/>
    <x v="906"/>
    <s v=""/>
    <x v="0"/>
    <s v="Rob"/>
    <s v="M"/>
    <x v="1"/>
    <n v="5.97"/>
    <n v="29.849999999999998"/>
    <x v="0"/>
    <x v="0"/>
  </r>
  <r>
    <s v="UME-75640-698"/>
    <x v="687"/>
    <s v="62494-09113-RP"/>
    <s v="A-M-0.5"/>
    <n v="4"/>
    <x v="906"/>
    <s v=""/>
    <x v="0"/>
    <s v="Ara"/>
    <s v="M"/>
    <x v="1"/>
    <n v="6.75"/>
    <n v="27"/>
    <x v="2"/>
    <x v="0"/>
  </r>
  <r>
    <s v="GJC-66474-557"/>
    <x v="629"/>
    <s v="64965-78386-MY"/>
    <s v="A-D-1"/>
    <n v="1"/>
    <x v="911"/>
    <s v="njennyrq@bigcartel.com"/>
    <x v="0"/>
    <s v="Ara"/>
    <s v="D"/>
    <x v="0"/>
    <n v="9.9499999999999993"/>
    <n v="9.9499999999999993"/>
    <x v="2"/>
    <x v="2"/>
  </r>
  <r>
    <s v="IRV-20769-219"/>
    <x v="688"/>
    <s v="77131-58092-GE"/>
    <s v="E-M-0.2"/>
    <n v="3"/>
    <x v="912"/>
    <s v=""/>
    <x v="2"/>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AD7767-4234-4644-B23E-BD0E91A2D954}" name="PivotTable3" cacheId="6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4">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699AA8-0F94-4324-9E0B-A0696ECD1AD4}" name="PivotTable3" cacheId="6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916"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913">
    <i>
      <x v="28"/>
    </i>
    <i>
      <x v="125"/>
    </i>
    <i>
      <x v="831"/>
    </i>
    <i>
      <x v="646"/>
    </i>
    <i>
      <x v="255"/>
    </i>
    <i>
      <x v="237"/>
    </i>
    <i>
      <x v="126"/>
    </i>
    <i>
      <x v="20"/>
    </i>
    <i>
      <x v="17"/>
    </i>
    <i>
      <x v="785"/>
    </i>
    <i>
      <x v="639"/>
    </i>
    <i>
      <x v="826"/>
    </i>
    <i>
      <x v="518"/>
    </i>
    <i>
      <x v="289"/>
    </i>
    <i>
      <x v="218"/>
    </i>
    <i>
      <x v="528"/>
    </i>
    <i>
      <x v="181"/>
    </i>
    <i>
      <x v="390"/>
    </i>
    <i>
      <x v="190"/>
    </i>
    <i>
      <x v="762"/>
    </i>
    <i>
      <x v="226"/>
    </i>
    <i>
      <x v="820"/>
    </i>
    <i>
      <x v="696"/>
    </i>
    <i>
      <x v="610"/>
    </i>
    <i>
      <x v="724"/>
    </i>
    <i>
      <x v="329"/>
    </i>
    <i>
      <x v="401"/>
    </i>
    <i>
      <x v="117"/>
    </i>
    <i>
      <x v="272"/>
    </i>
    <i>
      <x v="631"/>
    </i>
    <i>
      <x v="417"/>
    </i>
    <i>
      <x v="233"/>
    </i>
    <i>
      <x v="288"/>
    </i>
    <i>
      <x v="312"/>
    </i>
    <i>
      <x v="439"/>
    </i>
    <i>
      <x v="327"/>
    </i>
    <i>
      <x v="583"/>
    </i>
    <i>
      <x v="381"/>
    </i>
    <i>
      <x v="669"/>
    </i>
    <i>
      <x v="608"/>
    </i>
    <i>
      <x v="372"/>
    </i>
    <i>
      <x v="402"/>
    </i>
    <i>
      <x v="465"/>
    </i>
    <i>
      <x v="189"/>
    </i>
    <i>
      <x v="297"/>
    </i>
    <i>
      <x v="852"/>
    </i>
    <i>
      <x v="788"/>
    </i>
    <i>
      <x v="655"/>
    </i>
    <i>
      <x v="879"/>
    </i>
    <i>
      <x v="679"/>
    </i>
    <i>
      <x v="668"/>
    </i>
    <i>
      <x v="371"/>
    </i>
    <i>
      <x v="107"/>
    </i>
    <i>
      <x v="265"/>
    </i>
    <i>
      <x v="128"/>
    </i>
    <i>
      <x v="517"/>
    </i>
    <i>
      <x v="486"/>
    </i>
    <i>
      <x v="250"/>
    </i>
    <i>
      <x v="112"/>
    </i>
    <i>
      <x v="238"/>
    </i>
    <i>
      <x v="328"/>
    </i>
    <i>
      <x v="814"/>
    </i>
    <i>
      <x v="484"/>
    </i>
    <i>
      <x v="188"/>
    </i>
    <i>
      <x v="463"/>
    </i>
    <i>
      <x v="477"/>
    </i>
    <i>
      <x v="690"/>
    </i>
    <i>
      <x v="10"/>
    </i>
    <i>
      <x v="216"/>
    </i>
    <i>
      <x v="775"/>
    </i>
    <i>
      <x v="475"/>
    </i>
    <i>
      <x v="559"/>
    </i>
    <i>
      <x v="504"/>
    </i>
    <i>
      <x v="577"/>
    </i>
    <i>
      <x v="519"/>
    </i>
    <i>
      <x v="279"/>
    </i>
    <i>
      <x v="98"/>
    </i>
    <i>
      <x v="40"/>
    </i>
    <i>
      <x v="883"/>
    </i>
    <i>
      <x v="543"/>
    </i>
    <i>
      <x v="222"/>
    </i>
    <i>
      <x v="767"/>
    </i>
    <i>
      <x v="397"/>
    </i>
    <i>
      <x v="379"/>
    </i>
    <i>
      <x v="462"/>
    </i>
    <i>
      <x v="832"/>
    </i>
    <i>
      <x v="654"/>
    </i>
    <i>
      <x v="496"/>
    </i>
    <i>
      <x v="470"/>
    </i>
    <i>
      <x v="435"/>
    </i>
    <i>
      <x v="262"/>
    </i>
    <i>
      <x v="86"/>
    </i>
    <i>
      <x v="51"/>
    </i>
    <i>
      <x v="241"/>
    </i>
    <i>
      <x v="721"/>
    </i>
    <i>
      <x v="745"/>
    </i>
    <i>
      <x v="546"/>
    </i>
    <i>
      <x v="581"/>
    </i>
    <i>
      <x v="464"/>
    </i>
    <i>
      <x v="204"/>
    </i>
    <i>
      <x v="267"/>
    </i>
    <i>
      <x v="152"/>
    </i>
    <i>
      <x v="406"/>
    </i>
    <i>
      <x v="223"/>
    </i>
    <i>
      <x v="252"/>
    </i>
    <i>
      <x v="163"/>
    </i>
    <i>
      <x v="12"/>
    </i>
    <i>
      <x v="715"/>
    </i>
    <i>
      <x v="378"/>
    </i>
    <i>
      <x v="73"/>
    </i>
    <i>
      <x v="263"/>
    </i>
    <i>
      <x v="293"/>
    </i>
    <i>
      <x v="786"/>
    </i>
    <i>
      <x v="239"/>
    </i>
    <i>
      <x v="909"/>
    </i>
    <i>
      <x v="333"/>
    </i>
    <i>
      <x v="8"/>
    </i>
    <i>
      <x v="29"/>
    </i>
    <i>
      <x v="176"/>
    </i>
    <i>
      <x v="387"/>
    </i>
    <i>
      <x v="208"/>
    </i>
    <i>
      <x v="285"/>
    </i>
    <i>
      <x v="450"/>
    </i>
    <i>
      <x v="357"/>
    </i>
    <i>
      <x v="130"/>
    </i>
    <i>
      <x v="769"/>
    </i>
    <i>
      <x v="164"/>
    </i>
    <i>
      <x v="144"/>
    </i>
    <i>
      <x v="636"/>
    </i>
    <i>
      <x v="307"/>
    </i>
    <i>
      <x v="356"/>
    </i>
    <i>
      <x v="55"/>
    </i>
    <i>
      <x v="893"/>
    </i>
    <i>
      <x v="673"/>
    </i>
    <i>
      <x v="719"/>
    </i>
    <i>
      <x v="458"/>
    </i>
    <i>
      <x v="48"/>
    </i>
    <i>
      <x v="580"/>
    </i>
    <i>
      <x v="674"/>
    </i>
    <i>
      <x v="887"/>
    </i>
    <i>
      <x v="695"/>
    </i>
    <i>
      <x v="240"/>
    </i>
    <i>
      <x v="138"/>
    </i>
    <i>
      <x v="248"/>
    </i>
    <i>
      <x v="154"/>
    </i>
    <i>
      <x v="354"/>
    </i>
    <i>
      <x v="375"/>
    </i>
    <i>
      <x v="175"/>
    </i>
    <i>
      <x v="388"/>
    </i>
    <i>
      <x v="479"/>
    </i>
    <i>
      <x v="292"/>
    </i>
    <i>
      <x v="896"/>
    </i>
    <i>
      <x v="428"/>
    </i>
    <i>
      <x v="358"/>
    </i>
    <i>
      <x v="253"/>
    </i>
    <i>
      <x v="793"/>
    </i>
    <i>
      <x v="766"/>
    </i>
    <i>
      <x v="393"/>
    </i>
    <i>
      <x v="600"/>
    </i>
    <i>
      <x v="100"/>
    </i>
    <i>
      <x v="172"/>
    </i>
    <i>
      <x v="911"/>
    </i>
    <i>
      <x v="730"/>
    </i>
    <i>
      <x v="682"/>
    </i>
    <i>
      <x v="776"/>
    </i>
    <i>
      <x v="433"/>
    </i>
    <i>
      <x v="382"/>
    </i>
    <i>
      <x v="530"/>
    </i>
    <i>
      <x v="45"/>
    </i>
    <i>
      <x v="421"/>
    </i>
    <i>
      <x v="642"/>
    </i>
    <i>
      <x v="365"/>
    </i>
    <i>
      <x v="155"/>
    </i>
    <i>
      <x v="212"/>
    </i>
    <i>
      <x v="666"/>
    </i>
    <i>
      <x v="847"/>
    </i>
    <i>
      <x v="712"/>
    </i>
    <i>
      <x v="665"/>
    </i>
    <i>
      <x v="854"/>
    </i>
    <i>
      <x v="734"/>
    </i>
    <i>
      <x v="740"/>
    </i>
    <i>
      <x v="578"/>
    </i>
    <i>
      <x v="531"/>
    </i>
    <i>
      <x v="198"/>
    </i>
    <i>
      <x v="877"/>
    </i>
    <i>
      <x v="650"/>
    </i>
    <i>
      <x v="322"/>
    </i>
    <i>
      <x v="540"/>
    </i>
    <i>
      <x v="516"/>
    </i>
    <i>
      <x v="74"/>
    </i>
    <i>
      <x v="197"/>
    </i>
    <i>
      <x v="711"/>
    </i>
    <i>
      <x v="789"/>
    </i>
    <i>
      <x v="316"/>
    </i>
    <i>
      <x v="231"/>
    </i>
    <i>
      <x v="780"/>
    </i>
    <i>
      <x v="595"/>
    </i>
    <i>
      <x v="456"/>
    </i>
    <i>
      <x v="300"/>
    </i>
    <i>
      <x v="699"/>
    </i>
    <i>
      <x v="685"/>
    </i>
    <i>
      <x v="507"/>
    </i>
    <i>
      <x v="419"/>
    </i>
    <i>
      <x v="60"/>
    </i>
    <i>
      <x v="906"/>
    </i>
    <i>
      <x v="88"/>
    </i>
    <i>
      <x v="54"/>
    </i>
    <i>
      <x v="534"/>
    </i>
    <i>
      <x v="863"/>
    </i>
    <i>
      <x v="70"/>
    </i>
    <i>
      <x v="193"/>
    </i>
    <i>
      <x v="889"/>
    </i>
    <i>
      <x v="623"/>
    </i>
    <i>
      <x v="592"/>
    </i>
    <i>
      <x v="105"/>
    </i>
    <i>
      <x v="234"/>
    </i>
    <i>
      <x v="894"/>
    </i>
    <i>
      <x v="774"/>
    </i>
    <i>
      <x v="828"/>
    </i>
    <i>
      <x v="652"/>
    </i>
    <i>
      <x v="160"/>
    </i>
    <i>
      <x v="202"/>
    </i>
    <i>
      <x v="205"/>
    </i>
    <i>
      <x v="726"/>
    </i>
    <i>
      <x v="319"/>
    </i>
    <i>
      <x v="506"/>
    </i>
    <i>
      <x v="497"/>
    </i>
    <i>
      <x v="647"/>
    </i>
    <i>
      <x v="733"/>
    </i>
    <i>
      <x v="500"/>
    </i>
    <i>
      <x v="616"/>
    </i>
    <i>
      <x v="525"/>
    </i>
    <i>
      <x v="594"/>
    </i>
    <i>
      <x v="460"/>
    </i>
    <i>
      <x v="345"/>
    </i>
    <i>
      <x v="259"/>
    </i>
    <i>
      <x v="302"/>
    </i>
    <i>
      <x v="133"/>
    </i>
    <i>
      <x v="245"/>
    </i>
    <i>
      <x v="691"/>
    </i>
    <i>
      <x v="30"/>
    </i>
    <i>
      <x v="755"/>
    </i>
    <i>
      <x v="613"/>
    </i>
    <i>
      <x v="622"/>
    </i>
    <i>
      <x v="563"/>
    </i>
    <i>
      <x v="341"/>
    </i>
    <i>
      <x v="376"/>
    </i>
    <i>
      <x v="36"/>
    </i>
    <i>
      <x v="58"/>
    </i>
    <i>
      <x v="284"/>
    </i>
    <i>
      <x v="662"/>
    </i>
    <i>
      <x v="815"/>
    </i>
    <i>
      <x v="346"/>
    </i>
    <i>
      <x v="425"/>
    </i>
    <i>
      <x v="410"/>
    </i>
    <i>
      <x v="261"/>
    </i>
    <i>
      <x v="676"/>
    </i>
    <i>
      <x v="338"/>
    </i>
    <i>
      <x v="438"/>
    </i>
    <i>
      <x v="899"/>
    </i>
    <i>
      <x v="751"/>
    </i>
    <i>
      <x v="485"/>
    </i>
    <i>
      <x v="115"/>
    </i>
    <i>
      <x v="242"/>
    </i>
    <i>
      <x v="725"/>
    </i>
    <i>
      <x v="526"/>
    </i>
    <i>
      <x v="23"/>
    </i>
    <i>
      <x v="717"/>
    </i>
    <i>
      <x v="855"/>
    </i>
    <i>
      <x v="490"/>
    </i>
    <i>
      <x v="13"/>
    </i>
    <i>
      <x v="555"/>
    </i>
    <i>
      <x v="729"/>
    </i>
    <i>
      <x v="334"/>
    </i>
    <i>
      <x v="47"/>
    </i>
    <i>
      <x v="139"/>
    </i>
    <i>
      <x v="108"/>
    </i>
    <i>
      <x v="78"/>
    </i>
    <i>
      <x v="303"/>
    </i>
    <i>
      <x v="412"/>
    </i>
    <i>
      <x v="564"/>
    </i>
    <i>
      <x v="611"/>
    </i>
    <i>
      <x v="503"/>
    </i>
    <i>
      <x v="614"/>
    </i>
    <i>
      <x v="808"/>
    </i>
    <i>
      <x v="857"/>
    </i>
    <i>
      <x v="527"/>
    </i>
    <i>
      <x v="589"/>
    </i>
    <i>
      <x v="87"/>
    </i>
    <i>
      <x v="330"/>
    </i>
    <i>
      <x v="457"/>
    </i>
    <i>
      <x v="4"/>
    </i>
    <i>
      <x v="890"/>
    </i>
    <i>
      <x v="819"/>
    </i>
    <i>
      <x v="554"/>
    </i>
    <i>
      <x v="836"/>
    </i>
    <i>
      <x v="702"/>
    </i>
    <i>
      <x v="314"/>
    </i>
    <i>
      <x v="350"/>
    </i>
    <i>
      <x v="515"/>
    </i>
    <i>
      <x v="277"/>
    </i>
    <i>
      <x v="280"/>
    </i>
    <i>
      <x v="747"/>
    </i>
    <i>
      <x v="254"/>
    </i>
    <i>
      <x v="119"/>
    </i>
    <i>
      <x v="551"/>
    </i>
    <i>
      <x v="3"/>
    </i>
    <i>
      <x v="344"/>
    </i>
    <i>
      <x v="353"/>
    </i>
    <i>
      <x v="511"/>
    </i>
    <i>
      <x v="186"/>
    </i>
    <i>
      <x v="22"/>
    </i>
    <i>
      <x v="803"/>
    </i>
    <i>
      <x v="835"/>
    </i>
    <i>
      <x v="761"/>
    </i>
    <i>
      <x v="384"/>
    </i>
    <i>
      <x v="336"/>
    </i>
    <i>
      <x v="153"/>
    </i>
    <i>
      <x v="140"/>
    </i>
    <i>
      <x v="656"/>
    </i>
    <i>
      <x v="853"/>
    </i>
    <i>
      <x v="136"/>
    </i>
    <i>
      <x v="670"/>
    </i>
    <i>
      <x v="839"/>
    </i>
    <i>
      <x v="394"/>
    </i>
    <i>
      <x v="370"/>
    </i>
    <i>
      <x v="71"/>
    </i>
    <i>
      <x v="206"/>
    </i>
    <i>
      <x v="325"/>
    </i>
    <i>
      <x v="478"/>
    </i>
    <i>
      <x v="335"/>
    </i>
    <i>
      <x v="596"/>
    </i>
    <i>
      <x v="512"/>
    </i>
    <i>
      <x v="251"/>
    </i>
    <i>
      <x v="171"/>
    </i>
    <i>
      <x v="830"/>
    </i>
    <i>
      <x v="612"/>
    </i>
    <i>
      <x v="744"/>
    </i>
    <i>
      <x v="57"/>
    </i>
    <i>
      <x v="714"/>
    </i>
    <i>
      <x v="809"/>
    </i>
    <i>
      <x v="83"/>
    </i>
    <i>
      <x v="728"/>
    </i>
    <i>
      <x v="502"/>
    </i>
    <i>
      <x v="383"/>
    </i>
    <i>
      <x v="609"/>
    </i>
    <i>
      <x v="64"/>
    </i>
    <i>
      <x v="142"/>
    </i>
    <i>
      <x v="765"/>
    </i>
    <i>
      <x v="566"/>
    </i>
    <i>
      <x v="778"/>
    </i>
    <i>
      <x v="871"/>
    </i>
    <i>
      <x v="524"/>
    </i>
    <i>
      <x v="537"/>
    </i>
    <i>
      <x v="459"/>
    </i>
    <i>
      <x v="523"/>
    </i>
    <i>
      <x v="541"/>
    </i>
    <i>
      <x v="170"/>
    </i>
    <i>
      <x v="131"/>
    </i>
    <i>
      <x v="161"/>
    </i>
    <i>
      <x v="66"/>
    </i>
    <i>
      <x v="864"/>
    </i>
    <i>
      <x v="617"/>
    </i>
    <i>
      <x v="821"/>
    </i>
    <i>
      <x v="476"/>
    </i>
    <i>
      <x v="423"/>
    </i>
    <i>
      <x v="482"/>
    </i>
    <i>
      <x v="448"/>
    </i>
    <i>
      <x v="579"/>
    </i>
    <i>
      <x v="173"/>
    </i>
    <i>
      <x v="829"/>
    </i>
    <i>
      <x v="620"/>
    </i>
    <i>
      <x v="586"/>
    </i>
    <i>
      <x v="15"/>
    </i>
    <i>
      <x v="120"/>
    </i>
    <i>
      <x v="813"/>
    </i>
    <i>
      <x v="705"/>
    </i>
    <i>
      <x v="675"/>
    </i>
    <i>
      <x v="552"/>
    </i>
    <i>
      <x v="220"/>
    </i>
    <i>
      <x v="628"/>
    </i>
    <i>
      <x v="824"/>
    </i>
    <i>
      <x v="321"/>
    </i>
    <i>
      <x v="159"/>
    </i>
    <i>
      <x v="44"/>
    </i>
    <i>
      <x v="825"/>
    </i>
    <i>
      <x v="900"/>
    </i>
    <i>
      <x v="722"/>
    </i>
    <i>
      <x v="349"/>
    </i>
    <i>
      <x v="585"/>
    </i>
    <i>
      <x v="429"/>
    </i>
    <i>
      <x v="101"/>
    </i>
    <i>
      <x v="111"/>
    </i>
    <i>
      <x v="273"/>
    </i>
    <i>
      <x v="37"/>
    </i>
    <i>
      <x v="221"/>
    </i>
    <i>
      <x v="63"/>
    </i>
    <i>
      <x v="635"/>
    </i>
    <i>
      <x v="362"/>
    </i>
    <i>
      <x v="591"/>
    </i>
    <i>
      <x v="408"/>
    </i>
    <i>
      <x v="129"/>
    </i>
    <i>
      <x v="773"/>
    </i>
    <i>
      <x v="845"/>
    </i>
    <i>
      <x v="881"/>
    </i>
    <i>
      <x v="560"/>
    </i>
    <i>
      <x v="42"/>
    </i>
    <i>
      <x v="731"/>
    </i>
    <i>
      <x v="791"/>
    </i>
    <i>
      <x v="749"/>
    </i>
    <i>
      <x v="361"/>
    </i>
    <i>
      <x v="545"/>
    </i>
    <i>
      <x v="46"/>
    </i>
    <i>
      <x v="294"/>
    </i>
    <i>
      <x v="804"/>
    </i>
    <i>
      <x v="865"/>
    </i>
    <i>
      <x v="901"/>
    </i>
    <i>
      <x v="380"/>
    </i>
    <i>
      <x v="509"/>
    </i>
    <i>
      <x v="310"/>
    </i>
    <i>
      <x v="283"/>
    </i>
    <i>
      <x v="224"/>
    </i>
    <i>
      <x v="805"/>
    </i>
    <i>
      <x v="529"/>
    </i>
    <i>
      <x v="308"/>
    </i>
    <i>
      <x v="313"/>
    </i>
    <i>
      <x v="6"/>
    </i>
    <i>
      <x v="266"/>
    </i>
    <i>
      <x v="320"/>
    </i>
    <i>
      <x v="359"/>
    </i>
    <i>
      <x v="584"/>
    </i>
    <i>
      <x v="287"/>
    </i>
    <i>
      <x v="274"/>
    </i>
    <i>
      <x v="167"/>
    </i>
    <i>
      <x v="281"/>
    </i>
    <i>
      <x v="783"/>
    </i>
    <i>
      <x v="827"/>
    </i>
    <i>
      <x v="671"/>
    </i>
    <i>
      <x v="599"/>
    </i>
    <i>
      <x v="708"/>
    </i>
    <i>
      <x v="499"/>
    </i>
    <i>
      <x v="409"/>
    </i>
    <i>
      <x v="306"/>
    </i>
    <i>
      <x v="91"/>
    </i>
    <i>
      <x v="249"/>
    </i>
    <i>
      <x v="299"/>
    </i>
    <i>
      <x v="207"/>
    </i>
    <i>
      <x v="396"/>
    </i>
    <i>
      <x v="686"/>
    </i>
    <i>
      <x v="709"/>
    </i>
    <i>
      <x v="565"/>
    </i>
    <i>
      <x v="180"/>
    </i>
    <i>
      <x v="907"/>
    </i>
    <i>
      <x v="483"/>
    </i>
    <i>
      <x v="664"/>
    </i>
    <i>
      <x v="53"/>
    </i>
    <i>
      <x v="84"/>
    </i>
    <i>
      <x v="630"/>
    </i>
    <i>
      <x v="363"/>
    </i>
    <i>
      <x v="315"/>
    </i>
    <i>
      <x v="713"/>
    </i>
    <i>
      <x v="366"/>
    </i>
    <i>
      <x v="192"/>
    </i>
    <i>
      <x v="95"/>
    </i>
    <i>
      <x v="72"/>
    </i>
    <i>
      <x v="449"/>
    </i>
    <i>
      <x v="324"/>
    </i>
    <i>
      <x v="467"/>
    </i>
    <i>
      <x v="424"/>
    </i>
    <i>
      <x v="451"/>
    </i>
    <i>
      <x v="643"/>
    </i>
    <i>
      <x v="651"/>
    </i>
    <i>
      <x v="862"/>
    </i>
    <i>
      <x v="801"/>
    </i>
    <i>
      <x v="739"/>
    </i>
    <i>
      <x v="466"/>
    </i>
    <i>
      <x v="550"/>
    </i>
    <i>
      <x v="5"/>
    </i>
    <i>
      <x v="16"/>
    </i>
    <i>
      <x v="243"/>
    </i>
    <i>
      <x v="146"/>
    </i>
    <i>
      <x v="888"/>
    </i>
    <i>
      <x v="859"/>
    </i>
    <i>
      <x v="850"/>
    </i>
    <i>
      <x v="846"/>
    </i>
    <i>
      <x v="689"/>
    </i>
    <i>
      <x v="99"/>
    </i>
    <i>
      <x v="217"/>
    </i>
    <i>
      <x v="90"/>
    </i>
    <i>
      <x v="698"/>
    </i>
    <i>
      <x v="822"/>
    </i>
    <i>
      <x v="195"/>
    </i>
    <i>
      <x v="178"/>
    </i>
    <i>
      <x v="597"/>
    </i>
    <i>
      <x v="898"/>
    </i>
    <i>
      <x v="748"/>
    </i>
    <i>
      <x v="481"/>
    </i>
    <i>
      <x v="440"/>
    </i>
    <i>
      <x v="169"/>
    </i>
    <i>
      <x v="885"/>
    </i>
    <i>
      <x v="799"/>
    </i>
    <i>
      <x v="908"/>
    </i>
    <i>
      <x v="891"/>
    </i>
    <i>
      <x v="124"/>
    </i>
    <i>
      <x v="62"/>
    </i>
    <i>
      <x v="18"/>
    </i>
    <i>
      <x v="184"/>
    </i>
    <i>
      <x v="360"/>
    </i>
    <i>
      <x v="235"/>
    </i>
    <i>
      <x v="337"/>
    </i>
    <i>
      <x v="213"/>
    </i>
    <i>
      <x v="123"/>
    </i>
    <i>
      <x v="9"/>
    </i>
    <i>
      <x v="823"/>
    </i>
    <i>
      <x v="431"/>
    </i>
    <i>
      <x v="452"/>
    </i>
    <i>
      <x v="14"/>
    </i>
    <i>
      <x v="625"/>
    </i>
    <i>
      <x v="770"/>
    </i>
    <i>
      <x v="571"/>
    </i>
    <i>
      <x v="426"/>
    </i>
    <i>
      <x v="522"/>
    </i>
    <i>
      <x v="256"/>
    </i>
    <i>
      <x v="340"/>
    </i>
    <i>
      <x v="787"/>
    </i>
    <i>
      <x v="683"/>
    </i>
    <i>
      <x v="109"/>
    </i>
    <i>
      <x v="298"/>
    </i>
    <i>
      <x v="106"/>
    </i>
    <i>
      <x v="902"/>
    </i>
    <i>
      <x v="343"/>
    </i>
    <i>
      <x v="491"/>
    </i>
    <i>
      <x v="11"/>
    </i>
    <i>
      <x v="876"/>
    </i>
    <i>
      <x v="701"/>
    </i>
    <i>
      <x v="817"/>
    </i>
    <i>
      <x v="812"/>
    </i>
    <i>
      <x v="311"/>
    </i>
    <i>
      <x v="304"/>
    </i>
    <i>
      <x v="41"/>
    </i>
    <i>
      <x v="659"/>
    </i>
    <i>
      <x v="488"/>
    </i>
    <i>
      <x v="398"/>
    </i>
    <i>
      <x v="445"/>
    </i>
    <i>
      <x v="443"/>
    </i>
    <i>
      <x v="244"/>
    </i>
    <i>
      <x v="149"/>
    </i>
    <i>
      <x v="260"/>
    </i>
    <i>
      <x v="162"/>
    </i>
    <i>
      <x v="816"/>
    </i>
    <i>
      <x v="718"/>
    </i>
    <i>
      <x v="533"/>
    </i>
    <i>
      <x v="758"/>
    </i>
    <i>
      <x v="632"/>
    </i>
    <i>
      <x v="539"/>
    </i>
    <i>
      <x v="403"/>
    </i>
    <i>
      <x v="200"/>
    </i>
    <i>
      <x v="638"/>
    </i>
    <i>
      <x v="437"/>
    </i>
    <i>
      <x v="501"/>
    </i>
    <i>
      <x v="904"/>
    </i>
    <i>
      <x v="677"/>
    </i>
    <i>
      <x v="873"/>
    </i>
    <i>
      <x v="572"/>
    </i>
    <i>
      <x v="569"/>
    </i>
    <i>
      <x v="472"/>
    </i>
    <i>
      <x v="667"/>
    </i>
    <i>
      <x v="735"/>
    </i>
    <i>
      <x v="800"/>
    </i>
    <i>
      <x v="538"/>
    </i>
    <i>
      <x v="487"/>
    </i>
    <i>
      <x v="342"/>
    </i>
    <i>
      <x v="34"/>
    </i>
    <i>
      <x v="194"/>
    </i>
    <i>
      <x v="795"/>
    </i>
    <i>
      <x v="764"/>
    </i>
    <i>
      <x v="878"/>
    </i>
    <i>
      <x v="723"/>
    </i>
    <i>
      <x v="727"/>
    </i>
    <i>
      <x v="653"/>
    </i>
    <i>
      <x v="806"/>
    </i>
    <i>
      <x v="413"/>
    </i>
    <i>
      <x v="510"/>
    </i>
    <i>
      <x v="442"/>
    </i>
    <i>
      <x v="492"/>
    </i>
    <i>
      <x v="535"/>
    </i>
    <i>
      <x v="114"/>
    </i>
    <i>
      <x v="43"/>
    </i>
    <i>
      <x v="276"/>
    </i>
    <i>
      <x v="210"/>
    </i>
    <i>
      <x v="634"/>
    </i>
    <i>
      <x v="389"/>
    </i>
    <i>
      <x v="547"/>
    </i>
    <i>
      <x v="199"/>
    </i>
    <i>
      <x v="649"/>
    </i>
    <i>
      <x v="742"/>
    </i>
    <i>
      <x v="461"/>
    </i>
    <i>
      <x v="182"/>
    </i>
    <i>
      <x v="301"/>
    </i>
    <i>
      <x v="838"/>
    </i>
    <i>
      <x v="185"/>
    </i>
    <i>
      <x v="290"/>
    </i>
    <i>
      <x v="796"/>
    </i>
    <i>
      <x v="629"/>
    </i>
    <i>
      <x v="741"/>
    </i>
    <i>
      <x v="781"/>
    </i>
    <i>
      <x v="471"/>
    </i>
    <i>
      <x v="282"/>
    </i>
    <i>
      <x v="82"/>
    </i>
    <i>
      <x v="168"/>
    </i>
    <i>
      <x v="270"/>
    </i>
    <i>
      <x v="76"/>
    </i>
    <i>
      <x v="811"/>
    </i>
    <i>
      <x v="25"/>
    </i>
    <i>
      <x v="96"/>
    </i>
    <i>
      <x v="627"/>
    </i>
    <i>
      <x v="818"/>
    </i>
    <i>
      <x v="737"/>
    </i>
    <i>
      <x v="842"/>
    </i>
    <i>
      <x v="746"/>
    </i>
    <i>
      <x v="903"/>
    </i>
    <i>
      <x v="415"/>
    </i>
    <i>
      <x v="568"/>
    </i>
    <i>
      <x v="187"/>
    </i>
    <i>
      <x v="232"/>
    </i>
    <i>
      <x v="720"/>
    </i>
    <i>
      <x v="544"/>
    </i>
    <i>
      <x v="688"/>
    </i>
    <i>
      <x v="411"/>
    </i>
    <i>
      <x v="102"/>
    </i>
    <i>
      <x v="291"/>
    </i>
    <i>
      <x v="246"/>
    </i>
    <i>
      <x v="633"/>
    </i>
    <i>
      <x v="615"/>
    </i>
    <i>
      <x v="474"/>
    </i>
    <i>
      <x v="542"/>
    </i>
    <i>
      <x v="339"/>
    </i>
    <i>
      <x v="69"/>
    </i>
    <i>
      <x v="52"/>
    </i>
    <i>
      <x v="561"/>
    </i>
    <i>
      <x v="264"/>
    </i>
    <i>
      <x v="147"/>
    </i>
    <i>
      <x v="27"/>
    </i>
    <i>
      <x v="868"/>
    </i>
    <i>
      <x v="347"/>
    </i>
    <i>
      <x v="80"/>
    </i>
    <i>
      <x v="179"/>
    </i>
    <i>
      <x v="619"/>
    </i>
    <i>
      <x v="352"/>
    </i>
    <i>
      <x v="258"/>
    </i>
    <i>
      <x v="556"/>
    </i>
    <i>
      <x v="92"/>
    </i>
    <i>
      <x v="710"/>
    </i>
    <i>
      <x v="706"/>
    </i>
    <i>
      <x v="840"/>
    </i>
    <i>
      <x v="644"/>
    </i>
    <i>
      <x v="834"/>
    </i>
    <i>
      <x v="700"/>
    </i>
    <i>
      <x v="763"/>
    </i>
    <i>
      <x v="771"/>
    </i>
    <i>
      <x v="692"/>
    </i>
    <i>
      <x v="753"/>
    </i>
    <i>
      <x v="364"/>
    </i>
    <i>
      <x v="427"/>
    </i>
    <i>
      <x v="377"/>
    </i>
    <i>
      <x v="532"/>
    </i>
    <i>
      <x v="75"/>
    </i>
    <i>
      <x v="65"/>
    </i>
    <i>
      <x v="268"/>
    </i>
    <i>
      <x v="7"/>
    </i>
    <i>
      <x v="21"/>
    </i>
    <i>
      <x v="201"/>
    </i>
    <i>
      <x v="317"/>
    </i>
    <i>
      <x v="32"/>
    </i>
    <i>
      <x v="732"/>
    </i>
    <i>
      <x v="782"/>
    </i>
    <i>
      <x v="367"/>
    </i>
    <i>
      <x v="453"/>
    </i>
    <i>
      <x v="557"/>
    </i>
    <i>
      <x v="680"/>
    </i>
    <i>
      <x v="590"/>
    </i>
    <i>
      <x v="228"/>
    </i>
    <i>
      <x v="97"/>
    </i>
    <i>
      <x v="872"/>
    </i>
    <i>
      <x v="203"/>
    </i>
    <i>
      <x v="794"/>
    </i>
    <i>
      <x v="672"/>
    </i>
    <i>
      <x v="869"/>
    </i>
    <i>
      <x v="892"/>
    </i>
    <i>
      <x v="637"/>
    </i>
    <i>
      <x v="663"/>
    </i>
    <i>
      <x v="351"/>
    </i>
    <i>
      <x v="575"/>
    </i>
    <i>
      <x v="275"/>
    </i>
    <i>
      <x v="59"/>
    </i>
    <i>
      <x v="416"/>
    </i>
    <i>
      <x v="754"/>
    </i>
    <i>
      <x v="849"/>
    </i>
    <i>
      <x v="895"/>
    </i>
    <i>
      <x v="418"/>
    </i>
    <i>
      <x v="399"/>
    </i>
    <i>
      <x v="536"/>
    </i>
    <i>
      <x v="395"/>
    </i>
    <i>
      <x v="355"/>
    </i>
    <i>
      <x v="494"/>
    </i>
    <i>
      <x v="121"/>
    </i>
    <i>
      <x v="113"/>
    </i>
    <i>
      <x v="85"/>
    </i>
    <i>
      <x v="703"/>
    </i>
    <i>
      <x v="441"/>
    </i>
    <i>
      <x v="89"/>
    </i>
    <i>
      <x v="684"/>
    </i>
    <i>
      <x v="219"/>
    </i>
    <i>
      <x v="807"/>
    </i>
    <i>
      <x v="469"/>
    </i>
    <i>
      <x v="318"/>
    </i>
    <i>
      <x v="118"/>
    </i>
    <i>
      <x v="31"/>
    </i>
    <i>
      <x v="214"/>
    </i>
    <i>
      <x v="606"/>
    </i>
    <i>
      <x v="495"/>
    </i>
    <i>
      <x v="468"/>
    </i>
    <i>
      <x v="576"/>
    </i>
    <i>
      <x v="348"/>
    </i>
    <i>
      <x v="1"/>
    </i>
    <i>
      <x v="286"/>
    </i>
    <i>
      <x v="230"/>
    </i>
    <i>
      <x v="141"/>
    </i>
    <i>
      <x v="247"/>
    </i>
    <i>
      <x v="784"/>
    </i>
    <i>
      <x v="897"/>
    </i>
    <i>
      <x v="414"/>
    </i>
    <i>
      <x v="430"/>
    </i>
    <i>
      <x v="143"/>
    </i>
    <i>
      <x v="104"/>
    </i>
    <i>
      <x v="132"/>
    </i>
    <i>
      <x v="707"/>
    </i>
    <i>
      <x v="587"/>
    </i>
    <i>
      <x v="278"/>
    </i>
    <i>
      <x v="24"/>
    </i>
    <i>
      <x v="498"/>
    </i>
    <i>
      <x v="582"/>
    </i>
    <i>
      <x v="103"/>
    </i>
    <i>
      <x v="150"/>
    </i>
    <i>
      <x v="68"/>
    </i>
    <i>
      <x v="681"/>
    </i>
    <i>
      <x v="436"/>
    </i>
    <i>
      <x v="432"/>
    </i>
    <i>
      <x v="35"/>
    </i>
    <i>
      <x v="166"/>
    </i>
    <i>
      <x v="867"/>
    </i>
    <i>
      <x v="81"/>
    </i>
    <i>
      <x v="211"/>
    </i>
    <i>
      <x v="648"/>
    </i>
    <i>
      <x v="305"/>
    </i>
    <i>
      <x v="480"/>
    </i>
    <i>
      <x v="858"/>
    </i>
    <i>
      <x v="331"/>
    </i>
    <i>
      <x v="420"/>
    </i>
    <i>
      <x v="513"/>
    </i>
    <i>
      <x v="446"/>
    </i>
    <i>
      <x v="553"/>
    </i>
    <i>
      <x v="122"/>
    </i>
    <i>
      <x v="26"/>
    </i>
    <i>
      <x v="687"/>
    </i>
    <i>
      <x v="570"/>
    </i>
    <i>
      <x v="738"/>
    </i>
    <i>
      <x v="779"/>
    </i>
    <i>
      <x v="405"/>
    </i>
    <i>
      <x v="174"/>
    </i>
    <i>
      <x v="837"/>
    </i>
    <i>
      <x v="385"/>
    </i>
    <i>
      <x v="127"/>
    </i>
    <i>
      <x v="641"/>
    </i>
    <i>
      <x v="505"/>
    </i>
    <i>
      <x v="116"/>
    </i>
    <i>
      <x v="137"/>
    </i>
    <i>
      <x v="716"/>
    </i>
    <i>
      <x v="447"/>
    </i>
    <i>
      <x v="135"/>
    </i>
    <i>
      <x v="38"/>
    </i>
    <i>
      <x v="660"/>
    </i>
    <i>
      <x v="368"/>
    </i>
    <i>
      <x v="588"/>
    </i>
    <i>
      <x v="558"/>
    </i>
    <i>
      <x v="269"/>
    </i>
    <i>
      <x v="640"/>
    </i>
    <i>
      <x v="905"/>
    </i>
    <i>
      <x v="657"/>
    </i>
    <i>
      <x v="844"/>
    </i>
    <i>
      <x v="790"/>
    </i>
    <i>
      <x v="810"/>
    </i>
    <i>
      <x v="678"/>
    </i>
    <i>
      <x v="605"/>
    </i>
    <i>
      <x v="94"/>
    </i>
    <i>
      <x v="661"/>
    </i>
    <i>
      <x v="624"/>
    </i>
    <i>
      <x v="369"/>
    </i>
    <i>
      <x v="183"/>
    </i>
    <i>
      <x v="148"/>
    </i>
    <i>
      <x v="257"/>
    </i>
    <i>
      <x v="215"/>
    </i>
    <i>
      <x v="626"/>
    </i>
    <i>
      <x v="548"/>
    </i>
    <i>
      <x v="797"/>
    </i>
    <i>
      <x v="434"/>
    </i>
    <i>
      <x v="444"/>
    </i>
    <i>
      <x v="508"/>
    </i>
    <i>
      <x/>
    </i>
    <i>
      <x v="912"/>
    </i>
    <i>
      <x v="756"/>
    </i>
    <i>
      <x v="798"/>
    </i>
    <i>
      <x v="875"/>
    </i>
    <i>
      <x v="802"/>
    </i>
    <i>
      <x v="514"/>
    </i>
    <i>
      <x v="562"/>
    </i>
    <i>
      <x v="49"/>
    </i>
    <i>
      <x v="33"/>
    </i>
    <i>
      <x v="177"/>
    </i>
    <i>
      <x v="225"/>
    </i>
    <i>
      <x v="777"/>
    </i>
    <i>
      <x v="848"/>
    </i>
    <i>
      <x v="593"/>
    </i>
    <i>
      <x v="567"/>
    </i>
    <i>
      <x v="520"/>
    </i>
    <i>
      <x v="227"/>
    </i>
    <i>
      <x v="157"/>
    </i>
    <i>
      <x v="861"/>
    </i>
    <i>
      <x v="574"/>
    </i>
    <i>
      <x v="493"/>
    </i>
    <i>
      <x v="373"/>
    </i>
    <i>
      <x v="454"/>
    </i>
    <i>
      <x v="156"/>
    </i>
    <i>
      <x v="2"/>
    </i>
    <i>
      <x v="236"/>
    </i>
    <i>
      <x v="874"/>
    </i>
    <i>
      <x v="618"/>
    </i>
    <i>
      <x v="697"/>
    </i>
    <i>
      <x v="752"/>
    </i>
    <i>
      <x v="693"/>
    </i>
    <i>
      <x v="833"/>
    </i>
    <i>
      <x v="880"/>
    </i>
    <i>
      <x v="489"/>
    </i>
    <i>
      <x v="326"/>
    </i>
    <i>
      <x v="158"/>
    </i>
    <i>
      <x v="295"/>
    </i>
    <i>
      <x v="61"/>
    </i>
    <i>
      <x v="77"/>
    </i>
    <i>
      <x v="110"/>
    </i>
    <i>
      <x v="145"/>
    </i>
    <i>
      <x v="884"/>
    </i>
    <i>
      <x v="573"/>
    </i>
    <i>
      <x v="323"/>
    </i>
    <i>
      <x v="549"/>
    </i>
    <i>
      <x v="79"/>
    </i>
    <i>
      <x v="191"/>
    </i>
    <i>
      <x v="296"/>
    </i>
    <i>
      <x v="704"/>
    </i>
    <i>
      <x v="93"/>
    </i>
    <i>
      <x v="196"/>
    </i>
    <i>
      <x v="882"/>
    </i>
    <i>
      <x v="694"/>
    </i>
    <i>
      <x v="843"/>
    </i>
    <i>
      <x v="658"/>
    </i>
    <i>
      <x v="309"/>
    </i>
    <i>
      <x v="607"/>
    </i>
    <i>
      <x v="332"/>
    </i>
    <i>
      <x v="19"/>
    </i>
    <i>
      <x v="50"/>
    </i>
    <i>
      <x v="750"/>
    </i>
    <i>
      <x v="886"/>
    </i>
    <i>
      <x v="645"/>
    </i>
    <i>
      <x v="743"/>
    </i>
    <i>
      <x v="866"/>
    </i>
    <i>
      <x v="621"/>
    </i>
    <i>
      <x v="870"/>
    </i>
    <i>
      <x v="736"/>
    </i>
    <i>
      <x v="392"/>
    </i>
    <i>
      <x v="400"/>
    </i>
    <i>
      <x v="473"/>
    </i>
    <i>
      <x v="422"/>
    </i>
    <i>
      <x v="374"/>
    </i>
    <i>
      <x v="165"/>
    </i>
    <i>
      <x v="760"/>
    </i>
    <i>
      <x v="602"/>
    </i>
    <i>
      <x v="601"/>
    </i>
    <i>
      <x v="151"/>
    </i>
    <i>
      <x v="56"/>
    </i>
    <i>
      <x v="229"/>
    </i>
    <i>
      <x v="39"/>
    </i>
    <i>
      <x v="860"/>
    </i>
    <i>
      <x v="603"/>
    </i>
    <i>
      <x v="134"/>
    </i>
    <i>
      <x v="67"/>
    </i>
    <i>
      <x v="772"/>
    </i>
    <i>
      <x v="851"/>
    </i>
    <i>
      <x v="856"/>
    </i>
    <i>
      <x v="455"/>
    </i>
    <i>
      <x v="386"/>
    </i>
    <i>
      <x v="521"/>
    </i>
    <i>
      <x v="792"/>
    </i>
    <i>
      <x v="598"/>
    </i>
    <i>
      <x v="209"/>
    </i>
    <i>
      <x v="271"/>
    </i>
    <i>
      <x v="841"/>
    </i>
    <i>
      <x v="757"/>
    </i>
    <i>
      <x v="759"/>
    </i>
    <i>
      <x v="407"/>
    </i>
    <i>
      <x v="604"/>
    </i>
    <i>
      <x v="391"/>
    </i>
    <i>
      <x v="910"/>
    </i>
    <i>
      <x v="768"/>
    </i>
    <i>
      <x v="404"/>
    </i>
  </rowItems>
  <colItems count="1">
    <i/>
  </colItems>
  <dataFields count="1">
    <dataField name="Sum of Sales" fld="12" baseField="5" baseItem="28" numFmtId="167"/>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727E83-FB60-4794-A1F7-D2C68C3B4247}" name="PivotTable3" cacheId="6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6"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1"/>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234896B-4C64-47BF-9445-C4795BB4013D}" sourceName="Size">
  <pivotTables>
    <pivotTable tabId="20" name="PivotTable3"/>
  </pivotTables>
  <data>
    <tabular pivotCacheId="168512417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55DE08F-3DC3-472F-BC11-E8D815C45200}" sourceName="Roast Type Name">
  <pivotTables>
    <pivotTable tabId="20" name="PivotTable3"/>
  </pivotTables>
  <data>
    <tabular pivotCacheId="168512417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60FC671-940B-47E5-A822-AE2EDB61401E}" cache="Slicer_Size" caption="Size" columnCount="2" style="Slicer Style 1" rowHeight="241300"/>
  <slicer name="Roast Type Name" xr10:uid="{E74F1247-0DEB-4841-8343-7CA29F98274C}" cache="Slicer_Roast_Type_Name" caption="Roast Type Name" columnCount="3"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4E22D91-BE47-48E1-9201-4F4C713AEDB1}" cache="Slicer_Size" caption="Size" columnCount="2" style="Slicer Style 1" rowHeight="241300"/>
  <slicer name="Roast Type Name 1" xr10:uid="{8760A13E-949B-4880-ACA6-049F8B2376B4}"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913B62-334C-42E3-BAE8-2599EB6C7414}" name="Table1" displayName="Table1" ref="A1:P1001" totalsRowShown="0" headerRowDxfId="2">
  <autoFilter ref="A1:P1001" xr:uid="{78913B62-334C-42E3-BAE8-2599EB6C7414}"/>
  <tableColumns count="16">
    <tableColumn id="1" xr3:uid="{26993B59-EE7E-4506-84CF-0B0A028524F7}" name="Order ID" dataDxfId="10"/>
    <tableColumn id="2" xr3:uid="{E477709D-3C84-4408-9CA1-41FD4830F57E}" name="Order Date" dataDxfId="9"/>
    <tableColumn id="3" xr3:uid="{4835F77F-F69C-400F-9412-65AB6C386CFC}" name="Customer ID" dataDxfId="8"/>
    <tableColumn id="4" xr3:uid="{4412092F-E0CB-45E9-837B-43940CF002F4}" name="Product ID"/>
    <tableColumn id="5" xr3:uid="{B8FF8FAA-B01F-42E7-A480-EEBF178594C0}" name="Quantity" dataDxfId="7"/>
    <tableColumn id="6" xr3:uid="{FF40983C-1BAC-4631-AF62-BC4C296ABC33}" name="Customer name" dataDxfId="6">
      <calculatedColumnFormula>_xlfn.XLOOKUP(C2,customers!$A$2:$A$1001,customers!$B$2:$B$1001,,0)</calculatedColumnFormula>
    </tableColumn>
    <tableColumn id="7" xr3:uid="{AEDE4651-BB6F-476C-9A8E-54B2A1BF0451}" name="Email" dataDxfId="5">
      <calculatedColumnFormula>IF(_xlfn.XLOOKUP(C2,customers!$A$2:$A$1001,customers!$C$2:$C$1001,,0)=0,"",_xlfn.XLOOKUP(C2,customers!$A$2:$A$1001,customers!$C$2:$C$1001,,0))</calculatedColumnFormula>
    </tableColumn>
    <tableColumn id="8" xr3:uid="{5123AA65-DA96-450E-9D04-27D371F83E93}" name="Country" dataDxfId="4">
      <calculatedColumnFormula>_xlfn.XLOOKUP(C2,customers!$A$2:$A$1001,customers!$G$2:$G$1001,,0)</calculatedColumnFormula>
    </tableColumn>
    <tableColumn id="9" xr3:uid="{88CB3CCB-7B66-4B69-ACEB-7D76082F6648}" name="Coffee Type">
      <calculatedColumnFormula>_xlfn.XLOOKUP(orders!D2,products!$A$2:$A$49,products!$B$2:$B$49,,0)</calculatedColumnFormula>
    </tableColumn>
    <tableColumn id="10" xr3:uid="{09EDA880-B01A-4047-AD69-2AFA17F41EC2}" name="Roast Type">
      <calculatedColumnFormula>_xlfn.XLOOKUP(D2,products!$A$2:$A$49,products!$C$2:$C$49,,0)</calculatedColumnFormula>
    </tableColumn>
    <tableColumn id="11" xr3:uid="{9015EC88-E083-4DD3-AEF6-49116CEB19D6}" name="Size" dataDxfId="3">
      <calculatedColumnFormula>_xlfn.XLOOKUP(D2,products!$A$2:$A$49,products!$D$2:$D$49,,0)</calculatedColumnFormula>
    </tableColumn>
    <tableColumn id="12" xr3:uid="{88BC2854-0AA7-47B7-923D-97E45846F3CC}" name="Unit Price">
      <calculatedColumnFormula>_xlfn.XLOOKUP(D2,products!$A$2:$A$49,products!$E$2:$E$49,,0)</calculatedColumnFormula>
    </tableColumn>
    <tableColumn id="13" xr3:uid="{4930414E-14E3-4084-95FA-9B7AABC89E7A}" name="Sales">
      <calculatedColumnFormula>L2*E2</calculatedColumnFormula>
    </tableColumn>
    <tableColumn id="14" xr3:uid="{B16368AF-044C-455F-8617-8D8C2BC99E37}" name="Coffe Type Name">
      <calculatedColumnFormula>IF(I2="Rob","Robusta",IF(I2="Exc","Excelsa",IF(I2="Ara","Arabica",IF(I2="Lib","Liberica"))))</calculatedColumnFormula>
    </tableColumn>
    <tableColumn id="15" xr3:uid="{ED336DAC-77A4-475F-9F9D-6F01CE8EDE6D}" name="Roast Type Name">
      <calculatedColumnFormula>IF(J2="M","Medium",IF(J2="L", "Light",IF(J2="D","Dark","")))</calculatedColumnFormula>
    </tableColumn>
    <tableColumn id="16" xr3:uid="{B97A78E4-9AA7-48A7-B040-F674217AD5B7}" name="Loyalty Card">
      <calculatedColumnFormula>_xlfn.XLOOKUP(orders!C2,customers!$A$2:$A$1001,customers!$I$2:$I$1001,,0)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F89FE24-2F0D-4CCE-AC38-92AE8770CD14}" sourceName="Order Date">
  <pivotTables>
    <pivotTable tabId="20" name="PivotTable3"/>
  </pivotTables>
  <state minimalRefreshVersion="6" lastRefreshVersion="6" pivotCacheId="16851241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53F90BE-DCCC-4296-B104-8E602C0F7922}"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0542418-F7B9-45AE-86CB-F00F0323CC68}" cache="NativeTimeline_Order_Date" caption="Order Date" level="2" selectionLevel="2" scrollPosition="2019-06-30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2483D-C661-4DC0-B7C6-27CFA53D45BD}">
  <dimension ref="A3:F48"/>
  <sheetViews>
    <sheetView topLeftCell="A3" workbookViewId="0">
      <selection activeCell="I11" sqref="I11"/>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7" t="s">
        <v>6217</v>
      </c>
      <c r="C3" s="7" t="s">
        <v>6197</v>
      </c>
    </row>
    <row r="4" spans="1:6" x14ac:dyDescent="0.25">
      <c r="A4" s="7" t="s">
        <v>6215</v>
      </c>
      <c r="B4" s="7" t="s">
        <v>6216</v>
      </c>
      <c r="C4" t="s">
        <v>6218</v>
      </c>
      <c r="D4" t="s">
        <v>6219</v>
      </c>
      <c r="E4" t="s">
        <v>6220</v>
      </c>
      <c r="F4" t="s">
        <v>6221</v>
      </c>
    </row>
    <row r="5" spans="1:6" x14ac:dyDescent="0.25">
      <c r="A5" t="s">
        <v>6199</v>
      </c>
      <c r="B5" t="s">
        <v>6200</v>
      </c>
      <c r="C5" s="8">
        <v>186.85499999999999</v>
      </c>
      <c r="D5" s="8">
        <v>305.97000000000003</v>
      </c>
      <c r="E5" s="8">
        <v>213.15999999999997</v>
      </c>
      <c r="F5" s="8">
        <v>123</v>
      </c>
    </row>
    <row r="6" spans="1:6" x14ac:dyDescent="0.25">
      <c r="B6" t="s">
        <v>6201</v>
      </c>
      <c r="C6" s="8">
        <v>251.96499999999997</v>
      </c>
      <c r="D6" s="8">
        <v>129.46</v>
      </c>
      <c r="E6" s="8">
        <v>434.03999999999996</v>
      </c>
      <c r="F6" s="8">
        <v>171.93999999999997</v>
      </c>
    </row>
    <row r="7" spans="1:6" x14ac:dyDescent="0.25">
      <c r="B7" t="s">
        <v>6202</v>
      </c>
      <c r="C7" s="8">
        <v>224.94499999999999</v>
      </c>
      <c r="D7" s="8">
        <v>349.12</v>
      </c>
      <c r="E7" s="8">
        <v>321.04000000000002</v>
      </c>
      <c r="F7" s="8">
        <v>126.035</v>
      </c>
    </row>
    <row r="8" spans="1:6" x14ac:dyDescent="0.25">
      <c r="B8" t="s">
        <v>6203</v>
      </c>
      <c r="C8" s="8">
        <v>307.12</v>
      </c>
      <c r="D8" s="8">
        <v>681.07499999999993</v>
      </c>
      <c r="E8" s="8">
        <v>533.70499999999993</v>
      </c>
      <c r="F8" s="8">
        <v>158.85</v>
      </c>
    </row>
    <row r="9" spans="1:6" x14ac:dyDescent="0.25">
      <c r="B9" t="s">
        <v>6204</v>
      </c>
      <c r="C9" s="8">
        <v>53.664999999999992</v>
      </c>
      <c r="D9" s="8">
        <v>83.025000000000006</v>
      </c>
      <c r="E9" s="8">
        <v>193.83499999999998</v>
      </c>
      <c r="F9" s="8">
        <v>68.039999999999992</v>
      </c>
    </row>
    <row r="10" spans="1:6" x14ac:dyDescent="0.25">
      <c r="B10" t="s">
        <v>6205</v>
      </c>
      <c r="C10" s="8">
        <v>163.01999999999998</v>
      </c>
      <c r="D10" s="8">
        <v>678.3599999999999</v>
      </c>
      <c r="E10" s="8">
        <v>171.04500000000002</v>
      </c>
      <c r="F10" s="8">
        <v>372.255</v>
      </c>
    </row>
    <row r="11" spans="1:6" x14ac:dyDescent="0.25">
      <c r="B11" t="s">
        <v>6206</v>
      </c>
      <c r="C11" s="8">
        <v>345.02</v>
      </c>
      <c r="D11" s="8">
        <v>273.86999999999995</v>
      </c>
      <c r="E11" s="8">
        <v>184.12999999999997</v>
      </c>
      <c r="F11" s="8">
        <v>201.11499999999998</v>
      </c>
    </row>
    <row r="12" spans="1:6" x14ac:dyDescent="0.25">
      <c r="B12" t="s">
        <v>6207</v>
      </c>
      <c r="C12" s="8">
        <v>334.89</v>
      </c>
      <c r="D12" s="8">
        <v>70.95</v>
      </c>
      <c r="E12" s="8">
        <v>134.23000000000002</v>
      </c>
      <c r="F12" s="8">
        <v>166.27499999999998</v>
      </c>
    </row>
    <row r="13" spans="1:6" x14ac:dyDescent="0.25">
      <c r="B13" t="s">
        <v>6208</v>
      </c>
      <c r="C13" s="8">
        <v>178.70999999999998</v>
      </c>
      <c r="D13" s="8">
        <v>166.1</v>
      </c>
      <c r="E13" s="8">
        <v>439.30999999999995</v>
      </c>
      <c r="F13" s="8">
        <v>492.9</v>
      </c>
    </row>
    <row r="14" spans="1:6" x14ac:dyDescent="0.25">
      <c r="B14" t="s">
        <v>6209</v>
      </c>
      <c r="C14" s="8">
        <v>301.98500000000001</v>
      </c>
      <c r="D14" s="8">
        <v>153.76499999999999</v>
      </c>
      <c r="E14" s="8">
        <v>215.55499999999998</v>
      </c>
      <c r="F14" s="8">
        <v>213.66499999999999</v>
      </c>
    </row>
    <row r="15" spans="1:6" x14ac:dyDescent="0.25">
      <c r="B15" t="s">
        <v>6210</v>
      </c>
      <c r="C15" s="8">
        <v>312.83499999999998</v>
      </c>
      <c r="D15" s="8">
        <v>63.249999999999993</v>
      </c>
      <c r="E15" s="8">
        <v>350.89500000000004</v>
      </c>
      <c r="F15" s="8">
        <v>96.405000000000001</v>
      </c>
    </row>
    <row r="16" spans="1:6" x14ac:dyDescent="0.25">
      <c r="B16" t="s">
        <v>6211</v>
      </c>
      <c r="C16" s="8">
        <v>265.62</v>
      </c>
      <c r="D16" s="8">
        <v>526.51499999999987</v>
      </c>
      <c r="E16" s="8">
        <v>187.06</v>
      </c>
      <c r="F16" s="8">
        <v>210.58999999999997</v>
      </c>
    </row>
    <row r="17" spans="1:6" x14ac:dyDescent="0.25">
      <c r="A17" t="s">
        <v>6212</v>
      </c>
      <c r="B17" t="s">
        <v>6200</v>
      </c>
      <c r="C17" s="8">
        <v>47.25</v>
      </c>
      <c r="D17" s="8">
        <v>65.805000000000007</v>
      </c>
      <c r="E17" s="8">
        <v>274.67500000000001</v>
      </c>
      <c r="F17" s="8">
        <v>179.22</v>
      </c>
    </row>
    <row r="18" spans="1:6" x14ac:dyDescent="0.25">
      <c r="B18" t="s">
        <v>6201</v>
      </c>
      <c r="C18" s="8">
        <v>745.44999999999993</v>
      </c>
      <c r="D18" s="8">
        <v>428.88499999999999</v>
      </c>
      <c r="E18" s="8">
        <v>194.17499999999998</v>
      </c>
      <c r="F18" s="8">
        <v>429.82999999999993</v>
      </c>
    </row>
    <row r="19" spans="1:6" x14ac:dyDescent="0.25">
      <c r="B19" t="s">
        <v>6202</v>
      </c>
      <c r="C19" s="8">
        <v>130.47</v>
      </c>
      <c r="D19" s="8">
        <v>271.48500000000001</v>
      </c>
      <c r="E19" s="8">
        <v>281.20499999999998</v>
      </c>
      <c r="F19" s="8">
        <v>231.63000000000002</v>
      </c>
    </row>
    <row r="20" spans="1:6" x14ac:dyDescent="0.25">
      <c r="B20" t="s">
        <v>6203</v>
      </c>
      <c r="C20" s="8">
        <v>27</v>
      </c>
      <c r="D20" s="8">
        <v>347.26</v>
      </c>
      <c r="E20" s="8">
        <v>147.51</v>
      </c>
      <c r="F20" s="8">
        <v>240.04</v>
      </c>
    </row>
    <row r="21" spans="1:6" x14ac:dyDescent="0.25">
      <c r="B21" t="s">
        <v>6204</v>
      </c>
      <c r="C21" s="8">
        <v>255.11499999999995</v>
      </c>
      <c r="D21" s="8">
        <v>541.73</v>
      </c>
      <c r="E21" s="8">
        <v>83.43</v>
      </c>
      <c r="F21" s="8">
        <v>59.079999999999991</v>
      </c>
    </row>
    <row r="22" spans="1:6" x14ac:dyDescent="0.25">
      <c r="B22" t="s">
        <v>6205</v>
      </c>
      <c r="C22" s="8">
        <v>584.78999999999985</v>
      </c>
      <c r="D22" s="8">
        <v>357.42999999999995</v>
      </c>
      <c r="E22" s="8">
        <v>355.34</v>
      </c>
      <c r="F22" s="8">
        <v>140.88</v>
      </c>
    </row>
    <row r="23" spans="1:6" x14ac:dyDescent="0.25">
      <c r="B23" t="s">
        <v>6206</v>
      </c>
      <c r="C23" s="8">
        <v>430.62</v>
      </c>
      <c r="D23" s="8">
        <v>227.42500000000001</v>
      </c>
      <c r="E23" s="8">
        <v>236.315</v>
      </c>
      <c r="F23" s="8">
        <v>414.58499999999992</v>
      </c>
    </row>
    <row r="24" spans="1:6" x14ac:dyDescent="0.25">
      <c r="B24" t="s">
        <v>6207</v>
      </c>
      <c r="C24" s="8">
        <v>22.5</v>
      </c>
      <c r="D24" s="8">
        <v>77.72</v>
      </c>
      <c r="E24" s="8">
        <v>60.5</v>
      </c>
      <c r="F24" s="8">
        <v>139.67999999999998</v>
      </c>
    </row>
    <row r="25" spans="1:6" x14ac:dyDescent="0.25">
      <c r="B25" t="s">
        <v>6208</v>
      </c>
      <c r="C25" s="8">
        <v>126.14999999999999</v>
      </c>
      <c r="D25" s="8">
        <v>195.11</v>
      </c>
      <c r="E25" s="8">
        <v>89.13</v>
      </c>
      <c r="F25" s="8">
        <v>302.65999999999997</v>
      </c>
    </row>
    <row r="26" spans="1:6" x14ac:dyDescent="0.25">
      <c r="B26" t="s">
        <v>6209</v>
      </c>
      <c r="C26" s="8">
        <v>376.03</v>
      </c>
      <c r="D26" s="8">
        <v>523.24</v>
      </c>
      <c r="E26" s="8">
        <v>440.96499999999997</v>
      </c>
      <c r="F26" s="8">
        <v>174.46999999999997</v>
      </c>
    </row>
    <row r="27" spans="1:6" x14ac:dyDescent="0.25">
      <c r="B27" t="s">
        <v>6210</v>
      </c>
      <c r="C27" s="8">
        <v>515.17999999999995</v>
      </c>
      <c r="D27" s="8">
        <v>142.56</v>
      </c>
      <c r="E27" s="8">
        <v>347.03999999999996</v>
      </c>
      <c r="F27" s="8">
        <v>104.08499999999999</v>
      </c>
    </row>
    <row r="28" spans="1:6" x14ac:dyDescent="0.25">
      <c r="B28" t="s">
        <v>6211</v>
      </c>
      <c r="C28" s="8">
        <v>95.859999999999985</v>
      </c>
      <c r="D28" s="8">
        <v>484.76</v>
      </c>
      <c r="E28" s="8">
        <v>94.17</v>
      </c>
      <c r="F28" s="8">
        <v>77.10499999999999</v>
      </c>
    </row>
    <row r="29" spans="1:6" x14ac:dyDescent="0.25">
      <c r="A29" t="s">
        <v>6213</v>
      </c>
      <c r="B29" t="s">
        <v>6200</v>
      </c>
      <c r="C29" s="8">
        <v>258.34500000000003</v>
      </c>
      <c r="D29" s="8">
        <v>139.625</v>
      </c>
      <c r="E29" s="8">
        <v>279.52000000000004</v>
      </c>
      <c r="F29" s="8">
        <v>160.19499999999999</v>
      </c>
    </row>
    <row r="30" spans="1:6" x14ac:dyDescent="0.25">
      <c r="B30" t="s">
        <v>6201</v>
      </c>
      <c r="C30" s="8">
        <v>342.2</v>
      </c>
      <c r="D30" s="8">
        <v>284.24999999999994</v>
      </c>
      <c r="E30" s="8">
        <v>251.83</v>
      </c>
      <c r="F30" s="8">
        <v>80.550000000000011</v>
      </c>
    </row>
    <row r="31" spans="1:6" x14ac:dyDescent="0.25">
      <c r="B31" t="s">
        <v>6202</v>
      </c>
      <c r="C31" s="8">
        <v>418.30499999999989</v>
      </c>
      <c r="D31" s="8">
        <v>468.125</v>
      </c>
      <c r="E31" s="8">
        <v>405.05500000000006</v>
      </c>
      <c r="F31" s="8">
        <v>253.15499999999997</v>
      </c>
    </row>
    <row r="32" spans="1:6" x14ac:dyDescent="0.25">
      <c r="B32" t="s">
        <v>6203</v>
      </c>
      <c r="C32" s="8">
        <v>102.32999999999998</v>
      </c>
      <c r="D32" s="8">
        <v>242.14000000000001</v>
      </c>
      <c r="E32" s="8">
        <v>554.875</v>
      </c>
      <c r="F32" s="8">
        <v>106.23999999999998</v>
      </c>
    </row>
    <row r="33" spans="1:6" x14ac:dyDescent="0.25">
      <c r="B33" t="s">
        <v>6204</v>
      </c>
      <c r="C33" s="8">
        <v>234.71999999999997</v>
      </c>
      <c r="D33" s="8">
        <v>133.08000000000001</v>
      </c>
      <c r="E33" s="8">
        <v>267.2</v>
      </c>
      <c r="F33" s="8">
        <v>272.68999999999994</v>
      </c>
    </row>
    <row r="34" spans="1:6" x14ac:dyDescent="0.25">
      <c r="B34" t="s">
        <v>6205</v>
      </c>
      <c r="C34" s="8">
        <v>430.39</v>
      </c>
      <c r="D34" s="8">
        <v>136.20500000000001</v>
      </c>
      <c r="E34" s="8">
        <v>209.6</v>
      </c>
      <c r="F34" s="8">
        <v>88.334999999999994</v>
      </c>
    </row>
    <row r="35" spans="1:6" x14ac:dyDescent="0.25">
      <c r="B35" t="s">
        <v>6206</v>
      </c>
      <c r="C35" s="8">
        <v>109.005</v>
      </c>
      <c r="D35" s="8">
        <v>393.57499999999999</v>
      </c>
      <c r="E35" s="8">
        <v>61.034999999999997</v>
      </c>
      <c r="F35" s="8">
        <v>199.48999999999998</v>
      </c>
    </row>
    <row r="36" spans="1:6" x14ac:dyDescent="0.25">
      <c r="B36" t="s">
        <v>6207</v>
      </c>
      <c r="C36" s="8">
        <v>287.52499999999998</v>
      </c>
      <c r="D36" s="8">
        <v>288.67</v>
      </c>
      <c r="E36" s="8">
        <v>125.58</v>
      </c>
      <c r="F36" s="8">
        <v>374.13499999999999</v>
      </c>
    </row>
    <row r="37" spans="1:6" x14ac:dyDescent="0.25">
      <c r="B37" t="s">
        <v>6208</v>
      </c>
      <c r="C37" s="8">
        <v>840.92999999999984</v>
      </c>
      <c r="D37" s="8">
        <v>409.875</v>
      </c>
      <c r="E37" s="8">
        <v>171.32999999999998</v>
      </c>
      <c r="F37" s="8">
        <v>221.43999999999997</v>
      </c>
    </row>
    <row r="38" spans="1:6" x14ac:dyDescent="0.25">
      <c r="B38" t="s">
        <v>6209</v>
      </c>
      <c r="C38" s="8">
        <v>299.07</v>
      </c>
      <c r="D38" s="8">
        <v>260.32499999999999</v>
      </c>
      <c r="E38" s="8">
        <v>584.64</v>
      </c>
      <c r="F38" s="8">
        <v>256.36500000000001</v>
      </c>
    </row>
    <row r="39" spans="1:6" x14ac:dyDescent="0.25">
      <c r="B39" t="s">
        <v>6210</v>
      </c>
      <c r="C39" s="8">
        <v>323.32499999999999</v>
      </c>
      <c r="D39" s="8">
        <v>565.57000000000005</v>
      </c>
      <c r="E39" s="8">
        <v>537.80999999999995</v>
      </c>
      <c r="F39" s="8">
        <v>189.47499999999999</v>
      </c>
    </row>
    <row r="40" spans="1:6" x14ac:dyDescent="0.25">
      <c r="B40" t="s">
        <v>6211</v>
      </c>
      <c r="C40" s="8">
        <v>399.48499999999996</v>
      </c>
      <c r="D40" s="8">
        <v>148.19999999999999</v>
      </c>
      <c r="E40" s="8">
        <v>388.21999999999997</v>
      </c>
      <c r="F40" s="8">
        <v>212.07499999999999</v>
      </c>
    </row>
    <row r="41" spans="1:6" x14ac:dyDescent="0.25">
      <c r="A41" t="s">
        <v>6214</v>
      </c>
      <c r="B41" t="s">
        <v>6200</v>
      </c>
      <c r="C41" s="8">
        <v>112.69499999999999</v>
      </c>
      <c r="D41" s="8">
        <v>166.32</v>
      </c>
      <c r="E41" s="8">
        <v>843.71499999999992</v>
      </c>
      <c r="F41" s="8">
        <v>146.685</v>
      </c>
    </row>
    <row r="42" spans="1:6" x14ac:dyDescent="0.25">
      <c r="B42" t="s">
        <v>6201</v>
      </c>
      <c r="C42" s="8">
        <v>114.87999999999998</v>
      </c>
      <c r="D42" s="8">
        <v>133.815</v>
      </c>
      <c r="E42" s="8">
        <v>91.175000000000011</v>
      </c>
      <c r="F42" s="8">
        <v>53.759999999999991</v>
      </c>
    </row>
    <row r="43" spans="1:6" x14ac:dyDescent="0.25">
      <c r="B43" t="s">
        <v>6202</v>
      </c>
      <c r="C43" s="8">
        <v>277.76</v>
      </c>
      <c r="D43" s="8">
        <v>175.41</v>
      </c>
      <c r="E43" s="8">
        <v>462.50999999999993</v>
      </c>
      <c r="F43" s="8">
        <v>399.52499999999998</v>
      </c>
    </row>
    <row r="44" spans="1:6" x14ac:dyDescent="0.25">
      <c r="B44" t="s">
        <v>6203</v>
      </c>
      <c r="C44" s="8">
        <v>197.89499999999998</v>
      </c>
      <c r="D44" s="8">
        <v>289.755</v>
      </c>
      <c r="E44" s="8">
        <v>88.545000000000002</v>
      </c>
      <c r="F44" s="8">
        <v>200.25499999999997</v>
      </c>
    </row>
    <row r="45" spans="1:6" x14ac:dyDescent="0.25">
      <c r="B45" t="s">
        <v>6204</v>
      </c>
      <c r="C45" s="8">
        <v>193.11499999999998</v>
      </c>
      <c r="D45" s="8">
        <v>212.49499999999998</v>
      </c>
      <c r="E45" s="8">
        <v>292.29000000000002</v>
      </c>
      <c r="F45" s="8">
        <v>304.46999999999997</v>
      </c>
    </row>
    <row r="46" spans="1:6" x14ac:dyDescent="0.25">
      <c r="B46" t="s">
        <v>6205</v>
      </c>
      <c r="C46" s="8">
        <v>179.79</v>
      </c>
      <c r="D46" s="8">
        <v>426.2</v>
      </c>
      <c r="E46" s="8">
        <v>170.08999999999997</v>
      </c>
      <c r="F46" s="8">
        <v>379.31</v>
      </c>
    </row>
    <row r="47" spans="1:6" x14ac:dyDescent="0.25">
      <c r="B47" t="s">
        <v>6206</v>
      </c>
      <c r="C47" s="8">
        <v>247.28999999999996</v>
      </c>
      <c r="D47" s="8">
        <v>246.685</v>
      </c>
      <c r="E47" s="8">
        <v>271.05499999999995</v>
      </c>
      <c r="F47" s="8">
        <v>141.69999999999999</v>
      </c>
    </row>
    <row r="48" spans="1:6" x14ac:dyDescent="0.25">
      <c r="B48" t="s">
        <v>6207</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024C1-C93C-4CD0-88F6-C8098F5530F9}">
  <dimension ref="X1:X25"/>
  <sheetViews>
    <sheetView showGridLines="0" showRowColHeaders="0" tabSelected="1" zoomScale="70" zoomScaleNormal="70" workbookViewId="0">
      <selection activeCell="X25" sqref="X25"/>
    </sheetView>
  </sheetViews>
  <sheetFormatPr defaultRowHeight="15" x14ac:dyDescent="0.25"/>
  <cols>
    <col min="1" max="1" width="1.7109375" customWidth="1"/>
  </cols>
  <sheetData>
    <row r="1" customFormat="1" ht="5.0999999999999996" customHeight="1" x14ac:dyDescent="0.25"/>
    <row r="25" spans="24:24" x14ac:dyDescent="0.25">
      <c r="X25">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DF2D9-E312-4ACF-B0E5-ED43DAB11EE5}">
  <dimension ref="A3:E916"/>
  <sheetViews>
    <sheetView workbookViewId="0">
      <selection activeCell="D3" sqref="D3"/>
    </sheetView>
  </sheetViews>
  <sheetFormatPr defaultRowHeight="15" x14ac:dyDescent="0.25"/>
  <cols>
    <col min="1" max="1" width="23.7109375" bestFit="1" customWidth="1"/>
    <col min="2" max="3" width="12.140625" bestFit="1" customWidth="1"/>
    <col min="4" max="4" width="16" customWidth="1"/>
    <col min="5" max="5" width="7.85546875" bestFit="1" customWidth="1"/>
    <col min="6" max="6" width="8.140625" bestFit="1" customWidth="1"/>
  </cols>
  <sheetData>
    <row r="3" spans="1:5" x14ac:dyDescent="0.25">
      <c r="A3" s="7" t="s">
        <v>6196</v>
      </c>
      <c r="B3" t="s">
        <v>6217</v>
      </c>
    </row>
    <row r="4" spans="1:5" x14ac:dyDescent="0.25">
      <c r="A4" t="s">
        <v>5114</v>
      </c>
      <c r="B4" s="9">
        <v>317.06999999999994</v>
      </c>
    </row>
    <row r="5" spans="1:5" x14ac:dyDescent="0.25">
      <c r="A5" t="s">
        <v>5765</v>
      </c>
      <c r="B5" s="9">
        <v>307.04499999999996</v>
      </c>
      <c r="D5" t="str">
        <f>A4</f>
        <v>Allis Wilmore</v>
      </c>
      <c r="E5" s="10">
        <v>317.06999999999994</v>
      </c>
    </row>
    <row r="6" spans="1:5" x14ac:dyDescent="0.25">
      <c r="A6" t="s">
        <v>2587</v>
      </c>
      <c r="B6" s="9">
        <v>289.11</v>
      </c>
      <c r="D6" t="str">
        <f t="shared" ref="D6:D9" si="0">A5</f>
        <v>Brenn Dundredge</v>
      </c>
      <c r="E6" s="10">
        <v>307.04499999999996</v>
      </c>
    </row>
    <row r="7" spans="1:5" x14ac:dyDescent="0.25">
      <c r="A7" t="s">
        <v>1598</v>
      </c>
      <c r="B7" s="9">
        <v>281.67499999999995</v>
      </c>
      <c r="D7" t="str">
        <f>A6</f>
        <v>Terri Farra</v>
      </c>
      <c r="E7" s="10">
        <v>289.11</v>
      </c>
    </row>
    <row r="8" spans="1:5" x14ac:dyDescent="0.25">
      <c r="A8" t="s">
        <v>3753</v>
      </c>
      <c r="B8" s="9">
        <v>278.01</v>
      </c>
      <c r="D8" t="str">
        <f t="shared" si="0"/>
        <v>Nealson Cuttler</v>
      </c>
      <c r="E8" s="10">
        <v>281.67499999999995</v>
      </c>
    </row>
    <row r="9" spans="1:5" x14ac:dyDescent="0.25">
      <c r="A9" t="s">
        <v>5555</v>
      </c>
      <c r="B9" s="9">
        <v>251.12499999999997</v>
      </c>
      <c r="D9" t="str">
        <f t="shared" si="0"/>
        <v>Don Flintiff</v>
      </c>
      <c r="E9" s="10">
        <v>278.01</v>
      </c>
    </row>
    <row r="10" spans="1:5" x14ac:dyDescent="0.25">
      <c r="A10" t="s">
        <v>5075</v>
      </c>
      <c r="B10" s="9">
        <v>246.20999999999998</v>
      </c>
    </row>
    <row r="11" spans="1:5" x14ac:dyDescent="0.25">
      <c r="A11" t="s">
        <v>1386</v>
      </c>
      <c r="B11" s="9">
        <v>218.73</v>
      </c>
    </row>
    <row r="12" spans="1:5" x14ac:dyDescent="0.25">
      <c r="A12" t="s">
        <v>3195</v>
      </c>
      <c r="B12" s="9">
        <v>206.59999999999997</v>
      </c>
    </row>
    <row r="13" spans="1:5" x14ac:dyDescent="0.25">
      <c r="A13" t="s">
        <v>2454</v>
      </c>
      <c r="B13" s="9">
        <v>204.92999999999995</v>
      </c>
    </row>
    <row r="14" spans="1:5" x14ac:dyDescent="0.25">
      <c r="A14" t="s">
        <v>2275</v>
      </c>
      <c r="B14" s="9">
        <v>204.92999999999995</v>
      </c>
    </row>
    <row r="15" spans="1:5" x14ac:dyDescent="0.25">
      <c r="A15" t="s">
        <v>2046</v>
      </c>
      <c r="B15" s="9">
        <v>204.92999999999995</v>
      </c>
    </row>
    <row r="16" spans="1:5" x14ac:dyDescent="0.25">
      <c r="A16" t="s">
        <v>2177</v>
      </c>
      <c r="B16" s="9">
        <v>204.92999999999995</v>
      </c>
    </row>
    <row r="17" spans="1:2" x14ac:dyDescent="0.25">
      <c r="A17" t="s">
        <v>1472</v>
      </c>
      <c r="B17" s="9">
        <v>204.92999999999995</v>
      </c>
    </row>
    <row r="18" spans="1:2" x14ac:dyDescent="0.25">
      <c r="A18" t="s">
        <v>3820</v>
      </c>
      <c r="B18" s="9">
        <v>204.92999999999995</v>
      </c>
    </row>
    <row r="19" spans="1:2" x14ac:dyDescent="0.25">
      <c r="A19" t="s">
        <v>2930</v>
      </c>
      <c r="B19" s="9">
        <v>200.78999999999996</v>
      </c>
    </row>
    <row r="20" spans="1:2" x14ac:dyDescent="0.25">
      <c r="A20" t="s">
        <v>2246</v>
      </c>
      <c r="B20" s="9">
        <v>193.63499999999996</v>
      </c>
    </row>
    <row r="21" spans="1:2" x14ac:dyDescent="0.25">
      <c r="A21" t="s">
        <v>3656</v>
      </c>
      <c r="B21" s="9">
        <v>189.74999999999997</v>
      </c>
    </row>
    <row r="22" spans="1:2" x14ac:dyDescent="0.25">
      <c r="A22" t="s">
        <v>3841</v>
      </c>
      <c r="B22" s="9">
        <v>183.66</v>
      </c>
    </row>
    <row r="23" spans="1:2" x14ac:dyDescent="0.25">
      <c r="A23" t="s">
        <v>1820</v>
      </c>
      <c r="B23" s="9">
        <v>182.27499999999998</v>
      </c>
    </row>
    <row r="24" spans="1:2" x14ac:dyDescent="0.25">
      <c r="A24" t="s">
        <v>4419</v>
      </c>
      <c r="B24" s="9">
        <v>182.27499999999998</v>
      </c>
    </row>
    <row r="25" spans="1:2" x14ac:dyDescent="0.25">
      <c r="A25" t="s">
        <v>1628</v>
      </c>
      <c r="B25" s="9">
        <v>178.70999999999998</v>
      </c>
    </row>
    <row r="26" spans="1:2" x14ac:dyDescent="0.25">
      <c r="A26" t="s">
        <v>746</v>
      </c>
      <c r="B26" s="9">
        <v>178.70999999999998</v>
      </c>
    </row>
    <row r="27" spans="1:2" x14ac:dyDescent="0.25">
      <c r="A27" t="s">
        <v>4321</v>
      </c>
      <c r="B27" s="9">
        <v>178.70999999999998</v>
      </c>
    </row>
    <row r="28" spans="1:2" x14ac:dyDescent="0.25">
      <c r="A28" t="s">
        <v>5347</v>
      </c>
      <c r="B28" s="9">
        <v>178.70999999999998</v>
      </c>
    </row>
    <row r="29" spans="1:2" x14ac:dyDescent="0.25">
      <c r="A29" t="s">
        <v>4391</v>
      </c>
      <c r="B29" s="9">
        <v>178.70999999999998</v>
      </c>
    </row>
    <row r="30" spans="1:2" x14ac:dyDescent="0.25">
      <c r="A30" t="s">
        <v>4299</v>
      </c>
      <c r="B30" s="9">
        <v>178.70999999999998</v>
      </c>
    </row>
    <row r="31" spans="1:2" x14ac:dyDescent="0.25">
      <c r="A31" t="s">
        <v>4810</v>
      </c>
      <c r="B31" s="9">
        <v>178.70999999999998</v>
      </c>
    </row>
    <row r="32" spans="1:2" x14ac:dyDescent="0.25">
      <c r="A32" t="s">
        <v>555</v>
      </c>
      <c r="B32" s="9">
        <v>170.77499999999998</v>
      </c>
    </row>
    <row r="33" spans="1:2" x14ac:dyDescent="0.25">
      <c r="A33" t="s">
        <v>5270</v>
      </c>
      <c r="B33" s="9">
        <v>167.67000000000002</v>
      </c>
    </row>
    <row r="34" spans="1:2" x14ac:dyDescent="0.25">
      <c r="A34" t="s">
        <v>2741</v>
      </c>
      <c r="B34" s="9">
        <v>167.67000000000002</v>
      </c>
    </row>
    <row r="35" spans="1:2" x14ac:dyDescent="0.25">
      <c r="A35" t="s">
        <v>6032</v>
      </c>
      <c r="B35" s="9">
        <v>167.67000000000002</v>
      </c>
    </row>
    <row r="36" spans="1:2" x14ac:dyDescent="0.25">
      <c r="A36" t="s">
        <v>3697</v>
      </c>
      <c r="B36" s="9">
        <v>164.90999999999997</v>
      </c>
    </row>
    <row r="37" spans="1:2" x14ac:dyDescent="0.25">
      <c r="A37" t="s">
        <v>4037</v>
      </c>
      <c r="B37" s="9">
        <v>163.71999999999997</v>
      </c>
    </row>
    <row r="38" spans="1:2" x14ac:dyDescent="0.25">
      <c r="A38" t="s">
        <v>4264</v>
      </c>
      <c r="B38" s="9">
        <v>162.17499999999998</v>
      </c>
    </row>
    <row r="39" spans="1:2" x14ac:dyDescent="0.25">
      <c r="A39" t="s">
        <v>2332</v>
      </c>
      <c r="B39" s="9">
        <v>160.4</v>
      </c>
    </row>
    <row r="40" spans="1:2" x14ac:dyDescent="0.25">
      <c r="A40" t="s">
        <v>3369</v>
      </c>
      <c r="B40" s="9">
        <v>158.995</v>
      </c>
    </row>
    <row r="41" spans="1:2" x14ac:dyDescent="0.25">
      <c r="A41" t="s">
        <v>5593</v>
      </c>
      <c r="B41" s="9">
        <v>158.12499999999997</v>
      </c>
    </row>
    <row r="42" spans="1:2" x14ac:dyDescent="0.25">
      <c r="A42" t="s">
        <v>1024</v>
      </c>
      <c r="B42" s="9">
        <v>155.24999999999997</v>
      </c>
    </row>
    <row r="43" spans="1:2" x14ac:dyDescent="0.25">
      <c r="A43" t="s">
        <v>5776</v>
      </c>
      <c r="B43" s="9">
        <v>155.24999999999997</v>
      </c>
    </row>
    <row r="44" spans="1:2" x14ac:dyDescent="0.25">
      <c r="A44" t="s">
        <v>1363</v>
      </c>
      <c r="B44" s="9">
        <v>155.24999999999997</v>
      </c>
    </row>
    <row r="45" spans="1:2" x14ac:dyDescent="0.25">
      <c r="A45" t="s">
        <v>6083</v>
      </c>
      <c r="B45" s="9">
        <v>155.24999999999997</v>
      </c>
    </row>
    <row r="46" spans="1:2" x14ac:dyDescent="0.25">
      <c r="A46" t="s">
        <v>2489</v>
      </c>
      <c r="B46" s="9">
        <v>155.24999999999997</v>
      </c>
    </row>
    <row r="47" spans="1:2" x14ac:dyDescent="0.25">
      <c r="A47" t="s">
        <v>1847</v>
      </c>
      <c r="B47" s="9">
        <v>155.24999999999997</v>
      </c>
    </row>
    <row r="48" spans="1:2" x14ac:dyDescent="0.25">
      <c r="A48" t="s">
        <v>2506</v>
      </c>
      <c r="B48" s="9">
        <v>155.24999999999997</v>
      </c>
    </row>
    <row r="49" spans="1:2" x14ac:dyDescent="0.25">
      <c r="A49" t="s">
        <v>4153</v>
      </c>
      <c r="B49" s="9">
        <v>153.53499999999997</v>
      </c>
    </row>
    <row r="50" spans="1:2" x14ac:dyDescent="0.25">
      <c r="A50" t="s">
        <v>4231</v>
      </c>
      <c r="B50" s="9">
        <v>148.92499999999998</v>
      </c>
    </row>
    <row r="51" spans="1:2" x14ac:dyDescent="0.25">
      <c r="A51" t="s">
        <v>1055</v>
      </c>
      <c r="B51" s="9">
        <v>148.92499999999998</v>
      </c>
    </row>
    <row r="52" spans="1:2" x14ac:dyDescent="0.25">
      <c r="A52" t="s">
        <v>3907</v>
      </c>
      <c r="B52" s="9">
        <v>148.92499999999998</v>
      </c>
    </row>
    <row r="53" spans="1:2" x14ac:dyDescent="0.25">
      <c r="A53" t="s">
        <v>1235</v>
      </c>
      <c r="B53" s="9">
        <v>148.92499999999998</v>
      </c>
    </row>
    <row r="54" spans="1:2" x14ac:dyDescent="0.25">
      <c r="A54" t="s">
        <v>5980</v>
      </c>
      <c r="B54" s="9">
        <v>148.92499999999998</v>
      </c>
    </row>
    <row r="55" spans="1:2" x14ac:dyDescent="0.25">
      <c r="A55" t="s">
        <v>4981</v>
      </c>
      <c r="B55" s="9">
        <v>148.92499999999998</v>
      </c>
    </row>
    <row r="56" spans="1:2" x14ac:dyDescent="0.25">
      <c r="A56" t="s">
        <v>1224</v>
      </c>
      <c r="B56" s="9">
        <v>148.92499999999998</v>
      </c>
    </row>
    <row r="57" spans="1:2" x14ac:dyDescent="0.25">
      <c r="A57" t="s">
        <v>5605</v>
      </c>
      <c r="B57" s="9">
        <v>148.92499999999998</v>
      </c>
    </row>
    <row r="58" spans="1:2" x14ac:dyDescent="0.25">
      <c r="A58" t="s">
        <v>2846</v>
      </c>
      <c r="B58" s="9">
        <v>148.92499999999998</v>
      </c>
    </row>
    <row r="59" spans="1:2" x14ac:dyDescent="0.25">
      <c r="A59" t="s">
        <v>4905</v>
      </c>
      <c r="B59" s="9">
        <v>145.82</v>
      </c>
    </row>
    <row r="60" spans="1:2" x14ac:dyDescent="0.25">
      <c r="A60" t="s">
        <v>780</v>
      </c>
      <c r="B60" s="9">
        <v>145.82</v>
      </c>
    </row>
    <row r="61" spans="1:2" x14ac:dyDescent="0.25">
      <c r="A61" t="s">
        <v>1182</v>
      </c>
      <c r="B61" s="9">
        <v>145.82</v>
      </c>
    </row>
    <row r="62" spans="1:2" x14ac:dyDescent="0.25">
      <c r="A62" t="s">
        <v>3862</v>
      </c>
      <c r="B62" s="9">
        <v>145.82</v>
      </c>
    </row>
    <row r="63" spans="1:2" x14ac:dyDescent="0.25">
      <c r="A63" t="s">
        <v>4593</v>
      </c>
      <c r="B63" s="9">
        <v>145.82</v>
      </c>
    </row>
    <row r="64" spans="1:2" x14ac:dyDescent="0.25">
      <c r="A64" t="s">
        <v>4760</v>
      </c>
      <c r="B64" s="9">
        <v>141.785</v>
      </c>
    </row>
    <row r="65" spans="1:2" x14ac:dyDescent="0.25">
      <c r="A65" t="s">
        <v>3216</v>
      </c>
      <c r="B65" s="9">
        <v>139.72499999999999</v>
      </c>
    </row>
    <row r="66" spans="1:2" x14ac:dyDescent="0.25">
      <c r="A66" t="s">
        <v>3420</v>
      </c>
      <c r="B66" s="9">
        <v>139.72499999999999</v>
      </c>
    </row>
    <row r="67" spans="1:2" x14ac:dyDescent="0.25">
      <c r="A67" t="s">
        <v>1948</v>
      </c>
      <c r="B67" s="9">
        <v>139.72499999999999</v>
      </c>
    </row>
    <row r="68" spans="1:2" x14ac:dyDescent="0.25">
      <c r="A68" t="s">
        <v>5335</v>
      </c>
      <c r="B68" s="9">
        <v>137.42499999999998</v>
      </c>
    </row>
    <row r="69" spans="1:2" x14ac:dyDescent="0.25">
      <c r="A69" t="s">
        <v>6009</v>
      </c>
      <c r="B69" s="9">
        <v>137.42499999999998</v>
      </c>
    </row>
    <row r="70" spans="1:2" x14ac:dyDescent="0.25">
      <c r="A70" t="s">
        <v>5651</v>
      </c>
      <c r="B70" s="9">
        <v>137.31</v>
      </c>
    </row>
    <row r="71" spans="1:2" x14ac:dyDescent="0.25">
      <c r="A71" t="s">
        <v>5172</v>
      </c>
      <c r="B71" s="9">
        <v>137.31</v>
      </c>
    </row>
    <row r="72" spans="1:2" x14ac:dyDescent="0.25">
      <c r="A72" t="s">
        <v>4838</v>
      </c>
      <c r="B72" s="9">
        <v>137.31</v>
      </c>
    </row>
    <row r="73" spans="1:2" x14ac:dyDescent="0.25">
      <c r="A73" t="s">
        <v>887</v>
      </c>
      <c r="B73" s="9">
        <v>136.61999999999998</v>
      </c>
    </row>
    <row r="74" spans="1:2" x14ac:dyDescent="0.25">
      <c r="A74" t="s">
        <v>1291</v>
      </c>
      <c r="B74" s="9">
        <v>136.61999999999998</v>
      </c>
    </row>
    <row r="75" spans="1:2" x14ac:dyDescent="0.25">
      <c r="A75" t="s">
        <v>5137</v>
      </c>
      <c r="B75" s="9">
        <v>136.61999999999998</v>
      </c>
    </row>
    <row r="76" spans="1:2" x14ac:dyDescent="0.25">
      <c r="A76" t="s">
        <v>5527</v>
      </c>
      <c r="B76" s="9">
        <v>135.01</v>
      </c>
    </row>
    <row r="77" spans="1:2" x14ac:dyDescent="0.25">
      <c r="A77" t="s">
        <v>1977</v>
      </c>
      <c r="B77" s="9">
        <v>133.85999999999999</v>
      </c>
    </row>
    <row r="78" spans="1:2" x14ac:dyDescent="0.25">
      <c r="A78" t="s">
        <v>3155</v>
      </c>
      <c r="B78" s="9">
        <v>133.85999999999999</v>
      </c>
    </row>
    <row r="79" spans="1:2" x14ac:dyDescent="0.25">
      <c r="A79" t="s">
        <v>1868</v>
      </c>
      <c r="B79" s="9">
        <v>133.85999999999999</v>
      </c>
    </row>
    <row r="80" spans="1:2" x14ac:dyDescent="0.25">
      <c r="A80" t="s">
        <v>4004</v>
      </c>
      <c r="B80" s="9">
        <v>133.85999999999999</v>
      </c>
    </row>
    <row r="81" spans="1:2" x14ac:dyDescent="0.25">
      <c r="A81" t="s">
        <v>1767</v>
      </c>
      <c r="B81" s="9">
        <v>129.37499999999997</v>
      </c>
    </row>
    <row r="82" spans="1:2" x14ac:dyDescent="0.25">
      <c r="A82" t="s">
        <v>3465</v>
      </c>
      <c r="B82" s="9">
        <v>126.49999999999999</v>
      </c>
    </row>
    <row r="83" spans="1:2" x14ac:dyDescent="0.25">
      <c r="A83" t="s">
        <v>3968</v>
      </c>
      <c r="B83" s="9">
        <v>126.49999999999999</v>
      </c>
    </row>
    <row r="84" spans="1:2" x14ac:dyDescent="0.25">
      <c r="A84" t="s">
        <v>5032</v>
      </c>
      <c r="B84" s="9">
        <v>126.49999999999999</v>
      </c>
    </row>
    <row r="85" spans="1:2" x14ac:dyDescent="0.25">
      <c r="A85" t="s">
        <v>1381</v>
      </c>
      <c r="B85" s="9">
        <v>123.50999999999999</v>
      </c>
    </row>
    <row r="86" spans="1:2" x14ac:dyDescent="0.25">
      <c r="A86" t="s">
        <v>5497</v>
      </c>
      <c r="B86" s="9">
        <v>123.50999999999999</v>
      </c>
    </row>
    <row r="87" spans="1:2" x14ac:dyDescent="0.25">
      <c r="A87" t="s">
        <v>5695</v>
      </c>
      <c r="B87" s="9">
        <v>123.50999999999999</v>
      </c>
    </row>
    <row r="88" spans="1:2" x14ac:dyDescent="0.25">
      <c r="A88" t="s">
        <v>4435</v>
      </c>
      <c r="B88" s="9">
        <v>120.38499999999999</v>
      </c>
    </row>
    <row r="89" spans="1:2" x14ac:dyDescent="0.25">
      <c r="A89" t="s">
        <v>4305</v>
      </c>
      <c r="B89" s="9">
        <v>119.13999999999999</v>
      </c>
    </row>
    <row r="90" spans="1:2" x14ac:dyDescent="0.25">
      <c r="A90" t="s">
        <v>2657</v>
      </c>
      <c r="B90" s="9">
        <v>119.13999999999999</v>
      </c>
    </row>
    <row r="91" spans="1:2" x14ac:dyDescent="0.25">
      <c r="A91" t="s">
        <v>1755</v>
      </c>
      <c r="B91" s="9">
        <v>119.13999999999999</v>
      </c>
    </row>
    <row r="92" spans="1:2" x14ac:dyDescent="0.25">
      <c r="A92" t="s">
        <v>3902</v>
      </c>
      <c r="B92" s="9">
        <v>119.13999999999999</v>
      </c>
    </row>
    <row r="93" spans="1:2" x14ac:dyDescent="0.25">
      <c r="A93" t="s">
        <v>5836</v>
      </c>
      <c r="B93" s="9">
        <v>119.13999999999999</v>
      </c>
    </row>
    <row r="94" spans="1:2" x14ac:dyDescent="0.25">
      <c r="A94" t="s">
        <v>4463</v>
      </c>
      <c r="B94" s="9">
        <v>119.13999999999999</v>
      </c>
    </row>
    <row r="95" spans="1:2" x14ac:dyDescent="0.25">
      <c r="A95" t="s">
        <v>5307</v>
      </c>
      <c r="B95" s="9">
        <v>119.13999999999999</v>
      </c>
    </row>
    <row r="96" spans="1:2" x14ac:dyDescent="0.25">
      <c r="A96" t="s">
        <v>3114</v>
      </c>
      <c r="B96" s="9">
        <v>119.13999999999999</v>
      </c>
    </row>
    <row r="97" spans="1:2" x14ac:dyDescent="0.25">
      <c r="A97" t="s">
        <v>5782</v>
      </c>
      <c r="B97" s="9">
        <v>114.85</v>
      </c>
    </row>
    <row r="98" spans="1:2" x14ac:dyDescent="0.25">
      <c r="A98" t="s">
        <v>5770</v>
      </c>
      <c r="B98" s="9">
        <v>114.42499999999998</v>
      </c>
    </row>
    <row r="99" spans="1:2" x14ac:dyDescent="0.25">
      <c r="A99" t="s">
        <v>5230</v>
      </c>
      <c r="B99" s="9">
        <v>114.42499999999998</v>
      </c>
    </row>
    <row r="100" spans="1:2" x14ac:dyDescent="0.25">
      <c r="A100" t="s">
        <v>578</v>
      </c>
      <c r="B100" s="9">
        <v>114.42499999999998</v>
      </c>
    </row>
    <row r="101" spans="1:2" x14ac:dyDescent="0.25">
      <c r="A101" t="s">
        <v>2494</v>
      </c>
      <c r="B101" s="9">
        <v>114.42499999999998</v>
      </c>
    </row>
    <row r="102" spans="1:2" x14ac:dyDescent="0.25">
      <c r="A102" t="s">
        <v>1357</v>
      </c>
      <c r="B102" s="9">
        <v>114.42499999999998</v>
      </c>
    </row>
    <row r="103" spans="1:2" x14ac:dyDescent="0.25">
      <c r="A103" t="s">
        <v>829</v>
      </c>
      <c r="B103" s="9">
        <v>114.42499999999998</v>
      </c>
    </row>
    <row r="104" spans="1:2" x14ac:dyDescent="0.25">
      <c r="A104" t="s">
        <v>707</v>
      </c>
      <c r="B104" s="9">
        <v>114.42499999999998</v>
      </c>
    </row>
    <row r="105" spans="1:2" x14ac:dyDescent="0.25">
      <c r="A105" t="s">
        <v>5533</v>
      </c>
      <c r="B105" s="9">
        <v>114.42499999999998</v>
      </c>
    </row>
    <row r="106" spans="1:2" x14ac:dyDescent="0.25">
      <c r="A106" t="s">
        <v>3529</v>
      </c>
      <c r="B106" s="9">
        <v>111.78</v>
      </c>
    </row>
    <row r="107" spans="1:2" x14ac:dyDescent="0.25">
      <c r="A107" t="s">
        <v>2201</v>
      </c>
      <c r="B107" s="9">
        <v>111.78</v>
      </c>
    </row>
    <row r="108" spans="1:2" x14ac:dyDescent="0.25">
      <c r="A108" t="s">
        <v>5733</v>
      </c>
      <c r="B108" s="9">
        <v>111.78</v>
      </c>
    </row>
    <row r="109" spans="1:2" x14ac:dyDescent="0.25">
      <c r="A109" t="s">
        <v>5991</v>
      </c>
      <c r="B109" s="9">
        <v>110.61000000000001</v>
      </c>
    </row>
    <row r="110" spans="1:2" x14ac:dyDescent="0.25">
      <c r="A110" t="s">
        <v>663</v>
      </c>
      <c r="B110" s="9">
        <v>110.02500000000001</v>
      </c>
    </row>
    <row r="111" spans="1:2" x14ac:dyDescent="0.25">
      <c r="A111" t="s">
        <v>2712</v>
      </c>
      <c r="B111" s="9">
        <v>109.93999999999998</v>
      </c>
    </row>
    <row r="112" spans="1:2" x14ac:dyDescent="0.25">
      <c r="A112" t="s">
        <v>5857</v>
      </c>
      <c r="B112" s="9">
        <v>109.93999999999998</v>
      </c>
    </row>
    <row r="113" spans="1:2" x14ac:dyDescent="0.25">
      <c r="A113" t="s">
        <v>3885</v>
      </c>
      <c r="B113" s="9">
        <v>109.93999999999998</v>
      </c>
    </row>
    <row r="114" spans="1:2" x14ac:dyDescent="0.25">
      <c r="A114" t="s">
        <v>2052</v>
      </c>
      <c r="B114" s="9">
        <v>109.93999999999998</v>
      </c>
    </row>
    <row r="115" spans="1:2" x14ac:dyDescent="0.25">
      <c r="A115" t="s">
        <v>1489</v>
      </c>
      <c r="B115" s="9">
        <v>109.93999999999998</v>
      </c>
    </row>
    <row r="116" spans="1:2" x14ac:dyDescent="0.25">
      <c r="A116" t="s">
        <v>950</v>
      </c>
      <c r="B116" s="9">
        <v>109.36499999999999</v>
      </c>
    </row>
    <row r="117" spans="1:2" x14ac:dyDescent="0.25">
      <c r="A117" t="s">
        <v>6098</v>
      </c>
      <c r="B117" s="9">
        <v>109.36499999999999</v>
      </c>
    </row>
    <row r="118" spans="1:2" x14ac:dyDescent="0.25">
      <c r="A118" t="s">
        <v>3555</v>
      </c>
      <c r="B118" s="9">
        <v>103.49999999999999</v>
      </c>
    </row>
    <row r="119" spans="1:2" x14ac:dyDescent="0.25">
      <c r="A119" t="s">
        <v>2970</v>
      </c>
      <c r="B119" s="9">
        <v>103.49999999999999</v>
      </c>
    </row>
    <row r="120" spans="1:2" x14ac:dyDescent="0.25">
      <c r="A120" t="s">
        <v>1003</v>
      </c>
      <c r="B120" s="9">
        <v>103.49999999999999</v>
      </c>
    </row>
    <row r="121" spans="1:2" x14ac:dyDescent="0.25">
      <c r="A121" t="s">
        <v>4181</v>
      </c>
      <c r="B121" s="9">
        <v>103.49999999999999</v>
      </c>
    </row>
    <row r="122" spans="1:2" x14ac:dyDescent="0.25">
      <c r="A122" t="s">
        <v>3410</v>
      </c>
      <c r="B122" s="9">
        <v>102.92499999999998</v>
      </c>
    </row>
    <row r="123" spans="1:2" x14ac:dyDescent="0.25">
      <c r="A123" t="s">
        <v>786</v>
      </c>
      <c r="B123" s="9">
        <v>102.75999999999999</v>
      </c>
    </row>
    <row r="124" spans="1:2" x14ac:dyDescent="0.25">
      <c r="A124" t="s">
        <v>4125</v>
      </c>
      <c r="B124" s="9">
        <v>102.46499999999997</v>
      </c>
    </row>
    <row r="125" spans="1:2" x14ac:dyDescent="0.25">
      <c r="A125" t="s">
        <v>1263</v>
      </c>
      <c r="B125" s="9">
        <v>102.46499999999997</v>
      </c>
    </row>
    <row r="126" spans="1:2" x14ac:dyDescent="0.25">
      <c r="A126" t="s">
        <v>973</v>
      </c>
      <c r="B126" s="9">
        <v>101.29499999999999</v>
      </c>
    </row>
    <row r="127" spans="1:2" x14ac:dyDescent="0.25">
      <c r="A127" t="s">
        <v>4633</v>
      </c>
      <c r="B127" s="9">
        <v>100.39499999999998</v>
      </c>
    </row>
    <row r="128" spans="1:2" x14ac:dyDescent="0.25">
      <c r="A128" t="s">
        <v>956</v>
      </c>
      <c r="B128" s="9">
        <v>100.39499999999998</v>
      </c>
    </row>
    <row r="129" spans="1:2" x14ac:dyDescent="0.25">
      <c r="A129" t="s">
        <v>3256</v>
      </c>
      <c r="B129" s="9">
        <v>95.1</v>
      </c>
    </row>
    <row r="130" spans="1:2" x14ac:dyDescent="0.25">
      <c r="A130" t="s">
        <v>4159</v>
      </c>
      <c r="B130" s="9">
        <v>95.1</v>
      </c>
    </row>
    <row r="131" spans="1:2" x14ac:dyDescent="0.25">
      <c r="A131" t="s">
        <v>4082</v>
      </c>
      <c r="B131" s="9">
        <v>95.1</v>
      </c>
    </row>
    <row r="132" spans="1:2" x14ac:dyDescent="0.25">
      <c r="A132" t="s">
        <v>2099</v>
      </c>
      <c r="B132" s="9">
        <v>94.874999999999986</v>
      </c>
    </row>
    <row r="133" spans="1:2" x14ac:dyDescent="0.25">
      <c r="A133" t="s">
        <v>1247</v>
      </c>
      <c r="B133" s="9">
        <v>94.874999999999986</v>
      </c>
    </row>
    <row r="134" spans="1:2" x14ac:dyDescent="0.25">
      <c r="A134" t="s">
        <v>3325</v>
      </c>
      <c r="B134" s="9">
        <v>94.504999999999995</v>
      </c>
    </row>
    <row r="135" spans="1:2" x14ac:dyDescent="0.25">
      <c r="A135" t="s">
        <v>2701</v>
      </c>
      <c r="B135" s="9">
        <v>92.984999999999999</v>
      </c>
    </row>
    <row r="136" spans="1:2" x14ac:dyDescent="0.25">
      <c r="A136" t="s">
        <v>5639</v>
      </c>
      <c r="B136" s="9">
        <v>91.539999999999992</v>
      </c>
    </row>
    <row r="137" spans="1:2" x14ac:dyDescent="0.25">
      <c r="A137" t="s">
        <v>1466</v>
      </c>
      <c r="B137" s="9">
        <v>91.539999999999992</v>
      </c>
    </row>
    <row r="138" spans="1:2" x14ac:dyDescent="0.25">
      <c r="A138" t="s">
        <v>763</v>
      </c>
      <c r="B138" s="9">
        <v>91.539999999999992</v>
      </c>
    </row>
    <row r="139" spans="1:2" x14ac:dyDescent="0.25">
      <c r="A139" t="s">
        <v>4252</v>
      </c>
      <c r="B139" s="9">
        <v>91.539999999999992</v>
      </c>
    </row>
    <row r="140" spans="1:2" x14ac:dyDescent="0.25">
      <c r="A140" t="s">
        <v>616</v>
      </c>
      <c r="B140" s="9">
        <v>91.539999999999992</v>
      </c>
    </row>
    <row r="141" spans="1:2" x14ac:dyDescent="0.25">
      <c r="A141" t="s">
        <v>6119</v>
      </c>
      <c r="B141" s="9">
        <v>90.614999999999995</v>
      </c>
    </row>
    <row r="142" spans="1:2" x14ac:dyDescent="0.25">
      <c r="A142" t="s">
        <v>5441</v>
      </c>
      <c r="B142" s="9">
        <v>90.27000000000001</v>
      </c>
    </row>
    <row r="143" spans="1:2" x14ac:dyDescent="0.25">
      <c r="A143" t="s">
        <v>819</v>
      </c>
      <c r="B143" s="9">
        <v>89.35499999999999</v>
      </c>
    </row>
    <row r="144" spans="1:2" x14ac:dyDescent="0.25">
      <c r="A144" t="s">
        <v>3357</v>
      </c>
      <c r="B144" s="9">
        <v>89.35499999999999</v>
      </c>
    </row>
    <row r="145" spans="1:2" x14ac:dyDescent="0.25">
      <c r="A145" t="s">
        <v>5323</v>
      </c>
      <c r="B145" s="9">
        <v>89.35499999999999</v>
      </c>
    </row>
    <row r="146" spans="1:2" x14ac:dyDescent="0.25">
      <c r="A146" t="s">
        <v>1824</v>
      </c>
      <c r="B146" s="9">
        <v>89.35499999999999</v>
      </c>
    </row>
    <row r="147" spans="1:2" x14ac:dyDescent="0.25">
      <c r="A147" t="s">
        <v>5986</v>
      </c>
      <c r="B147" s="9">
        <v>89.35499999999999</v>
      </c>
    </row>
    <row r="148" spans="1:2" x14ac:dyDescent="0.25">
      <c r="A148" t="s">
        <v>5717</v>
      </c>
      <c r="B148" s="9">
        <v>89.35499999999999</v>
      </c>
    </row>
    <row r="149" spans="1:2" x14ac:dyDescent="0.25">
      <c r="A149" t="s">
        <v>4530</v>
      </c>
      <c r="B149" s="9">
        <v>89.1</v>
      </c>
    </row>
    <row r="150" spans="1:2" x14ac:dyDescent="0.25">
      <c r="A150" t="s">
        <v>2058</v>
      </c>
      <c r="B150" s="9">
        <v>89.1</v>
      </c>
    </row>
    <row r="151" spans="1:2" x14ac:dyDescent="0.25">
      <c r="A151" t="s">
        <v>4794</v>
      </c>
      <c r="B151" s="9">
        <v>89.1</v>
      </c>
    </row>
    <row r="152" spans="1:2" x14ac:dyDescent="0.25">
      <c r="A152" t="s">
        <v>2810</v>
      </c>
      <c r="B152" s="9">
        <v>87.300000000000011</v>
      </c>
    </row>
    <row r="153" spans="1:2" x14ac:dyDescent="0.25">
      <c r="A153" t="s">
        <v>2540</v>
      </c>
      <c r="B153" s="9">
        <v>87.300000000000011</v>
      </c>
    </row>
    <row r="154" spans="1:2" x14ac:dyDescent="0.25">
      <c r="A154" t="s">
        <v>1073</v>
      </c>
      <c r="B154" s="9">
        <v>87.300000000000011</v>
      </c>
    </row>
    <row r="155" spans="1:2" x14ac:dyDescent="0.25">
      <c r="A155" t="s">
        <v>2919</v>
      </c>
      <c r="B155" s="9">
        <v>83.835000000000008</v>
      </c>
    </row>
    <row r="156" spans="1:2" x14ac:dyDescent="0.25">
      <c r="A156" t="s">
        <v>5668</v>
      </c>
      <c r="B156" s="9">
        <v>83.835000000000008</v>
      </c>
    </row>
    <row r="157" spans="1:2" x14ac:dyDescent="0.25">
      <c r="A157" t="s">
        <v>5851</v>
      </c>
      <c r="B157" s="9">
        <v>83.835000000000008</v>
      </c>
    </row>
    <row r="158" spans="1:2" x14ac:dyDescent="0.25">
      <c r="A158" t="s">
        <v>3579</v>
      </c>
      <c r="B158" s="9">
        <v>83.835000000000008</v>
      </c>
    </row>
    <row r="159" spans="1:2" x14ac:dyDescent="0.25">
      <c r="A159" t="s">
        <v>3629</v>
      </c>
      <c r="B159" s="9">
        <v>82.5</v>
      </c>
    </row>
    <row r="160" spans="1:2" x14ac:dyDescent="0.25">
      <c r="A160" t="s">
        <v>1640</v>
      </c>
      <c r="B160" s="9">
        <v>82.5</v>
      </c>
    </row>
    <row r="161" spans="1:2" x14ac:dyDescent="0.25">
      <c r="A161" t="s">
        <v>4293</v>
      </c>
      <c r="B161" s="9">
        <v>82.5</v>
      </c>
    </row>
    <row r="162" spans="1:2" x14ac:dyDescent="0.25">
      <c r="A162" t="s">
        <v>4855</v>
      </c>
      <c r="B162" s="9">
        <v>82.5</v>
      </c>
    </row>
    <row r="163" spans="1:2" x14ac:dyDescent="0.25">
      <c r="A163" t="s">
        <v>4940</v>
      </c>
      <c r="B163" s="9">
        <v>82.5</v>
      </c>
    </row>
    <row r="164" spans="1:2" x14ac:dyDescent="0.25">
      <c r="A164" t="s">
        <v>514</v>
      </c>
      <c r="B164" s="9">
        <v>82.47</v>
      </c>
    </row>
    <row r="165" spans="1:2" x14ac:dyDescent="0.25">
      <c r="A165" t="s">
        <v>3804</v>
      </c>
      <c r="B165" s="9">
        <v>82.454999999999984</v>
      </c>
    </row>
    <row r="166" spans="1:2" x14ac:dyDescent="0.25">
      <c r="A166" t="s">
        <v>3055</v>
      </c>
      <c r="B166" s="9">
        <v>82.339999999999989</v>
      </c>
    </row>
    <row r="167" spans="1:2" x14ac:dyDescent="0.25">
      <c r="A167" t="s">
        <v>595</v>
      </c>
      <c r="B167" s="9">
        <v>82.339999999999989</v>
      </c>
    </row>
    <row r="168" spans="1:2" x14ac:dyDescent="0.25">
      <c r="A168" t="s">
        <v>5550</v>
      </c>
      <c r="B168" s="9">
        <v>82.339999999999989</v>
      </c>
    </row>
    <row r="169" spans="1:2" x14ac:dyDescent="0.25">
      <c r="A169" t="s">
        <v>3685</v>
      </c>
      <c r="B169" s="9">
        <v>82.339999999999989</v>
      </c>
    </row>
    <row r="170" spans="1:2" x14ac:dyDescent="0.25">
      <c r="A170" t="s">
        <v>962</v>
      </c>
      <c r="B170" s="9">
        <v>82.339999999999989</v>
      </c>
    </row>
    <row r="171" spans="1:2" x14ac:dyDescent="0.25">
      <c r="A171" t="s">
        <v>5201</v>
      </c>
      <c r="B171" s="9">
        <v>82.339999999999989</v>
      </c>
    </row>
    <row r="172" spans="1:2" x14ac:dyDescent="0.25">
      <c r="A172" t="s">
        <v>856</v>
      </c>
      <c r="B172" s="9">
        <v>82.339999999999989</v>
      </c>
    </row>
    <row r="173" spans="1:2" x14ac:dyDescent="0.25">
      <c r="A173" t="s">
        <v>4241</v>
      </c>
      <c r="B173" s="9">
        <v>80.67</v>
      </c>
    </row>
    <row r="174" spans="1:2" x14ac:dyDescent="0.25">
      <c r="A174" t="s">
        <v>3393</v>
      </c>
      <c r="B174" s="9">
        <v>79.25</v>
      </c>
    </row>
    <row r="175" spans="1:2" x14ac:dyDescent="0.25">
      <c r="A175" t="s">
        <v>4553</v>
      </c>
      <c r="B175" s="9">
        <v>79.25</v>
      </c>
    </row>
    <row r="176" spans="1:2" x14ac:dyDescent="0.25">
      <c r="A176" t="s">
        <v>5917</v>
      </c>
      <c r="B176" s="9">
        <v>79.25</v>
      </c>
    </row>
    <row r="177" spans="1:2" x14ac:dyDescent="0.25">
      <c r="A177" t="s">
        <v>3291</v>
      </c>
      <c r="B177" s="9">
        <v>79.25</v>
      </c>
    </row>
    <row r="178" spans="1:2" x14ac:dyDescent="0.25">
      <c r="A178" t="s">
        <v>5358</v>
      </c>
      <c r="B178" s="9">
        <v>77.699999999999989</v>
      </c>
    </row>
    <row r="179" spans="1:2" x14ac:dyDescent="0.25">
      <c r="A179" t="s">
        <v>992</v>
      </c>
      <c r="B179" s="9">
        <v>77.699999999999989</v>
      </c>
    </row>
    <row r="180" spans="1:2" x14ac:dyDescent="0.25">
      <c r="A180" t="s">
        <v>1206</v>
      </c>
      <c r="B180" s="9">
        <v>77.699999999999989</v>
      </c>
    </row>
    <row r="181" spans="1:2" x14ac:dyDescent="0.25">
      <c r="A181" t="s">
        <v>4951</v>
      </c>
      <c r="B181" s="9">
        <v>77.699999999999989</v>
      </c>
    </row>
    <row r="182" spans="1:2" x14ac:dyDescent="0.25">
      <c r="A182" t="s">
        <v>4894</v>
      </c>
      <c r="B182" s="9">
        <v>77.699999999999989</v>
      </c>
    </row>
    <row r="183" spans="1:2" x14ac:dyDescent="0.25">
      <c r="A183" t="s">
        <v>589</v>
      </c>
      <c r="B183" s="9">
        <v>77.699999999999989</v>
      </c>
    </row>
    <row r="184" spans="1:2" x14ac:dyDescent="0.25">
      <c r="A184" t="s">
        <v>1273</v>
      </c>
      <c r="B184" s="9">
        <v>77.699999999999989</v>
      </c>
    </row>
    <row r="185" spans="1:2" x14ac:dyDescent="0.25">
      <c r="A185" t="s">
        <v>6103</v>
      </c>
      <c r="B185" s="9">
        <v>77.699999999999989</v>
      </c>
    </row>
    <row r="186" spans="1:2" x14ac:dyDescent="0.25">
      <c r="A186" t="s">
        <v>1738</v>
      </c>
      <c r="B186" s="9">
        <v>77.699999999999989</v>
      </c>
    </row>
    <row r="187" spans="1:2" x14ac:dyDescent="0.25">
      <c r="A187" t="s">
        <v>3998</v>
      </c>
      <c r="B187" s="9">
        <v>77.699999999999989</v>
      </c>
    </row>
    <row r="188" spans="1:2" x14ac:dyDescent="0.25">
      <c r="A188" t="s">
        <v>4025</v>
      </c>
      <c r="B188" s="9">
        <v>77.624999999999986</v>
      </c>
    </row>
    <row r="189" spans="1:2" x14ac:dyDescent="0.25">
      <c r="A189" t="s">
        <v>4095</v>
      </c>
      <c r="B189" s="9">
        <v>77.624999999999986</v>
      </c>
    </row>
    <row r="190" spans="1:2" x14ac:dyDescent="0.25">
      <c r="A190" t="s">
        <v>1369</v>
      </c>
      <c r="B190" s="9">
        <v>77.624999999999986</v>
      </c>
    </row>
    <row r="191" spans="1:2" x14ac:dyDescent="0.25">
      <c r="A191" t="s">
        <v>5485</v>
      </c>
      <c r="B191" s="9">
        <v>77.624999999999986</v>
      </c>
    </row>
    <row r="192" spans="1:2" x14ac:dyDescent="0.25">
      <c r="A192" t="s">
        <v>2896</v>
      </c>
      <c r="B192" s="9">
        <v>77.624999999999986</v>
      </c>
    </row>
    <row r="193" spans="1:2" x14ac:dyDescent="0.25">
      <c r="A193" t="s">
        <v>899</v>
      </c>
      <c r="B193" s="9">
        <v>77.624999999999986</v>
      </c>
    </row>
    <row r="194" spans="1:2" x14ac:dyDescent="0.25">
      <c r="A194" t="s">
        <v>1160</v>
      </c>
      <c r="B194" s="9">
        <v>76.760000000000005</v>
      </c>
    </row>
    <row r="195" spans="1:2" x14ac:dyDescent="0.25">
      <c r="A195" t="s">
        <v>4816</v>
      </c>
      <c r="B195" s="9">
        <v>75.239999999999995</v>
      </c>
    </row>
    <row r="196" spans="1:2" x14ac:dyDescent="0.25">
      <c r="A196" t="s">
        <v>2673</v>
      </c>
      <c r="B196" s="9">
        <v>74.25</v>
      </c>
    </row>
    <row r="197" spans="1:2" x14ac:dyDescent="0.25">
      <c r="A197" t="s">
        <v>2534</v>
      </c>
      <c r="B197" s="9">
        <v>74.25</v>
      </c>
    </row>
    <row r="198" spans="1:2" x14ac:dyDescent="0.25">
      <c r="A198" t="s">
        <v>5793</v>
      </c>
      <c r="B198" s="9">
        <v>74.25</v>
      </c>
    </row>
    <row r="199" spans="1:2" x14ac:dyDescent="0.25">
      <c r="A199" t="s">
        <v>3962</v>
      </c>
      <c r="B199" s="9">
        <v>72.91</v>
      </c>
    </row>
    <row r="200" spans="1:2" x14ac:dyDescent="0.25">
      <c r="A200" t="s">
        <v>735</v>
      </c>
      <c r="B200" s="9">
        <v>72.91</v>
      </c>
    </row>
    <row r="201" spans="1:2" x14ac:dyDescent="0.25">
      <c r="A201" t="s">
        <v>4361</v>
      </c>
      <c r="B201" s="9">
        <v>72.91</v>
      </c>
    </row>
    <row r="202" spans="1:2" x14ac:dyDescent="0.25">
      <c r="A202" t="s">
        <v>3455</v>
      </c>
      <c r="B202" s="9">
        <v>72.91</v>
      </c>
    </row>
    <row r="203" spans="1:2" x14ac:dyDescent="0.25">
      <c r="A203" t="s">
        <v>1575</v>
      </c>
      <c r="B203" s="9">
        <v>72.900000000000006</v>
      </c>
    </row>
    <row r="204" spans="1:2" x14ac:dyDescent="0.25">
      <c r="A204" t="s">
        <v>2545</v>
      </c>
      <c r="B204" s="9">
        <v>72.900000000000006</v>
      </c>
    </row>
    <row r="205" spans="1:2" x14ac:dyDescent="0.25">
      <c r="A205" t="s">
        <v>3244</v>
      </c>
      <c r="B205" s="9">
        <v>72.900000000000006</v>
      </c>
    </row>
    <row r="206" spans="1:2" x14ac:dyDescent="0.25">
      <c r="A206" t="s">
        <v>3980</v>
      </c>
      <c r="B206" s="9">
        <v>72.900000000000006</v>
      </c>
    </row>
    <row r="207" spans="1:2" x14ac:dyDescent="0.25">
      <c r="A207" t="s">
        <v>796</v>
      </c>
      <c r="B207" s="9">
        <v>72.75</v>
      </c>
    </row>
    <row r="208" spans="1:2" x14ac:dyDescent="0.25">
      <c r="A208" t="s">
        <v>2027</v>
      </c>
      <c r="B208" s="9">
        <v>71.699999999999989</v>
      </c>
    </row>
    <row r="209" spans="1:2" x14ac:dyDescent="0.25">
      <c r="A209" t="s">
        <v>4356</v>
      </c>
      <c r="B209" s="9">
        <v>71.699999999999989</v>
      </c>
    </row>
    <row r="210" spans="1:2" x14ac:dyDescent="0.25">
      <c r="A210" t="s">
        <v>1673</v>
      </c>
      <c r="B210" s="9">
        <v>71.699999999999989</v>
      </c>
    </row>
    <row r="211" spans="1:2" x14ac:dyDescent="0.25">
      <c r="A211" t="s">
        <v>1313</v>
      </c>
      <c r="B211" s="9">
        <v>71.150000000000006</v>
      </c>
    </row>
    <row r="212" spans="1:2" x14ac:dyDescent="0.25">
      <c r="A212" t="s">
        <v>3619</v>
      </c>
      <c r="B212" s="9">
        <v>68.75</v>
      </c>
    </row>
    <row r="213" spans="1:2" x14ac:dyDescent="0.25">
      <c r="A213" t="s">
        <v>2783</v>
      </c>
      <c r="B213" s="9">
        <v>68.75</v>
      </c>
    </row>
    <row r="214" spans="1:2" x14ac:dyDescent="0.25">
      <c r="A214" t="s">
        <v>1908</v>
      </c>
      <c r="B214" s="9">
        <v>68.75</v>
      </c>
    </row>
    <row r="215" spans="1:2" x14ac:dyDescent="0.25">
      <c r="A215" t="s">
        <v>4541</v>
      </c>
      <c r="B215" s="9">
        <v>68.655000000000001</v>
      </c>
    </row>
    <row r="216" spans="1:2" x14ac:dyDescent="0.25">
      <c r="A216" t="s">
        <v>1540</v>
      </c>
      <c r="B216" s="9">
        <v>68.655000000000001</v>
      </c>
    </row>
    <row r="217" spans="1:2" x14ac:dyDescent="0.25">
      <c r="A217" t="s">
        <v>4187</v>
      </c>
      <c r="B217" s="9">
        <v>68.655000000000001</v>
      </c>
    </row>
    <row r="218" spans="1:2" x14ac:dyDescent="0.25">
      <c r="A218" t="s">
        <v>1346</v>
      </c>
      <c r="B218" s="9">
        <v>68.655000000000001</v>
      </c>
    </row>
    <row r="219" spans="1:2" x14ac:dyDescent="0.25">
      <c r="A219" t="s">
        <v>4135</v>
      </c>
      <c r="B219" s="9">
        <v>68.655000000000001</v>
      </c>
    </row>
    <row r="220" spans="1:2" x14ac:dyDescent="0.25">
      <c r="A220" t="s">
        <v>1301</v>
      </c>
      <c r="B220" s="9">
        <v>68.309999999999988</v>
      </c>
    </row>
    <row r="221" spans="1:2" x14ac:dyDescent="0.25">
      <c r="A221" t="s">
        <v>1450</v>
      </c>
      <c r="B221" s="9">
        <v>68.309999999999988</v>
      </c>
    </row>
    <row r="222" spans="1:2" x14ac:dyDescent="0.25">
      <c r="A222" t="s">
        <v>3941</v>
      </c>
      <c r="B222" s="9">
        <v>68.309999999999988</v>
      </c>
    </row>
    <row r="223" spans="1:2" x14ac:dyDescent="0.25">
      <c r="A223" t="s">
        <v>2936</v>
      </c>
      <c r="B223" s="9">
        <v>67.5</v>
      </c>
    </row>
    <row r="224" spans="1:2" x14ac:dyDescent="0.25">
      <c r="A224" t="s">
        <v>5707</v>
      </c>
      <c r="B224" s="9">
        <v>67.5</v>
      </c>
    </row>
    <row r="225" spans="1:2" x14ac:dyDescent="0.25">
      <c r="A225" t="s">
        <v>3730</v>
      </c>
      <c r="B225" s="9">
        <v>67.5</v>
      </c>
    </row>
    <row r="226" spans="1:2" x14ac:dyDescent="0.25">
      <c r="A226" t="s">
        <v>4236</v>
      </c>
      <c r="B226" s="9">
        <v>67.5</v>
      </c>
    </row>
    <row r="227" spans="1:2" x14ac:dyDescent="0.25">
      <c r="A227" t="s">
        <v>3741</v>
      </c>
      <c r="B227" s="9">
        <v>66.929999999999993</v>
      </c>
    </row>
    <row r="228" spans="1:2" x14ac:dyDescent="0.25">
      <c r="A228" t="s">
        <v>4270</v>
      </c>
      <c r="B228" s="9">
        <v>66.929999999999993</v>
      </c>
    </row>
    <row r="229" spans="1:2" x14ac:dyDescent="0.25">
      <c r="A229" t="s">
        <v>3001</v>
      </c>
      <c r="B229" s="9">
        <v>66.929999999999993</v>
      </c>
    </row>
    <row r="230" spans="1:2" x14ac:dyDescent="0.25">
      <c r="A230" t="s">
        <v>4379</v>
      </c>
      <c r="B230" s="9">
        <v>64.75</v>
      </c>
    </row>
    <row r="231" spans="1:2" x14ac:dyDescent="0.25">
      <c r="A231" t="s">
        <v>2747</v>
      </c>
      <c r="B231" s="9">
        <v>63.4</v>
      </c>
    </row>
    <row r="232" spans="1:2" x14ac:dyDescent="0.25">
      <c r="A232" t="s">
        <v>4176</v>
      </c>
      <c r="B232" s="9">
        <v>63.4</v>
      </c>
    </row>
    <row r="233" spans="1:2" x14ac:dyDescent="0.25">
      <c r="A233" t="s">
        <v>3544</v>
      </c>
      <c r="B233" s="9">
        <v>63.4</v>
      </c>
    </row>
    <row r="234" spans="1:2" x14ac:dyDescent="0.25">
      <c r="A234" t="s">
        <v>1455</v>
      </c>
      <c r="B234" s="9">
        <v>63.249999999999993</v>
      </c>
    </row>
    <row r="235" spans="1:2" x14ac:dyDescent="0.25">
      <c r="A235" t="s">
        <v>2565</v>
      </c>
      <c r="B235" s="9">
        <v>63.249999999999993</v>
      </c>
    </row>
    <row r="236" spans="1:2" x14ac:dyDescent="0.25">
      <c r="A236" t="s">
        <v>5739</v>
      </c>
      <c r="B236" s="9">
        <v>63.249999999999993</v>
      </c>
    </row>
    <row r="237" spans="1:2" x14ac:dyDescent="0.25">
      <c r="A237" t="s">
        <v>3825</v>
      </c>
      <c r="B237" s="9">
        <v>63.249999999999993</v>
      </c>
    </row>
    <row r="238" spans="1:2" x14ac:dyDescent="0.25">
      <c r="A238" t="s">
        <v>4576</v>
      </c>
      <c r="B238" s="9">
        <v>63.249999999999993</v>
      </c>
    </row>
    <row r="239" spans="1:2" x14ac:dyDescent="0.25">
      <c r="A239" t="s">
        <v>752</v>
      </c>
      <c r="B239" s="9">
        <v>63.249999999999993</v>
      </c>
    </row>
    <row r="240" spans="1:2" x14ac:dyDescent="0.25">
      <c r="A240" t="s">
        <v>1477</v>
      </c>
      <c r="B240" s="9">
        <v>63.249999999999993</v>
      </c>
    </row>
    <row r="241" spans="1:2" x14ac:dyDescent="0.25">
      <c r="A241" t="s">
        <v>4031</v>
      </c>
      <c r="B241" s="9">
        <v>63.249999999999993</v>
      </c>
    </row>
    <row r="242" spans="1:2" x14ac:dyDescent="0.25">
      <c r="A242" t="s">
        <v>4014</v>
      </c>
      <c r="B242" s="9">
        <v>63.249999999999993</v>
      </c>
    </row>
    <row r="243" spans="1:2" x14ac:dyDescent="0.25">
      <c r="A243" t="s">
        <v>1375</v>
      </c>
      <c r="B243" s="9">
        <v>61.754999999999995</v>
      </c>
    </row>
    <row r="244" spans="1:2" x14ac:dyDescent="0.25">
      <c r="A244" t="s">
        <v>492</v>
      </c>
      <c r="B244" s="9">
        <v>61.15</v>
      </c>
    </row>
    <row r="245" spans="1:2" x14ac:dyDescent="0.25">
      <c r="A245" t="s">
        <v>3780</v>
      </c>
      <c r="B245" s="9">
        <v>60.75</v>
      </c>
    </row>
    <row r="246" spans="1:2" x14ac:dyDescent="0.25">
      <c r="A246" t="s">
        <v>2901</v>
      </c>
      <c r="B246" s="9">
        <v>59.75</v>
      </c>
    </row>
    <row r="247" spans="1:2" x14ac:dyDescent="0.25">
      <c r="A247" t="s">
        <v>1965</v>
      </c>
      <c r="B247" s="9">
        <v>59.75</v>
      </c>
    </row>
    <row r="248" spans="1:2" x14ac:dyDescent="0.25">
      <c r="A248" t="s">
        <v>6015</v>
      </c>
      <c r="B248" s="9">
        <v>59.75</v>
      </c>
    </row>
    <row r="249" spans="1:2" x14ac:dyDescent="0.25">
      <c r="A249" t="s">
        <v>4282</v>
      </c>
      <c r="B249" s="9">
        <v>59.75</v>
      </c>
    </row>
    <row r="250" spans="1:2" x14ac:dyDescent="0.25">
      <c r="A250" t="s">
        <v>5628</v>
      </c>
      <c r="B250" s="9">
        <v>59.75</v>
      </c>
    </row>
    <row r="251" spans="1:2" x14ac:dyDescent="0.25">
      <c r="A251" t="s">
        <v>2436</v>
      </c>
      <c r="B251" s="9">
        <v>59.75</v>
      </c>
    </row>
    <row r="252" spans="1:2" x14ac:dyDescent="0.25">
      <c r="A252" t="s">
        <v>1982</v>
      </c>
      <c r="B252" s="9">
        <v>59.75</v>
      </c>
    </row>
    <row r="253" spans="1:2" x14ac:dyDescent="0.25">
      <c r="A253" t="s">
        <v>2377</v>
      </c>
      <c r="B253" s="9">
        <v>59.75</v>
      </c>
    </row>
    <row r="254" spans="1:2" x14ac:dyDescent="0.25">
      <c r="A254" t="s">
        <v>4258</v>
      </c>
      <c r="B254" s="9">
        <v>59.699999999999996</v>
      </c>
    </row>
    <row r="255" spans="1:2" x14ac:dyDescent="0.25">
      <c r="A255" t="s">
        <v>3483</v>
      </c>
      <c r="B255" s="9">
        <v>59.699999999999996</v>
      </c>
    </row>
    <row r="256" spans="1:2" x14ac:dyDescent="0.25">
      <c r="A256" t="s">
        <v>880</v>
      </c>
      <c r="B256" s="9">
        <v>59.699999999999996</v>
      </c>
    </row>
    <row r="257" spans="1:2" x14ac:dyDescent="0.25">
      <c r="A257" t="s">
        <v>5195</v>
      </c>
      <c r="B257" s="9">
        <v>59.699999999999996</v>
      </c>
    </row>
    <row r="258" spans="1:2" x14ac:dyDescent="0.25">
      <c r="A258" t="s">
        <v>713</v>
      </c>
      <c r="B258" s="9">
        <v>59.699999999999996</v>
      </c>
    </row>
    <row r="259" spans="1:2" x14ac:dyDescent="0.25">
      <c r="A259" t="s">
        <v>3489</v>
      </c>
      <c r="B259" s="9">
        <v>59.699999999999996</v>
      </c>
    </row>
    <row r="260" spans="1:2" x14ac:dyDescent="0.25">
      <c r="A260" t="s">
        <v>3222</v>
      </c>
      <c r="B260" s="9">
        <v>59.569999999999993</v>
      </c>
    </row>
    <row r="261" spans="1:2" x14ac:dyDescent="0.25">
      <c r="A261" t="s">
        <v>3846</v>
      </c>
      <c r="B261" s="9">
        <v>59.569999999999993</v>
      </c>
    </row>
    <row r="262" spans="1:2" x14ac:dyDescent="0.25">
      <c r="A262" t="s">
        <v>4883</v>
      </c>
      <c r="B262" s="9">
        <v>59.569999999999993</v>
      </c>
    </row>
    <row r="263" spans="1:2" x14ac:dyDescent="0.25">
      <c r="A263" t="s">
        <v>2398</v>
      </c>
      <c r="B263" s="9">
        <v>59.4</v>
      </c>
    </row>
    <row r="264" spans="1:2" x14ac:dyDescent="0.25">
      <c r="A264" t="s">
        <v>813</v>
      </c>
      <c r="B264" s="9">
        <v>59.4</v>
      </c>
    </row>
    <row r="265" spans="1:2" x14ac:dyDescent="0.25">
      <c r="A265" t="s">
        <v>2081</v>
      </c>
      <c r="B265" s="9">
        <v>59.4</v>
      </c>
    </row>
    <row r="266" spans="1:2" x14ac:dyDescent="0.25">
      <c r="A266" t="s">
        <v>1750</v>
      </c>
      <c r="B266" s="9">
        <v>59.4</v>
      </c>
    </row>
    <row r="267" spans="1:2" x14ac:dyDescent="0.25">
      <c r="A267" t="s">
        <v>1841</v>
      </c>
      <c r="B267" s="9">
        <v>59.4</v>
      </c>
    </row>
    <row r="268" spans="1:2" x14ac:dyDescent="0.25">
      <c r="A268" t="s">
        <v>4684</v>
      </c>
      <c r="B268" s="9">
        <v>58.2</v>
      </c>
    </row>
    <row r="269" spans="1:2" x14ac:dyDescent="0.25">
      <c r="A269" t="s">
        <v>1919</v>
      </c>
      <c r="B269" s="9">
        <v>58.2</v>
      </c>
    </row>
    <row r="270" spans="1:2" x14ac:dyDescent="0.25">
      <c r="A270" t="s">
        <v>1709</v>
      </c>
      <c r="B270" s="9">
        <v>58.2</v>
      </c>
    </row>
    <row r="271" spans="1:2" x14ac:dyDescent="0.25">
      <c r="A271" t="s">
        <v>5545</v>
      </c>
      <c r="B271" s="9">
        <v>57.06</v>
      </c>
    </row>
    <row r="272" spans="1:2" x14ac:dyDescent="0.25">
      <c r="A272" t="s">
        <v>683</v>
      </c>
      <c r="B272" s="9">
        <v>57.06</v>
      </c>
    </row>
    <row r="273" spans="1:2" x14ac:dyDescent="0.25">
      <c r="A273" t="s">
        <v>3227</v>
      </c>
      <c r="B273" s="9">
        <v>57.06</v>
      </c>
    </row>
    <row r="274" spans="1:2" x14ac:dyDescent="0.25">
      <c r="A274" t="s">
        <v>1623</v>
      </c>
      <c r="B274" s="9">
        <v>57.06</v>
      </c>
    </row>
    <row r="275" spans="1:2" x14ac:dyDescent="0.25">
      <c r="A275" t="s">
        <v>2416</v>
      </c>
      <c r="B275" s="9">
        <v>56.669999999999995</v>
      </c>
    </row>
    <row r="276" spans="1:2" x14ac:dyDescent="0.25">
      <c r="A276" t="s">
        <v>1721</v>
      </c>
      <c r="B276" s="9">
        <v>56.25</v>
      </c>
    </row>
    <row r="277" spans="1:2" x14ac:dyDescent="0.25">
      <c r="A277" t="s">
        <v>2815</v>
      </c>
      <c r="B277" s="9">
        <v>56.25</v>
      </c>
    </row>
    <row r="278" spans="1:2" x14ac:dyDescent="0.25">
      <c r="A278" t="s">
        <v>4333</v>
      </c>
      <c r="B278" s="9">
        <v>56.25</v>
      </c>
    </row>
    <row r="279" spans="1:2" x14ac:dyDescent="0.25">
      <c r="A279" t="s">
        <v>4655</v>
      </c>
      <c r="B279" s="9">
        <v>56.25</v>
      </c>
    </row>
    <row r="280" spans="1:2" x14ac:dyDescent="0.25">
      <c r="A280" t="s">
        <v>3925</v>
      </c>
      <c r="B280" s="9">
        <v>55.89</v>
      </c>
    </row>
    <row r="281" spans="1:2" x14ac:dyDescent="0.25">
      <c r="A281" t="s">
        <v>5759</v>
      </c>
      <c r="B281" s="9">
        <v>55</v>
      </c>
    </row>
    <row r="282" spans="1:2" x14ac:dyDescent="0.25">
      <c r="A282" t="s">
        <v>5125</v>
      </c>
      <c r="B282" s="9">
        <v>55</v>
      </c>
    </row>
    <row r="283" spans="1:2" x14ac:dyDescent="0.25">
      <c r="A283" t="s">
        <v>3561</v>
      </c>
      <c r="B283" s="9">
        <v>54.969999999999992</v>
      </c>
    </row>
    <row r="284" spans="1:2" x14ac:dyDescent="0.25">
      <c r="A284" t="s">
        <v>3624</v>
      </c>
      <c r="B284" s="9">
        <v>54.969999999999992</v>
      </c>
    </row>
    <row r="285" spans="1:2" x14ac:dyDescent="0.25">
      <c r="A285" t="s">
        <v>1422</v>
      </c>
      <c r="B285" s="9">
        <v>53.699999999999996</v>
      </c>
    </row>
    <row r="286" spans="1:2" x14ac:dyDescent="0.25">
      <c r="A286" t="s">
        <v>915</v>
      </c>
      <c r="B286" s="9">
        <v>53.699999999999996</v>
      </c>
    </row>
    <row r="287" spans="1:2" x14ac:dyDescent="0.25">
      <c r="A287" t="s">
        <v>1679</v>
      </c>
      <c r="B287" s="9">
        <v>53.46</v>
      </c>
    </row>
    <row r="288" spans="1:2" x14ac:dyDescent="0.25">
      <c r="A288" t="s">
        <v>5285</v>
      </c>
      <c r="B288" s="9">
        <v>53.46</v>
      </c>
    </row>
    <row r="289" spans="1:2" x14ac:dyDescent="0.25">
      <c r="A289" t="s">
        <v>4219</v>
      </c>
      <c r="B289" s="9">
        <v>53.46</v>
      </c>
    </row>
    <row r="290" spans="1:2" x14ac:dyDescent="0.25">
      <c r="A290" t="s">
        <v>3477</v>
      </c>
      <c r="B290" s="9">
        <v>53.46</v>
      </c>
    </row>
    <row r="291" spans="1:2" x14ac:dyDescent="0.25">
      <c r="A291" t="s">
        <v>2652</v>
      </c>
      <c r="B291" s="9">
        <v>53.46</v>
      </c>
    </row>
    <row r="292" spans="1:2" x14ac:dyDescent="0.25">
      <c r="A292" t="s">
        <v>5951</v>
      </c>
      <c r="B292" s="9">
        <v>53.46</v>
      </c>
    </row>
    <row r="293" spans="1:2" x14ac:dyDescent="0.25">
      <c r="A293" t="s">
        <v>3238</v>
      </c>
      <c r="B293" s="9">
        <v>52.38</v>
      </c>
    </row>
    <row r="294" spans="1:2" x14ac:dyDescent="0.25">
      <c r="A294" t="s">
        <v>4969</v>
      </c>
      <c r="B294" s="9">
        <v>52.38</v>
      </c>
    </row>
    <row r="295" spans="1:2" x14ac:dyDescent="0.25">
      <c r="A295" t="s">
        <v>1505</v>
      </c>
      <c r="B295" s="9">
        <v>52.125</v>
      </c>
    </row>
    <row r="296" spans="1:2" x14ac:dyDescent="0.25">
      <c r="A296" t="s">
        <v>2500</v>
      </c>
      <c r="B296" s="9">
        <v>51.8</v>
      </c>
    </row>
    <row r="297" spans="1:2" x14ac:dyDescent="0.25">
      <c r="A297" t="s">
        <v>4198</v>
      </c>
      <c r="B297" s="9">
        <v>51.8</v>
      </c>
    </row>
    <row r="298" spans="1:2" x14ac:dyDescent="0.25">
      <c r="A298" t="s">
        <v>998</v>
      </c>
      <c r="B298" s="9">
        <v>51.8</v>
      </c>
    </row>
    <row r="299" spans="1:2" x14ac:dyDescent="0.25">
      <c r="A299" t="s">
        <v>2287</v>
      </c>
      <c r="B299" s="9">
        <v>51.749999999999993</v>
      </c>
    </row>
    <row r="300" spans="1:2" x14ac:dyDescent="0.25">
      <c r="A300" t="s">
        <v>1791</v>
      </c>
      <c r="B300" s="9">
        <v>51.749999999999993</v>
      </c>
    </row>
    <row r="301" spans="1:2" x14ac:dyDescent="0.25">
      <c r="A301" t="s">
        <v>2794</v>
      </c>
      <c r="B301" s="9">
        <v>51.749999999999993</v>
      </c>
    </row>
    <row r="302" spans="1:2" x14ac:dyDescent="0.25">
      <c r="A302" t="s">
        <v>1330</v>
      </c>
      <c r="B302" s="9">
        <v>51.749999999999993</v>
      </c>
    </row>
    <row r="303" spans="1:2" x14ac:dyDescent="0.25">
      <c r="A303" t="s">
        <v>3836</v>
      </c>
      <c r="B303" s="9">
        <v>51.749999999999993</v>
      </c>
    </row>
    <row r="304" spans="1:2" x14ac:dyDescent="0.25">
      <c r="A304" t="s">
        <v>5275</v>
      </c>
      <c r="B304" s="9">
        <v>51.749999999999993</v>
      </c>
    </row>
    <row r="305" spans="1:2" x14ac:dyDescent="0.25">
      <c r="A305" t="s">
        <v>4407</v>
      </c>
      <c r="B305" s="9">
        <v>51.749999999999993</v>
      </c>
    </row>
    <row r="306" spans="1:2" x14ac:dyDescent="0.25">
      <c r="A306" t="s">
        <v>561</v>
      </c>
      <c r="B306" s="9">
        <v>49.75</v>
      </c>
    </row>
    <row r="307" spans="1:2" x14ac:dyDescent="0.25">
      <c r="A307" t="s">
        <v>2129</v>
      </c>
      <c r="B307" s="9">
        <v>49.75</v>
      </c>
    </row>
    <row r="308" spans="1:2" x14ac:dyDescent="0.25">
      <c r="A308" t="s">
        <v>3102</v>
      </c>
      <c r="B308" s="9">
        <v>49.75</v>
      </c>
    </row>
    <row r="309" spans="1:2" x14ac:dyDescent="0.25">
      <c r="A309" t="s">
        <v>2789</v>
      </c>
      <c r="B309" s="9">
        <v>49.5</v>
      </c>
    </row>
    <row r="310" spans="1:2" x14ac:dyDescent="0.25">
      <c r="A310" t="s">
        <v>1268</v>
      </c>
      <c r="B310" s="9">
        <v>48.6</v>
      </c>
    </row>
    <row r="311" spans="1:2" x14ac:dyDescent="0.25">
      <c r="A311" t="s">
        <v>4064</v>
      </c>
      <c r="B311" s="9">
        <v>47.8</v>
      </c>
    </row>
    <row r="312" spans="1:2" x14ac:dyDescent="0.25">
      <c r="A312" t="s">
        <v>4171</v>
      </c>
      <c r="B312" s="9">
        <v>47.8</v>
      </c>
    </row>
    <row r="313" spans="1:2" x14ac:dyDescent="0.25">
      <c r="A313" t="s">
        <v>6060</v>
      </c>
      <c r="B313" s="9">
        <v>47.8</v>
      </c>
    </row>
    <row r="314" spans="1:2" x14ac:dyDescent="0.25">
      <c r="A314" t="s">
        <v>938</v>
      </c>
      <c r="B314" s="9">
        <v>47.8</v>
      </c>
    </row>
    <row r="315" spans="1:2" x14ac:dyDescent="0.25">
      <c r="A315" t="s">
        <v>3320</v>
      </c>
      <c r="B315" s="9">
        <v>47.8</v>
      </c>
    </row>
    <row r="316" spans="1:2" x14ac:dyDescent="0.25">
      <c r="A316" t="s">
        <v>5582</v>
      </c>
      <c r="B316" s="9">
        <v>47.55</v>
      </c>
    </row>
    <row r="317" spans="1:2" x14ac:dyDescent="0.25">
      <c r="A317" t="s">
        <v>5143</v>
      </c>
      <c r="B317" s="9">
        <v>47.55</v>
      </c>
    </row>
    <row r="318" spans="1:2" x14ac:dyDescent="0.25">
      <c r="A318" t="s">
        <v>802</v>
      </c>
      <c r="B318" s="9">
        <v>47.55</v>
      </c>
    </row>
    <row r="319" spans="1:2" x14ac:dyDescent="0.25">
      <c r="A319" t="s">
        <v>2800</v>
      </c>
      <c r="B319" s="9">
        <v>47.55</v>
      </c>
    </row>
    <row r="320" spans="1:2" x14ac:dyDescent="0.25">
      <c r="A320" t="s">
        <v>4310</v>
      </c>
      <c r="B320" s="9">
        <v>47.55</v>
      </c>
    </row>
    <row r="321" spans="1:2" x14ac:dyDescent="0.25">
      <c r="A321" t="s">
        <v>3387</v>
      </c>
      <c r="B321" s="9">
        <v>47.55</v>
      </c>
    </row>
    <row r="322" spans="1:2" x14ac:dyDescent="0.25">
      <c r="A322" t="s">
        <v>3072</v>
      </c>
      <c r="B322" s="9">
        <v>47.55</v>
      </c>
    </row>
    <row r="323" spans="1:2" x14ac:dyDescent="0.25">
      <c r="A323" t="s">
        <v>2523</v>
      </c>
      <c r="B323" s="9">
        <v>47.139999999999993</v>
      </c>
    </row>
    <row r="324" spans="1:2" x14ac:dyDescent="0.25">
      <c r="A324" t="s">
        <v>3758</v>
      </c>
      <c r="B324" s="9">
        <v>47.115000000000002</v>
      </c>
    </row>
    <row r="325" spans="1:2" x14ac:dyDescent="0.25">
      <c r="A325" t="s">
        <v>4934</v>
      </c>
      <c r="B325" s="9">
        <v>46.965000000000003</v>
      </c>
    </row>
    <row r="326" spans="1:2" x14ac:dyDescent="0.25">
      <c r="A326" t="s">
        <v>5189</v>
      </c>
      <c r="B326" s="9">
        <v>46.83</v>
      </c>
    </row>
    <row r="327" spans="1:2" x14ac:dyDescent="0.25">
      <c r="A327" t="s">
        <v>4350</v>
      </c>
      <c r="B327" s="9">
        <v>46.62</v>
      </c>
    </row>
    <row r="328" spans="1:2" x14ac:dyDescent="0.25">
      <c r="A328" t="s">
        <v>3363</v>
      </c>
      <c r="B328" s="9">
        <v>46.62</v>
      </c>
    </row>
    <row r="329" spans="1:2" x14ac:dyDescent="0.25">
      <c r="A329" t="s">
        <v>2718</v>
      </c>
      <c r="B329" s="9">
        <v>46.62</v>
      </c>
    </row>
    <row r="330" spans="1:2" x14ac:dyDescent="0.25">
      <c r="A330" t="s">
        <v>5824</v>
      </c>
      <c r="B330" s="9">
        <v>46.62</v>
      </c>
    </row>
    <row r="331" spans="1:2" x14ac:dyDescent="0.25">
      <c r="A331" t="s">
        <v>2581</v>
      </c>
      <c r="B331" s="9">
        <v>46.62</v>
      </c>
    </row>
    <row r="332" spans="1:2" x14ac:dyDescent="0.25">
      <c r="A332" t="s">
        <v>5923</v>
      </c>
      <c r="B332" s="9">
        <v>45.769999999999996</v>
      </c>
    </row>
    <row r="333" spans="1:2" x14ac:dyDescent="0.25">
      <c r="A333" t="s">
        <v>4945</v>
      </c>
      <c r="B333" s="9">
        <v>45.769999999999996</v>
      </c>
    </row>
    <row r="334" spans="1:2" x14ac:dyDescent="0.25">
      <c r="A334" t="s">
        <v>1835</v>
      </c>
      <c r="B334" s="9">
        <v>45.769999999999996</v>
      </c>
    </row>
    <row r="335" spans="1:2" x14ac:dyDescent="0.25">
      <c r="A335" t="s">
        <v>4193</v>
      </c>
      <c r="B335" s="9">
        <v>45.769999999999996</v>
      </c>
    </row>
    <row r="336" spans="1:2" x14ac:dyDescent="0.25">
      <c r="A336" t="s">
        <v>3512</v>
      </c>
      <c r="B336" s="9">
        <v>45.769999999999996</v>
      </c>
    </row>
    <row r="337" spans="1:2" x14ac:dyDescent="0.25">
      <c r="A337" t="s">
        <v>4213</v>
      </c>
      <c r="B337" s="9">
        <v>45.769999999999996</v>
      </c>
    </row>
    <row r="338" spans="1:2" x14ac:dyDescent="0.25">
      <c r="A338" t="s">
        <v>1851</v>
      </c>
      <c r="B338" s="9">
        <v>45.769999999999996</v>
      </c>
    </row>
    <row r="339" spans="1:2" x14ac:dyDescent="0.25">
      <c r="A339" t="s">
        <v>2387</v>
      </c>
      <c r="B339" s="9">
        <v>45</v>
      </c>
    </row>
    <row r="340" spans="1:2" x14ac:dyDescent="0.25">
      <c r="A340" t="s">
        <v>5645</v>
      </c>
      <c r="B340" s="9">
        <v>45</v>
      </c>
    </row>
    <row r="341" spans="1:2" x14ac:dyDescent="0.25">
      <c r="A341" t="s">
        <v>3078</v>
      </c>
      <c r="B341" s="9">
        <v>45</v>
      </c>
    </row>
    <row r="342" spans="1:2" x14ac:dyDescent="0.25">
      <c r="A342" t="s">
        <v>5662</v>
      </c>
      <c r="B342" s="9">
        <v>45</v>
      </c>
    </row>
    <row r="343" spans="1:2" x14ac:dyDescent="0.25">
      <c r="A343" t="s">
        <v>3495</v>
      </c>
      <c r="B343" s="9">
        <v>44.75</v>
      </c>
    </row>
    <row r="344" spans="1:2" x14ac:dyDescent="0.25">
      <c r="A344" t="s">
        <v>2264</v>
      </c>
      <c r="B344" s="9">
        <v>44.75</v>
      </c>
    </row>
    <row r="345" spans="1:2" x14ac:dyDescent="0.25">
      <c r="A345" t="s">
        <v>2337</v>
      </c>
      <c r="B345" s="9">
        <v>44.75</v>
      </c>
    </row>
    <row r="346" spans="1:2" x14ac:dyDescent="0.25">
      <c r="A346" t="s">
        <v>3769</v>
      </c>
      <c r="B346" s="9">
        <v>44.55</v>
      </c>
    </row>
    <row r="347" spans="1:2" x14ac:dyDescent="0.25">
      <c r="A347" t="s">
        <v>1581</v>
      </c>
      <c r="B347" s="9">
        <v>44.55</v>
      </c>
    </row>
    <row r="348" spans="1:2" x14ac:dyDescent="0.25">
      <c r="A348" t="s">
        <v>1009</v>
      </c>
      <c r="B348" s="9">
        <v>44.55</v>
      </c>
    </row>
    <row r="349" spans="1:2" x14ac:dyDescent="0.25">
      <c r="A349" t="s">
        <v>2150</v>
      </c>
      <c r="B349" s="9">
        <v>44.55</v>
      </c>
    </row>
    <row r="350" spans="1:2" x14ac:dyDescent="0.25">
      <c r="A350" t="s">
        <v>4789</v>
      </c>
      <c r="B350" s="9">
        <v>44.55</v>
      </c>
    </row>
    <row r="351" spans="1:2" x14ac:dyDescent="0.25">
      <c r="A351" t="s">
        <v>3775</v>
      </c>
      <c r="B351" s="9">
        <v>44.55</v>
      </c>
    </row>
    <row r="352" spans="1:2" x14ac:dyDescent="0.25">
      <c r="A352" t="s">
        <v>2556</v>
      </c>
      <c r="B352" s="9">
        <v>43.74</v>
      </c>
    </row>
    <row r="353" spans="1:2" x14ac:dyDescent="0.25">
      <c r="A353" t="s">
        <v>3432</v>
      </c>
      <c r="B353" s="9">
        <v>43.684999999999995</v>
      </c>
    </row>
    <row r="354" spans="1:2" x14ac:dyDescent="0.25">
      <c r="A354" t="s">
        <v>4799</v>
      </c>
      <c r="B354" s="9">
        <v>43.650000000000006</v>
      </c>
    </row>
    <row r="355" spans="1:2" x14ac:dyDescent="0.25">
      <c r="A355" t="s">
        <v>2662</v>
      </c>
      <c r="B355" s="9">
        <v>43.650000000000006</v>
      </c>
    </row>
    <row r="356" spans="1:2" x14ac:dyDescent="0.25">
      <c r="A356" t="s">
        <v>4288</v>
      </c>
      <c r="B356" s="9">
        <v>43.650000000000006</v>
      </c>
    </row>
    <row r="357" spans="1:2" x14ac:dyDescent="0.25">
      <c r="A357" t="s">
        <v>2448</v>
      </c>
      <c r="B357" s="9">
        <v>43.650000000000006</v>
      </c>
    </row>
    <row r="358" spans="1:2" x14ac:dyDescent="0.25">
      <c r="A358" t="s">
        <v>717</v>
      </c>
      <c r="B358" s="9">
        <v>43.650000000000006</v>
      </c>
    </row>
    <row r="359" spans="1:2" x14ac:dyDescent="0.25">
      <c r="A359" t="s">
        <v>1546</v>
      </c>
      <c r="B359" s="9">
        <v>43.650000000000006</v>
      </c>
    </row>
    <row r="360" spans="1:2" x14ac:dyDescent="0.25">
      <c r="A360" t="s">
        <v>4070</v>
      </c>
      <c r="B360" s="9">
        <v>43.650000000000006</v>
      </c>
    </row>
    <row r="361" spans="1:2" x14ac:dyDescent="0.25">
      <c r="A361" t="s">
        <v>4917</v>
      </c>
      <c r="B361" s="9">
        <v>43.650000000000006</v>
      </c>
    </row>
    <row r="362" spans="1:2" x14ac:dyDescent="0.25">
      <c r="A362" t="s">
        <v>1557</v>
      </c>
      <c r="B362" s="9">
        <v>43.650000000000006</v>
      </c>
    </row>
    <row r="363" spans="1:2" x14ac:dyDescent="0.25">
      <c r="A363" t="s">
        <v>4315</v>
      </c>
      <c r="B363" s="9">
        <v>43.650000000000006</v>
      </c>
    </row>
    <row r="364" spans="1:2" x14ac:dyDescent="0.25">
      <c r="A364" t="s">
        <v>2629</v>
      </c>
      <c r="B364" s="9">
        <v>43.019999999999996</v>
      </c>
    </row>
    <row r="365" spans="1:2" x14ac:dyDescent="0.25">
      <c r="A365" t="s">
        <v>4900</v>
      </c>
      <c r="B365" s="9">
        <v>41.25</v>
      </c>
    </row>
    <row r="366" spans="1:2" x14ac:dyDescent="0.25">
      <c r="A366" t="s">
        <v>5236</v>
      </c>
      <c r="B366" s="9">
        <v>41.25</v>
      </c>
    </row>
    <row r="367" spans="1:2" x14ac:dyDescent="0.25">
      <c r="A367" t="s">
        <v>1432</v>
      </c>
      <c r="B367" s="9">
        <v>41.25</v>
      </c>
    </row>
    <row r="368" spans="1:2" x14ac:dyDescent="0.25">
      <c r="A368" t="s">
        <v>3138</v>
      </c>
      <c r="B368" s="9">
        <v>41.25</v>
      </c>
    </row>
    <row r="369" spans="1:2" x14ac:dyDescent="0.25">
      <c r="A369" t="s">
        <v>3471</v>
      </c>
      <c r="B369" s="9">
        <v>41.25</v>
      </c>
    </row>
    <row r="370" spans="1:2" x14ac:dyDescent="0.25">
      <c r="A370" t="s">
        <v>5160</v>
      </c>
      <c r="B370" s="9">
        <v>41.25</v>
      </c>
    </row>
    <row r="371" spans="1:2" x14ac:dyDescent="0.25">
      <c r="A371" t="s">
        <v>1971</v>
      </c>
      <c r="B371" s="9">
        <v>41.25</v>
      </c>
    </row>
    <row r="372" spans="1:2" x14ac:dyDescent="0.25">
      <c r="A372" t="s">
        <v>5398</v>
      </c>
      <c r="B372" s="9">
        <v>41.25</v>
      </c>
    </row>
    <row r="373" spans="1:2" x14ac:dyDescent="0.25">
      <c r="A373" t="s">
        <v>2076</v>
      </c>
      <c r="B373" s="9">
        <v>41.25</v>
      </c>
    </row>
    <row r="374" spans="1:2" x14ac:dyDescent="0.25">
      <c r="A374" t="s">
        <v>567</v>
      </c>
      <c r="B374" s="9">
        <v>41.169999999999995</v>
      </c>
    </row>
    <row r="375" spans="1:2" x14ac:dyDescent="0.25">
      <c r="A375" t="s">
        <v>3037</v>
      </c>
      <c r="B375" s="9">
        <v>41.169999999999995</v>
      </c>
    </row>
    <row r="376" spans="1:2" x14ac:dyDescent="0.25">
      <c r="A376" t="s">
        <v>4130</v>
      </c>
      <c r="B376" s="9">
        <v>41.169999999999995</v>
      </c>
    </row>
    <row r="377" spans="1:2" x14ac:dyDescent="0.25">
      <c r="A377" t="s">
        <v>3066</v>
      </c>
      <c r="B377" s="9">
        <v>41.169999999999995</v>
      </c>
    </row>
    <row r="378" spans="1:2" x14ac:dyDescent="0.25">
      <c r="A378" t="s">
        <v>5020</v>
      </c>
      <c r="B378" s="9">
        <v>41.169999999999995</v>
      </c>
    </row>
    <row r="379" spans="1:2" x14ac:dyDescent="0.25">
      <c r="A379" t="s">
        <v>1438</v>
      </c>
      <c r="B379" s="9">
        <v>40.5</v>
      </c>
    </row>
    <row r="380" spans="1:2" x14ac:dyDescent="0.25">
      <c r="A380" t="s">
        <v>1079</v>
      </c>
      <c r="B380" s="9">
        <v>40.5</v>
      </c>
    </row>
    <row r="381" spans="1:2" x14ac:dyDescent="0.25">
      <c r="A381" t="s">
        <v>1655</v>
      </c>
      <c r="B381" s="9">
        <v>40.5</v>
      </c>
    </row>
    <row r="382" spans="1:2" x14ac:dyDescent="0.25">
      <c r="A382" t="s">
        <v>932</v>
      </c>
      <c r="B382" s="9">
        <v>40.5</v>
      </c>
    </row>
    <row r="383" spans="1:2" x14ac:dyDescent="0.25">
      <c r="A383" t="s">
        <v>5611</v>
      </c>
      <c r="B383" s="9">
        <v>40.5</v>
      </c>
    </row>
    <row r="384" spans="1:2" x14ac:dyDescent="0.25">
      <c r="A384" t="s">
        <v>657</v>
      </c>
      <c r="B384" s="9">
        <v>39.799999999999997</v>
      </c>
    </row>
    <row r="385" spans="1:2" x14ac:dyDescent="0.25">
      <c r="A385" t="s">
        <v>2771</v>
      </c>
      <c r="B385" s="9">
        <v>39.799999999999997</v>
      </c>
    </row>
    <row r="386" spans="1:2" x14ac:dyDescent="0.25">
      <c r="A386" t="s">
        <v>549</v>
      </c>
      <c r="B386" s="9">
        <v>39.799999999999997</v>
      </c>
    </row>
    <row r="387" spans="1:2" x14ac:dyDescent="0.25">
      <c r="A387" t="s">
        <v>3302</v>
      </c>
      <c r="B387" s="9">
        <v>39.799999999999997</v>
      </c>
    </row>
    <row r="388" spans="1:2" x14ac:dyDescent="0.25">
      <c r="A388" t="s">
        <v>3935</v>
      </c>
      <c r="B388" s="9">
        <v>39.799999999999997</v>
      </c>
    </row>
    <row r="389" spans="1:2" x14ac:dyDescent="0.25">
      <c r="A389" t="s">
        <v>5622</v>
      </c>
      <c r="B389" s="9">
        <v>38.849999999999994</v>
      </c>
    </row>
    <row r="390" spans="1:2" x14ac:dyDescent="0.25">
      <c r="A390" t="s">
        <v>2723</v>
      </c>
      <c r="B390" s="9">
        <v>38.849999999999994</v>
      </c>
    </row>
    <row r="391" spans="1:2" x14ac:dyDescent="0.25">
      <c r="A391" t="s">
        <v>3650</v>
      </c>
      <c r="B391" s="9">
        <v>38.849999999999994</v>
      </c>
    </row>
    <row r="392" spans="1:2" x14ac:dyDescent="0.25">
      <c r="A392" t="s">
        <v>1880</v>
      </c>
      <c r="B392" s="9">
        <v>38.849999999999994</v>
      </c>
    </row>
    <row r="393" spans="1:2" x14ac:dyDescent="0.25">
      <c r="A393" t="s">
        <v>1592</v>
      </c>
      <c r="B393" s="9">
        <v>38.849999999999994</v>
      </c>
    </row>
    <row r="394" spans="1:2" x14ac:dyDescent="0.25">
      <c r="A394" t="s">
        <v>768</v>
      </c>
      <c r="B394" s="9">
        <v>38.849999999999994</v>
      </c>
    </row>
    <row r="395" spans="1:2" x14ac:dyDescent="0.25">
      <c r="A395" t="s">
        <v>521</v>
      </c>
      <c r="B395" s="9">
        <v>38.849999999999994</v>
      </c>
    </row>
    <row r="396" spans="1:2" x14ac:dyDescent="0.25">
      <c r="A396" t="s">
        <v>977</v>
      </c>
      <c r="B396" s="9">
        <v>38.849999999999994</v>
      </c>
    </row>
    <row r="397" spans="1:2" x14ac:dyDescent="0.25">
      <c r="A397" t="s">
        <v>1061</v>
      </c>
      <c r="B397" s="9">
        <v>38.849999999999994</v>
      </c>
    </row>
    <row r="398" spans="1:2" x14ac:dyDescent="0.25">
      <c r="A398" t="s">
        <v>944</v>
      </c>
      <c r="B398" s="9">
        <v>38.849999999999994</v>
      </c>
    </row>
    <row r="399" spans="1:2" x14ac:dyDescent="0.25">
      <c r="A399" t="s">
        <v>4547</v>
      </c>
      <c r="B399" s="9">
        <v>38.849999999999994</v>
      </c>
    </row>
    <row r="400" spans="1:2" x14ac:dyDescent="0.25">
      <c r="A400" t="s">
        <v>2183</v>
      </c>
      <c r="B400" s="9">
        <v>38.849999999999994</v>
      </c>
    </row>
    <row r="401" spans="1:2" x14ac:dyDescent="0.25">
      <c r="A401" t="s">
        <v>3049</v>
      </c>
      <c r="B401" s="9">
        <v>38.04</v>
      </c>
    </row>
    <row r="402" spans="1:2" x14ac:dyDescent="0.25">
      <c r="A402" t="s">
        <v>2599</v>
      </c>
      <c r="B402" s="9">
        <v>38.04</v>
      </c>
    </row>
    <row r="403" spans="1:2" x14ac:dyDescent="0.25">
      <c r="A403" t="s">
        <v>5104</v>
      </c>
      <c r="B403" s="9">
        <v>38.04</v>
      </c>
    </row>
    <row r="404" spans="1:2" x14ac:dyDescent="0.25">
      <c r="A404" t="s">
        <v>2343</v>
      </c>
      <c r="B404" s="9">
        <v>38.04</v>
      </c>
    </row>
    <row r="405" spans="1:2" x14ac:dyDescent="0.25">
      <c r="A405" t="s">
        <v>1148</v>
      </c>
      <c r="B405" s="9">
        <v>38.04</v>
      </c>
    </row>
    <row r="406" spans="1:2" x14ac:dyDescent="0.25">
      <c r="A406" t="s">
        <v>2281</v>
      </c>
      <c r="B406" s="9">
        <v>37.980000000000004</v>
      </c>
    </row>
    <row r="407" spans="1:2" x14ac:dyDescent="0.25">
      <c r="A407" t="s">
        <v>1814</v>
      </c>
      <c r="B407" s="9">
        <v>36.454999999999998</v>
      </c>
    </row>
    <row r="408" spans="1:2" x14ac:dyDescent="0.25">
      <c r="A408" t="s">
        <v>2820</v>
      </c>
      <c r="B408" s="9">
        <v>36.454999999999998</v>
      </c>
    </row>
    <row r="409" spans="1:2" x14ac:dyDescent="0.25">
      <c r="A409" t="s">
        <v>2104</v>
      </c>
      <c r="B409" s="9">
        <v>36.454999999999998</v>
      </c>
    </row>
    <row r="410" spans="1:2" x14ac:dyDescent="0.25">
      <c r="A410" t="s">
        <v>4616</v>
      </c>
      <c r="B410" s="9">
        <v>36.454999999999998</v>
      </c>
    </row>
    <row r="411" spans="1:2" x14ac:dyDescent="0.25">
      <c r="A411" t="s">
        <v>4559</v>
      </c>
      <c r="B411" s="9">
        <v>36.450000000000003</v>
      </c>
    </row>
    <row r="412" spans="1:2" x14ac:dyDescent="0.25">
      <c r="A412" t="s">
        <v>1856</v>
      </c>
      <c r="B412" s="9">
        <v>36.450000000000003</v>
      </c>
    </row>
    <row r="413" spans="1:2" x14ac:dyDescent="0.25">
      <c r="A413" t="s">
        <v>4413</v>
      </c>
      <c r="B413" s="9">
        <v>36.450000000000003</v>
      </c>
    </row>
    <row r="414" spans="1:2" x14ac:dyDescent="0.25">
      <c r="A414" t="s">
        <v>5010</v>
      </c>
      <c r="B414" s="9">
        <v>36.450000000000003</v>
      </c>
    </row>
    <row r="415" spans="1:2" x14ac:dyDescent="0.25">
      <c r="A415" t="s">
        <v>2976</v>
      </c>
      <c r="B415" s="9">
        <v>36.450000000000003</v>
      </c>
    </row>
    <row r="416" spans="1:2" x14ac:dyDescent="0.25">
      <c r="A416" t="s">
        <v>1534</v>
      </c>
      <c r="B416" s="9">
        <v>36.450000000000003</v>
      </c>
    </row>
    <row r="417" spans="1:2" x14ac:dyDescent="0.25">
      <c r="A417" t="s">
        <v>1586</v>
      </c>
      <c r="B417" s="9">
        <v>36.450000000000003</v>
      </c>
    </row>
    <row r="418" spans="1:2" x14ac:dyDescent="0.25">
      <c r="A418" t="s">
        <v>5317</v>
      </c>
      <c r="B418" s="9">
        <v>35.849999999999994</v>
      </c>
    </row>
    <row r="419" spans="1:2" x14ac:dyDescent="0.25">
      <c r="A419" t="s">
        <v>5818</v>
      </c>
      <c r="B419" s="9">
        <v>35.849999999999994</v>
      </c>
    </row>
    <row r="420" spans="1:2" x14ac:dyDescent="0.25">
      <c r="A420" t="s">
        <v>4111</v>
      </c>
      <c r="B420" s="9">
        <v>35.849999999999994</v>
      </c>
    </row>
    <row r="421" spans="1:2" x14ac:dyDescent="0.25">
      <c r="A421" t="s">
        <v>4019</v>
      </c>
      <c r="B421" s="9">
        <v>35.849999999999994</v>
      </c>
    </row>
    <row r="422" spans="1:2" x14ac:dyDescent="0.25">
      <c r="A422" t="s">
        <v>2982</v>
      </c>
      <c r="B422" s="9">
        <v>35.849999999999994</v>
      </c>
    </row>
    <row r="423" spans="1:2" x14ac:dyDescent="0.25">
      <c r="A423" t="s">
        <v>5830</v>
      </c>
      <c r="B423" s="9">
        <v>35.849999999999994</v>
      </c>
    </row>
    <row r="424" spans="1:2" x14ac:dyDescent="0.25">
      <c r="A424" t="s">
        <v>987</v>
      </c>
      <c r="B424" s="9">
        <v>35.849999999999994</v>
      </c>
    </row>
    <row r="425" spans="1:2" x14ac:dyDescent="0.25">
      <c r="A425" t="s">
        <v>5572</v>
      </c>
      <c r="B425" s="9">
        <v>35.849999999999994</v>
      </c>
    </row>
    <row r="426" spans="1:2" x14ac:dyDescent="0.25">
      <c r="A426" t="s">
        <v>3279</v>
      </c>
      <c r="B426" s="9">
        <v>35.82</v>
      </c>
    </row>
    <row r="427" spans="1:2" x14ac:dyDescent="0.25">
      <c r="A427" t="s">
        <v>5098</v>
      </c>
      <c r="B427" s="9">
        <v>35.82</v>
      </c>
    </row>
    <row r="428" spans="1:2" x14ac:dyDescent="0.25">
      <c r="A428" t="s">
        <v>689</v>
      </c>
      <c r="B428" s="9">
        <v>35.82</v>
      </c>
    </row>
    <row r="429" spans="1:2" x14ac:dyDescent="0.25">
      <c r="A429" t="s">
        <v>851</v>
      </c>
      <c r="B429" s="9">
        <v>35.82</v>
      </c>
    </row>
    <row r="430" spans="1:2" x14ac:dyDescent="0.25">
      <c r="A430" t="s">
        <v>5264</v>
      </c>
      <c r="B430" s="9">
        <v>35.82</v>
      </c>
    </row>
    <row r="431" spans="1:2" x14ac:dyDescent="0.25">
      <c r="A431" t="s">
        <v>2159</v>
      </c>
      <c r="B431" s="9">
        <v>35.82</v>
      </c>
    </row>
    <row r="432" spans="1:2" x14ac:dyDescent="0.25">
      <c r="A432" t="s">
        <v>4766</v>
      </c>
      <c r="B432" s="9">
        <v>35.799999999999997</v>
      </c>
    </row>
    <row r="433" spans="1:2" x14ac:dyDescent="0.25">
      <c r="A433" t="s">
        <v>1715</v>
      </c>
      <c r="B433" s="9">
        <v>35.64</v>
      </c>
    </row>
    <row r="434" spans="1:2" x14ac:dyDescent="0.25">
      <c r="A434" t="s">
        <v>4058</v>
      </c>
      <c r="B434" s="9">
        <v>35.64</v>
      </c>
    </row>
    <row r="435" spans="1:2" x14ac:dyDescent="0.25">
      <c r="A435" t="s">
        <v>1014</v>
      </c>
      <c r="B435" s="9">
        <v>35.64</v>
      </c>
    </row>
    <row r="436" spans="1:2" x14ac:dyDescent="0.25">
      <c r="A436" t="s">
        <v>4076</v>
      </c>
      <c r="B436" s="9">
        <v>35.64</v>
      </c>
    </row>
    <row r="437" spans="1:2" x14ac:dyDescent="0.25">
      <c r="A437" t="s">
        <v>2964</v>
      </c>
      <c r="B437" s="9">
        <v>35.64</v>
      </c>
    </row>
    <row r="438" spans="1:2" x14ac:dyDescent="0.25">
      <c r="A438" t="s">
        <v>3720</v>
      </c>
      <c r="B438" s="9">
        <v>35.64</v>
      </c>
    </row>
    <row r="439" spans="1:2" x14ac:dyDescent="0.25">
      <c r="A439" t="s">
        <v>5341</v>
      </c>
      <c r="B439" s="9">
        <v>34.92</v>
      </c>
    </row>
    <row r="440" spans="1:2" x14ac:dyDescent="0.25">
      <c r="A440" t="s">
        <v>4713</v>
      </c>
      <c r="B440" s="9">
        <v>34.92</v>
      </c>
    </row>
    <row r="441" spans="1:2" x14ac:dyDescent="0.25">
      <c r="A441" t="s">
        <v>1483</v>
      </c>
      <c r="B441" s="9">
        <v>34.154999999999994</v>
      </c>
    </row>
    <row r="442" spans="1:2" x14ac:dyDescent="0.25">
      <c r="A442" t="s">
        <v>2269</v>
      </c>
      <c r="B442" s="9">
        <v>34.154999999999994</v>
      </c>
    </row>
    <row r="443" spans="1:2" x14ac:dyDescent="0.25">
      <c r="A443" t="s">
        <v>1341</v>
      </c>
      <c r="B443" s="9">
        <v>33.75</v>
      </c>
    </row>
    <row r="444" spans="1:2" x14ac:dyDescent="0.25">
      <c r="A444" t="s">
        <v>3856</v>
      </c>
      <c r="B444" s="9">
        <v>33.75</v>
      </c>
    </row>
    <row r="445" spans="1:2" x14ac:dyDescent="0.25">
      <c r="A445" t="s">
        <v>4707</v>
      </c>
      <c r="B445" s="9">
        <v>33.75</v>
      </c>
    </row>
    <row r="446" spans="1:2" x14ac:dyDescent="0.25">
      <c r="A446" t="s">
        <v>5727</v>
      </c>
      <c r="B446" s="9">
        <v>33.75</v>
      </c>
    </row>
    <row r="447" spans="1:2" x14ac:dyDescent="0.25">
      <c r="A447" t="s">
        <v>982</v>
      </c>
      <c r="B447" s="9">
        <v>33.75</v>
      </c>
    </row>
    <row r="448" spans="1:2" x14ac:dyDescent="0.25">
      <c r="A448" t="s">
        <v>4385</v>
      </c>
      <c r="B448" s="9">
        <v>33.75</v>
      </c>
    </row>
    <row r="449" spans="1:2" x14ac:dyDescent="0.25">
      <c r="A449" t="s">
        <v>2223</v>
      </c>
      <c r="B449" s="9">
        <v>33.75</v>
      </c>
    </row>
    <row r="450" spans="1:2" x14ac:dyDescent="0.25">
      <c r="A450" t="s">
        <v>2229</v>
      </c>
      <c r="B450" s="9">
        <v>33.75</v>
      </c>
    </row>
    <row r="451" spans="1:2" x14ac:dyDescent="0.25">
      <c r="A451" t="s">
        <v>5184</v>
      </c>
      <c r="B451" s="9">
        <v>33.47</v>
      </c>
    </row>
    <row r="452" spans="1:2" x14ac:dyDescent="0.25">
      <c r="A452" t="s">
        <v>2070</v>
      </c>
      <c r="B452" s="9">
        <v>33.464999999999996</v>
      </c>
    </row>
    <row r="453" spans="1:2" x14ac:dyDescent="0.25">
      <c r="A453" t="s">
        <v>3974</v>
      </c>
      <c r="B453" s="9">
        <v>33.464999999999996</v>
      </c>
    </row>
    <row r="454" spans="1:2" x14ac:dyDescent="0.25">
      <c r="A454" t="s">
        <v>1563</v>
      </c>
      <c r="B454" s="9">
        <v>33.464999999999996</v>
      </c>
    </row>
    <row r="455" spans="1:2" x14ac:dyDescent="0.25">
      <c r="A455" t="s">
        <v>6066</v>
      </c>
      <c r="B455" s="9">
        <v>33.464999999999996</v>
      </c>
    </row>
    <row r="456" spans="1:2" x14ac:dyDescent="0.25">
      <c r="A456" t="s">
        <v>1936</v>
      </c>
      <c r="B456" s="9">
        <v>33.31</v>
      </c>
    </row>
    <row r="457" spans="1:2" x14ac:dyDescent="0.25">
      <c r="A457" t="s">
        <v>1391</v>
      </c>
      <c r="B457" s="9">
        <v>33</v>
      </c>
    </row>
    <row r="458" spans="1:2" x14ac:dyDescent="0.25">
      <c r="A458" t="s">
        <v>2426</v>
      </c>
      <c r="B458" s="9">
        <v>32.22</v>
      </c>
    </row>
    <row r="459" spans="1:2" x14ac:dyDescent="0.25">
      <c r="A459" t="s">
        <v>1516</v>
      </c>
      <c r="B459" s="9">
        <v>32.22</v>
      </c>
    </row>
    <row r="460" spans="1:2" x14ac:dyDescent="0.25">
      <c r="A460" t="s">
        <v>5560</v>
      </c>
      <c r="B460" s="9">
        <v>32.22</v>
      </c>
    </row>
    <row r="461" spans="1:2" x14ac:dyDescent="0.25">
      <c r="A461" t="s">
        <v>1696</v>
      </c>
      <c r="B461" s="9">
        <v>31.7</v>
      </c>
    </row>
    <row r="462" spans="1:2" x14ac:dyDescent="0.25">
      <c r="A462" t="s">
        <v>4923</v>
      </c>
      <c r="B462" s="9">
        <v>31.7</v>
      </c>
    </row>
    <row r="463" spans="1:2" x14ac:dyDescent="0.25">
      <c r="A463" t="s">
        <v>3285</v>
      </c>
      <c r="B463" s="9">
        <v>31.7</v>
      </c>
    </row>
    <row r="464" spans="1:2" x14ac:dyDescent="0.25">
      <c r="A464" t="s">
        <v>6055</v>
      </c>
      <c r="B464" s="9">
        <v>31.624999999999996</v>
      </c>
    </row>
    <row r="465" spans="1:2" x14ac:dyDescent="0.25">
      <c r="A465" t="s">
        <v>3172</v>
      </c>
      <c r="B465" s="9">
        <v>31.624999999999996</v>
      </c>
    </row>
    <row r="466" spans="1:2" x14ac:dyDescent="0.25">
      <c r="A466" t="s">
        <v>5086</v>
      </c>
      <c r="B466" s="9">
        <v>31.624999999999996</v>
      </c>
    </row>
    <row r="467" spans="1:2" x14ac:dyDescent="0.25">
      <c r="A467" t="s">
        <v>4088</v>
      </c>
      <c r="B467" s="9">
        <v>31.624999999999996</v>
      </c>
    </row>
    <row r="468" spans="1:2" x14ac:dyDescent="0.25">
      <c r="A468" t="s">
        <v>600</v>
      </c>
      <c r="B468" s="9">
        <v>31.454999999999998</v>
      </c>
    </row>
    <row r="469" spans="1:2" x14ac:dyDescent="0.25">
      <c r="A469" t="s">
        <v>4998</v>
      </c>
      <c r="B469" s="9">
        <v>31.08</v>
      </c>
    </row>
    <row r="470" spans="1:2" x14ac:dyDescent="0.25">
      <c r="A470" t="s">
        <v>2729</v>
      </c>
      <c r="B470" s="9">
        <v>31.08</v>
      </c>
    </row>
    <row r="471" spans="1:2" x14ac:dyDescent="0.25">
      <c r="A471" t="s">
        <v>4425</v>
      </c>
      <c r="B471" s="9">
        <v>31.08</v>
      </c>
    </row>
    <row r="472" spans="1:2" x14ac:dyDescent="0.25">
      <c r="A472" t="s">
        <v>1528</v>
      </c>
      <c r="B472" s="9">
        <v>31.08</v>
      </c>
    </row>
    <row r="473" spans="1:2" x14ac:dyDescent="0.25">
      <c r="A473" t="s">
        <v>5290</v>
      </c>
      <c r="B473" s="9">
        <v>30.06</v>
      </c>
    </row>
    <row r="474" spans="1:2" x14ac:dyDescent="0.25">
      <c r="A474" t="s">
        <v>4452</v>
      </c>
      <c r="B474" s="9">
        <v>29.849999999999998</v>
      </c>
    </row>
    <row r="475" spans="1:2" x14ac:dyDescent="0.25">
      <c r="A475" t="s">
        <v>2868</v>
      </c>
      <c r="B475" s="9">
        <v>29.849999999999998</v>
      </c>
    </row>
    <row r="476" spans="1:2" x14ac:dyDescent="0.25">
      <c r="A476" t="s">
        <v>3443</v>
      </c>
      <c r="B476" s="9">
        <v>29.849999999999998</v>
      </c>
    </row>
    <row r="477" spans="1:2" x14ac:dyDescent="0.25">
      <c r="A477" t="s">
        <v>4749</v>
      </c>
      <c r="B477" s="9">
        <v>29.849999999999998</v>
      </c>
    </row>
    <row r="478" spans="1:2" x14ac:dyDescent="0.25">
      <c r="A478" t="s">
        <v>4598</v>
      </c>
      <c r="B478" s="9">
        <v>29.849999999999998</v>
      </c>
    </row>
    <row r="479" spans="1:2" x14ac:dyDescent="0.25">
      <c r="A479" t="s">
        <v>5946</v>
      </c>
      <c r="B479" s="9">
        <v>29.849999999999998</v>
      </c>
    </row>
    <row r="480" spans="1:2" x14ac:dyDescent="0.25">
      <c r="A480" t="s">
        <v>6072</v>
      </c>
      <c r="B480" s="9">
        <v>29.849999999999998</v>
      </c>
    </row>
    <row r="481" spans="1:2" x14ac:dyDescent="0.25">
      <c r="A481" t="s">
        <v>6078</v>
      </c>
      <c r="B481" s="9">
        <v>29.849999999999998</v>
      </c>
    </row>
    <row r="482" spans="1:2" x14ac:dyDescent="0.25">
      <c r="A482" t="s">
        <v>2258</v>
      </c>
      <c r="B482" s="9">
        <v>29.849999999999998</v>
      </c>
    </row>
    <row r="483" spans="1:2" x14ac:dyDescent="0.25">
      <c r="A483" t="s">
        <v>1914</v>
      </c>
      <c r="B483" s="9">
        <v>29.849999999999998</v>
      </c>
    </row>
    <row r="484" spans="1:2" x14ac:dyDescent="0.25">
      <c r="A484" t="s">
        <v>2144</v>
      </c>
      <c r="B484" s="9">
        <v>29.849999999999998</v>
      </c>
    </row>
    <row r="485" spans="1:2" x14ac:dyDescent="0.25">
      <c r="A485" t="s">
        <v>2953</v>
      </c>
      <c r="B485" s="9">
        <v>29.784999999999997</v>
      </c>
    </row>
    <row r="486" spans="1:2" x14ac:dyDescent="0.25">
      <c r="A486" t="s">
        <v>1278</v>
      </c>
      <c r="B486" s="9">
        <v>29.784999999999997</v>
      </c>
    </row>
    <row r="487" spans="1:2" x14ac:dyDescent="0.25">
      <c r="A487" t="s">
        <v>2326</v>
      </c>
      <c r="B487" s="9">
        <v>29.784999999999997</v>
      </c>
    </row>
    <row r="488" spans="1:2" x14ac:dyDescent="0.25">
      <c r="A488" t="s">
        <v>2511</v>
      </c>
      <c r="B488" s="9">
        <v>29.784999999999997</v>
      </c>
    </row>
    <row r="489" spans="1:2" x14ac:dyDescent="0.25">
      <c r="A489" t="s">
        <v>2841</v>
      </c>
      <c r="B489" s="9">
        <v>29.784999999999997</v>
      </c>
    </row>
    <row r="490" spans="1:2" x14ac:dyDescent="0.25">
      <c r="A490" t="s">
        <v>3449</v>
      </c>
      <c r="B490" s="9">
        <v>29.784999999999997</v>
      </c>
    </row>
    <row r="491" spans="1:2" x14ac:dyDescent="0.25">
      <c r="A491" t="s">
        <v>4783</v>
      </c>
      <c r="B491" s="9">
        <v>29.784999999999997</v>
      </c>
    </row>
    <row r="492" spans="1:2" x14ac:dyDescent="0.25">
      <c r="A492" t="s">
        <v>5393</v>
      </c>
      <c r="B492" s="9">
        <v>29.784999999999997</v>
      </c>
    </row>
    <row r="493" spans="1:2" x14ac:dyDescent="0.25">
      <c r="A493" t="s">
        <v>5415</v>
      </c>
      <c r="B493" s="9">
        <v>29.7</v>
      </c>
    </row>
    <row r="494" spans="1:2" x14ac:dyDescent="0.25">
      <c r="A494" t="s">
        <v>1862</v>
      </c>
      <c r="B494" s="9">
        <v>29.16</v>
      </c>
    </row>
    <row r="495" spans="1:2" x14ac:dyDescent="0.25">
      <c r="A495" t="s">
        <v>1661</v>
      </c>
      <c r="B495" s="9">
        <v>29.16</v>
      </c>
    </row>
    <row r="496" spans="1:2" x14ac:dyDescent="0.25">
      <c r="A496" t="s">
        <v>1415</v>
      </c>
      <c r="B496" s="9">
        <v>29.16</v>
      </c>
    </row>
    <row r="497" spans="1:2" x14ac:dyDescent="0.25">
      <c r="A497" t="s">
        <v>5370</v>
      </c>
      <c r="B497" s="9">
        <v>29.1</v>
      </c>
    </row>
    <row r="498" spans="1:2" x14ac:dyDescent="0.25">
      <c r="A498" t="s">
        <v>4987</v>
      </c>
      <c r="B498" s="9">
        <v>28.679999999999996</v>
      </c>
    </row>
    <row r="499" spans="1:2" x14ac:dyDescent="0.25">
      <c r="A499" t="s">
        <v>1925</v>
      </c>
      <c r="B499" s="9">
        <v>28.679999999999996</v>
      </c>
    </row>
    <row r="500" spans="1:2" x14ac:dyDescent="0.25">
      <c r="A500" t="s">
        <v>4672</v>
      </c>
      <c r="B500" s="9">
        <v>28.679999999999996</v>
      </c>
    </row>
    <row r="501" spans="1:2" x14ac:dyDescent="0.25">
      <c r="A501" t="s">
        <v>5242</v>
      </c>
      <c r="B501" s="9">
        <v>28.679999999999996</v>
      </c>
    </row>
    <row r="502" spans="1:2" x14ac:dyDescent="0.25">
      <c r="A502" t="s">
        <v>5678</v>
      </c>
      <c r="B502" s="9">
        <v>28.62</v>
      </c>
    </row>
    <row r="503" spans="1:2" x14ac:dyDescent="0.25">
      <c r="A503" t="s">
        <v>3595</v>
      </c>
      <c r="B503" s="9">
        <v>28.574999999999999</v>
      </c>
    </row>
    <row r="504" spans="1:2" x14ac:dyDescent="0.25">
      <c r="A504" t="s">
        <v>701</v>
      </c>
      <c r="B504" s="9">
        <v>28.53</v>
      </c>
    </row>
    <row r="505" spans="1:2" x14ac:dyDescent="0.25">
      <c r="A505" t="s">
        <v>5452</v>
      </c>
      <c r="B505" s="9">
        <v>28.53</v>
      </c>
    </row>
    <row r="506" spans="1:2" x14ac:dyDescent="0.25">
      <c r="A506" t="s">
        <v>5799</v>
      </c>
      <c r="B506" s="9">
        <v>28.53</v>
      </c>
    </row>
    <row r="507" spans="1:2" x14ac:dyDescent="0.25">
      <c r="A507" t="s">
        <v>3667</v>
      </c>
      <c r="B507" s="9">
        <v>28.53</v>
      </c>
    </row>
    <row r="508" spans="1:2" x14ac:dyDescent="0.25">
      <c r="A508" t="s">
        <v>4147</v>
      </c>
      <c r="B508" s="9">
        <v>28.53</v>
      </c>
    </row>
    <row r="509" spans="1:2" x14ac:dyDescent="0.25">
      <c r="A509" t="s">
        <v>5069</v>
      </c>
      <c r="B509" s="9">
        <v>28.53</v>
      </c>
    </row>
    <row r="510" spans="1:2" x14ac:dyDescent="0.25">
      <c r="A510" t="s">
        <v>2381</v>
      </c>
      <c r="B510" s="9">
        <v>28.53</v>
      </c>
    </row>
    <row r="511" spans="1:2" x14ac:dyDescent="0.25">
      <c r="A511" t="s">
        <v>5711</v>
      </c>
      <c r="B511" s="9">
        <v>27.945</v>
      </c>
    </row>
    <row r="512" spans="1:2" x14ac:dyDescent="0.25">
      <c r="A512" t="s">
        <v>1942</v>
      </c>
      <c r="B512" s="9">
        <v>27.945</v>
      </c>
    </row>
    <row r="513" spans="1:2" x14ac:dyDescent="0.25">
      <c r="A513" t="s">
        <v>2293</v>
      </c>
      <c r="B513" s="9">
        <v>27.674999999999997</v>
      </c>
    </row>
    <row r="514" spans="1:2" x14ac:dyDescent="0.25">
      <c r="A514" t="s">
        <v>2155</v>
      </c>
      <c r="B514" s="9">
        <v>27.5</v>
      </c>
    </row>
    <row r="515" spans="1:2" x14ac:dyDescent="0.25">
      <c r="A515" t="s">
        <v>4743</v>
      </c>
      <c r="B515" s="9">
        <v>27.5</v>
      </c>
    </row>
    <row r="516" spans="1:2" x14ac:dyDescent="0.25">
      <c r="A516" t="s">
        <v>3108</v>
      </c>
      <c r="B516" s="9">
        <v>27.5</v>
      </c>
    </row>
    <row r="517" spans="1:2" x14ac:dyDescent="0.25">
      <c r="A517" t="s">
        <v>1960</v>
      </c>
      <c r="B517" s="9">
        <v>27.484999999999996</v>
      </c>
    </row>
    <row r="518" spans="1:2" x14ac:dyDescent="0.25">
      <c r="A518" t="s">
        <v>5458</v>
      </c>
      <c r="B518" s="9">
        <v>27.484999999999996</v>
      </c>
    </row>
    <row r="519" spans="1:2" x14ac:dyDescent="0.25">
      <c r="A519" t="s">
        <v>6113</v>
      </c>
      <c r="B519" s="9">
        <v>27.484999999999996</v>
      </c>
    </row>
    <row r="520" spans="1:2" x14ac:dyDescent="0.25">
      <c r="A520" t="s">
        <v>4327</v>
      </c>
      <c r="B520" s="9">
        <v>27.484999999999996</v>
      </c>
    </row>
    <row r="521" spans="1:2" x14ac:dyDescent="0.25">
      <c r="A521" t="s">
        <v>3043</v>
      </c>
      <c r="B521" s="9">
        <v>27.195</v>
      </c>
    </row>
    <row r="522" spans="1:2" x14ac:dyDescent="0.25">
      <c r="A522" t="s">
        <v>639</v>
      </c>
      <c r="B522" s="9">
        <v>27</v>
      </c>
    </row>
    <row r="523" spans="1:2" x14ac:dyDescent="0.25">
      <c r="A523" t="s">
        <v>2484</v>
      </c>
      <c r="B523" s="9">
        <v>27</v>
      </c>
    </row>
    <row r="524" spans="1:2" x14ac:dyDescent="0.25">
      <c r="A524" t="s">
        <v>1097</v>
      </c>
      <c r="B524" s="9">
        <v>27</v>
      </c>
    </row>
    <row r="525" spans="1:2" x14ac:dyDescent="0.25">
      <c r="A525" t="s">
        <v>5616</v>
      </c>
      <c r="B525" s="9">
        <v>27</v>
      </c>
    </row>
    <row r="526" spans="1:2" x14ac:dyDescent="0.25">
      <c r="A526" t="s">
        <v>3714</v>
      </c>
      <c r="B526" s="9">
        <v>27</v>
      </c>
    </row>
    <row r="527" spans="1:2" x14ac:dyDescent="0.25">
      <c r="A527" t="s">
        <v>2759</v>
      </c>
      <c r="B527" s="9">
        <v>26.849999999999998</v>
      </c>
    </row>
    <row r="528" spans="1:2" x14ac:dyDescent="0.25">
      <c r="A528" t="s">
        <v>1427</v>
      </c>
      <c r="B528" s="9">
        <v>26.849999999999994</v>
      </c>
    </row>
    <row r="529" spans="1:2" x14ac:dyDescent="0.25">
      <c r="A529" t="s">
        <v>835</v>
      </c>
      <c r="B529" s="9">
        <v>26.849999999999994</v>
      </c>
    </row>
    <row r="530" spans="1:2" x14ac:dyDescent="0.25">
      <c r="A530" t="s">
        <v>3539</v>
      </c>
      <c r="B530" s="9">
        <v>26.849999999999994</v>
      </c>
    </row>
    <row r="531" spans="1:2" x14ac:dyDescent="0.25">
      <c r="A531" t="s">
        <v>5131</v>
      </c>
      <c r="B531" s="9">
        <v>26.849999999999994</v>
      </c>
    </row>
    <row r="532" spans="1:2" x14ac:dyDescent="0.25">
      <c r="A532" t="s">
        <v>1114</v>
      </c>
      <c r="B532" s="9">
        <v>26.849999999999994</v>
      </c>
    </row>
    <row r="533" spans="1:2" x14ac:dyDescent="0.25">
      <c r="A533" t="s">
        <v>2878</v>
      </c>
      <c r="B533" s="9">
        <v>26.73</v>
      </c>
    </row>
    <row r="534" spans="1:2" x14ac:dyDescent="0.25">
      <c r="A534" t="s">
        <v>3183</v>
      </c>
      <c r="B534" s="9">
        <v>26.73</v>
      </c>
    </row>
    <row r="535" spans="1:2" x14ac:dyDescent="0.25">
      <c r="A535" t="s">
        <v>2171</v>
      </c>
      <c r="B535" s="9">
        <v>26.73</v>
      </c>
    </row>
    <row r="536" spans="1:2" x14ac:dyDescent="0.25">
      <c r="A536" t="s">
        <v>4911</v>
      </c>
      <c r="B536" s="9">
        <v>26.73</v>
      </c>
    </row>
    <row r="537" spans="1:2" x14ac:dyDescent="0.25">
      <c r="A537" t="s">
        <v>3345</v>
      </c>
      <c r="B537" s="9">
        <v>26.19</v>
      </c>
    </row>
    <row r="538" spans="1:2" x14ac:dyDescent="0.25">
      <c r="A538" t="s">
        <v>3398</v>
      </c>
      <c r="B538" s="9">
        <v>26.19</v>
      </c>
    </row>
    <row r="539" spans="1:2" x14ac:dyDescent="0.25">
      <c r="A539" t="s">
        <v>1194</v>
      </c>
      <c r="B539" s="9">
        <v>26.19</v>
      </c>
    </row>
    <row r="540" spans="1:2" x14ac:dyDescent="0.25">
      <c r="A540" t="s">
        <v>824</v>
      </c>
      <c r="B540" s="9">
        <v>26.19</v>
      </c>
    </row>
    <row r="541" spans="1:2" x14ac:dyDescent="0.25">
      <c r="A541" t="s">
        <v>3189</v>
      </c>
      <c r="B541" s="9">
        <v>26.19</v>
      </c>
    </row>
    <row r="542" spans="1:2" x14ac:dyDescent="0.25">
      <c r="A542" t="s">
        <v>2234</v>
      </c>
      <c r="B542" s="9">
        <v>26.19</v>
      </c>
    </row>
    <row r="543" spans="1:2" x14ac:dyDescent="0.25">
      <c r="A543" t="s">
        <v>3929</v>
      </c>
      <c r="B543" s="9">
        <v>26.19</v>
      </c>
    </row>
    <row r="544" spans="1:2" x14ac:dyDescent="0.25">
      <c r="A544" t="s">
        <v>4485</v>
      </c>
      <c r="B544" s="9">
        <v>25.9</v>
      </c>
    </row>
    <row r="545" spans="1:2" x14ac:dyDescent="0.25">
      <c r="A545" t="s">
        <v>1494</v>
      </c>
      <c r="B545" s="9">
        <v>25.9</v>
      </c>
    </row>
    <row r="546" spans="1:2" x14ac:dyDescent="0.25">
      <c r="A546" t="s">
        <v>3166</v>
      </c>
      <c r="B546" s="9">
        <v>25.9</v>
      </c>
    </row>
    <row r="547" spans="1:2" x14ac:dyDescent="0.25">
      <c r="A547" t="s">
        <v>4649</v>
      </c>
      <c r="B547" s="9">
        <v>25.9</v>
      </c>
    </row>
    <row r="548" spans="1:2" x14ac:dyDescent="0.25">
      <c r="A548" t="s">
        <v>5435</v>
      </c>
      <c r="B548" s="9">
        <v>25.9</v>
      </c>
    </row>
    <row r="549" spans="1:2" x14ac:dyDescent="0.25">
      <c r="A549" t="s">
        <v>3351</v>
      </c>
      <c r="B549" s="9">
        <v>25.9</v>
      </c>
    </row>
    <row r="550" spans="1:2" x14ac:dyDescent="0.25">
      <c r="A550" t="s">
        <v>5353</v>
      </c>
      <c r="B550" s="9">
        <v>25.874999999999996</v>
      </c>
    </row>
    <row r="551" spans="1:2" x14ac:dyDescent="0.25">
      <c r="A551" t="s">
        <v>2040</v>
      </c>
      <c r="B551" s="9">
        <v>25.874999999999996</v>
      </c>
    </row>
    <row r="552" spans="1:2" x14ac:dyDescent="0.25">
      <c r="A552" t="s">
        <v>1727</v>
      </c>
      <c r="B552" s="9">
        <v>25.68</v>
      </c>
    </row>
    <row r="553" spans="1:2" x14ac:dyDescent="0.25">
      <c r="A553" t="s">
        <v>4501</v>
      </c>
      <c r="B553" s="9">
        <v>24.75</v>
      </c>
    </row>
    <row r="554" spans="1:2" x14ac:dyDescent="0.25">
      <c r="A554" t="s">
        <v>2994</v>
      </c>
      <c r="B554" s="9">
        <v>24.75</v>
      </c>
    </row>
    <row r="555" spans="1:2" x14ac:dyDescent="0.25">
      <c r="A555" t="s">
        <v>2777</v>
      </c>
      <c r="B555" s="9">
        <v>24.75</v>
      </c>
    </row>
    <row r="556" spans="1:2" x14ac:dyDescent="0.25">
      <c r="A556" t="s">
        <v>5566</v>
      </c>
      <c r="B556" s="9">
        <v>24.3</v>
      </c>
    </row>
    <row r="557" spans="1:2" x14ac:dyDescent="0.25">
      <c r="A557" t="s">
        <v>1994</v>
      </c>
      <c r="B557" s="9">
        <v>24.3</v>
      </c>
    </row>
    <row r="558" spans="1:2" x14ac:dyDescent="0.25">
      <c r="A558" t="s">
        <v>1085</v>
      </c>
      <c r="B558" s="9">
        <v>24.3</v>
      </c>
    </row>
    <row r="559" spans="1:2" x14ac:dyDescent="0.25">
      <c r="A559" t="s">
        <v>4571</v>
      </c>
      <c r="B559" s="9">
        <v>24.3</v>
      </c>
    </row>
    <row r="560" spans="1:2" x14ac:dyDescent="0.25">
      <c r="A560" t="s">
        <v>2575</v>
      </c>
      <c r="B560" s="9">
        <v>24.3</v>
      </c>
    </row>
    <row r="561" spans="1:2" x14ac:dyDescent="0.25">
      <c r="A561" t="s">
        <v>3210</v>
      </c>
      <c r="B561" s="9">
        <v>23.9</v>
      </c>
    </row>
    <row r="562" spans="1:2" x14ac:dyDescent="0.25">
      <c r="A562" t="s">
        <v>5037</v>
      </c>
      <c r="B562" s="9">
        <v>23.9</v>
      </c>
    </row>
    <row r="563" spans="1:2" x14ac:dyDescent="0.25">
      <c r="A563" t="s">
        <v>6043</v>
      </c>
      <c r="B563" s="9">
        <v>23.9</v>
      </c>
    </row>
    <row r="564" spans="1:2" x14ac:dyDescent="0.25">
      <c r="A564" t="s">
        <v>5934</v>
      </c>
      <c r="B564" s="9">
        <v>23.88</v>
      </c>
    </row>
    <row r="565" spans="1:2" x14ac:dyDescent="0.25">
      <c r="A565" t="s">
        <v>4441</v>
      </c>
      <c r="B565" s="9">
        <v>23.88</v>
      </c>
    </row>
    <row r="566" spans="1:2" x14ac:dyDescent="0.25">
      <c r="A566" t="s">
        <v>2371</v>
      </c>
      <c r="B566" s="9">
        <v>23.88</v>
      </c>
    </row>
    <row r="567" spans="1:2" x14ac:dyDescent="0.25">
      <c r="A567" t="s">
        <v>5755</v>
      </c>
      <c r="B567" s="9">
        <v>23.88</v>
      </c>
    </row>
    <row r="568" spans="1:2" x14ac:dyDescent="0.25">
      <c r="A568" t="s">
        <v>1176</v>
      </c>
      <c r="B568" s="9">
        <v>23.88</v>
      </c>
    </row>
    <row r="569" spans="1:2" x14ac:dyDescent="0.25">
      <c r="A569" t="s">
        <v>2466</v>
      </c>
      <c r="B569" s="9">
        <v>23.88</v>
      </c>
    </row>
    <row r="570" spans="1:2" x14ac:dyDescent="0.25">
      <c r="A570" t="s">
        <v>840</v>
      </c>
      <c r="B570" s="9">
        <v>23.774999999999999</v>
      </c>
    </row>
    <row r="571" spans="1:2" x14ac:dyDescent="0.25">
      <c r="A571" t="s">
        <v>5912</v>
      </c>
      <c r="B571" s="9">
        <v>23.774999999999999</v>
      </c>
    </row>
    <row r="572" spans="1:2" x14ac:dyDescent="0.25">
      <c r="A572" t="s">
        <v>3029</v>
      </c>
      <c r="B572" s="9">
        <v>23.774999999999999</v>
      </c>
    </row>
    <row r="573" spans="1:2" x14ac:dyDescent="0.25">
      <c r="A573" t="s">
        <v>1874</v>
      </c>
      <c r="B573" s="9">
        <v>23.774999999999999</v>
      </c>
    </row>
    <row r="574" spans="1:2" x14ac:dyDescent="0.25">
      <c r="A574" t="s">
        <v>4963</v>
      </c>
      <c r="B574" s="9">
        <v>23.774999999999999</v>
      </c>
    </row>
    <row r="575" spans="1:2" x14ac:dyDescent="0.25">
      <c r="A575" t="s">
        <v>678</v>
      </c>
      <c r="B575" s="9">
        <v>23.774999999999999</v>
      </c>
    </row>
    <row r="576" spans="1:2" x14ac:dyDescent="0.25">
      <c r="A576" t="s">
        <v>3084</v>
      </c>
      <c r="B576" s="9">
        <v>23.774999999999999</v>
      </c>
    </row>
    <row r="577" spans="1:2" x14ac:dyDescent="0.25">
      <c r="A577" t="s">
        <v>1802</v>
      </c>
      <c r="B577" s="9">
        <v>23.774999999999999</v>
      </c>
    </row>
    <row r="578" spans="1:2" x14ac:dyDescent="0.25">
      <c r="A578" t="s">
        <v>4957</v>
      </c>
      <c r="B578" s="9">
        <v>23.31</v>
      </c>
    </row>
    <row r="579" spans="1:2" x14ac:dyDescent="0.25">
      <c r="A579" t="s">
        <v>4805</v>
      </c>
      <c r="B579" s="9">
        <v>23.31</v>
      </c>
    </row>
    <row r="580" spans="1:2" x14ac:dyDescent="0.25">
      <c r="A580" t="s">
        <v>1744</v>
      </c>
      <c r="B580" s="9">
        <v>23.31</v>
      </c>
    </row>
    <row r="581" spans="1:2" x14ac:dyDescent="0.25">
      <c r="A581" t="s">
        <v>2442</v>
      </c>
      <c r="B581" s="9">
        <v>23.31</v>
      </c>
    </row>
    <row r="582" spans="1:2" x14ac:dyDescent="0.25">
      <c r="A582" t="s">
        <v>2836</v>
      </c>
      <c r="B582" s="9">
        <v>23.31</v>
      </c>
    </row>
    <row r="583" spans="1:2" x14ac:dyDescent="0.25">
      <c r="A583" t="s">
        <v>3601</v>
      </c>
      <c r="B583" s="9">
        <v>23.31</v>
      </c>
    </row>
    <row r="584" spans="1:2" x14ac:dyDescent="0.25">
      <c r="A584" t="s">
        <v>2309</v>
      </c>
      <c r="B584" s="9">
        <v>23.31</v>
      </c>
    </row>
    <row r="585" spans="1:2" x14ac:dyDescent="0.25">
      <c r="A585" t="s">
        <v>1703</v>
      </c>
      <c r="B585" s="9">
        <v>23.31</v>
      </c>
    </row>
    <row r="586" spans="1:2" x14ac:dyDescent="0.25">
      <c r="A586" t="s">
        <v>5052</v>
      </c>
      <c r="B586" s="9">
        <v>23.31</v>
      </c>
    </row>
    <row r="587" spans="1:2" x14ac:dyDescent="0.25">
      <c r="A587" t="s">
        <v>2623</v>
      </c>
      <c r="B587" s="9">
        <v>23.31</v>
      </c>
    </row>
    <row r="588" spans="1:2" x14ac:dyDescent="0.25">
      <c r="A588" t="s">
        <v>3268</v>
      </c>
      <c r="B588" s="9">
        <v>23.31</v>
      </c>
    </row>
    <row r="589" spans="1:2" x14ac:dyDescent="0.25">
      <c r="A589" t="s">
        <v>1397</v>
      </c>
      <c r="B589" s="9">
        <v>23.31</v>
      </c>
    </row>
    <row r="590" spans="1:2" x14ac:dyDescent="0.25">
      <c r="A590" t="s">
        <v>5474</v>
      </c>
      <c r="B590" s="9">
        <v>23.31</v>
      </c>
    </row>
    <row r="591" spans="1:2" x14ac:dyDescent="0.25">
      <c r="A591" t="s">
        <v>2685</v>
      </c>
      <c r="B591" s="9">
        <v>23.31</v>
      </c>
    </row>
    <row r="592" spans="1:2" x14ac:dyDescent="0.25">
      <c r="A592" t="s">
        <v>5841</v>
      </c>
      <c r="B592" s="9">
        <v>23.31</v>
      </c>
    </row>
    <row r="593" spans="1:2" x14ac:dyDescent="0.25">
      <c r="A593" t="s">
        <v>4587</v>
      </c>
      <c r="B593" s="9">
        <v>23.31</v>
      </c>
    </row>
    <row r="594" spans="1:2" x14ac:dyDescent="0.25">
      <c r="A594" t="s">
        <v>5207</v>
      </c>
      <c r="B594" s="9">
        <v>22.884999999999998</v>
      </c>
    </row>
    <row r="595" spans="1:2" x14ac:dyDescent="0.25">
      <c r="A595" t="s">
        <v>4928</v>
      </c>
      <c r="B595" s="9">
        <v>22.884999999999998</v>
      </c>
    </row>
    <row r="596" spans="1:2" x14ac:dyDescent="0.25">
      <c r="A596" t="s">
        <v>3550</v>
      </c>
      <c r="B596" s="9">
        <v>22.884999999999998</v>
      </c>
    </row>
    <row r="597" spans="1:2" x14ac:dyDescent="0.25">
      <c r="A597" t="s">
        <v>2359</v>
      </c>
      <c r="B597" s="9">
        <v>22.884999999999998</v>
      </c>
    </row>
    <row r="598" spans="1:2" x14ac:dyDescent="0.25">
      <c r="A598" t="s">
        <v>1650</v>
      </c>
      <c r="B598" s="9">
        <v>22.5</v>
      </c>
    </row>
    <row r="599" spans="1:2" x14ac:dyDescent="0.25">
      <c r="A599" t="s">
        <v>2925</v>
      </c>
      <c r="B599" s="9">
        <v>22.5</v>
      </c>
    </row>
    <row r="600" spans="1:2" x14ac:dyDescent="0.25">
      <c r="A600" t="s">
        <v>5874</v>
      </c>
      <c r="B600" s="9">
        <v>22.5</v>
      </c>
    </row>
    <row r="601" spans="1:2" x14ac:dyDescent="0.25">
      <c r="A601" t="s">
        <v>5423</v>
      </c>
      <c r="B601" s="9">
        <v>22.5</v>
      </c>
    </row>
    <row r="602" spans="1:2" x14ac:dyDescent="0.25">
      <c r="A602" t="s">
        <v>2472</v>
      </c>
      <c r="B602" s="9">
        <v>22.5</v>
      </c>
    </row>
    <row r="603" spans="1:2" x14ac:dyDescent="0.25">
      <c r="A603" t="s">
        <v>2988</v>
      </c>
      <c r="B603" s="9">
        <v>22.274999999999999</v>
      </c>
    </row>
    <row r="604" spans="1:2" x14ac:dyDescent="0.25">
      <c r="A604" t="s">
        <v>5940</v>
      </c>
      <c r="B604" s="9">
        <v>22.274999999999999</v>
      </c>
    </row>
    <row r="605" spans="1:2" x14ac:dyDescent="0.25">
      <c r="A605" t="s">
        <v>3891</v>
      </c>
      <c r="B605" s="9">
        <v>22.274999999999999</v>
      </c>
    </row>
    <row r="606" spans="1:2" x14ac:dyDescent="0.25">
      <c r="A606" t="s">
        <v>2000</v>
      </c>
      <c r="B606" s="9">
        <v>21.87</v>
      </c>
    </row>
    <row r="607" spans="1:2" x14ac:dyDescent="0.25">
      <c r="A607" t="s">
        <v>1154</v>
      </c>
      <c r="B607" s="9">
        <v>21.87</v>
      </c>
    </row>
    <row r="608" spans="1:2" x14ac:dyDescent="0.25">
      <c r="A608" t="s">
        <v>4604</v>
      </c>
      <c r="B608" s="9">
        <v>21.87</v>
      </c>
    </row>
    <row r="609" spans="1:2" x14ac:dyDescent="0.25">
      <c r="A609" t="s">
        <v>526</v>
      </c>
      <c r="B609" s="9">
        <v>21.87</v>
      </c>
    </row>
    <row r="610" spans="1:2" x14ac:dyDescent="0.25">
      <c r="A610" t="s">
        <v>4468</v>
      </c>
      <c r="B610" s="9">
        <v>21.87</v>
      </c>
    </row>
    <row r="611" spans="1:2" x14ac:dyDescent="0.25">
      <c r="A611" t="s">
        <v>2646</v>
      </c>
      <c r="B611" s="9">
        <v>21.87</v>
      </c>
    </row>
    <row r="612" spans="1:2" x14ac:dyDescent="0.25">
      <c r="A612" t="s">
        <v>1461</v>
      </c>
      <c r="B612" s="9">
        <v>21.87</v>
      </c>
    </row>
    <row r="613" spans="1:2" x14ac:dyDescent="0.25">
      <c r="A613" t="s">
        <v>6037</v>
      </c>
      <c r="B613" s="9">
        <v>21.87</v>
      </c>
    </row>
    <row r="614" spans="1:2" x14ac:dyDescent="0.25">
      <c r="A614" t="s">
        <v>1403</v>
      </c>
      <c r="B614" s="9">
        <v>21.87</v>
      </c>
    </row>
    <row r="615" spans="1:2" x14ac:dyDescent="0.25">
      <c r="A615" t="s">
        <v>4644</v>
      </c>
      <c r="B615" s="9">
        <v>21.87</v>
      </c>
    </row>
    <row r="616" spans="1:2" x14ac:dyDescent="0.25">
      <c r="A616" t="s">
        <v>1188</v>
      </c>
      <c r="B616" s="9">
        <v>21.825000000000003</v>
      </c>
    </row>
    <row r="617" spans="1:2" x14ac:dyDescent="0.25">
      <c r="A617" t="s">
        <v>904</v>
      </c>
      <c r="B617" s="9">
        <v>21.825000000000003</v>
      </c>
    </row>
    <row r="618" spans="1:2" x14ac:dyDescent="0.25">
      <c r="A618" t="s">
        <v>2211</v>
      </c>
      <c r="B618" s="9">
        <v>21.825000000000003</v>
      </c>
    </row>
    <row r="619" spans="1:2" x14ac:dyDescent="0.25">
      <c r="A619" t="s">
        <v>3232</v>
      </c>
      <c r="B619" s="9">
        <v>21.509999999999998</v>
      </c>
    </row>
    <row r="620" spans="1:2" x14ac:dyDescent="0.25">
      <c r="A620" t="s">
        <v>4849</v>
      </c>
      <c r="B620" s="9">
        <v>21.509999999999998</v>
      </c>
    </row>
    <row r="621" spans="1:2" x14ac:dyDescent="0.25">
      <c r="A621" t="s">
        <v>3792</v>
      </c>
      <c r="B621" s="9">
        <v>21.509999999999998</v>
      </c>
    </row>
    <row r="622" spans="1:2" x14ac:dyDescent="0.25">
      <c r="A622" t="s">
        <v>3404</v>
      </c>
      <c r="B622" s="9">
        <v>21.509999999999998</v>
      </c>
    </row>
    <row r="623" spans="1:2" x14ac:dyDescent="0.25">
      <c r="A623" t="s">
        <v>5376</v>
      </c>
      <c r="B623" s="9">
        <v>21.509999999999998</v>
      </c>
    </row>
    <row r="624" spans="1:2" x14ac:dyDescent="0.25">
      <c r="A624" t="s">
        <v>2517</v>
      </c>
      <c r="B624" s="9">
        <v>21.509999999999998</v>
      </c>
    </row>
    <row r="625" spans="1:2" x14ac:dyDescent="0.25">
      <c r="A625" t="s">
        <v>5868</v>
      </c>
      <c r="B625" s="9">
        <v>21.509999999999998</v>
      </c>
    </row>
    <row r="626" spans="1:2" x14ac:dyDescent="0.25">
      <c r="A626" t="s">
        <v>3736</v>
      </c>
      <c r="B626" s="9">
        <v>21.509999999999998</v>
      </c>
    </row>
    <row r="627" spans="1:2" x14ac:dyDescent="0.25">
      <c r="A627" t="s">
        <v>1930</v>
      </c>
      <c r="B627" s="9">
        <v>21.509999999999998</v>
      </c>
    </row>
    <row r="628" spans="1:2" x14ac:dyDescent="0.25">
      <c r="A628" t="s">
        <v>1886</v>
      </c>
      <c r="B628" s="9">
        <v>21.509999999999998</v>
      </c>
    </row>
    <row r="629" spans="1:2" x14ac:dyDescent="0.25">
      <c r="A629" t="s">
        <v>3507</v>
      </c>
      <c r="B629" s="9">
        <v>21.479999999999997</v>
      </c>
    </row>
    <row r="630" spans="1:2" x14ac:dyDescent="0.25">
      <c r="A630" t="s">
        <v>2348</v>
      </c>
      <c r="B630" s="9">
        <v>21.479999999999997</v>
      </c>
    </row>
    <row r="631" spans="1:2" x14ac:dyDescent="0.25">
      <c r="A631" t="s">
        <v>5539</v>
      </c>
      <c r="B631" s="9">
        <v>20.625</v>
      </c>
    </row>
    <row r="632" spans="1:2" x14ac:dyDescent="0.25">
      <c r="A632" t="s">
        <v>5166</v>
      </c>
      <c r="B632" s="9">
        <v>20.625</v>
      </c>
    </row>
    <row r="633" spans="1:2" x14ac:dyDescent="0.25">
      <c r="A633" t="s">
        <v>1808</v>
      </c>
      <c r="B633" s="9">
        <v>20.625</v>
      </c>
    </row>
    <row r="634" spans="1:2" x14ac:dyDescent="0.25">
      <c r="A634" t="s">
        <v>1690</v>
      </c>
      <c r="B634" s="9">
        <v>20.584999999999997</v>
      </c>
    </row>
    <row r="635" spans="1:2" x14ac:dyDescent="0.25">
      <c r="A635" t="s">
        <v>3120</v>
      </c>
      <c r="B635" s="9">
        <v>20.584999999999997</v>
      </c>
    </row>
    <row r="636" spans="1:2" x14ac:dyDescent="0.25">
      <c r="A636" t="s">
        <v>4431</v>
      </c>
      <c r="B636" s="9">
        <v>20.25</v>
      </c>
    </row>
    <row r="637" spans="1:2" x14ac:dyDescent="0.25">
      <c r="A637" t="s">
        <v>583</v>
      </c>
      <c r="B637" s="9">
        <v>20.25</v>
      </c>
    </row>
    <row r="638" spans="1:2" x14ac:dyDescent="0.25">
      <c r="A638" t="s">
        <v>4877</v>
      </c>
      <c r="B638" s="9">
        <v>20.25</v>
      </c>
    </row>
    <row r="639" spans="1:2" x14ac:dyDescent="0.25">
      <c r="A639" t="s">
        <v>4043</v>
      </c>
      <c r="B639" s="9">
        <v>20.25</v>
      </c>
    </row>
    <row r="640" spans="1:2" x14ac:dyDescent="0.25">
      <c r="A640" t="s">
        <v>2303</v>
      </c>
      <c r="B640" s="9">
        <v>20.25</v>
      </c>
    </row>
    <row r="641" spans="1:2" x14ac:dyDescent="0.25">
      <c r="A641" t="s">
        <v>3691</v>
      </c>
      <c r="B641" s="9">
        <v>20.25</v>
      </c>
    </row>
    <row r="642" spans="1:2" x14ac:dyDescent="0.25">
      <c r="A642" t="s">
        <v>4225</v>
      </c>
      <c r="B642" s="9">
        <v>20.25</v>
      </c>
    </row>
    <row r="643" spans="1:2" x14ac:dyDescent="0.25">
      <c r="A643" t="s">
        <v>5312</v>
      </c>
      <c r="B643" s="9">
        <v>19.899999999999999</v>
      </c>
    </row>
    <row r="644" spans="1:2" x14ac:dyDescent="0.25">
      <c r="A644" t="s">
        <v>4866</v>
      </c>
      <c r="B644" s="9">
        <v>19.899999999999999</v>
      </c>
    </row>
    <row r="645" spans="1:2" x14ac:dyDescent="0.25">
      <c r="A645" t="s">
        <v>2431</v>
      </c>
      <c r="B645" s="9">
        <v>19.899999999999999</v>
      </c>
    </row>
    <row r="646" spans="1:2" x14ac:dyDescent="0.25">
      <c r="A646" t="s">
        <v>1569</v>
      </c>
      <c r="B646" s="9">
        <v>19.424999999999997</v>
      </c>
    </row>
    <row r="647" spans="1:2" x14ac:dyDescent="0.25">
      <c r="A647" t="s">
        <v>4737</v>
      </c>
      <c r="B647" s="9">
        <v>19.02</v>
      </c>
    </row>
    <row r="648" spans="1:2" x14ac:dyDescent="0.25">
      <c r="A648" t="s">
        <v>1142</v>
      </c>
      <c r="B648" s="9">
        <v>19.02</v>
      </c>
    </row>
    <row r="649" spans="1:2" x14ac:dyDescent="0.25">
      <c r="A649" t="s">
        <v>4447</v>
      </c>
      <c r="B649" s="9">
        <v>19.02</v>
      </c>
    </row>
    <row r="650" spans="1:2" x14ac:dyDescent="0.25">
      <c r="A650" t="s">
        <v>3702</v>
      </c>
      <c r="B650" s="9">
        <v>19.02</v>
      </c>
    </row>
    <row r="651" spans="1:2" x14ac:dyDescent="0.25">
      <c r="A651" t="s">
        <v>5429</v>
      </c>
      <c r="B651" s="9">
        <v>18.689999999999998</v>
      </c>
    </row>
    <row r="652" spans="1:2" x14ac:dyDescent="0.25">
      <c r="A652" t="s">
        <v>1324</v>
      </c>
      <c r="B652" s="9">
        <v>18.225000000000001</v>
      </c>
    </row>
    <row r="653" spans="1:2" x14ac:dyDescent="0.25">
      <c r="A653" t="s">
        <v>2315</v>
      </c>
      <c r="B653" s="9">
        <v>18.225000000000001</v>
      </c>
    </row>
    <row r="654" spans="1:2" x14ac:dyDescent="0.25">
      <c r="A654" t="s">
        <v>4975</v>
      </c>
      <c r="B654" s="9">
        <v>17.924999999999997</v>
      </c>
    </row>
    <row r="655" spans="1:2" x14ac:dyDescent="0.25">
      <c r="A655" t="s">
        <v>1779</v>
      </c>
      <c r="B655" s="9">
        <v>17.924999999999997</v>
      </c>
    </row>
    <row r="656" spans="1:2" x14ac:dyDescent="0.25">
      <c r="A656" t="s">
        <v>5387</v>
      </c>
      <c r="B656" s="9">
        <v>17.91</v>
      </c>
    </row>
    <row r="657" spans="1:2" x14ac:dyDescent="0.25">
      <c r="A657" t="s">
        <v>2365</v>
      </c>
      <c r="B657" s="9">
        <v>17.91</v>
      </c>
    </row>
    <row r="658" spans="1:2" x14ac:dyDescent="0.25">
      <c r="A658" t="s">
        <v>651</v>
      </c>
      <c r="B658" s="9">
        <v>17.91</v>
      </c>
    </row>
    <row r="659" spans="1:2" x14ac:dyDescent="0.25">
      <c r="A659" t="s">
        <v>3661</v>
      </c>
      <c r="B659" s="9">
        <v>17.91</v>
      </c>
    </row>
    <row r="660" spans="1:2" x14ac:dyDescent="0.25">
      <c r="A660" t="s">
        <v>4690</v>
      </c>
      <c r="B660" s="9">
        <v>17.91</v>
      </c>
    </row>
    <row r="661" spans="1:2" x14ac:dyDescent="0.25">
      <c r="A661" t="s">
        <v>3747</v>
      </c>
      <c r="B661" s="9">
        <v>17.91</v>
      </c>
    </row>
    <row r="662" spans="1:2" x14ac:dyDescent="0.25">
      <c r="A662" t="s">
        <v>4696</v>
      </c>
      <c r="B662" s="9">
        <v>17.91</v>
      </c>
    </row>
    <row r="663" spans="1:2" x14ac:dyDescent="0.25">
      <c r="A663" t="s">
        <v>4507</v>
      </c>
      <c r="B663" s="9">
        <v>17.91</v>
      </c>
    </row>
    <row r="664" spans="1:2" x14ac:dyDescent="0.25">
      <c r="A664" t="s">
        <v>1091</v>
      </c>
      <c r="B664" s="9">
        <v>17.91</v>
      </c>
    </row>
    <row r="665" spans="1:2" x14ac:dyDescent="0.25">
      <c r="A665" t="s">
        <v>1020</v>
      </c>
      <c r="B665" s="9">
        <v>17.91</v>
      </c>
    </row>
    <row r="666" spans="1:2" x14ac:dyDescent="0.25">
      <c r="A666" t="s">
        <v>2735</v>
      </c>
      <c r="B666" s="9">
        <v>17.91</v>
      </c>
    </row>
    <row r="667" spans="1:2" x14ac:dyDescent="0.25">
      <c r="A667" t="s">
        <v>2139</v>
      </c>
      <c r="B667" s="9">
        <v>17.91</v>
      </c>
    </row>
    <row r="668" spans="1:2" x14ac:dyDescent="0.25">
      <c r="A668" t="s">
        <v>537</v>
      </c>
      <c r="B668" s="9">
        <v>17.91</v>
      </c>
    </row>
    <row r="669" spans="1:2" x14ac:dyDescent="0.25">
      <c r="A669" t="s">
        <v>2668</v>
      </c>
      <c r="B669" s="9">
        <v>17.91</v>
      </c>
    </row>
    <row r="670" spans="1:2" x14ac:dyDescent="0.25">
      <c r="A670" t="s">
        <v>610</v>
      </c>
      <c r="B670" s="9">
        <v>17.91</v>
      </c>
    </row>
    <row r="671" spans="1:2" x14ac:dyDescent="0.25">
      <c r="A671" t="s">
        <v>3012</v>
      </c>
      <c r="B671" s="9">
        <v>17.91</v>
      </c>
    </row>
    <row r="672" spans="1:2" x14ac:dyDescent="0.25">
      <c r="A672" t="s">
        <v>4772</v>
      </c>
      <c r="B672" s="9">
        <v>17.91</v>
      </c>
    </row>
    <row r="673" spans="1:2" x14ac:dyDescent="0.25">
      <c r="A673" t="s">
        <v>2873</v>
      </c>
      <c r="B673" s="9">
        <v>17.91</v>
      </c>
    </row>
    <row r="674" spans="1:2" x14ac:dyDescent="0.25">
      <c r="A674" t="s">
        <v>5404</v>
      </c>
      <c r="B674" s="9">
        <v>17.91</v>
      </c>
    </row>
    <row r="675" spans="1:2" x14ac:dyDescent="0.25">
      <c r="A675" t="s">
        <v>2593</v>
      </c>
      <c r="B675" s="9">
        <v>17.91</v>
      </c>
    </row>
    <row r="676" spans="1:2" x14ac:dyDescent="0.25">
      <c r="A676" t="s">
        <v>1443</v>
      </c>
      <c r="B676" s="9">
        <v>17.899999999999999</v>
      </c>
    </row>
    <row r="677" spans="1:2" x14ac:dyDescent="0.25">
      <c r="A677" t="s">
        <v>2884</v>
      </c>
      <c r="B677" s="9">
        <v>17.899999999999999</v>
      </c>
    </row>
    <row r="678" spans="1:2" x14ac:dyDescent="0.25">
      <c r="A678" t="s">
        <v>4871</v>
      </c>
      <c r="B678" s="9">
        <v>17.82</v>
      </c>
    </row>
    <row r="679" spans="1:2" x14ac:dyDescent="0.25">
      <c r="A679" t="s">
        <v>4473</v>
      </c>
      <c r="B679" s="9">
        <v>17.82</v>
      </c>
    </row>
    <row r="680" spans="1:2" x14ac:dyDescent="0.25">
      <c r="A680" t="s">
        <v>3613</v>
      </c>
      <c r="B680" s="9">
        <v>17.82</v>
      </c>
    </row>
    <row r="681" spans="1:2" x14ac:dyDescent="0.25">
      <c r="A681" t="s">
        <v>909</v>
      </c>
      <c r="B681" s="9">
        <v>17.82</v>
      </c>
    </row>
    <row r="682" spans="1:2" x14ac:dyDescent="0.25">
      <c r="A682" t="s">
        <v>4496</v>
      </c>
      <c r="B682" s="9">
        <v>17.82</v>
      </c>
    </row>
    <row r="683" spans="1:2" x14ac:dyDescent="0.25">
      <c r="A683" t="s">
        <v>1307</v>
      </c>
      <c r="B683" s="9">
        <v>17.46</v>
      </c>
    </row>
    <row r="684" spans="1:2" x14ac:dyDescent="0.25">
      <c r="A684" t="s">
        <v>5503</v>
      </c>
      <c r="B684" s="9">
        <v>17.46</v>
      </c>
    </row>
    <row r="685" spans="1:2" x14ac:dyDescent="0.25">
      <c r="A685" t="s">
        <v>1295</v>
      </c>
      <c r="B685" s="9">
        <v>17.46</v>
      </c>
    </row>
    <row r="686" spans="1:2" x14ac:dyDescent="0.25">
      <c r="A686" t="s">
        <v>5599</v>
      </c>
      <c r="B686" s="9">
        <v>17.46</v>
      </c>
    </row>
    <row r="687" spans="1:2" x14ac:dyDescent="0.25">
      <c r="A687" t="s">
        <v>645</v>
      </c>
      <c r="B687" s="9">
        <v>16.875</v>
      </c>
    </row>
    <row r="688" spans="1:2" x14ac:dyDescent="0.25">
      <c r="A688" t="s">
        <v>5149</v>
      </c>
      <c r="B688" s="9">
        <v>16.875</v>
      </c>
    </row>
    <row r="689" spans="1:2" x14ac:dyDescent="0.25">
      <c r="A689" t="s">
        <v>4514</v>
      </c>
      <c r="B689" s="9">
        <v>16.5</v>
      </c>
    </row>
    <row r="690" spans="1:2" x14ac:dyDescent="0.25">
      <c r="A690" t="s">
        <v>740</v>
      </c>
      <c r="B690" s="9">
        <v>16.5</v>
      </c>
    </row>
    <row r="691" spans="1:2" x14ac:dyDescent="0.25">
      <c r="A691" t="s">
        <v>2135</v>
      </c>
      <c r="B691" s="9">
        <v>16.5</v>
      </c>
    </row>
    <row r="692" spans="1:2" x14ac:dyDescent="0.25">
      <c r="A692" t="s">
        <v>4373</v>
      </c>
      <c r="B692" s="9">
        <v>16.5</v>
      </c>
    </row>
    <row r="693" spans="1:2" x14ac:dyDescent="0.25">
      <c r="A693" t="s">
        <v>3501</v>
      </c>
      <c r="B693" s="9">
        <v>16.5</v>
      </c>
    </row>
    <row r="694" spans="1:2" x14ac:dyDescent="0.25">
      <c r="A694" t="s">
        <v>1773</v>
      </c>
      <c r="B694" s="9">
        <v>16.11</v>
      </c>
    </row>
    <row r="695" spans="1:2" x14ac:dyDescent="0.25">
      <c r="A695" t="s">
        <v>1409</v>
      </c>
      <c r="B695" s="9">
        <v>16.11</v>
      </c>
    </row>
    <row r="696" spans="1:2" x14ac:dyDescent="0.25">
      <c r="A696" t="s">
        <v>5014</v>
      </c>
      <c r="B696" s="9">
        <v>16.11</v>
      </c>
    </row>
    <row r="697" spans="1:2" x14ac:dyDescent="0.25">
      <c r="A697" t="s">
        <v>2165</v>
      </c>
      <c r="B697" s="9">
        <v>16.11</v>
      </c>
    </row>
    <row r="698" spans="1:2" x14ac:dyDescent="0.25">
      <c r="A698" t="s">
        <v>3090</v>
      </c>
      <c r="B698" s="9">
        <v>16.11</v>
      </c>
    </row>
    <row r="699" spans="1:2" x14ac:dyDescent="0.25">
      <c r="A699" t="s">
        <v>1136</v>
      </c>
      <c r="B699" s="9">
        <v>15.85</v>
      </c>
    </row>
    <row r="700" spans="1:2" x14ac:dyDescent="0.25">
      <c r="A700" t="s">
        <v>3573</v>
      </c>
      <c r="B700" s="9">
        <v>15.54</v>
      </c>
    </row>
    <row r="701" spans="1:2" x14ac:dyDescent="0.25">
      <c r="A701" t="s">
        <v>2189</v>
      </c>
      <c r="B701" s="9">
        <v>15.54</v>
      </c>
    </row>
    <row r="702" spans="1:2" x14ac:dyDescent="0.25">
      <c r="A702" t="s">
        <v>3986</v>
      </c>
      <c r="B702" s="9">
        <v>15.54</v>
      </c>
    </row>
    <row r="703" spans="1:2" x14ac:dyDescent="0.25">
      <c r="A703" t="s">
        <v>774</v>
      </c>
      <c r="B703" s="9">
        <v>15.54</v>
      </c>
    </row>
    <row r="704" spans="1:2" x14ac:dyDescent="0.25">
      <c r="A704" t="s">
        <v>5811</v>
      </c>
      <c r="B704" s="9">
        <v>15.54</v>
      </c>
    </row>
    <row r="705" spans="1:2" x14ac:dyDescent="0.25">
      <c r="A705" t="s">
        <v>4622</v>
      </c>
      <c r="B705" s="9">
        <v>15.54</v>
      </c>
    </row>
    <row r="706" spans="1:2" x14ac:dyDescent="0.25">
      <c r="A706" t="s">
        <v>3567</v>
      </c>
      <c r="B706" s="9">
        <v>15.54</v>
      </c>
    </row>
    <row r="707" spans="1:2" x14ac:dyDescent="0.25">
      <c r="A707" t="s">
        <v>2805</v>
      </c>
      <c r="B707" s="9">
        <v>15.54</v>
      </c>
    </row>
    <row r="708" spans="1:2" x14ac:dyDescent="0.25">
      <c r="A708" t="s">
        <v>3645</v>
      </c>
      <c r="B708" s="9">
        <v>15.54</v>
      </c>
    </row>
    <row r="709" spans="1:2" x14ac:dyDescent="0.25">
      <c r="A709" t="s">
        <v>1285</v>
      </c>
      <c r="B709" s="9">
        <v>15.54</v>
      </c>
    </row>
    <row r="710" spans="1:2" x14ac:dyDescent="0.25">
      <c r="A710" t="s">
        <v>3262</v>
      </c>
      <c r="B710" s="9">
        <v>15.54</v>
      </c>
    </row>
    <row r="711" spans="1:2" x14ac:dyDescent="0.25">
      <c r="A711" t="s">
        <v>5109</v>
      </c>
      <c r="B711" s="9">
        <v>15.54</v>
      </c>
    </row>
    <row r="712" spans="1:2" x14ac:dyDescent="0.25">
      <c r="A712" t="s">
        <v>2640</v>
      </c>
      <c r="B712" s="9">
        <v>14.924999999999999</v>
      </c>
    </row>
    <row r="713" spans="1:2" x14ac:dyDescent="0.25">
      <c r="A713" t="s">
        <v>2217</v>
      </c>
      <c r="B713" s="9">
        <v>14.924999999999999</v>
      </c>
    </row>
    <row r="714" spans="1:2" x14ac:dyDescent="0.25">
      <c r="A714" t="s">
        <v>3250</v>
      </c>
      <c r="B714" s="9">
        <v>14.924999999999999</v>
      </c>
    </row>
    <row r="715" spans="1:2" x14ac:dyDescent="0.25">
      <c r="A715" t="s">
        <v>2240</v>
      </c>
      <c r="B715" s="9">
        <v>14.85</v>
      </c>
    </row>
    <row r="716" spans="1:2" x14ac:dyDescent="0.25">
      <c r="A716" t="s">
        <v>3852</v>
      </c>
      <c r="B716" s="9">
        <v>14.85</v>
      </c>
    </row>
    <row r="717" spans="1:2" x14ac:dyDescent="0.25">
      <c r="A717" t="s">
        <v>2691</v>
      </c>
      <c r="B717" s="9">
        <v>14.58</v>
      </c>
    </row>
    <row r="718" spans="1:2" x14ac:dyDescent="0.25">
      <c r="A718" t="s">
        <v>4701</v>
      </c>
      <c r="B718" s="9">
        <v>14.58</v>
      </c>
    </row>
    <row r="719" spans="1:2" x14ac:dyDescent="0.25">
      <c r="A719" t="s">
        <v>4719</v>
      </c>
      <c r="B719" s="9">
        <v>14.58</v>
      </c>
    </row>
    <row r="720" spans="1:2" x14ac:dyDescent="0.25">
      <c r="A720" t="s">
        <v>1229</v>
      </c>
      <c r="B720" s="9">
        <v>14.58</v>
      </c>
    </row>
    <row r="721" spans="1:2" x14ac:dyDescent="0.25">
      <c r="A721" t="s">
        <v>4524</v>
      </c>
      <c r="B721" s="9">
        <v>14.58</v>
      </c>
    </row>
    <row r="722" spans="1:2" x14ac:dyDescent="0.25">
      <c r="A722" t="s">
        <v>1684</v>
      </c>
      <c r="B722" s="9">
        <v>14.58</v>
      </c>
    </row>
    <row r="723" spans="1:2" x14ac:dyDescent="0.25">
      <c r="A723" t="s">
        <v>1125</v>
      </c>
      <c r="B723" s="9">
        <v>14.55</v>
      </c>
    </row>
    <row r="724" spans="1:2" x14ac:dyDescent="0.25">
      <c r="A724" t="s">
        <v>2114</v>
      </c>
      <c r="B724" s="9">
        <v>14.339999999999998</v>
      </c>
    </row>
    <row r="725" spans="1:2" x14ac:dyDescent="0.25">
      <c r="A725" t="s">
        <v>5863</v>
      </c>
      <c r="B725" s="9">
        <v>14.339999999999998</v>
      </c>
    </row>
    <row r="726" spans="1:2" x14ac:dyDescent="0.25">
      <c r="A726" t="s">
        <v>2890</v>
      </c>
      <c r="B726" s="9">
        <v>14.339999999999998</v>
      </c>
    </row>
    <row r="727" spans="1:2" x14ac:dyDescent="0.25">
      <c r="A727" t="s">
        <v>5805</v>
      </c>
      <c r="B727" s="9">
        <v>14.339999999999998</v>
      </c>
    </row>
    <row r="728" spans="1:2" x14ac:dyDescent="0.25">
      <c r="A728" t="s">
        <v>3679</v>
      </c>
      <c r="B728" s="9">
        <v>14.339999999999998</v>
      </c>
    </row>
    <row r="729" spans="1:2" x14ac:dyDescent="0.25">
      <c r="A729" t="s">
        <v>1761</v>
      </c>
      <c r="B729" s="9">
        <v>14.339999999999998</v>
      </c>
    </row>
    <row r="730" spans="1:2" x14ac:dyDescent="0.25">
      <c r="A730" t="s">
        <v>2460</v>
      </c>
      <c r="B730" s="9">
        <v>14.339999999999998</v>
      </c>
    </row>
    <row r="731" spans="1:2" x14ac:dyDescent="0.25">
      <c r="A731" t="s">
        <v>1131</v>
      </c>
      <c r="B731" s="9">
        <v>14.339999999999998</v>
      </c>
    </row>
    <row r="732" spans="1:2" x14ac:dyDescent="0.25">
      <c r="A732" t="s">
        <v>2321</v>
      </c>
      <c r="B732" s="9">
        <v>13.75</v>
      </c>
    </row>
    <row r="733" spans="1:2" x14ac:dyDescent="0.25">
      <c r="A733" t="s">
        <v>4490</v>
      </c>
      <c r="B733" s="9">
        <v>13.5</v>
      </c>
    </row>
    <row r="734" spans="1:2" x14ac:dyDescent="0.25">
      <c r="A734" t="s">
        <v>4203</v>
      </c>
      <c r="B734" s="9">
        <v>13.5</v>
      </c>
    </row>
    <row r="735" spans="1:2" x14ac:dyDescent="0.25">
      <c r="A735" t="s">
        <v>1034</v>
      </c>
      <c r="B735" s="9">
        <v>13.5</v>
      </c>
    </row>
    <row r="736" spans="1:2" x14ac:dyDescent="0.25">
      <c r="A736" t="s">
        <v>2696</v>
      </c>
      <c r="B736" s="9">
        <v>13.5</v>
      </c>
    </row>
    <row r="737" spans="1:2" x14ac:dyDescent="0.25">
      <c r="A737" t="s">
        <v>3381</v>
      </c>
      <c r="B737" s="9">
        <v>13.5</v>
      </c>
    </row>
    <row r="738" spans="1:2" x14ac:dyDescent="0.25">
      <c r="A738" t="s">
        <v>3947</v>
      </c>
      <c r="B738" s="9">
        <v>13.5</v>
      </c>
    </row>
    <row r="739" spans="1:2" x14ac:dyDescent="0.25">
      <c r="A739" t="s">
        <v>2109</v>
      </c>
      <c r="B739" s="9">
        <v>13.5</v>
      </c>
    </row>
    <row r="740" spans="1:2" x14ac:dyDescent="0.25">
      <c r="A740" t="s">
        <v>5689</v>
      </c>
      <c r="B740" s="9">
        <v>13.424999999999997</v>
      </c>
    </row>
    <row r="741" spans="1:2" x14ac:dyDescent="0.25">
      <c r="A741" t="s">
        <v>2125</v>
      </c>
      <c r="B741" s="9">
        <v>13.424999999999997</v>
      </c>
    </row>
    <row r="742" spans="1:2" x14ac:dyDescent="0.25">
      <c r="A742" t="s">
        <v>3460</v>
      </c>
      <c r="B742" s="9">
        <v>13.424999999999997</v>
      </c>
    </row>
    <row r="743" spans="1:2" x14ac:dyDescent="0.25">
      <c r="A743" t="s">
        <v>4639</v>
      </c>
      <c r="B743" s="9">
        <v>13.424999999999997</v>
      </c>
    </row>
    <row r="744" spans="1:2" x14ac:dyDescent="0.25">
      <c r="A744" t="s">
        <v>5509</v>
      </c>
      <c r="B744" s="9">
        <v>13.365</v>
      </c>
    </row>
    <row r="745" spans="1:2" x14ac:dyDescent="0.25">
      <c r="A745" t="s">
        <v>1108</v>
      </c>
      <c r="B745" s="9">
        <v>13.365</v>
      </c>
    </row>
    <row r="746" spans="1:2" x14ac:dyDescent="0.25">
      <c r="A746" t="s">
        <v>3589</v>
      </c>
      <c r="B746" s="9">
        <v>13.365</v>
      </c>
    </row>
    <row r="747" spans="1:2" x14ac:dyDescent="0.25">
      <c r="A747" t="s">
        <v>4276</v>
      </c>
      <c r="B747" s="9">
        <v>13.095000000000001</v>
      </c>
    </row>
    <row r="748" spans="1:2" x14ac:dyDescent="0.25">
      <c r="A748" t="s">
        <v>1045</v>
      </c>
      <c r="B748" s="9">
        <v>13.095000000000001</v>
      </c>
    </row>
    <row r="749" spans="1:2" x14ac:dyDescent="0.25">
      <c r="A749" t="s">
        <v>1241</v>
      </c>
      <c r="B749" s="9">
        <v>12.95</v>
      </c>
    </row>
    <row r="750" spans="1:2" x14ac:dyDescent="0.25">
      <c r="A750" t="s">
        <v>503</v>
      </c>
      <c r="B750" s="9">
        <v>12.95</v>
      </c>
    </row>
    <row r="751" spans="1:2" x14ac:dyDescent="0.25">
      <c r="A751" t="s">
        <v>1335</v>
      </c>
      <c r="B751" s="9">
        <v>12.95</v>
      </c>
    </row>
    <row r="752" spans="1:2" x14ac:dyDescent="0.25">
      <c r="A752" t="s">
        <v>4401</v>
      </c>
      <c r="B752" s="9">
        <v>12.95</v>
      </c>
    </row>
    <row r="753" spans="1:2" x14ac:dyDescent="0.25">
      <c r="A753" t="s">
        <v>5969</v>
      </c>
      <c r="B753" s="9">
        <v>12.95</v>
      </c>
    </row>
    <row r="754" spans="1:2" x14ac:dyDescent="0.25">
      <c r="A754" t="s">
        <v>6135</v>
      </c>
      <c r="B754" s="9">
        <v>12.375</v>
      </c>
    </row>
    <row r="755" spans="1:2" x14ac:dyDescent="0.25">
      <c r="A755" t="s">
        <v>4479</v>
      </c>
      <c r="B755" s="9">
        <v>12.375</v>
      </c>
    </row>
    <row r="756" spans="1:2" x14ac:dyDescent="0.25">
      <c r="A756" t="s">
        <v>634</v>
      </c>
      <c r="B756" s="9">
        <v>12.375</v>
      </c>
    </row>
    <row r="757" spans="1:2" x14ac:dyDescent="0.25">
      <c r="A757" t="s">
        <v>4009</v>
      </c>
      <c r="B757" s="9">
        <v>12.15</v>
      </c>
    </row>
    <row r="758" spans="1:2" x14ac:dyDescent="0.25">
      <c r="A758" t="s">
        <v>1218</v>
      </c>
      <c r="B758" s="9">
        <v>12.15</v>
      </c>
    </row>
    <row r="759" spans="1:2" x14ac:dyDescent="0.25">
      <c r="A759" t="s">
        <v>5750</v>
      </c>
      <c r="B759" s="9">
        <v>12.15</v>
      </c>
    </row>
    <row r="760" spans="1:2" x14ac:dyDescent="0.25">
      <c r="A760" t="s">
        <v>3814</v>
      </c>
      <c r="B760" s="9">
        <v>11.94</v>
      </c>
    </row>
    <row r="761" spans="1:2" x14ac:dyDescent="0.25">
      <c r="A761" t="s">
        <v>5218</v>
      </c>
      <c r="B761" s="9">
        <v>11.94</v>
      </c>
    </row>
    <row r="762" spans="1:2" x14ac:dyDescent="0.25">
      <c r="A762" t="s">
        <v>622</v>
      </c>
      <c r="B762" s="9">
        <v>11.94</v>
      </c>
    </row>
    <row r="763" spans="1:2" x14ac:dyDescent="0.25">
      <c r="A763" t="s">
        <v>3868</v>
      </c>
      <c r="B763" s="9">
        <v>11.94</v>
      </c>
    </row>
    <row r="764" spans="1:2" x14ac:dyDescent="0.25">
      <c r="A764" t="s">
        <v>2021</v>
      </c>
      <c r="B764" s="9">
        <v>11.94</v>
      </c>
    </row>
    <row r="765" spans="1:2" x14ac:dyDescent="0.25">
      <c r="A765" t="s">
        <v>1257</v>
      </c>
      <c r="B765" s="9">
        <v>11.94</v>
      </c>
    </row>
    <row r="766" spans="1:2" x14ac:dyDescent="0.25">
      <c r="A766" t="s">
        <v>1067</v>
      </c>
      <c r="B766" s="9">
        <v>11.94</v>
      </c>
    </row>
    <row r="767" spans="1:2" x14ac:dyDescent="0.25">
      <c r="A767" t="s">
        <v>3874</v>
      </c>
      <c r="B767" s="9">
        <v>11.94</v>
      </c>
    </row>
    <row r="768" spans="1:2" x14ac:dyDescent="0.25">
      <c r="A768" t="s">
        <v>572</v>
      </c>
      <c r="B768" s="9">
        <v>11.654999999999999</v>
      </c>
    </row>
    <row r="769" spans="1:2" x14ac:dyDescent="0.25">
      <c r="A769" t="s">
        <v>2679</v>
      </c>
      <c r="B769" s="9">
        <v>11.654999999999999</v>
      </c>
    </row>
    <row r="770" spans="1:2" x14ac:dyDescent="0.25">
      <c r="A770" t="s">
        <v>5846</v>
      </c>
      <c r="B770" s="9">
        <v>11.25</v>
      </c>
    </row>
    <row r="771" spans="1:2" x14ac:dyDescent="0.25">
      <c r="A771" t="s">
        <v>1119</v>
      </c>
      <c r="B771" s="9">
        <v>11.25</v>
      </c>
    </row>
    <row r="772" spans="1:2" x14ac:dyDescent="0.25">
      <c r="A772" t="s">
        <v>1200</v>
      </c>
      <c r="B772" s="9">
        <v>11.25</v>
      </c>
    </row>
    <row r="773" spans="1:2" x14ac:dyDescent="0.25">
      <c r="A773" t="s">
        <v>628</v>
      </c>
      <c r="B773" s="9">
        <v>11.25</v>
      </c>
    </row>
    <row r="774" spans="1:2" x14ac:dyDescent="0.25">
      <c r="A774" t="s">
        <v>807</v>
      </c>
      <c r="B774" s="9">
        <v>10.935</v>
      </c>
    </row>
    <row r="775" spans="1:2" x14ac:dyDescent="0.25">
      <c r="A775" t="s">
        <v>3296</v>
      </c>
      <c r="B775" s="9">
        <v>10.935</v>
      </c>
    </row>
    <row r="776" spans="1:2" x14ac:dyDescent="0.25">
      <c r="A776" t="s">
        <v>5463</v>
      </c>
      <c r="B776" s="9">
        <v>10.935</v>
      </c>
    </row>
    <row r="777" spans="1:2" x14ac:dyDescent="0.25">
      <c r="A777" t="s">
        <v>4661</v>
      </c>
      <c r="B777" s="9">
        <v>10.754999999999999</v>
      </c>
    </row>
    <row r="778" spans="1:2" x14ac:dyDescent="0.25">
      <c r="A778" t="s">
        <v>2826</v>
      </c>
      <c r="B778" s="9">
        <v>10.754999999999999</v>
      </c>
    </row>
    <row r="779" spans="1:2" x14ac:dyDescent="0.25">
      <c r="A779" t="s">
        <v>5634</v>
      </c>
      <c r="B779" s="9">
        <v>10.754999999999999</v>
      </c>
    </row>
    <row r="780" spans="1:2" x14ac:dyDescent="0.25">
      <c r="A780" t="s">
        <v>3375</v>
      </c>
      <c r="B780" s="9">
        <v>10.754999999999999</v>
      </c>
    </row>
    <row r="781" spans="1:2" x14ac:dyDescent="0.25">
      <c r="A781" t="s">
        <v>3096</v>
      </c>
      <c r="B781" s="9">
        <v>10.739999999999998</v>
      </c>
    </row>
    <row r="782" spans="1:2" x14ac:dyDescent="0.25">
      <c r="A782" t="s">
        <v>6027</v>
      </c>
      <c r="B782" s="9">
        <v>10.739999999999998</v>
      </c>
    </row>
    <row r="783" spans="1:2" x14ac:dyDescent="0.25">
      <c r="A783" t="s">
        <v>5026</v>
      </c>
      <c r="B783" s="9">
        <v>10.739999999999998</v>
      </c>
    </row>
    <row r="784" spans="1:2" x14ac:dyDescent="0.25">
      <c r="A784" t="s">
        <v>3534</v>
      </c>
      <c r="B784" s="9">
        <v>10.739999999999998</v>
      </c>
    </row>
    <row r="785" spans="1:2" x14ac:dyDescent="0.25">
      <c r="A785" t="s">
        <v>6129</v>
      </c>
      <c r="B785" s="9">
        <v>9.9499999999999993</v>
      </c>
    </row>
    <row r="786" spans="1:2" x14ac:dyDescent="0.25">
      <c r="A786" t="s">
        <v>5364</v>
      </c>
      <c r="B786" s="9">
        <v>9.9499999999999993</v>
      </c>
    </row>
    <row r="787" spans="1:2" x14ac:dyDescent="0.25">
      <c r="A787" t="s">
        <v>4844</v>
      </c>
      <c r="B787" s="9">
        <v>9.9499999999999993</v>
      </c>
    </row>
    <row r="788" spans="1:2" x14ac:dyDescent="0.25">
      <c r="A788" t="s">
        <v>1891</v>
      </c>
      <c r="B788" s="9">
        <v>9.9499999999999993</v>
      </c>
    </row>
    <row r="789" spans="1:2" x14ac:dyDescent="0.25">
      <c r="A789" t="s">
        <v>4141</v>
      </c>
      <c r="B789" s="9">
        <v>9.9499999999999993</v>
      </c>
    </row>
    <row r="790" spans="1:2" x14ac:dyDescent="0.25">
      <c r="A790" t="s">
        <v>868</v>
      </c>
      <c r="B790" s="9">
        <v>9.51</v>
      </c>
    </row>
    <row r="791" spans="1:2" x14ac:dyDescent="0.25">
      <c r="A791" t="s">
        <v>967</v>
      </c>
      <c r="B791" s="9">
        <v>9.51</v>
      </c>
    </row>
    <row r="792" spans="1:2" x14ac:dyDescent="0.25">
      <c r="A792" t="s">
        <v>4338</v>
      </c>
      <c r="B792" s="9">
        <v>9.51</v>
      </c>
    </row>
    <row r="793" spans="1:2" x14ac:dyDescent="0.25">
      <c r="A793" t="s">
        <v>3518</v>
      </c>
      <c r="B793" s="9">
        <v>9.51</v>
      </c>
    </row>
    <row r="794" spans="1:2" x14ac:dyDescent="0.25">
      <c r="A794" t="s">
        <v>893</v>
      </c>
      <c r="B794" s="9">
        <v>9.51</v>
      </c>
    </row>
    <row r="795" spans="1:2" x14ac:dyDescent="0.25">
      <c r="A795" t="s">
        <v>3060</v>
      </c>
      <c r="B795" s="9">
        <v>9.51</v>
      </c>
    </row>
    <row r="796" spans="1:2" x14ac:dyDescent="0.25">
      <c r="A796" t="s">
        <v>2947</v>
      </c>
      <c r="B796" s="9">
        <v>9.51</v>
      </c>
    </row>
    <row r="797" spans="1:2" x14ac:dyDescent="0.25">
      <c r="A797" t="s">
        <v>4993</v>
      </c>
      <c r="B797" s="9">
        <v>9.51</v>
      </c>
    </row>
    <row r="798" spans="1:2" x14ac:dyDescent="0.25">
      <c r="A798" t="s">
        <v>2765</v>
      </c>
      <c r="B798" s="9">
        <v>9.51</v>
      </c>
    </row>
    <row r="799" spans="1:2" x14ac:dyDescent="0.25">
      <c r="A799" t="s">
        <v>4565</v>
      </c>
      <c r="B799" s="9">
        <v>8.9550000000000001</v>
      </c>
    </row>
    <row r="800" spans="1:2" x14ac:dyDescent="0.25">
      <c r="A800" t="s">
        <v>5280</v>
      </c>
      <c r="B800" s="9">
        <v>8.9550000000000001</v>
      </c>
    </row>
    <row r="801" spans="1:2" x14ac:dyDescent="0.25">
      <c r="A801" t="s">
        <v>2831</v>
      </c>
      <c r="B801" s="9">
        <v>8.9550000000000001</v>
      </c>
    </row>
    <row r="802" spans="1:2" x14ac:dyDescent="0.25">
      <c r="A802" t="s">
        <v>6003</v>
      </c>
      <c r="B802" s="9">
        <v>8.9550000000000001</v>
      </c>
    </row>
    <row r="803" spans="1:2" x14ac:dyDescent="0.25">
      <c r="A803" t="s">
        <v>6108</v>
      </c>
      <c r="B803" s="9">
        <v>8.9550000000000001</v>
      </c>
    </row>
    <row r="804" spans="1:2" x14ac:dyDescent="0.25">
      <c r="A804" t="s">
        <v>3897</v>
      </c>
      <c r="B804" s="9">
        <v>8.9550000000000001</v>
      </c>
    </row>
    <row r="805" spans="1:2" x14ac:dyDescent="0.25">
      <c r="A805" t="s">
        <v>3126</v>
      </c>
      <c r="B805" s="9">
        <v>8.9550000000000001</v>
      </c>
    </row>
    <row r="806" spans="1:2" x14ac:dyDescent="0.25">
      <c r="A806" t="s">
        <v>5928</v>
      </c>
      <c r="B806" s="9">
        <v>8.9499999999999993</v>
      </c>
    </row>
    <row r="807" spans="1:2" x14ac:dyDescent="0.25">
      <c r="A807" t="s">
        <v>4778</v>
      </c>
      <c r="B807" s="9">
        <v>8.9499999999999993</v>
      </c>
    </row>
    <row r="808" spans="1:2" x14ac:dyDescent="0.25">
      <c r="A808" t="s">
        <v>5092</v>
      </c>
      <c r="B808" s="9">
        <v>8.91</v>
      </c>
    </row>
    <row r="809" spans="1:2" x14ac:dyDescent="0.25">
      <c r="A809" t="s">
        <v>4627</v>
      </c>
      <c r="B809" s="9">
        <v>8.91</v>
      </c>
    </row>
    <row r="810" spans="1:2" x14ac:dyDescent="0.25">
      <c r="A810" t="s">
        <v>5744</v>
      </c>
      <c r="B810" s="9">
        <v>8.91</v>
      </c>
    </row>
    <row r="811" spans="1:2" x14ac:dyDescent="0.25">
      <c r="A811" t="s">
        <v>5213</v>
      </c>
      <c r="B811" s="9">
        <v>8.91</v>
      </c>
    </row>
    <row r="812" spans="1:2" x14ac:dyDescent="0.25">
      <c r="A812" t="s">
        <v>2571</v>
      </c>
      <c r="B812" s="9">
        <v>8.91</v>
      </c>
    </row>
    <row r="813" spans="1:2" x14ac:dyDescent="0.25">
      <c r="A813" t="s">
        <v>695</v>
      </c>
      <c r="B813" s="9">
        <v>8.73</v>
      </c>
    </row>
    <row r="814" spans="1:2" x14ac:dyDescent="0.25">
      <c r="A814" t="s">
        <v>2753</v>
      </c>
      <c r="B814" s="9">
        <v>8.73</v>
      </c>
    </row>
    <row r="815" spans="1:2" x14ac:dyDescent="0.25">
      <c r="A815" t="s">
        <v>2561</v>
      </c>
      <c r="B815" s="9">
        <v>8.73</v>
      </c>
    </row>
    <row r="816" spans="1:2" x14ac:dyDescent="0.25">
      <c r="A816" t="s">
        <v>3006</v>
      </c>
      <c r="B816" s="9">
        <v>8.73</v>
      </c>
    </row>
    <row r="817" spans="1:2" x14ac:dyDescent="0.25">
      <c r="A817" t="s">
        <v>1797</v>
      </c>
      <c r="B817" s="9">
        <v>8.73</v>
      </c>
    </row>
    <row r="818" spans="1:2" x14ac:dyDescent="0.25">
      <c r="A818" t="s">
        <v>1785</v>
      </c>
      <c r="B818" s="9">
        <v>8.73</v>
      </c>
    </row>
    <row r="819" spans="1:2" x14ac:dyDescent="0.25">
      <c r="A819" t="s">
        <v>4678</v>
      </c>
      <c r="B819" s="9">
        <v>8.73</v>
      </c>
    </row>
    <row r="820" spans="1:2" x14ac:dyDescent="0.25">
      <c r="A820" t="s">
        <v>2851</v>
      </c>
      <c r="B820" s="9">
        <v>8.73</v>
      </c>
    </row>
    <row r="821" spans="1:2" x14ac:dyDescent="0.25">
      <c r="A821" t="s">
        <v>4860</v>
      </c>
      <c r="B821" s="9">
        <v>8.73</v>
      </c>
    </row>
    <row r="822" spans="1:2" x14ac:dyDescent="0.25">
      <c r="A822" t="s">
        <v>3635</v>
      </c>
      <c r="B822" s="9">
        <v>8.73</v>
      </c>
    </row>
    <row r="823" spans="1:2" x14ac:dyDescent="0.25">
      <c r="A823" t="s">
        <v>3178</v>
      </c>
      <c r="B823" s="9">
        <v>8.73</v>
      </c>
    </row>
    <row r="824" spans="1:2" x14ac:dyDescent="0.25">
      <c r="A824" t="s">
        <v>5975</v>
      </c>
      <c r="B824" s="9">
        <v>8.25</v>
      </c>
    </row>
    <row r="825" spans="1:2" x14ac:dyDescent="0.25">
      <c r="A825" t="s">
        <v>1522</v>
      </c>
      <c r="B825" s="9">
        <v>8.25</v>
      </c>
    </row>
    <row r="826" spans="1:2" x14ac:dyDescent="0.25">
      <c r="A826" t="s">
        <v>2120</v>
      </c>
      <c r="B826" s="9">
        <v>8.25</v>
      </c>
    </row>
    <row r="827" spans="1:2" x14ac:dyDescent="0.25">
      <c r="A827" t="s">
        <v>4117</v>
      </c>
      <c r="B827" s="9">
        <v>8.25</v>
      </c>
    </row>
    <row r="828" spans="1:2" x14ac:dyDescent="0.25">
      <c r="A828" t="s">
        <v>4344</v>
      </c>
      <c r="B828" s="9">
        <v>8.25</v>
      </c>
    </row>
    <row r="829" spans="1:2" x14ac:dyDescent="0.25">
      <c r="A829" t="s">
        <v>5258</v>
      </c>
      <c r="B829" s="9">
        <v>8.25</v>
      </c>
    </row>
    <row r="830" spans="1:2" x14ac:dyDescent="0.25">
      <c r="A830" t="s">
        <v>2941</v>
      </c>
      <c r="B830" s="9">
        <v>8.25</v>
      </c>
    </row>
    <row r="831" spans="1:2" x14ac:dyDescent="0.25">
      <c r="A831" t="s">
        <v>2617</v>
      </c>
      <c r="B831" s="9">
        <v>8.0549999999999997</v>
      </c>
    </row>
    <row r="832" spans="1:2" x14ac:dyDescent="0.25">
      <c r="A832" t="s">
        <v>3315</v>
      </c>
      <c r="B832" s="9">
        <v>8.0549999999999997</v>
      </c>
    </row>
    <row r="833" spans="1:2" x14ac:dyDescent="0.25">
      <c r="A833" t="s">
        <v>1645</v>
      </c>
      <c r="B833" s="9">
        <v>8.0549999999999997</v>
      </c>
    </row>
    <row r="834" spans="1:2" x14ac:dyDescent="0.25">
      <c r="A834" t="s">
        <v>5004</v>
      </c>
      <c r="B834" s="9">
        <v>8.0549999999999997</v>
      </c>
    </row>
    <row r="835" spans="1:2" x14ac:dyDescent="0.25">
      <c r="A835" t="s">
        <v>3831</v>
      </c>
      <c r="B835" s="9">
        <v>8.0549999999999997</v>
      </c>
    </row>
    <row r="836" spans="1:2" x14ac:dyDescent="0.25">
      <c r="A836" t="s">
        <v>5064</v>
      </c>
      <c r="B836" s="9">
        <v>8.0549999999999997</v>
      </c>
    </row>
    <row r="837" spans="1:2" x14ac:dyDescent="0.25">
      <c r="A837" t="s">
        <v>728</v>
      </c>
      <c r="B837" s="9">
        <v>8.0549999999999997</v>
      </c>
    </row>
    <row r="838" spans="1:2" x14ac:dyDescent="0.25">
      <c r="A838" t="s">
        <v>4367</v>
      </c>
      <c r="B838" s="9">
        <v>8.0549999999999997</v>
      </c>
    </row>
    <row r="839" spans="1:2" x14ac:dyDescent="0.25">
      <c r="A839" t="s">
        <v>4458</v>
      </c>
      <c r="B839" s="9">
        <v>7.77</v>
      </c>
    </row>
    <row r="840" spans="1:2" x14ac:dyDescent="0.25">
      <c r="A840" t="s">
        <v>5701</v>
      </c>
      <c r="B840" s="9">
        <v>7.77</v>
      </c>
    </row>
    <row r="841" spans="1:2" x14ac:dyDescent="0.25">
      <c r="A841" t="s">
        <v>3879</v>
      </c>
      <c r="B841" s="9">
        <v>7.77</v>
      </c>
    </row>
    <row r="842" spans="1:2" x14ac:dyDescent="0.25">
      <c r="A842" t="s">
        <v>1050</v>
      </c>
      <c r="B842" s="9">
        <v>7.77</v>
      </c>
    </row>
    <row r="843" spans="1:2" x14ac:dyDescent="0.25">
      <c r="A843" t="s">
        <v>5301</v>
      </c>
      <c r="B843" s="9">
        <v>7.77</v>
      </c>
    </row>
    <row r="844" spans="1:2" x14ac:dyDescent="0.25">
      <c r="A844" t="s">
        <v>1102</v>
      </c>
      <c r="B844" s="9">
        <v>7.77</v>
      </c>
    </row>
    <row r="845" spans="1:2" x14ac:dyDescent="0.25">
      <c r="A845" t="s">
        <v>2034</v>
      </c>
      <c r="B845" s="9">
        <v>7.77</v>
      </c>
    </row>
    <row r="846" spans="1:2" x14ac:dyDescent="0.25">
      <c r="A846" t="s">
        <v>5048</v>
      </c>
      <c r="B846" s="9">
        <v>7.77</v>
      </c>
    </row>
    <row r="847" spans="1:2" x14ac:dyDescent="0.25">
      <c r="A847" t="s">
        <v>2087</v>
      </c>
      <c r="B847" s="9">
        <v>7.77</v>
      </c>
    </row>
    <row r="848" spans="1:2" x14ac:dyDescent="0.25">
      <c r="A848" t="s">
        <v>3415</v>
      </c>
      <c r="B848" s="9">
        <v>7.77</v>
      </c>
    </row>
    <row r="849" spans="1:2" x14ac:dyDescent="0.25">
      <c r="A849" t="s">
        <v>2064</v>
      </c>
      <c r="B849" s="9">
        <v>7.77</v>
      </c>
    </row>
    <row r="850" spans="1:2" x14ac:dyDescent="0.25">
      <c r="A850" t="s">
        <v>757</v>
      </c>
      <c r="B850" s="9">
        <v>7.77</v>
      </c>
    </row>
    <row r="851" spans="1:2" x14ac:dyDescent="0.25">
      <c r="A851" t="s">
        <v>3809</v>
      </c>
      <c r="B851" s="9">
        <v>7.77</v>
      </c>
    </row>
    <row r="852" spans="1:2" x14ac:dyDescent="0.25">
      <c r="A852" t="s">
        <v>5515</v>
      </c>
      <c r="B852" s="9">
        <v>7.77</v>
      </c>
    </row>
    <row r="853" spans="1:2" x14ac:dyDescent="0.25">
      <c r="A853" t="s">
        <v>2551</v>
      </c>
      <c r="B853" s="9">
        <v>7.77</v>
      </c>
    </row>
    <row r="854" spans="1:2" x14ac:dyDescent="0.25">
      <c r="A854" t="s">
        <v>2410</v>
      </c>
      <c r="B854" s="9">
        <v>7.29</v>
      </c>
    </row>
    <row r="855" spans="1:2" x14ac:dyDescent="0.25">
      <c r="A855" t="s">
        <v>3607</v>
      </c>
      <c r="B855" s="9">
        <v>7.29</v>
      </c>
    </row>
    <row r="856" spans="1:2" x14ac:dyDescent="0.25">
      <c r="A856" t="s">
        <v>5409</v>
      </c>
      <c r="B856" s="9">
        <v>7.29</v>
      </c>
    </row>
    <row r="857" spans="1:2" x14ac:dyDescent="0.25">
      <c r="A857" t="s">
        <v>722</v>
      </c>
      <c r="B857" s="9">
        <v>7.29</v>
      </c>
    </row>
    <row r="858" spans="1:2" x14ac:dyDescent="0.25">
      <c r="A858" t="s">
        <v>2017</v>
      </c>
      <c r="B858" s="9">
        <v>7.29</v>
      </c>
    </row>
    <row r="859" spans="1:2" x14ac:dyDescent="0.25">
      <c r="A859" t="s">
        <v>926</v>
      </c>
      <c r="B859" s="9">
        <v>7.29</v>
      </c>
    </row>
    <row r="860" spans="1:2" x14ac:dyDescent="0.25">
      <c r="A860" t="s">
        <v>2404</v>
      </c>
      <c r="B860" s="9">
        <v>7.29</v>
      </c>
    </row>
    <row r="861" spans="1:2" x14ac:dyDescent="0.25">
      <c r="A861" t="s">
        <v>3017</v>
      </c>
      <c r="B861" s="9">
        <v>7.169999999999999</v>
      </c>
    </row>
    <row r="862" spans="1:2" x14ac:dyDescent="0.25">
      <c r="A862" t="s">
        <v>862</v>
      </c>
      <c r="B862" s="9">
        <v>7.169999999999999</v>
      </c>
    </row>
    <row r="863" spans="1:2" x14ac:dyDescent="0.25">
      <c r="A863" t="s">
        <v>5468</v>
      </c>
      <c r="B863" s="9">
        <v>7.169999999999999</v>
      </c>
    </row>
    <row r="864" spans="1:2" x14ac:dyDescent="0.25">
      <c r="A864" t="s">
        <v>2605</v>
      </c>
      <c r="B864" s="9">
        <v>6.75</v>
      </c>
    </row>
    <row r="865" spans="1:2" x14ac:dyDescent="0.25">
      <c r="A865" t="s">
        <v>2195</v>
      </c>
      <c r="B865" s="9">
        <v>6.75</v>
      </c>
    </row>
    <row r="866" spans="1:2" x14ac:dyDescent="0.25">
      <c r="A866" t="s">
        <v>1212</v>
      </c>
      <c r="B866" s="9">
        <v>6.75</v>
      </c>
    </row>
    <row r="867" spans="1:2" x14ac:dyDescent="0.25">
      <c r="A867" t="s">
        <v>4582</v>
      </c>
      <c r="B867" s="9">
        <v>6.75</v>
      </c>
    </row>
    <row r="868" spans="1:2" x14ac:dyDescent="0.25">
      <c r="A868" t="s">
        <v>6049</v>
      </c>
      <c r="B868" s="9">
        <v>6.75</v>
      </c>
    </row>
    <row r="869" spans="1:2" x14ac:dyDescent="0.25">
      <c r="A869" t="s">
        <v>5656</v>
      </c>
      <c r="B869" s="9">
        <v>6.75</v>
      </c>
    </row>
    <row r="870" spans="1:2" x14ac:dyDescent="0.25">
      <c r="A870" t="s">
        <v>1667</v>
      </c>
      <c r="B870" s="9">
        <v>6.75</v>
      </c>
    </row>
    <row r="871" spans="1:2" x14ac:dyDescent="0.25">
      <c r="A871" t="s">
        <v>3149</v>
      </c>
      <c r="B871" s="9">
        <v>6.75</v>
      </c>
    </row>
    <row r="872" spans="1:2" x14ac:dyDescent="0.25">
      <c r="A872" t="s">
        <v>845</v>
      </c>
      <c r="B872" s="9">
        <v>6.75</v>
      </c>
    </row>
    <row r="873" spans="1:2" x14ac:dyDescent="0.25">
      <c r="A873" t="s">
        <v>3160</v>
      </c>
      <c r="B873" s="9">
        <v>5.97</v>
      </c>
    </row>
    <row r="874" spans="1:2" x14ac:dyDescent="0.25">
      <c r="A874" t="s">
        <v>5963</v>
      </c>
      <c r="B874" s="9">
        <v>5.97</v>
      </c>
    </row>
    <row r="875" spans="1:2" x14ac:dyDescent="0.25">
      <c r="A875" t="s">
        <v>2252</v>
      </c>
      <c r="B875" s="9">
        <v>5.97</v>
      </c>
    </row>
    <row r="876" spans="1:2" x14ac:dyDescent="0.25">
      <c r="A876" t="s">
        <v>543</v>
      </c>
      <c r="B876" s="9">
        <v>5.97</v>
      </c>
    </row>
    <row r="877" spans="1:2" x14ac:dyDescent="0.25">
      <c r="A877" t="s">
        <v>1029</v>
      </c>
      <c r="B877" s="9">
        <v>5.97</v>
      </c>
    </row>
    <row r="878" spans="1:2" x14ac:dyDescent="0.25">
      <c r="A878" t="s">
        <v>2011</v>
      </c>
      <c r="B878" s="9">
        <v>5.97</v>
      </c>
    </row>
    <row r="879" spans="1:2" x14ac:dyDescent="0.25">
      <c r="A879" t="s">
        <v>1988</v>
      </c>
      <c r="B879" s="9">
        <v>5.97</v>
      </c>
    </row>
    <row r="880" spans="1:2" x14ac:dyDescent="0.25">
      <c r="A880" t="s">
        <v>3132</v>
      </c>
      <c r="B880" s="9">
        <v>5.97</v>
      </c>
    </row>
    <row r="881" spans="1:2" x14ac:dyDescent="0.25">
      <c r="A881" t="s">
        <v>4732</v>
      </c>
      <c r="B881" s="9">
        <v>5.97</v>
      </c>
    </row>
    <row r="882" spans="1:2" x14ac:dyDescent="0.25">
      <c r="A882" t="s">
        <v>3726</v>
      </c>
      <c r="B882" s="9">
        <v>5.97</v>
      </c>
    </row>
    <row r="883" spans="1:2" x14ac:dyDescent="0.25">
      <c r="A883" t="s">
        <v>2611</v>
      </c>
      <c r="B883" s="9">
        <v>5.97</v>
      </c>
    </row>
    <row r="884" spans="1:2" x14ac:dyDescent="0.25">
      <c r="A884" t="s">
        <v>1954</v>
      </c>
      <c r="B884" s="9">
        <v>5.97</v>
      </c>
    </row>
    <row r="885" spans="1:2" x14ac:dyDescent="0.25">
      <c r="A885" t="s">
        <v>3952</v>
      </c>
      <c r="B885" s="9">
        <v>5.97</v>
      </c>
    </row>
    <row r="886" spans="1:2" x14ac:dyDescent="0.25">
      <c r="A886" t="s">
        <v>5042</v>
      </c>
      <c r="B886" s="9">
        <v>5.97</v>
      </c>
    </row>
    <row r="887" spans="1:2" x14ac:dyDescent="0.25">
      <c r="A887" t="s">
        <v>5997</v>
      </c>
      <c r="B887" s="9">
        <v>5.3699999999999992</v>
      </c>
    </row>
    <row r="888" spans="1:2" x14ac:dyDescent="0.25">
      <c r="A888" t="s">
        <v>2913</v>
      </c>
      <c r="B888" s="9">
        <v>5.3699999999999992</v>
      </c>
    </row>
    <row r="889" spans="1:2" x14ac:dyDescent="0.25">
      <c r="A889" t="s">
        <v>4725</v>
      </c>
      <c r="B889" s="9">
        <v>5.3699999999999992</v>
      </c>
    </row>
    <row r="890" spans="1:2" x14ac:dyDescent="0.25">
      <c r="A890" t="s">
        <v>4165</v>
      </c>
      <c r="B890" s="9">
        <v>5.3699999999999992</v>
      </c>
    </row>
    <row r="891" spans="1:2" x14ac:dyDescent="0.25">
      <c r="A891" t="s">
        <v>3023</v>
      </c>
      <c r="B891" s="9">
        <v>5.3699999999999992</v>
      </c>
    </row>
    <row r="892" spans="1:2" x14ac:dyDescent="0.25">
      <c r="A892" t="s">
        <v>5491</v>
      </c>
      <c r="B892" s="9">
        <v>5.3699999999999992</v>
      </c>
    </row>
    <row r="893" spans="1:2" x14ac:dyDescent="0.25">
      <c r="A893" t="s">
        <v>2093</v>
      </c>
      <c r="B893" s="9">
        <v>5.3699999999999992</v>
      </c>
    </row>
    <row r="894" spans="1:2" x14ac:dyDescent="0.25">
      <c r="A894" t="s">
        <v>1634</v>
      </c>
      <c r="B894" s="9">
        <v>4.7549999999999999</v>
      </c>
    </row>
    <row r="895" spans="1:2" x14ac:dyDescent="0.25">
      <c r="A895" t="s">
        <v>532</v>
      </c>
      <c r="B895" s="9">
        <v>4.7549999999999999</v>
      </c>
    </row>
    <row r="896" spans="1:2" x14ac:dyDescent="0.25">
      <c r="A896" t="s">
        <v>5119</v>
      </c>
      <c r="B896" s="9">
        <v>4.7549999999999999</v>
      </c>
    </row>
    <row r="897" spans="1:2" x14ac:dyDescent="0.25">
      <c r="A897" t="s">
        <v>1551</v>
      </c>
      <c r="B897" s="9">
        <v>4.4550000000000001</v>
      </c>
    </row>
    <row r="898" spans="1:2" x14ac:dyDescent="0.25">
      <c r="A898" t="s">
        <v>4610</v>
      </c>
      <c r="B898" s="9">
        <v>4.3650000000000002</v>
      </c>
    </row>
    <row r="899" spans="1:2" x14ac:dyDescent="0.25">
      <c r="A899" t="s">
        <v>5248</v>
      </c>
      <c r="B899" s="9">
        <v>4.3650000000000002</v>
      </c>
    </row>
    <row r="900" spans="1:2" x14ac:dyDescent="0.25">
      <c r="A900" t="s">
        <v>3273</v>
      </c>
      <c r="B900" s="9">
        <v>4.125</v>
      </c>
    </row>
    <row r="901" spans="1:2" x14ac:dyDescent="0.25">
      <c r="A901" t="s">
        <v>4100</v>
      </c>
      <c r="B901" s="9">
        <v>3.8849999999999998</v>
      </c>
    </row>
    <row r="902" spans="1:2" x14ac:dyDescent="0.25">
      <c r="A902" t="s">
        <v>5674</v>
      </c>
      <c r="B902" s="9">
        <v>3.645</v>
      </c>
    </row>
    <row r="903" spans="1:2" x14ac:dyDescent="0.25">
      <c r="A903" t="s">
        <v>3919</v>
      </c>
      <c r="B903" s="9">
        <v>3.645</v>
      </c>
    </row>
    <row r="904" spans="1:2" x14ac:dyDescent="0.25">
      <c r="A904" t="s">
        <v>3786</v>
      </c>
      <c r="B904" s="9">
        <v>3.5849999999999995</v>
      </c>
    </row>
    <row r="905" spans="1:2" x14ac:dyDescent="0.25">
      <c r="A905" t="s">
        <v>921</v>
      </c>
      <c r="B905" s="9">
        <v>3.5849999999999995</v>
      </c>
    </row>
    <row r="906" spans="1:2" x14ac:dyDescent="0.25">
      <c r="A906" t="s">
        <v>1830</v>
      </c>
      <c r="B906" s="9">
        <v>3.5849999999999995</v>
      </c>
    </row>
    <row r="907" spans="1:2" x14ac:dyDescent="0.25">
      <c r="A907" t="s">
        <v>5587</v>
      </c>
      <c r="B907" s="9">
        <v>3.5849999999999995</v>
      </c>
    </row>
    <row r="908" spans="1:2" x14ac:dyDescent="0.25">
      <c r="A908" t="s">
        <v>1500</v>
      </c>
      <c r="B908" s="9">
        <v>2.9849999999999999</v>
      </c>
    </row>
    <row r="909" spans="1:2" x14ac:dyDescent="0.25">
      <c r="A909" t="s">
        <v>1040</v>
      </c>
      <c r="B909" s="9">
        <v>2.9849999999999999</v>
      </c>
    </row>
    <row r="910" spans="1:2" x14ac:dyDescent="0.25">
      <c r="A910" t="s">
        <v>4518</v>
      </c>
      <c r="B910" s="9">
        <v>2.9849999999999999</v>
      </c>
    </row>
    <row r="911" spans="1:2" x14ac:dyDescent="0.25">
      <c r="A911" t="s">
        <v>5178</v>
      </c>
      <c r="B911" s="9">
        <v>2.9849999999999999</v>
      </c>
    </row>
    <row r="912" spans="1:2" x14ac:dyDescent="0.25">
      <c r="A912" t="s">
        <v>1902</v>
      </c>
      <c r="B912" s="9">
        <v>2.9849999999999999</v>
      </c>
    </row>
    <row r="913" spans="1:2" x14ac:dyDescent="0.25">
      <c r="A913" t="s">
        <v>874</v>
      </c>
      <c r="B913" s="9">
        <v>2.9849999999999999</v>
      </c>
    </row>
    <row r="914" spans="1:2" x14ac:dyDescent="0.25">
      <c r="A914" t="s">
        <v>5957</v>
      </c>
      <c r="B914" s="9">
        <v>2.6849999999999996</v>
      </c>
    </row>
    <row r="915" spans="1:2" x14ac:dyDescent="0.25">
      <c r="A915" t="s">
        <v>5521</v>
      </c>
      <c r="B915" s="9">
        <v>2.6849999999999996</v>
      </c>
    </row>
    <row r="916" spans="1:2" x14ac:dyDescent="0.25">
      <c r="A916" t="s">
        <v>1352</v>
      </c>
      <c r="B916" s="9">
        <v>2.6849999999999996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30715-0020-48EA-8F9D-2D58FC418400}">
  <dimension ref="A3:B6"/>
  <sheetViews>
    <sheetView workbookViewId="0">
      <selection activeCell="M14" sqref="M14"/>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7</v>
      </c>
      <c r="B3" t="s">
        <v>6217</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2" zoomScale="115" zoomScaleNormal="115" workbookViewId="0">
      <selection activeCell="H1" sqref="H1"/>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18" customWidth="1"/>
    <col min="7" max="7" width="26.7109375" customWidth="1"/>
    <col min="8" max="8" width="15" customWidth="1"/>
    <col min="9" max="9" width="13.140625" customWidth="1"/>
    <col min="10" max="10" width="12.42578125" customWidth="1"/>
    <col min="11" max="11" width="8.5703125" style="6" bestFit="1" customWidth="1"/>
    <col min="12" max="12" width="11.28515625" customWidth="1"/>
    <col min="13" max="13" width="7.140625" customWidth="1"/>
    <col min="14" max="14" width="17.7109375" customWidth="1"/>
    <col min="15" max="15" width="18.140625" customWidth="1"/>
    <col min="16" max="16" width="13.42578125" customWidth="1"/>
  </cols>
  <sheetData>
    <row r="1" spans="1:16" x14ac:dyDescent="0.25">
      <c r="A1" s="2" t="s">
        <v>0</v>
      </c>
      <c r="B1" s="3" t="s">
        <v>1</v>
      </c>
      <c r="C1" s="2" t="s">
        <v>3</v>
      </c>
      <c r="D1" s="2" t="s">
        <v>11</v>
      </c>
      <c r="E1" s="2" t="s">
        <v>14</v>
      </c>
      <c r="F1" s="2" t="s">
        <v>6196</v>
      </c>
      <c r="G1" s="2" t="s">
        <v>2</v>
      </c>
      <c r="H1" s="2" t="s">
        <v>7</v>
      </c>
      <c r="I1" s="2" t="s">
        <v>9</v>
      </c>
      <c r="J1" s="2" t="s">
        <v>10</v>
      </c>
      <c r="K1" s="5" t="s">
        <v>12</v>
      </c>
      <c r="L1" s="2" t="s">
        <v>13</v>
      </c>
      <c r="M1" s="2" t="s">
        <v>15</v>
      </c>
      <c r="N1" s="2" t="s">
        <v>6197</v>
      </c>
      <c r="O1" s="2" t="s">
        <v>6198</v>
      </c>
      <c r="P1" s="2" t="s">
        <v>6189</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_xlfn.XLOOKUP(orders!D2,products!$A$2:$A$49,products!$B$2:$B$49,,0)</f>
        <v>Rob</v>
      </c>
      <c r="J2" t="str">
        <f>_xlfn.XLOOKUP(D2,products!$A$2:$A$49,products!$C$2:$C$49,,0)</f>
        <v>M</v>
      </c>
      <c r="K2" s="6">
        <f>_xlfn.XLOOKUP(D2,products!$A$2:$A$49,products!$D$2:$D$49,,0)</f>
        <v>1</v>
      </c>
      <c r="L2">
        <f>_xlfn.XLOOKUP(D2,products!$A$2:$A$49,products!$E$2:$E$49,,0)</f>
        <v>9.9499999999999993</v>
      </c>
      <c r="M2">
        <f>L2*E2</f>
        <v>19.899999999999999</v>
      </c>
      <c r="N2" t="str">
        <f>IF(I2="Rob","Robusta",IF(I2="Exc","Excelsa",IF(I2="Ara","Arabica",IF(I2="Lib","Liberica"))))</f>
        <v>Robusta</v>
      </c>
      <c r="O2" t="str">
        <f>IF(J2="M","Medium",IF(J2="L", "Light",IF(J2="D","Dark","")))</f>
        <v>Medium</v>
      </c>
      <c r="P2" t="str">
        <f>_xlfn.XLOOKUP(orders!C2,customers!$A$2:$A$1001,customers!$I$2:$I$1001,,0)</f>
        <v>Yes</v>
      </c>
    </row>
    <row r="3" spans="1:16"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_xlfn.XLOOKUP(orders!D3,products!$A$2:$A$49,products!$B$2:$B$49,,0)</f>
        <v>Exc</v>
      </c>
      <c r="J3" t="str">
        <f>_xlfn.XLOOKUP(D3,products!$A$2:$A$49,products!$C$2:$C$49,,0)</f>
        <v>M</v>
      </c>
      <c r="K3" s="6">
        <f>_xlfn.XLOOKUP(D3,products!$A$2:$A$49,products!$D$2:$D$49,,0)</f>
        <v>0.5</v>
      </c>
      <c r="L3">
        <f>_xlfn.XLOOKUP(D3,products!$A$2:$A$49,products!$E$2:$E$49,,0)</f>
        <v>8.25</v>
      </c>
      <c r="M3">
        <f t="shared" ref="M3:M66" si="0">L3*E3</f>
        <v>41.25</v>
      </c>
      <c r="N3" t="str">
        <f t="shared" ref="N3:N66" si="1">IF(I3="Rob","Robusta",IF(I3="Exc","Excelsa",IF(I3="Ara","Arabica",IF(I3="Lib","Liberica"))))</f>
        <v>Excelsa</v>
      </c>
      <c r="O3" t="str">
        <f t="shared" ref="O3:O66" si="2">IF(J3="M","Medium",IF(J3="L", "Light",IF(J3="D","Dark","")))</f>
        <v>Medium</v>
      </c>
      <c r="P3" t="str">
        <f>_xlfn.XLOOKUP(orders!C3,customers!$A$2:$A$1001,customers!$I$2:$I$1001,,0)</f>
        <v>Yes</v>
      </c>
    </row>
    <row r="4" spans="1:16"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_xlfn.XLOOKUP(orders!D4,products!$A$2:$A$49,products!$B$2:$B$49,,0)</f>
        <v>Ara</v>
      </c>
      <c r="J4" t="str">
        <f>_xlfn.XLOOKUP(D4,products!$A$2:$A$49,products!$C$2:$C$49,,0)</f>
        <v>L</v>
      </c>
      <c r="K4" s="6">
        <f>_xlfn.XLOOKUP(D4,products!$A$2:$A$49,products!$D$2:$D$49,,0)</f>
        <v>1</v>
      </c>
      <c r="L4">
        <f>_xlfn.XLOOKUP(D4,products!$A$2:$A$49,products!$E$2:$E$49,,0)</f>
        <v>12.95</v>
      </c>
      <c r="M4">
        <f t="shared" si="0"/>
        <v>12.95</v>
      </c>
      <c r="N4" t="str">
        <f t="shared" si="1"/>
        <v>Arabica</v>
      </c>
      <c r="O4" t="str">
        <f t="shared" si="2"/>
        <v>Light</v>
      </c>
      <c r="P4" t="str">
        <f>_xlfn.XLOOKUP(orders!C4,customers!$A$2:$A$1001,customers!$I$2:$I$1001,,0)</f>
        <v>Yes</v>
      </c>
    </row>
    <row r="5" spans="1:16"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_xlfn.XLOOKUP(orders!D5,products!$A$2:$A$49,products!$B$2:$B$49,,0)</f>
        <v>Exc</v>
      </c>
      <c r="J5" t="str">
        <f>_xlfn.XLOOKUP(D5,products!$A$2:$A$49,products!$C$2:$C$49,,0)</f>
        <v>M</v>
      </c>
      <c r="K5" s="6">
        <f>_xlfn.XLOOKUP(D5,products!$A$2:$A$49,products!$D$2:$D$49,,0)</f>
        <v>1</v>
      </c>
      <c r="L5">
        <f>_xlfn.XLOOKUP(D5,products!$A$2:$A$49,products!$E$2:$E$49,,0)</f>
        <v>13.75</v>
      </c>
      <c r="M5">
        <f t="shared" si="0"/>
        <v>27.5</v>
      </c>
      <c r="N5" t="str">
        <f t="shared" si="1"/>
        <v>Excelsa</v>
      </c>
      <c r="O5" t="str">
        <f t="shared" si="2"/>
        <v>Medium</v>
      </c>
      <c r="P5" t="str">
        <f>_xlfn.XLOOKUP(orders!C5,customers!$A$2:$A$1001,customers!$I$2:$I$1001,,0)</f>
        <v>No</v>
      </c>
    </row>
    <row r="6" spans="1:16"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_xlfn.XLOOKUP(orders!D6,products!$A$2:$A$49,products!$B$2:$B$49,,0)</f>
        <v>Rob</v>
      </c>
      <c r="J6" t="str">
        <f>_xlfn.XLOOKUP(D6,products!$A$2:$A$49,products!$C$2:$C$49,,0)</f>
        <v>L</v>
      </c>
      <c r="K6" s="6">
        <f>_xlfn.XLOOKUP(D6,products!$A$2:$A$49,products!$D$2:$D$49,,0)</f>
        <v>2.5</v>
      </c>
      <c r="L6">
        <f>_xlfn.XLOOKUP(D6,products!$A$2:$A$49,products!$E$2:$E$49,,0)</f>
        <v>27.484999999999996</v>
      </c>
      <c r="M6">
        <f t="shared" si="0"/>
        <v>54.969999999999992</v>
      </c>
      <c r="N6" t="str">
        <f t="shared" si="1"/>
        <v>Robusta</v>
      </c>
      <c r="O6" t="str">
        <f t="shared" si="2"/>
        <v>Light</v>
      </c>
      <c r="P6" t="str">
        <f>_xlfn.XLOOKUP(orders!C6,customers!$A$2:$A$1001,customers!$I$2:$I$1001,,0)</f>
        <v>No</v>
      </c>
    </row>
    <row r="7" spans="1:16"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_xlfn.XLOOKUP(orders!D7,products!$A$2:$A$49,products!$B$2:$B$49,,0)</f>
        <v>Lib</v>
      </c>
      <c r="J7" t="str">
        <f>_xlfn.XLOOKUP(D7,products!$A$2:$A$49,products!$C$2:$C$49,,0)</f>
        <v>D</v>
      </c>
      <c r="K7" s="6">
        <f>_xlfn.XLOOKUP(D7,products!$A$2:$A$49,products!$D$2:$D$49,,0)</f>
        <v>1</v>
      </c>
      <c r="L7">
        <f>_xlfn.XLOOKUP(D7,products!$A$2:$A$49,products!$E$2:$E$49,,0)</f>
        <v>12.95</v>
      </c>
      <c r="M7">
        <f t="shared" si="0"/>
        <v>38.849999999999994</v>
      </c>
      <c r="N7" t="str">
        <f t="shared" si="1"/>
        <v>Liberica</v>
      </c>
      <c r="O7" t="str">
        <f t="shared" si="2"/>
        <v>Dark</v>
      </c>
      <c r="P7" t="str">
        <f>_xlfn.XLOOKUP(orders!C7,customers!$A$2:$A$1001,customers!$I$2:$I$1001,,0)</f>
        <v>No</v>
      </c>
    </row>
    <row r="8" spans="1:16"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_xlfn.XLOOKUP(orders!D8,products!$A$2:$A$49,products!$B$2:$B$49,,0)</f>
        <v>Exc</v>
      </c>
      <c r="J8" t="str">
        <f>_xlfn.XLOOKUP(D8,products!$A$2:$A$49,products!$C$2:$C$49,,0)</f>
        <v>D</v>
      </c>
      <c r="K8" s="6">
        <f>_xlfn.XLOOKUP(D8,products!$A$2:$A$49,products!$D$2:$D$49,,0)</f>
        <v>0.5</v>
      </c>
      <c r="L8">
        <f>_xlfn.XLOOKUP(D8,products!$A$2:$A$49,products!$E$2:$E$49,,0)</f>
        <v>7.29</v>
      </c>
      <c r="M8">
        <f t="shared" si="0"/>
        <v>21.87</v>
      </c>
      <c r="N8" t="str">
        <f t="shared" si="1"/>
        <v>Excelsa</v>
      </c>
      <c r="O8" t="str">
        <f t="shared" si="2"/>
        <v>Dark</v>
      </c>
      <c r="P8" t="str">
        <f>_xlfn.XLOOKUP(orders!C8,customers!$A$2:$A$1001,customers!$I$2:$I$1001,,0)</f>
        <v>Yes</v>
      </c>
    </row>
    <row r="9" spans="1:16"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_xlfn.XLOOKUP(orders!D9,products!$A$2:$A$49,products!$B$2:$B$49,,0)</f>
        <v>Lib</v>
      </c>
      <c r="J9" t="str">
        <f>_xlfn.XLOOKUP(D9,products!$A$2:$A$49,products!$C$2:$C$49,,0)</f>
        <v>L</v>
      </c>
      <c r="K9" s="6">
        <f>_xlfn.XLOOKUP(D9,products!$A$2:$A$49,products!$D$2:$D$49,,0)</f>
        <v>0.2</v>
      </c>
      <c r="L9">
        <f>_xlfn.XLOOKUP(D9,products!$A$2:$A$49,products!$E$2:$E$49,,0)</f>
        <v>4.7549999999999999</v>
      </c>
      <c r="M9">
        <f t="shared" si="0"/>
        <v>4.7549999999999999</v>
      </c>
      <c r="N9" t="str">
        <f t="shared" si="1"/>
        <v>Liberica</v>
      </c>
      <c r="O9" t="str">
        <f t="shared" si="2"/>
        <v>Light</v>
      </c>
      <c r="P9" t="str">
        <f>_xlfn.XLOOKUP(orders!C9,customers!$A$2:$A$1001,customers!$I$2:$I$1001,,0)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_xlfn.XLOOKUP(orders!D10,products!$A$2:$A$49,products!$B$2:$B$49,,0)</f>
        <v>Rob</v>
      </c>
      <c r="J10" t="str">
        <f>_xlfn.XLOOKUP(D10,products!$A$2:$A$49,products!$C$2:$C$49,,0)</f>
        <v>M</v>
      </c>
      <c r="K10" s="6">
        <f>_xlfn.XLOOKUP(D10,products!$A$2:$A$49,products!$D$2:$D$49,,0)</f>
        <v>0.5</v>
      </c>
      <c r="L10">
        <f>_xlfn.XLOOKUP(D10,products!$A$2:$A$49,products!$E$2:$E$49,,0)</f>
        <v>5.97</v>
      </c>
      <c r="M10">
        <f t="shared" si="0"/>
        <v>17.91</v>
      </c>
      <c r="N10" t="str">
        <f t="shared" si="1"/>
        <v>Robusta</v>
      </c>
      <c r="O10" t="str">
        <f t="shared" si="2"/>
        <v>Medium</v>
      </c>
      <c r="P10" t="str">
        <f>_xlfn.XLOOKUP(orders!C10,customers!$A$2:$A$1001,customers!$I$2:$I$1001,,0)</f>
        <v>No</v>
      </c>
    </row>
    <row r="11" spans="1:16"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_xlfn.XLOOKUP(orders!D11,products!$A$2:$A$49,products!$B$2:$B$49,,0)</f>
        <v>Rob</v>
      </c>
      <c r="J11" t="str">
        <f>_xlfn.XLOOKUP(D11,products!$A$2:$A$49,products!$C$2:$C$49,,0)</f>
        <v>M</v>
      </c>
      <c r="K11" s="6">
        <f>_xlfn.XLOOKUP(D11,products!$A$2:$A$49,products!$D$2:$D$49,,0)</f>
        <v>0.5</v>
      </c>
      <c r="L11">
        <f>_xlfn.XLOOKUP(D11,products!$A$2:$A$49,products!$E$2:$E$49,,0)</f>
        <v>5.97</v>
      </c>
      <c r="M11">
        <f t="shared" si="0"/>
        <v>5.97</v>
      </c>
      <c r="N11" t="str">
        <f t="shared" si="1"/>
        <v>Robusta</v>
      </c>
      <c r="O11" t="str">
        <f t="shared" si="2"/>
        <v>Medium</v>
      </c>
      <c r="P11" t="str">
        <f>_xlfn.XLOOKUP(orders!C11,customers!$A$2:$A$1001,customers!$I$2:$I$1001,,0)</f>
        <v>No</v>
      </c>
    </row>
    <row r="12" spans="1:16"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_xlfn.XLOOKUP(orders!D12,products!$A$2:$A$49,products!$B$2:$B$49,,0)</f>
        <v>Ara</v>
      </c>
      <c r="J12" t="str">
        <f>_xlfn.XLOOKUP(D12,products!$A$2:$A$49,products!$C$2:$C$49,,0)</f>
        <v>D</v>
      </c>
      <c r="K12" s="6">
        <f>_xlfn.XLOOKUP(D12,products!$A$2:$A$49,products!$D$2:$D$49,,0)</f>
        <v>1</v>
      </c>
      <c r="L12">
        <f>_xlfn.XLOOKUP(D12,products!$A$2:$A$49,products!$E$2:$E$49,,0)</f>
        <v>9.9499999999999993</v>
      </c>
      <c r="M12">
        <f t="shared" si="0"/>
        <v>39.799999999999997</v>
      </c>
      <c r="N12" t="str">
        <f t="shared" si="1"/>
        <v>Arabica</v>
      </c>
      <c r="O12" t="str">
        <f t="shared" si="2"/>
        <v>Dark</v>
      </c>
      <c r="P12" t="str">
        <f>_xlfn.XLOOKUP(orders!C12,customers!$A$2:$A$1001,customers!$I$2:$I$1001,,0)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_xlfn.XLOOKUP(orders!D13,products!$A$2:$A$49,products!$B$2:$B$49,,0)</f>
        <v>Exc</v>
      </c>
      <c r="J13" t="str">
        <f>_xlfn.XLOOKUP(D13,products!$A$2:$A$49,products!$C$2:$C$49,,0)</f>
        <v>L</v>
      </c>
      <c r="K13" s="6">
        <f>_xlfn.XLOOKUP(D13,products!$A$2:$A$49,products!$D$2:$D$49,,0)</f>
        <v>2.5</v>
      </c>
      <c r="L13">
        <f>_xlfn.XLOOKUP(D13,products!$A$2:$A$49,products!$E$2:$E$49,,0)</f>
        <v>34.154999999999994</v>
      </c>
      <c r="M13">
        <f t="shared" si="0"/>
        <v>170.77499999999998</v>
      </c>
      <c r="N13" t="str">
        <f t="shared" si="1"/>
        <v>Excelsa</v>
      </c>
      <c r="O13" t="str">
        <f t="shared" si="2"/>
        <v>Light</v>
      </c>
      <c r="P13" t="str">
        <f>_xlfn.XLOOKUP(orders!C13,customers!$A$2:$A$1001,customers!$I$2:$I$1001,,0)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_xlfn.XLOOKUP(orders!D14,products!$A$2:$A$49,products!$B$2:$B$49,,0)</f>
        <v>Rob</v>
      </c>
      <c r="J14" t="str">
        <f>_xlfn.XLOOKUP(D14,products!$A$2:$A$49,products!$C$2:$C$49,,0)</f>
        <v>M</v>
      </c>
      <c r="K14" s="6">
        <f>_xlfn.XLOOKUP(D14,products!$A$2:$A$49,products!$D$2:$D$49,,0)</f>
        <v>1</v>
      </c>
      <c r="L14">
        <f>_xlfn.XLOOKUP(D14,products!$A$2:$A$49,products!$E$2:$E$49,,0)</f>
        <v>9.9499999999999993</v>
      </c>
      <c r="M14">
        <f t="shared" si="0"/>
        <v>49.75</v>
      </c>
      <c r="N14" t="str">
        <f t="shared" si="1"/>
        <v>Robusta</v>
      </c>
      <c r="O14" t="str">
        <f t="shared" si="2"/>
        <v>Medium</v>
      </c>
      <c r="P14" t="str">
        <f>_xlfn.XLOOKUP(orders!C14,customers!$A$2:$A$1001,customers!$I$2:$I$1001,,0)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_xlfn.XLOOKUP(orders!D15,products!$A$2:$A$49,products!$B$2:$B$49,,0)</f>
        <v>Rob</v>
      </c>
      <c r="J15" t="str">
        <f>_xlfn.XLOOKUP(D15,products!$A$2:$A$49,products!$C$2:$C$49,,0)</f>
        <v>D</v>
      </c>
      <c r="K15" s="6">
        <f>_xlfn.XLOOKUP(D15,products!$A$2:$A$49,products!$D$2:$D$49,,0)</f>
        <v>2.5</v>
      </c>
      <c r="L15">
        <f>_xlfn.XLOOKUP(D15,products!$A$2:$A$49,products!$E$2:$E$49,,0)</f>
        <v>20.584999999999997</v>
      </c>
      <c r="M15">
        <f t="shared" si="0"/>
        <v>41.169999999999995</v>
      </c>
      <c r="N15" t="str">
        <f t="shared" si="1"/>
        <v>Robusta</v>
      </c>
      <c r="O15" t="str">
        <f t="shared" si="2"/>
        <v>Dark</v>
      </c>
      <c r="P15" t="str">
        <f>_xlfn.XLOOKUP(orders!C15,customers!$A$2:$A$1001,customers!$I$2:$I$1001,,0)</f>
        <v>No</v>
      </c>
    </row>
    <row r="16" spans="1:16"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_xlfn.XLOOKUP(orders!D16,products!$A$2:$A$49,products!$B$2:$B$49,,0)</f>
        <v>Lib</v>
      </c>
      <c r="J16" t="str">
        <f>_xlfn.XLOOKUP(D16,products!$A$2:$A$49,products!$C$2:$C$49,,0)</f>
        <v>D</v>
      </c>
      <c r="K16" s="6">
        <f>_xlfn.XLOOKUP(D16,products!$A$2:$A$49,products!$D$2:$D$49,,0)</f>
        <v>0.2</v>
      </c>
      <c r="L16">
        <f>_xlfn.XLOOKUP(D16,products!$A$2:$A$49,products!$E$2:$E$49,,0)</f>
        <v>3.8849999999999998</v>
      </c>
      <c r="M16">
        <f t="shared" si="0"/>
        <v>11.654999999999999</v>
      </c>
      <c r="N16" t="str">
        <f t="shared" si="1"/>
        <v>Liberica</v>
      </c>
      <c r="O16" t="str">
        <f t="shared" si="2"/>
        <v>Dark</v>
      </c>
      <c r="P16" t="str">
        <f>_xlfn.XLOOKUP(orders!C16,customers!$A$2:$A$1001,customers!$I$2:$I$1001,,0)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_xlfn.XLOOKUP(orders!D17,products!$A$2:$A$49,products!$B$2:$B$49,,0)</f>
        <v>Rob</v>
      </c>
      <c r="J17" t="str">
        <f>_xlfn.XLOOKUP(D17,products!$A$2:$A$49,products!$C$2:$C$49,,0)</f>
        <v>M</v>
      </c>
      <c r="K17" s="6">
        <f>_xlfn.XLOOKUP(D17,products!$A$2:$A$49,products!$D$2:$D$49,,0)</f>
        <v>2.5</v>
      </c>
      <c r="L17">
        <f>_xlfn.XLOOKUP(D17,products!$A$2:$A$49,products!$E$2:$E$49,,0)</f>
        <v>22.884999999999998</v>
      </c>
      <c r="M17">
        <f t="shared" si="0"/>
        <v>114.42499999999998</v>
      </c>
      <c r="N17" t="str">
        <f t="shared" si="1"/>
        <v>Robusta</v>
      </c>
      <c r="O17" t="str">
        <f t="shared" si="2"/>
        <v>Medium</v>
      </c>
      <c r="P17" t="str">
        <f>_xlfn.XLOOKUP(orders!C17,customers!$A$2:$A$1001,customers!$I$2:$I$1001,,0)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_xlfn.XLOOKUP(orders!D18,products!$A$2:$A$49,products!$B$2:$B$49,,0)</f>
        <v>Ara</v>
      </c>
      <c r="J18" t="str">
        <f>_xlfn.XLOOKUP(D18,products!$A$2:$A$49,products!$C$2:$C$49,,0)</f>
        <v>M</v>
      </c>
      <c r="K18" s="6">
        <f>_xlfn.XLOOKUP(D18,products!$A$2:$A$49,products!$D$2:$D$49,,0)</f>
        <v>0.2</v>
      </c>
      <c r="L18">
        <f>_xlfn.XLOOKUP(D18,products!$A$2:$A$49,products!$E$2:$E$49,,0)</f>
        <v>3.375</v>
      </c>
      <c r="M18">
        <f t="shared" si="0"/>
        <v>20.25</v>
      </c>
      <c r="N18" t="str">
        <f t="shared" si="1"/>
        <v>Arabica</v>
      </c>
      <c r="O18" t="str">
        <f t="shared" si="2"/>
        <v>Medium</v>
      </c>
      <c r="P18" t="str">
        <f>_xlfn.XLOOKUP(orders!C18,customers!$A$2:$A$1001,customers!$I$2:$I$1001,,0)</f>
        <v>No</v>
      </c>
    </row>
    <row r="19" spans="1:16"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_xlfn.XLOOKUP(orders!D19,products!$A$2:$A$49,products!$B$2:$B$49,,0)</f>
        <v>Ara</v>
      </c>
      <c r="J19" t="str">
        <f>_xlfn.XLOOKUP(D19,products!$A$2:$A$49,products!$C$2:$C$49,,0)</f>
        <v>L</v>
      </c>
      <c r="K19" s="6">
        <f>_xlfn.XLOOKUP(D19,products!$A$2:$A$49,products!$D$2:$D$49,,0)</f>
        <v>1</v>
      </c>
      <c r="L19">
        <f>_xlfn.XLOOKUP(D19,products!$A$2:$A$49,products!$E$2:$E$49,,0)</f>
        <v>12.95</v>
      </c>
      <c r="M19">
        <f t="shared" si="0"/>
        <v>77.699999999999989</v>
      </c>
      <c r="N19" t="str">
        <f t="shared" si="1"/>
        <v>Arabica</v>
      </c>
      <c r="O19" t="str">
        <f t="shared" si="2"/>
        <v>Light</v>
      </c>
      <c r="P19" t="str">
        <f>_xlfn.XLOOKUP(orders!C19,customers!$A$2:$A$1001,customers!$I$2:$I$1001,,0)</f>
        <v>No</v>
      </c>
    </row>
    <row r="20" spans="1:16"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_xlfn.XLOOKUP(orders!D20,products!$A$2:$A$49,products!$B$2:$B$49,,0)</f>
        <v>Rob</v>
      </c>
      <c r="J20" t="str">
        <f>_xlfn.XLOOKUP(D20,products!$A$2:$A$49,products!$C$2:$C$49,,0)</f>
        <v>D</v>
      </c>
      <c r="K20" s="6">
        <f>_xlfn.XLOOKUP(D20,products!$A$2:$A$49,products!$D$2:$D$49,,0)</f>
        <v>2.5</v>
      </c>
      <c r="L20">
        <f>_xlfn.XLOOKUP(D20,products!$A$2:$A$49,products!$E$2:$E$49,,0)</f>
        <v>20.584999999999997</v>
      </c>
      <c r="M20">
        <f t="shared" si="0"/>
        <v>82.339999999999989</v>
      </c>
      <c r="N20" t="str">
        <f t="shared" si="1"/>
        <v>Robusta</v>
      </c>
      <c r="O20" t="str">
        <f t="shared" si="2"/>
        <v>Dark</v>
      </c>
      <c r="P20" t="str">
        <f>_xlfn.XLOOKUP(orders!C20,customers!$A$2:$A$1001,customers!$I$2:$I$1001,,0)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_xlfn.XLOOKUP(orders!D21,products!$A$2:$A$49,products!$B$2:$B$49,,0)</f>
        <v>Ara</v>
      </c>
      <c r="J21" t="str">
        <f>_xlfn.XLOOKUP(D21,products!$A$2:$A$49,products!$C$2:$C$49,,0)</f>
        <v>M</v>
      </c>
      <c r="K21" s="6">
        <f>_xlfn.XLOOKUP(D21,products!$A$2:$A$49,products!$D$2:$D$49,,0)</f>
        <v>0.2</v>
      </c>
      <c r="L21">
        <f>_xlfn.XLOOKUP(D21,products!$A$2:$A$49,products!$E$2:$E$49,,0)</f>
        <v>3.375</v>
      </c>
      <c r="M21">
        <f t="shared" si="0"/>
        <v>16.875</v>
      </c>
      <c r="N21" t="str">
        <f t="shared" si="1"/>
        <v>Arabica</v>
      </c>
      <c r="O21" t="str">
        <f t="shared" si="2"/>
        <v>Medium</v>
      </c>
      <c r="P21" t="str">
        <f>_xlfn.XLOOKUP(orders!C21,customers!$A$2:$A$1001,customers!$I$2:$I$1001,,0)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_xlfn.XLOOKUP(orders!D22,products!$A$2:$A$49,products!$B$2:$B$49,,0)</f>
        <v>Exc</v>
      </c>
      <c r="J22" t="str">
        <f>_xlfn.XLOOKUP(D22,products!$A$2:$A$49,products!$C$2:$C$49,,0)</f>
        <v>D</v>
      </c>
      <c r="K22" s="6">
        <f>_xlfn.XLOOKUP(D22,products!$A$2:$A$49,products!$D$2:$D$49,,0)</f>
        <v>0.2</v>
      </c>
      <c r="L22">
        <f>_xlfn.XLOOKUP(D22,products!$A$2:$A$49,products!$E$2:$E$49,,0)</f>
        <v>3.645</v>
      </c>
      <c r="M22">
        <f t="shared" si="0"/>
        <v>14.58</v>
      </c>
      <c r="N22" t="str">
        <f t="shared" si="1"/>
        <v>Excelsa</v>
      </c>
      <c r="O22" t="str">
        <f t="shared" si="2"/>
        <v>Dark</v>
      </c>
      <c r="P22" t="str">
        <f>_xlfn.XLOOKUP(orders!C22,customers!$A$2:$A$1001,customers!$I$2:$I$1001,,0)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_xlfn.XLOOKUP(orders!D23,products!$A$2:$A$49,products!$B$2:$B$49,,0)</f>
        <v>Ara</v>
      </c>
      <c r="J23" t="str">
        <f>_xlfn.XLOOKUP(D23,products!$A$2:$A$49,products!$C$2:$C$49,,0)</f>
        <v>D</v>
      </c>
      <c r="K23" s="6">
        <f>_xlfn.XLOOKUP(D23,products!$A$2:$A$49,products!$D$2:$D$49,,0)</f>
        <v>0.2</v>
      </c>
      <c r="L23">
        <f>_xlfn.XLOOKUP(D23,products!$A$2:$A$49,products!$E$2:$E$49,,0)</f>
        <v>2.9849999999999999</v>
      </c>
      <c r="M23">
        <f t="shared" si="0"/>
        <v>17.91</v>
      </c>
      <c r="N23" t="str">
        <f t="shared" si="1"/>
        <v>Arabica</v>
      </c>
      <c r="O23" t="str">
        <f t="shared" si="2"/>
        <v>Dark</v>
      </c>
      <c r="P23" t="str">
        <f>_xlfn.XLOOKUP(orders!C23,customers!$A$2:$A$1001,customers!$I$2:$I$1001,,0)</f>
        <v>No</v>
      </c>
    </row>
    <row r="24" spans="1:16"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_xlfn.XLOOKUP(orders!D24,products!$A$2:$A$49,products!$B$2:$B$49,,0)</f>
        <v>Rob</v>
      </c>
      <c r="J24" t="str">
        <f>_xlfn.XLOOKUP(D24,products!$A$2:$A$49,products!$C$2:$C$49,,0)</f>
        <v>M</v>
      </c>
      <c r="K24" s="6">
        <f>_xlfn.XLOOKUP(D24,products!$A$2:$A$49,products!$D$2:$D$49,,0)</f>
        <v>2.5</v>
      </c>
      <c r="L24">
        <f>_xlfn.XLOOKUP(D24,products!$A$2:$A$49,products!$E$2:$E$49,,0)</f>
        <v>22.884999999999998</v>
      </c>
      <c r="M24">
        <f t="shared" si="0"/>
        <v>91.539999999999992</v>
      </c>
      <c r="N24" t="str">
        <f t="shared" si="1"/>
        <v>Robusta</v>
      </c>
      <c r="O24" t="str">
        <f t="shared" si="2"/>
        <v>Medium</v>
      </c>
      <c r="P24" t="str">
        <f>_xlfn.XLOOKUP(orders!C24,customers!$A$2:$A$1001,customers!$I$2:$I$1001,,0)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_xlfn.XLOOKUP(orders!D25,products!$A$2:$A$49,products!$B$2:$B$49,,0)</f>
        <v>Ara</v>
      </c>
      <c r="J25" t="str">
        <f>_xlfn.XLOOKUP(D25,products!$A$2:$A$49,products!$C$2:$C$49,,0)</f>
        <v>D</v>
      </c>
      <c r="K25" s="6">
        <f>_xlfn.XLOOKUP(D25,products!$A$2:$A$49,products!$D$2:$D$49,,0)</f>
        <v>0.2</v>
      </c>
      <c r="L25">
        <f>_xlfn.XLOOKUP(D25,products!$A$2:$A$49,products!$E$2:$E$49,,0)</f>
        <v>2.9849999999999999</v>
      </c>
      <c r="M25">
        <f t="shared" si="0"/>
        <v>11.94</v>
      </c>
      <c r="N25" t="str">
        <f t="shared" si="1"/>
        <v>Arabica</v>
      </c>
      <c r="O25" t="str">
        <f t="shared" si="2"/>
        <v>Dark</v>
      </c>
      <c r="P25" t="str">
        <f>_xlfn.XLOOKUP(orders!C25,customers!$A$2:$A$1001,customers!$I$2:$I$1001,,0)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_xlfn.XLOOKUP(orders!D26,products!$A$2:$A$49,products!$B$2:$B$49,,0)</f>
        <v>Ara</v>
      </c>
      <c r="J26" t="str">
        <f>_xlfn.XLOOKUP(D26,products!$A$2:$A$49,products!$C$2:$C$49,,0)</f>
        <v>M</v>
      </c>
      <c r="K26" s="6">
        <f>_xlfn.XLOOKUP(D26,products!$A$2:$A$49,products!$D$2:$D$49,,0)</f>
        <v>1</v>
      </c>
      <c r="L26">
        <f>_xlfn.XLOOKUP(D26,products!$A$2:$A$49,products!$E$2:$E$49,,0)</f>
        <v>11.25</v>
      </c>
      <c r="M26">
        <f t="shared" si="0"/>
        <v>11.25</v>
      </c>
      <c r="N26" t="str">
        <f t="shared" si="1"/>
        <v>Arabica</v>
      </c>
      <c r="O26" t="str">
        <f t="shared" si="2"/>
        <v>Medium</v>
      </c>
      <c r="P26" t="str">
        <f>_xlfn.XLOOKUP(orders!C26,customers!$A$2:$A$1001,customers!$I$2:$I$1001,,0)</f>
        <v>No</v>
      </c>
    </row>
    <row r="27" spans="1:16"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_xlfn.XLOOKUP(orders!D27,products!$A$2:$A$49,products!$B$2:$B$49,,0)</f>
        <v>Exc</v>
      </c>
      <c r="J27" t="str">
        <f>_xlfn.XLOOKUP(D27,products!$A$2:$A$49,products!$C$2:$C$49,,0)</f>
        <v>M</v>
      </c>
      <c r="K27" s="6">
        <f>_xlfn.XLOOKUP(D27,products!$A$2:$A$49,products!$D$2:$D$49,,0)</f>
        <v>0.2</v>
      </c>
      <c r="L27">
        <f>_xlfn.XLOOKUP(D27,products!$A$2:$A$49,products!$E$2:$E$49,,0)</f>
        <v>4.125</v>
      </c>
      <c r="M27">
        <f t="shared" si="0"/>
        <v>12.375</v>
      </c>
      <c r="N27" t="str">
        <f t="shared" si="1"/>
        <v>Excelsa</v>
      </c>
      <c r="O27" t="str">
        <f t="shared" si="2"/>
        <v>Medium</v>
      </c>
      <c r="P27" t="str">
        <f>_xlfn.XLOOKUP(orders!C27,customers!$A$2:$A$1001,customers!$I$2:$I$1001,,0)</f>
        <v>Yes</v>
      </c>
    </row>
    <row r="28" spans="1:16"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_xlfn.XLOOKUP(orders!D28,products!$A$2:$A$49,products!$B$2:$B$49,,0)</f>
        <v>Ara</v>
      </c>
      <c r="J28" t="str">
        <f>_xlfn.XLOOKUP(D28,products!$A$2:$A$49,products!$C$2:$C$49,,0)</f>
        <v>M</v>
      </c>
      <c r="K28" s="6">
        <f>_xlfn.XLOOKUP(D28,products!$A$2:$A$49,products!$D$2:$D$49,,0)</f>
        <v>0.5</v>
      </c>
      <c r="L28">
        <f>_xlfn.XLOOKUP(D28,products!$A$2:$A$49,products!$E$2:$E$49,,0)</f>
        <v>6.75</v>
      </c>
      <c r="M28">
        <f t="shared" si="0"/>
        <v>27</v>
      </c>
      <c r="N28" t="str">
        <f t="shared" si="1"/>
        <v>Arabica</v>
      </c>
      <c r="O28" t="str">
        <f t="shared" si="2"/>
        <v>Medium</v>
      </c>
      <c r="P28" t="str">
        <f>_xlfn.XLOOKUP(orders!C28,customers!$A$2:$A$1001,customers!$I$2:$I$1001,,0)</f>
        <v>Yes</v>
      </c>
    </row>
    <row r="29" spans="1:16"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_xlfn.XLOOKUP(orders!D29,products!$A$2:$A$49,products!$B$2:$B$49,,0)</f>
        <v>Ara</v>
      </c>
      <c r="J29" t="str">
        <f>_xlfn.XLOOKUP(D29,products!$A$2:$A$49,products!$C$2:$C$49,,0)</f>
        <v>M</v>
      </c>
      <c r="K29" s="6">
        <f>_xlfn.XLOOKUP(D29,products!$A$2:$A$49,products!$D$2:$D$49,,0)</f>
        <v>0.2</v>
      </c>
      <c r="L29">
        <f>_xlfn.XLOOKUP(D29,products!$A$2:$A$49,products!$E$2:$E$49,,0)</f>
        <v>3.375</v>
      </c>
      <c r="M29">
        <f t="shared" si="0"/>
        <v>16.875</v>
      </c>
      <c r="N29" t="str">
        <f t="shared" si="1"/>
        <v>Arabica</v>
      </c>
      <c r="O29" t="str">
        <f t="shared" si="2"/>
        <v>Medium</v>
      </c>
      <c r="P29" t="str">
        <f>_xlfn.XLOOKUP(orders!C29,customers!$A$2:$A$1001,customers!$I$2:$I$1001,,0)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_xlfn.XLOOKUP(orders!D30,products!$A$2:$A$49,products!$B$2:$B$49,,0)</f>
        <v>Ara</v>
      </c>
      <c r="J30" t="str">
        <f>_xlfn.XLOOKUP(D30,products!$A$2:$A$49,products!$C$2:$C$49,,0)</f>
        <v>D</v>
      </c>
      <c r="K30" s="6">
        <f>_xlfn.XLOOKUP(D30,products!$A$2:$A$49,products!$D$2:$D$49,,0)</f>
        <v>0.5</v>
      </c>
      <c r="L30">
        <f>_xlfn.XLOOKUP(D30,products!$A$2:$A$49,products!$E$2:$E$49,,0)</f>
        <v>5.97</v>
      </c>
      <c r="M30">
        <f t="shared" si="0"/>
        <v>17.91</v>
      </c>
      <c r="N30" t="str">
        <f t="shared" si="1"/>
        <v>Arabica</v>
      </c>
      <c r="O30" t="str">
        <f t="shared" si="2"/>
        <v>Dark</v>
      </c>
      <c r="P30" t="str">
        <f>_xlfn.XLOOKUP(orders!C30,customers!$A$2:$A$1001,customers!$I$2:$I$1001,,0)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_xlfn.XLOOKUP(orders!D31,products!$A$2:$A$49,products!$B$2:$B$49,,0)</f>
        <v>Ara</v>
      </c>
      <c r="J31" t="str">
        <f>_xlfn.XLOOKUP(D31,products!$A$2:$A$49,products!$C$2:$C$49,,0)</f>
        <v>D</v>
      </c>
      <c r="K31" s="6">
        <f>_xlfn.XLOOKUP(D31,products!$A$2:$A$49,products!$D$2:$D$49,,0)</f>
        <v>1</v>
      </c>
      <c r="L31">
        <f>_xlfn.XLOOKUP(D31,products!$A$2:$A$49,products!$E$2:$E$49,,0)</f>
        <v>9.9499999999999993</v>
      </c>
      <c r="M31">
        <f t="shared" si="0"/>
        <v>39.799999999999997</v>
      </c>
      <c r="N31" t="str">
        <f t="shared" si="1"/>
        <v>Arabica</v>
      </c>
      <c r="O31" t="str">
        <f t="shared" si="2"/>
        <v>Dark</v>
      </c>
      <c r="P31" t="str">
        <f>_xlfn.XLOOKUP(orders!C31,customers!$A$2:$A$1001,customers!$I$2:$I$1001,,0)</f>
        <v>Yes</v>
      </c>
    </row>
    <row r="32" spans="1:16"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_xlfn.XLOOKUP(orders!D32,products!$A$2:$A$49,products!$B$2:$B$49,,0)</f>
        <v>Lib</v>
      </c>
      <c r="J32" t="str">
        <f>_xlfn.XLOOKUP(D32,products!$A$2:$A$49,products!$C$2:$C$49,,0)</f>
        <v>M</v>
      </c>
      <c r="K32" s="6">
        <f>_xlfn.XLOOKUP(D32,products!$A$2:$A$49,products!$D$2:$D$49,,0)</f>
        <v>0.2</v>
      </c>
      <c r="L32">
        <f>_xlfn.XLOOKUP(D32,products!$A$2:$A$49,products!$E$2:$E$49,,0)</f>
        <v>4.3650000000000002</v>
      </c>
      <c r="M32">
        <f t="shared" si="0"/>
        <v>21.825000000000003</v>
      </c>
      <c r="N32" t="str">
        <f t="shared" si="1"/>
        <v>Liberica</v>
      </c>
      <c r="O32" t="str">
        <f t="shared" si="2"/>
        <v>Medium</v>
      </c>
      <c r="P32" t="str">
        <f>_xlfn.XLOOKUP(orders!C32,customers!$A$2:$A$1001,customers!$I$2:$I$1001,,0)</f>
        <v>No</v>
      </c>
    </row>
    <row r="33" spans="1:16"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_xlfn.XLOOKUP(orders!D33,products!$A$2:$A$49,products!$B$2:$B$49,,0)</f>
        <v>Ara</v>
      </c>
      <c r="J33" t="str">
        <f>_xlfn.XLOOKUP(D33,products!$A$2:$A$49,products!$C$2:$C$49,,0)</f>
        <v>D</v>
      </c>
      <c r="K33" s="6">
        <f>_xlfn.XLOOKUP(D33,products!$A$2:$A$49,products!$D$2:$D$49,,0)</f>
        <v>0.5</v>
      </c>
      <c r="L33">
        <f>_xlfn.XLOOKUP(D33,products!$A$2:$A$49,products!$E$2:$E$49,,0)</f>
        <v>5.97</v>
      </c>
      <c r="M33">
        <f t="shared" si="0"/>
        <v>35.82</v>
      </c>
      <c r="N33" t="str">
        <f t="shared" si="1"/>
        <v>Arabica</v>
      </c>
      <c r="O33" t="str">
        <f t="shared" si="2"/>
        <v>Dark</v>
      </c>
      <c r="P33" t="str">
        <f>_xlfn.XLOOKUP(orders!C33,customers!$A$2:$A$1001,customers!$I$2:$I$1001,,0)</f>
        <v>No</v>
      </c>
    </row>
    <row r="34" spans="1:16"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_xlfn.XLOOKUP(orders!D34,products!$A$2:$A$49,products!$B$2:$B$49,,0)</f>
        <v>Lib</v>
      </c>
      <c r="J34" t="str">
        <f>_xlfn.XLOOKUP(D34,products!$A$2:$A$49,products!$C$2:$C$49,,0)</f>
        <v>M</v>
      </c>
      <c r="K34" s="6">
        <f>_xlfn.XLOOKUP(D34,products!$A$2:$A$49,products!$D$2:$D$49,,0)</f>
        <v>0.5</v>
      </c>
      <c r="L34">
        <f>_xlfn.XLOOKUP(D34,products!$A$2:$A$49,products!$E$2:$E$49,,0)</f>
        <v>8.73</v>
      </c>
      <c r="M34">
        <f t="shared" si="0"/>
        <v>52.38</v>
      </c>
      <c r="N34" t="str">
        <f t="shared" si="1"/>
        <v>Liberica</v>
      </c>
      <c r="O34" t="str">
        <f t="shared" si="2"/>
        <v>Medium</v>
      </c>
      <c r="P34" t="str">
        <f>_xlfn.XLOOKUP(orders!C34,customers!$A$2:$A$1001,customers!$I$2:$I$1001,,0)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_xlfn.XLOOKUP(orders!D35,products!$A$2:$A$49,products!$B$2:$B$49,,0)</f>
        <v>Lib</v>
      </c>
      <c r="J35" t="str">
        <f>_xlfn.XLOOKUP(D35,products!$A$2:$A$49,products!$C$2:$C$49,,0)</f>
        <v>L</v>
      </c>
      <c r="K35" s="6">
        <f>_xlfn.XLOOKUP(D35,products!$A$2:$A$49,products!$D$2:$D$49,,0)</f>
        <v>0.2</v>
      </c>
      <c r="L35">
        <f>_xlfn.XLOOKUP(D35,products!$A$2:$A$49,products!$E$2:$E$49,,0)</f>
        <v>4.7549999999999999</v>
      </c>
      <c r="M35">
        <f t="shared" si="0"/>
        <v>23.774999999999999</v>
      </c>
      <c r="N35" t="str">
        <f t="shared" si="1"/>
        <v>Liberica</v>
      </c>
      <c r="O35" t="str">
        <f t="shared" si="2"/>
        <v>Light</v>
      </c>
      <c r="P35" t="str">
        <f>_xlfn.XLOOKUP(orders!C35,customers!$A$2:$A$1001,customers!$I$2:$I$1001,,0)</f>
        <v>No</v>
      </c>
    </row>
    <row r="36" spans="1:16"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_xlfn.XLOOKUP(orders!D36,products!$A$2:$A$49,products!$B$2:$B$49,,0)</f>
        <v>Lib</v>
      </c>
      <c r="J36" t="str">
        <f>_xlfn.XLOOKUP(D36,products!$A$2:$A$49,products!$C$2:$C$49,,0)</f>
        <v>L</v>
      </c>
      <c r="K36" s="6">
        <f>_xlfn.XLOOKUP(D36,products!$A$2:$A$49,products!$D$2:$D$49,,0)</f>
        <v>0.5</v>
      </c>
      <c r="L36">
        <f>_xlfn.XLOOKUP(D36,products!$A$2:$A$49,products!$E$2:$E$49,,0)</f>
        <v>9.51</v>
      </c>
      <c r="M36">
        <f t="shared" si="0"/>
        <v>57.06</v>
      </c>
      <c r="N36" t="str">
        <f t="shared" si="1"/>
        <v>Liberica</v>
      </c>
      <c r="O36" t="str">
        <f t="shared" si="2"/>
        <v>Light</v>
      </c>
      <c r="P36" t="str">
        <f>_xlfn.XLOOKUP(orders!C36,customers!$A$2:$A$1001,customers!$I$2:$I$1001,,0)</f>
        <v>Yes</v>
      </c>
    </row>
    <row r="37" spans="1:16"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_xlfn.XLOOKUP(orders!D37,products!$A$2:$A$49,products!$B$2:$B$49,,0)</f>
        <v>Ara</v>
      </c>
      <c r="J37" t="str">
        <f>_xlfn.XLOOKUP(D37,products!$A$2:$A$49,products!$C$2:$C$49,,0)</f>
        <v>D</v>
      </c>
      <c r="K37" s="6">
        <f>_xlfn.XLOOKUP(D37,products!$A$2:$A$49,products!$D$2:$D$49,,0)</f>
        <v>0.5</v>
      </c>
      <c r="L37">
        <f>_xlfn.XLOOKUP(D37,products!$A$2:$A$49,products!$E$2:$E$49,,0)</f>
        <v>5.97</v>
      </c>
      <c r="M37">
        <f t="shared" si="0"/>
        <v>35.82</v>
      </c>
      <c r="N37" t="str">
        <f t="shared" si="1"/>
        <v>Arabica</v>
      </c>
      <c r="O37" t="str">
        <f t="shared" si="2"/>
        <v>Dark</v>
      </c>
      <c r="P37" t="str">
        <f>_xlfn.XLOOKUP(orders!C37,customers!$A$2:$A$1001,customers!$I$2:$I$1001,,0)</f>
        <v>No</v>
      </c>
    </row>
    <row r="38" spans="1:16"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_xlfn.XLOOKUP(orders!D38,products!$A$2:$A$49,products!$B$2:$B$49,,0)</f>
        <v>Lib</v>
      </c>
      <c r="J38" t="str">
        <f>_xlfn.XLOOKUP(D38,products!$A$2:$A$49,products!$C$2:$C$49,,0)</f>
        <v>M</v>
      </c>
      <c r="K38" s="6">
        <f>_xlfn.XLOOKUP(D38,products!$A$2:$A$49,products!$D$2:$D$49,,0)</f>
        <v>0.2</v>
      </c>
      <c r="L38">
        <f>_xlfn.XLOOKUP(D38,products!$A$2:$A$49,products!$E$2:$E$49,,0)</f>
        <v>4.3650000000000002</v>
      </c>
      <c r="M38">
        <f t="shared" si="0"/>
        <v>8.73</v>
      </c>
      <c r="N38" t="str">
        <f t="shared" si="1"/>
        <v>Liberica</v>
      </c>
      <c r="O38" t="str">
        <f t="shared" si="2"/>
        <v>Medium</v>
      </c>
      <c r="P38" t="str">
        <f>_xlfn.XLOOKUP(orders!C38,customers!$A$2:$A$1001,customers!$I$2:$I$1001,,0)</f>
        <v>No</v>
      </c>
    </row>
    <row r="39" spans="1:16"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_xlfn.XLOOKUP(orders!D39,products!$A$2:$A$49,products!$B$2:$B$49,,0)</f>
        <v>Lib</v>
      </c>
      <c r="J39" t="str">
        <f>_xlfn.XLOOKUP(D39,products!$A$2:$A$49,products!$C$2:$C$49,,0)</f>
        <v>L</v>
      </c>
      <c r="K39" s="6">
        <f>_xlfn.XLOOKUP(D39,products!$A$2:$A$49,products!$D$2:$D$49,,0)</f>
        <v>0.5</v>
      </c>
      <c r="L39">
        <f>_xlfn.XLOOKUP(D39,products!$A$2:$A$49,products!$E$2:$E$49,,0)</f>
        <v>9.51</v>
      </c>
      <c r="M39">
        <f t="shared" si="0"/>
        <v>28.53</v>
      </c>
      <c r="N39" t="str">
        <f t="shared" si="1"/>
        <v>Liberica</v>
      </c>
      <c r="O39" t="str">
        <f t="shared" si="2"/>
        <v>Light</v>
      </c>
      <c r="P39" t="str">
        <f>_xlfn.XLOOKUP(orders!C39,customers!$A$2:$A$1001,customers!$I$2:$I$1001,,0)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_xlfn.XLOOKUP(orders!D40,products!$A$2:$A$49,products!$B$2:$B$49,,0)</f>
        <v>Rob</v>
      </c>
      <c r="J40" t="str">
        <f>_xlfn.XLOOKUP(D40,products!$A$2:$A$49,products!$C$2:$C$49,,0)</f>
        <v>M</v>
      </c>
      <c r="K40" s="6">
        <f>_xlfn.XLOOKUP(D40,products!$A$2:$A$49,products!$D$2:$D$49,,0)</f>
        <v>2.5</v>
      </c>
      <c r="L40">
        <f>_xlfn.XLOOKUP(D40,products!$A$2:$A$49,products!$E$2:$E$49,,0)</f>
        <v>22.884999999999998</v>
      </c>
      <c r="M40">
        <f t="shared" si="0"/>
        <v>114.42499999999998</v>
      </c>
      <c r="N40" t="str">
        <f t="shared" si="1"/>
        <v>Robusta</v>
      </c>
      <c r="O40" t="str">
        <f t="shared" si="2"/>
        <v>Medium</v>
      </c>
      <c r="P40" t="str">
        <f>_xlfn.XLOOKUP(orders!C40,customers!$A$2:$A$1001,customers!$I$2:$I$1001,,0)</f>
        <v>No</v>
      </c>
    </row>
    <row r="41" spans="1:16"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_xlfn.XLOOKUP(orders!D41,products!$A$2:$A$49,products!$B$2:$B$49,,0)</f>
        <v>Rob</v>
      </c>
      <c r="J41" t="str">
        <f>_xlfn.XLOOKUP(D41,products!$A$2:$A$49,products!$C$2:$C$49,,0)</f>
        <v>M</v>
      </c>
      <c r="K41" s="6">
        <f>_xlfn.XLOOKUP(D41,products!$A$2:$A$49,products!$D$2:$D$49,,0)</f>
        <v>1</v>
      </c>
      <c r="L41">
        <f>_xlfn.XLOOKUP(D41,products!$A$2:$A$49,products!$E$2:$E$49,,0)</f>
        <v>9.9499999999999993</v>
      </c>
      <c r="M41">
        <f t="shared" si="0"/>
        <v>59.699999999999996</v>
      </c>
      <c r="N41" t="str">
        <f t="shared" si="1"/>
        <v>Robusta</v>
      </c>
      <c r="O41" t="str">
        <f t="shared" si="2"/>
        <v>Medium</v>
      </c>
      <c r="P41" t="str">
        <f>_xlfn.XLOOKUP(orders!C41,customers!$A$2:$A$1001,customers!$I$2:$I$1001,,0)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_xlfn.XLOOKUP(orders!D42,products!$A$2:$A$49,products!$B$2:$B$49,,0)</f>
        <v>Lib</v>
      </c>
      <c r="J42" t="str">
        <f>_xlfn.XLOOKUP(D42,products!$A$2:$A$49,products!$C$2:$C$49,,0)</f>
        <v>M</v>
      </c>
      <c r="K42" s="6">
        <f>_xlfn.XLOOKUP(D42,products!$A$2:$A$49,products!$D$2:$D$49,,0)</f>
        <v>1</v>
      </c>
      <c r="L42">
        <f>_xlfn.XLOOKUP(D42,products!$A$2:$A$49,products!$E$2:$E$49,,0)</f>
        <v>14.55</v>
      </c>
      <c r="M42">
        <f t="shared" si="0"/>
        <v>43.650000000000006</v>
      </c>
      <c r="N42" t="str">
        <f t="shared" si="1"/>
        <v>Liberica</v>
      </c>
      <c r="O42" t="str">
        <f t="shared" si="2"/>
        <v>Medium</v>
      </c>
      <c r="P42" t="str">
        <f>_xlfn.XLOOKUP(orders!C42,customers!$A$2:$A$1001,customers!$I$2:$I$1001,,0)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_xlfn.XLOOKUP(orders!D43,products!$A$2:$A$49,products!$B$2:$B$49,,0)</f>
        <v>Exc</v>
      </c>
      <c r="J43" t="str">
        <f>_xlfn.XLOOKUP(D43,products!$A$2:$A$49,products!$C$2:$C$49,,0)</f>
        <v>D</v>
      </c>
      <c r="K43" s="6">
        <f>_xlfn.XLOOKUP(D43,products!$A$2:$A$49,products!$D$2:$D$49,,0)</f>
        <v>0.2</v>
      </c>
      <c r="L43">
        <f>_xlfn.XLOOKUP(D43,products!$A$2:$A$49,products!$E$2:$E$49,,0)</f>
        <v>3.645</v>
      </c>
      <c r="M43">
        <f t="shared" si="0"/>
        <v>7.29</v>
      </c>
      <c r="N43" t="str">
        <f t="shared" si="1"/>
        <v>Excelsa</v>
      </c>
      <c r="O43" t="str">
        <f t="shared" si="2"/>
        <v>Dark</v>
      </c>
      <c r="P43" t="str">
        <f>_xlfn.XLOOKUP(orders!C43,customers!$A$2:$A$1001,customers!$I$2:$I$1001,,0)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_xlfn.XLOOKUP(orders!D44,products!$A$2:$A$49,products!$B$2:$B$49,,0)</f>
        <v>Rob</v>
      </c>
      <c r="J44" t="str">
        <f>_xlfn.XLOOKUP(D44,products!$A$2:$A$49,products!$C$2:$C$49,,0)</f>
        <v>D</v>
      </c>
      <c r="K44" s="6">
        <f>_xlfn.XLOOKUP(D44,products!$A$2:$A$49,products!$D$2:$D$49,,0)</f>
        <v>0.2</v>
      </c>
      <c r="L44">
        <f>_xlfn.XLOOKUP(D44,products!$A$2:$A$49,products!$E$2:$E$49,,0)</f>
        <v>2.6849999999999996</v>
      </c>
      <c r="M44">
        <f t="shared" si="0"/>
        <v>8.0549999999999997</v>
      </c>
      <c r="N44" t="str">
        <f t="shared" si="1"/>
        <v>Robusta</v>
      </c>
      <c r="O44" t="str">
        <f t="shared" si="2"/>
        <v>Dark</v>
      </c>
      <c r="P44" t="str">
        <f>_xlfn.XLOOKUP(orders!C44,customers!$A$2:$A$1001,customers!$I$2:$I$1001,,0)</f>
        <v>Yes</v>
      </c>
    </row>
    <row r="45" spans="1:16"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_xlfn.XLOOKUP(orders!D45,products!$A$2:$A$49,products!$B$2:$B$49,,0)</f>
        <v>Lib</v>
      </c>
      <c r="J45" t="str">
        <f>_xlfn.XLOOKUP(D45,products!$A$2:$A$49,products!$C$2:$C$49,,0)</f>
        <v>L</v>
      </c>
      <c r="K45" s="6">
        <f>_xlfn.XLOOKUP(D45,products!$A$2:$A$49,products!$D$2:$D$49,,0)</f>
        <v>2.5</v>
      </c>
      <c r="L45">
        <f>_xlfn.XLOOKUP(D45,products!$A$2:$A$49,products!$E$2:$E$49,,0)</f>
        <v>36.454999999999998</v>
      </c>
      <c r="M45">
        <f t="shared" si="0"/>
        <v>72.91</v>
      </c>
      <c r="N45" t="str">
        <f t="shared" si="1"/>
        <v>Liberica</v>
      </c>
      <c r="O45" t="str">
        <f t="shared" si="2"/>
        <v>Light</v>
      </c>
      <c r="P45" t="str">
        <f>_xlfn.XLOOKUP(orders!C45,customers!$A$2:$A$1001,customers!$I$2:$I$1001,,0)</f>
        <v>No</v>
      </c>
    </row>
    <row r="46" spans="1:16"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_xlfn.XLOOKUP(orders!D46,products!$A$2:$A$49,products!$B$2:$B$49,,0)</f>
        <v>Exc</v>
      </c>
      <c r="J46" t="str">
        <f>_xlfn.XLOOKUP(D46,products!$A$2:$A$49,products!$C$2:$C$49,,0)</f>
        <v>M</v>
      </c>
      <c r="K46" s="6">
        <f>_xlfn.XLOOKUP(D46,products!$A$2:$A$49,products!$D$2:$D$49,,0)</f>
        <v>0.5</v>
      </c>
      <c r="L46">
        <f>_xlfn.XLOOKUP(D46,products!$A$2:$A$49,products!$E$2:$E$49,,0)</f>
        <v>8.25</v>
      </c>
      <c r="M46">
        <f t="shared" si="0"/>
        <v>16.5</v>
      </c>
      <c r="N46" t="str">
        <f t="shared" si="1"/>
        <v>Excelsa</v>
      </c>
      <c r="O46" t="str">
        <f t="shared" si="2"/>
        <v>Medium</v>
      </c>
      <c r="P46" t="str">
        <f>_xlfn.XLOOKUP(orders!C46,customers!$A$2:$A$1001,customers!$I$2:$I$1001,,0)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_xlfn.XLOOKUP(orders!D47,products!$A$2:$A$49,products!$B$2:$B$49,,0)</f>
        <v>Lib</v>
      </c>
      <c r="J47" t="str">
        <f>_xlfn.XLOOKUP(D47,products!$A$2:$A$49,products!$C$2:$C$49,,0)</f>
        <v>D</v>
      </c>
      <c r="K47" s="6">
        <f>_xlfn.XLOOKUP(D47,products!$A$2:$A$49,products!$D$2:$D$49,,0)</f>
        <v>2.5</v>
      </c>
      <c r="L47">
        <f>_xlfn.XLOOKUP(D47,products!$A$2:$A$49,products!$E$2:$E$49,,0)</f>
        <v>29.784999999999997</v>
      </c>
      <c r="M47">
        <f t="shared" si="0"/>
        <v>178.70999999999998</v>
      </c>
      <c r="N47" t="str">
        <f t="shared" si="1"/>
        <v>Liberica</v>
      </c>
      <c r="O47" t="str">
        <f t="shared" si="2"/>
        <v>Dark</v>
      </c>
      <c r="P47" t="str">
        <f>_xlfn.XLOOKUP(orders!C47,customers!$A$2:$A$1001,customers!$I$2:$I$1001,,0)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_xlfn.XLOOKUP(orders!D48,products!$A$2:$A$49,products!$B$2:$B$49,,0)</f>
        <v>Exc</v>
      </c>
      <c r="J48" t="str">
        <f>_xlfn.XLOOKUP(D48,products!$A$2:$A$49,products!$C$2:$C$49,,0)</f>
        <v>M</v>
      </c>
      <c r="K48" s="6">
        <f>_xlfn.XLOOKUP(D48,products!$A$2:$A$49,products!$D$2:$D$49,,0)</f>
        <v>2.5</v>
      </c>
      <c r="L48">
        <f>_xlfn.XLOOKUP(D48,products!$A$2:$A$49,products!$E$2:$E$49,,0)</f>
        <v>31.624999999999996</v>
      </c>
      <c r="M48">
        <f t="shared" si="0"/>
        <v>63.249999999999993</v>
      </c>
      <c r="N48" t="str">
        <f t="shared" si="1"/>
        <v>Excelsa</v>
      </c>
      <c r="O48" t="str">
        <f t="shared" si="2"/>
        <v>Medium</v>
      </c>
      <c r="P48" t="str">
        <f>_xlfn.XLOOKUP(orders!C48,customers!$A$2:$A$1001,customers!$I$2:$I$1001,,0)</f>
        <v>Yes</v>
      </c>
    </row>
    <row r="49" spans="1:16"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_xlfn.XLOOKUP(orders!D49,products!$A$2:$A$49,products!$B$2:$B$49,,0)</f>
        <v>Ara</v>
      </c>
      <c r="J49" t="str">
        <f>_xlfn.XLOOKUP(D49,products!$A$2:$A$49,products!$C$2:$C$49,,0)</f>
        <v>L</v>
      </c>
      <c r="K49" s="6">
        <f>_xlfn.XLOOKUP(D49,products!$A$2:$A$49,products!$D$2:$D$49,,0)</f>
        <v>0.2</v>
      </c>
      <c r="L49">
        <f>_xlfn.XLOOKUP(D49,products!$A$2:$A$49,products!$E$2:$E$49,,0)</f>
        <v>3.8849999999999998</v>
      </c>
      <c r="M49">
        <f t="shared" si="0"/>
        <v>7.77</v>
      </c>
      <c r="N49" t="str">
        <f t="shared" si="1"/>
        <v>Arabica</v>
      </c>
      <c r="O49" t="str">
        <f t="shared" si="2"/>
        <v>Light</v>
      </c>
      <c r="P49" t="str">
        <f>_xlfn.XLOOKUP(orders!C49,customers!$A$2:$A$1001,customers!$I$2:$I$1001,,0)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_xlfn.XLOOKUP(orders!D50,products!$A$2:$A$49,products!$B$2:$B$49,,0)</f>
        <v>Ara</v>
      </c>
      <c r="J50" t="str">
        <f>_xlfn.XLOOKUP(D50,products!$A$2:$A$49,products!$C$2:$C$49,,0)</f>
        <v>D</v>
      </c>
      <c r="K50" s="6">
        <f>_xlfn.XLOOKUP(D50,products!$A$2:$A$49,products!$D$2:$D$49,,0)</f>
        <v>2.5</v>
      </c>
      <c r="L50">
        <f>_xlfn.XLOOKUP(D50,products!$A$2:$A$49,products!$E$2:$E$49,,0)</f>
        <v>22.884999999999998</v>
      </c>
      <c r="M50">
        <f t="shared" si="0"/>
        <v>91.539999999999992</v>
      </c>
      <c r="N50" t="str">
        <f t="shared" si="1"/>
        <v>Arabica</v>
      </c>
      <c r="O50" t="str">
        <f t="shared" si="2"/>
        <v>Dark</v>
      </c>
      <c r="P50" t="str">
        <f>_xlfn.XLOOKUP(orders!C50,customers!$A$2:$A$1001,customers!$I$2:$I$1001,,0)</f>
        <v>No</v>
      </c>
    </row>
    <row r="51" spans="1:16"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_xlfn.XLOOKUP(orders!D51,products!$A$2:$A$49,products!$B$2:$B$49,,0)</f>
        <v>Ara</v>
      </c>
      <c r="J51" t="str">
        <f>_xlfn.XLOOKUP(D51,products!$A$2:$A$49,products!$C$2:$C$49,,0)</f>
        <v>L</v>
      </c>
      <c r="K51" s="6">
        <f>_xlfn.XLOOKUP(D51,products!$A$2:$A$49,products!$D$2:$D$49,,0)</f>
        <v>1</v>
      </c>
      <c r="L51">
        <f>_xlfn.XLOOKUP(D51,products!$A$2:$A$49,products!$E$2:$E$49,,0)</f>
        <v>12.95</v>
      </c>
      <c r="M51">
        <f t="shared" si="0"/>
        <v>38.849999999999994</v>
      </c>
      <c r="N51" t="str">
        <f t="shared" si="1"/>
        <v>Arabica</v>
      </c>
      <c r="O51" t="str">
        <f t="shared" si="2"/>
        <v>Light</v>
      </c>
      <c r="P51" t="str">
        <f>_xlfn.XLOOKUP(orders!C51,customers!$A$2:$A$1001,customers!$I$2:$I$1001,,0)</f>
        <v>No</v>
      </c>
    </row>
    <row r="52" spans="1:16"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_xlfn.XLOOKUP(orders!D52,products!$A$2:$A$49,products!$B$2:$B$49,,0)</f>
        <v>Lib</v>
      </c>
      <c r="J52" t="str">
        <f>_xlfn.XLOOKUP(D52,products!$A$2:$A$49,products!$C$2:$C$49,,0)</f>
        <v>D</v>
      </c>
      <c r="K52" s="6">
        <f>_xlfn.XLOOKUP(D52,products!$A$2:$A$49,products!$D$2:$D$49,,0)</f>
        <v>0.5</v>
      </c>
      <c r="L52">
        <f>_xlfn.XLOOKUP(D52,products!$A$2:$A$49,products!$E$2:$E$49,,0)</f>
        <v>7.77</v>
      </c>
      <c r="M52">
        <f t="shared" si="0"/>
        <v>15.54</v>
      </c>
      <c r="N52" t="str">
        <f t="shared" si="1"/>
        <v>Liberica</v>
      </c>
      <c r="O52" t="str">
        <f t="shared" si="2"/>
        <v>Dark</v>
      </c>
      <c r="P52" t="str">
        <f>_xlfn.XLOOKUP(orders!C52,customers!$A$2:$A$1001,customers!$I$2:$I$1001,,0)</f>
        <v>No</v>
      </c>
    </row>
    <row r="53" spans="1:16"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_xlfn.XLOOKUP(orders!D53,products!$A$2:$A$49,products!$B$2:$B$49,,0)</f>
        <v>Lib</v>
      </c>
      <c r="J53" t="str">
        <f>_xlfn.XLOOKUP(D53,products!$A$2:$A$49,products!$C$2:$C$49,,0)</f>
        <v>L</v>
      </c>
      <c r="K53" s="6">
        <f>_xlfn.XLOOKUP(D53,products!$A$2:$A$49,products!$D$2:$D$49,,0)</f>
        <v>2.5</v>
      </c>
      <c r="L53">
        <f>_xlfn.XLOOKUP(D53,products!$A$2:$A$49,products!$E$2:$E$49,,0)</f>
        <v>36.454999999999998</v>
      </c>
      <c r="M53">
        <f t="shared" si="0"/>
        <v>145.82</v>
      </c>
      <c r="N53" t="str">
        <f t="shared" si="1"/>
        <v>Liberica</v>
      </c>
      <c r="O53" t="str">
        <f t="shared" si="2"/>
        <v>Light</v>
      </c>
      <c r="P53" t="str">
        <f>_xlfn.XLOOKUP(orders!C53,customers!$A$2:$A$1001,customers!$I$2:$I$1001,,0)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_xlfn.XLOOKUP(orders!D54,products!$A$2:$A$49,products!$B$2:$B$49,,0)</f>
        <v>Rob</v>
      </c>
      <c r="J54" t="str">
        <f>_xlfn.XLOOKUP(D54,products!$A$2:$A$49,products!$C$2:$C$49,,0)</f>
        <v>M</v>
      </c>
      <c r="K54" s="6">
        <f>_xlfn.XLOOKUP(D54,products!$A$2:$A$49,products!$D$2:$D$49,,0)</f>
        <v>0.5</v>
      </c>
      <c r="L54">
        <f>_xlfn.XLOOKUP(D54,products!$A$2:$A$49,products!$E$2:$E$49,,0)</f>
        <v>5.97</v>
      </c>
      <c r="M54">
        <f t="shared" si="0"/>
        <v>29.849999999999998</v>
      </c>
      <c r="N54" t="str">
        <f t="shared" si="1"/>
        <v>Robusta</v>
      </c>
      <c r="O54" t="str">
        <f t="shared" si="2"/>
        <v>Medium</v>
      </c>
      <c r="P54" t="str">
        <f>_xlfn.XLOOKUP(orders!C54,customers!$A$2:$A$1001,customers!$I$2:$I$1001,,0)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_xlfn.XLOOKUP(orders!D55,products!$A$2:$A$49,products!$B$2:$B$49,,0)</f>
        <v>Lib</v>
      </c>
      <c r="J55" t="str">
        <f>_xlfn.XLOOKUP(D55,products!$A$2:$A$49,products!$C$2:$C$49,,0)</f>
        <v>L</v>
      </c>
      <c r="K55" s="6">
        <f>_xlfn.XLOOKUP(D55,products!$A$2:$A$49,products!$D$2:$D$49,,0)</f>
        <v>2.5</v>
      </c>
      <c r="L55">
        <f>_xlfn.XLOOKUP(D55,products!$A$2:$A$49,products!$E$2:$E$49,,0)</f>
        <v>36.454999999999998</v>
      </c>
      <c r="M55">
        <f t="shared" si="0"/>
        <v>72.91</v>
      </c>
      <c r="N55" t="str">
        <f t="shared" si="1"/>
        <v>Liberica</v>
      </c>
      <c r="O55" t="str">
        <f t="shared" si="2"/>
        <v>Light</v>
      </c>
      <c r="P55" t="str">
        <f>_xlfn.XLOOKUP(orders!C55,customers!$A$2:$A$1001,customers!$I$2:$I$1001,,0)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_xlfn.XLOOKUP(orders!D56,products!$A$2:$A$49,products!$B$2:$B$49,,0)</f>
        <v>Lib</v>
      </c>
      <c r="J56" t="str">
        <f>_xlfn.XLOOKUP(D56,products!$A$2:$A$49,products!$C$2:$C$49,,0)</f>
        <v>M</v>
      </c>
      <c r="K56" s="6">
        <f>_xlfn.XLOOKUP(D56,products!$A$2:$A$49,products!$D$2:$D$49,,0)</f>
        <v>1</v>
      </c>
      <c r="L56">
        <f>_xlfn.XLOOKUP(D56,products!$A$2:$A$49,products!$E$2:$E$49,,0)</f>
        <v>14.55</v>
      </c>
      <c r="M56">
        <f t="shared" si="0"/>
        <v>72.75</v>
      </c>
      <c r="N56" t="str">
        <f t="shared" si="1"/>
        <v>Liberica</v>
      </c>
      <c r="O56" t="str">
        <f t="shared" si="2"/>
        <v>Medium</v>
      </c>
      <c r="P56" t="str">
        <f>_xlfn.XLOOKUP(orders!C56,customers!$A$2:$A$1001,customers!$I$2:$I$1001,,0)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_xlfn.XLOOKUP(orders!D57,products!$A$2:$A$49,products!$B$2:$B$49,,0)</f>
        <v>Lib</v>
      </c>
      <c r="J57" t="str">
        <f>_xlfn.XLOOKUP(D57,products!$A$2:$A$49,products!$C$2:$C$49,,0)</f>
        <v>L</v>
      </c>
      <c r="K57" s="6">
        <f>_xlfn.XLOOKUP(D57,products!$A$2:$A$49,products!$D$2:$D$49,,0)</f>
        <v>1</v>
      </c>
      <c r="L57">
        <f>_xlfn.XLOOKUP(D57,products!$A$2:$A$49,products!$E$2:$E$49,,0)</f>
        <v>15.85</v>
      </c>
      <c r="M57">
        <f t="shared" si="0"/>
        <v>47.55</v>
      </c>
      <c r="N57" t="str">
        <f t="shared" si="1"/>
        <v>Liberica</v>
      </c>
      <c r="O57" t="str">
        <f t="shared" si="2"/>
        <v>Light</v>
      </c>
      <c r="P57" t="str">
        <f>_xlfn.XLOOKUP(orders!C57,customers!$A$2:$A$1001,customers!$I$2:$I$1001,,0)</f>
        <v>No</v>
      </c>
    </row>
    <row r="58" spans="1:16"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_xlfn.XLOOKUP(orders!D58,products!$A$2:$A$49,products!$B$2:$B$49,,0)</f>
        <v>Exc</v>
      </c>
      <c r="J58" t="str">
        <f>_xlfn.XLOOKUP(D58,products!$A$2:$A$49,products!$C$2:$C$49,,0)</f>
        <v>D</v>
      </c>
      <c r="K58" s="6">
        <f>_xlfn.XLOOKUP(D58,products!$A$2:$A$49,products!$D$2:$D$49,,0)</f>
        <v>0.2</v>
      </c>
      <c r="L58">
        <f>_xlfn.XLOOKUP(D58,products!$A$2:$A$49,products!$E$2:$E$49,,0)</f>
        <v>3.645</v>
      </c>
      <c r="M58">
        <f t="shared" si="0"/>
        <v>10.935</v>
      </c>
      <c r="N58" t="str">
        <f t="shared" si="1"/>
        <v>Excelsa</v>
      </c>
      <c r="O58" t="str">
        <f t="shared" si="2"/>
        <v>Dark</v>
      </c>
      <c r="P58" t="str">
        <f>_xlfn.XLOOKUP(orders!C58,customers!$A$2:$A$1001,customers!$I$2:$I$1001,,0)</f>
        <v>Yes</v>
      </c>
    </row>
    <row r="59" spans="1:16"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_xlfn.XLOOKUP(orders!D59,products!$A$2:$A$49,products!$B$2:$B$49,,0)</f>
        <v>Exc</v>
      </c>
      <c r="J59" t="str">
        <f>_xlfn.XLOOKUP(D59,products!$A$2:$A$49,products!$C$2:$C$49,,0)</f>
        <v>L</v>
      </c>
      <c r="K59" s="6">
        <f>_xlfn.XLOOKUP(D59,products!$A$2:$A$49,products!$D$2:$D$49,,0)</f>
        <v>1</v>
      </c>
      <c r="L59">
        <f>_xlfn.XLOOKUP(D59,products!$A$2:$A$49,products!$E$2:$E$49,,0)</f>
        <v>14.85</v>
      </c>
      <c r="M59">
        <f t="shared" si="0"/>
        <v>59.4</v>
      </c>
      <c r="N59" t="str">
        <f t="shared" si="1"/>
        <v>Excelsa</v>
      </c>
      <c r="O59" t="str">
        <f t="shared" si="2"/>
        <v>Light</v>
      </c>
      <c r="P59" t="str">
        <f>_xlfn.XLOOKUP(orders!C59,customers!$A$2:$A$1001,customers!$I$2:$I$1001,,0)</f>
        <v>No</v>
      </c>
    </row>
    <row r="60" spans="1:16"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_xlfn.XLOOKUP(orders!D60,products!$A$2:$A$49,products!$B$2:$B$49,,0)</f>
        <v>Lib</v>
      </c>
      <c r="J60" t="str">
        <f>_xlfn.XLOOKUP(D60,products!$A$2:$A$49,products!$C$2:$C$49,,0)</f>
        <v>D</v>
      </c>
      <c r="K60" s="6">
        <f>_xlfn.XLOOKUP(D60,products!$A$2:$A$49,products!$D$2:$D$49,,0)</f>
        <v>2.5</v>
      </c>
      <c r="L60">
        <f>_xlfn.XLOOKUP(D60,products!$A$2:$A$49,products!$E$2:$E$49,,0)</f>
        <v>29.784999999999997</v>
      </c>
      <c r="M60">
        <f t="shared" si="0"/>
        <v>89.35499999999999</v>
      </c>
      <c r="N60" t="str">
        <f t="shared" si="1"/>
        <v>Liberica</v>
      </c>
      <c r="O60" t="str">
        <f t="shared" si="2"/>
        <v>Dark</v>
      </c>
      <c r="P60" t="str">
        <f>_xlfn.XLOOKUP(orders!C60,customers!$A$2:$A$1001,customers!$I$2:$I$1001,,0)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_xlfn.XLOOKUP(orders!D61,products!$A$2:$A$49,products!$B$2:$B$49,,0)</f>
        <v>Lib</v>
      </c>
      <c r="J61" t="str">
        <f>_xlfn.XLOOKUP(D61,products!$A$2:$A$49,products!$C$2:$C$49,,0)</f>
        <v>M</v>
      </c>
      <c r="K61" s="6">
        <f>_xlfn.XLOOKUP(D61,products!$A$2:$A$49,products!$D$2:$D$49,,0)</f>
        <v>0.5</v>
      </c>
      <c r="L61">
        <f>_xlfn.XLOOKUP(D61,products!$A$2:$A$49,products!$E$2:$E$49,,0)</f>
        <v>8.73</v>
      </c>
      <c r="M61">
        <f t="shared" si="0"/>
        <v>26.19</v>
      </c>
      <c r="N61" t="str">
        <f t="shared" si="1"/>
        <v>Liberica</v>
      </c>
      <c r="O61" t="str">
        <f t="shared" si="2"/>
        <v>Medium</v>
      </c>
      <c r="P61" t="str">
        <f>_xlfn.XLOOKUP(orders!C61,customers!$A$2:$A$1001,customers!$I$2:$I$1001,,0)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_xlfn.XLOOKUP(orders!D62,products!$A$2:$A$49,products!$B$2:$B$49,,0)</f>
        <v>Ara</v>
      </c>
      <c r="J62" t="str">
        <f>_xlfn.XLOOKUP(D62,products!$A$2:$A$49,products!$C$2:$C$49,,0)</f>
        <v>D</v>
      </c>
      <c r="K62" s="6">
        <f>_xlfn.XLOOKUP(D62,products!$A$2:$A$49,products!$D$2:$D$49,,0)</f>
        <v>2.5</v>
      </c>
      <c r="L62">
        <f>_xlfn.XLOOKUP(D62,products!$A$2:$A$49,products!$E$2:$E$49,,0)</f>
        <v>22.884999999999998</v>
      </c>
      <c r="M62">
        <f t="shared" si="0"/>
        <v>114.42499999999998</v>
      </c>
      <c r="N62" t="str">
        <f t="shared" si="1"/>
        <v>Arabica</v>
      </c>
      <c r="O62" t="str">
        <f t="shared" si="2"/>
        <v>Dark</v>
      </c>
      <c r="P62" t="str">
        <f>_xlfn.XLOOKUP(orders!C62,customers!$A$2:$A$1001,customers!$I$2:$I$1001,,0)</f>
        <v>No</v>
      </c>
    </row>
    <row r="63" spans="1:16"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_xlfn.XLOOKUP(orders!D63,products!$A$2:$A$49,products!$B$2:$B$49,,0)</f>
        <v>Rob</v>
      </c>
      <c r="J63" t="str">
        <f>_xlfn.XLOOKUP(D63,products!$A$2:$A$49,products!$C$2:$C$49,,0)</f>
        <v>D</v>
      </c>
      <c r="K63" s="6">
        <f>_xlfn.XLOOKUP(D63,products!$A$2:$A$49,products!$D$2:$D$49,,0)</f>
        <v>0.5</v>
      </c>
      <c r="L63">
        <f>_xlfn.XLOOKUP(D63,products!$A$2:$A$49,products!$E$2:$E$49,,0)</f>
        <v>5.3699999999999992</v>
      </c>
      <c r="M63">
        <f t="shared" si="0"/>
        <v>26.849999999999994</v>
      </c>
      <c r="N63" t="str">
        <f t="shared" si="1"/>
        <v>Robusta</v>
      </c>
      <c r="O63" t="str">
        <f t="shared" si="2"/>
        <v>Dark</v>
      </c>
      <c r="P63" t="str">
        <f>_xlfn.XLOOKUP(orders!C63,customers!$A$2:$A$1001,customers!$I$2:$I$1001,,0)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_xlfn.XLOOKUP(orders!D64,products!$A$2:$A$49,products!$B$2:$B$49,,0)</f>
        <v>Lib</v>
      </c>
      <c r="J64" t="str">
        <f>_xlfn.XLOOKUP(D64,products!$A$2:$A$49,products!$C$2:$C$49,,0)</f>
        <v>L</v>
      </c>
      <c r="K64" s="6">
        <f>_xlfn.XLOOKUP(D64,products!$A$2:$A$49,products!$D$2:$D$49,,0)</f>
        <v>0.2</v>
      </c>
      <c r="L64">
        <f>_xlfn.XLOOKUP(D64,products!$A$2:$A$49,products!$E$2:$E$49,,0)</f>
        <v>4.7549999999999999</v>
      </c>
      <c r="M64">
        <f t="shared" si="0"/>
        <v>23.774999999999999</v>
      </c>
      <c r="N64" t="str">
        <f t="shared" si="1"/>
        <v>Liberica</v>
      </c>
      <c r="O64" t="str">
        <f t="shared" si="2"/>
        <v>Light</v>
      </c>
      <c r="P64" t="str">
        <f>_xlfn.XLOOKUP(orders!C64,customers!$A$2:$A$1001,customers!$I$2:$I$1001,,0)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_xlfn.XLOOKUP(orders!D65,products!$A$2:$A$49,products!$B$2:$B$49,,0)</f>
        <v>Ara</v>
      </c>
      <c r="J65" t="str">
        <f>_xlfn.XLOOKUP(D65,products!$A$2:$A$49,products!$C$2:$C$49,,0)</f>
        <v>M</v>
      </c>
      <c r="K65" s="6">
        <f>_xlfn.XLOOKUP(D65,products!$A$2:$A$49,products!$D$2:$D$49,,0)</f>
        <v>0.5</v>
      </c>
      <c r="L65">
        <f>_xlfn.XLOOKUP(D65,products!$A$2:$A$49,products!$E$2:$E$49,,0)</f>
        <v>6.75</v>
      </c>
      <c r="M65">
        <f t="shared" si="0"/>
        <v>6.75</v>
      </c>
      <c r="N65" t="str">
        <f t="shared" si="1"/>
        <v>Arabica</v>
      </c>
      <c r="O65" t="str">
        <f t="shared" si="2"/>
        <v>Medium</v>
      </c>
      <c r="P65" t="str">
        <f>_xlfn.XLOOKUP(orders!C65,customers!$A$2:$A$1001,customers!$I$2:$I$1001,,0)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_xlfn.XLOOKUP(orders!D66,products!$A$2:$A$49,products!$B$2:$B$49,,0)</f>
        <v>Rob</v>
      </c>
      <c r="J66" t="str">
        <f>_xlfn.XLOOKUP(D66,products!$A$2:$A$49,products!$C$2:$C$49,,0)</f>
        <v>M</v>
      </c>
      <c r="K66" s="6">
        <f>_xlfn.XLOOKUP(D66,products!$A$2:$A$49,products!$D$2:$D$49,,0)</f>
        <v>0.5</v>
      </c>
      <c r="L66">
        <f>_xlfn.XLOOKUP(D66,products!$A$2:$A$49,products!$E$2:$E$49,,0)</f>
        <v>5.97</v>
      </c>
      <c r="M66">
        <f t="shared" si="0"/>
        <v>35.82</v>
      </c>
      <c r="N66" t="str">
        <f t="shared" si="1"/>
        <v>Robusta</v>
      </c>
      <c r="O66" t="str">
        <f t="shared" si="2"/>
        <v>Medium</v>
      </c>
      <c r="P66" t="str">
        <f>_xlfn.XLOOKUP(orders!C66,customers!$A$2:$A$1001,customers!$I$2:$I$1001,,0)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_xlfn.XLOOKUP(orders!D67,products!$A$2:$A$49,products!$B$2:$B$49,,0)</f>
        <v>Rob</v>
      </c>
      <c r="J67" t="str">
        <f>_xlfn.XLOOKUP(D67,products!$A$2:$A$49,products!$C$2:$C$49,,0)</f>
        <v>D</v>
      </c>
      <c r="K67" s="6">
        <f>_xlfn.XLOOKUP(D67,products!$A$2:$A$49,products!$D$2:$D$49,,0)</f>
        <v>2.5</v>
      </c>
      <c r="L67">
        <f>_xlfn.XLOOKUP(D67,products!$A$2:$A$49,products!$E$2:$E$49,,0)</f>
        <v>20.584999999999997</v>
      </c>
      <c r="M67">
        <f t="shared" ref="M67:M130" si="3">L67*E67</f>
        <v>82.339999999999989</v>
      </c>
      <c r="N67" t="str">
        <f t="shared" ref="N67:N130" si="4">IF(I67="Rob","Robusta",IF(I67="Exc","Excelsa",IF(I67="Ara","Arabica",IF(I67="Lib","Liberica"))))</f>
        <v>Robusta</v>
      </c>
      <c r="O67" t="str">
        <f t="shared" ref="O67:O130" si="5">IF(J67="M","Medium",IF(J67="L", "Light",IF(J67="D","Dark","")))</f>
        <v>Dark</v>
      </c>
      <c r="P67" t="str">
        <f>_xlfn.XLOOKUP(orders!C67,customers!$A$2:$A$1001,customers!$I$2:$I$1001,,0)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_xlfn.XLOOKUP(orders!D68,products!$A$2:$A$49,products!$B$2:$B$49,,0)</f>
        <v>Rob</v>
      </c>
      <c r="J68" t="str">
        <f>_xlfn.XLOOKUP(D68,products!$A$2:$A$49,products!$C$2:$C$49,,0)</f>
        <v>L</v>
      </c>
      <c r="K68" s="6">
        <f>_xlfn.XLOOKUP(D68,products!$A$2:$A$49,products!$D$2:$D$49,,0)</f>
        <v>0.5</v>
      </c>
      <c r="L68">
        <f>_xlfn.XLOOKUP(D68,products!$A$2:$A$49,products!$E$2:$E$49,,0)</f>
        <v>7.169999999999999</v>
      </c>
      <c r="M68">
        <f t="shared" si="3"/>
        <v>7.169999999999999</v>
      </c>
      <c r="N68" t="str">
        <f t="shared" si="4"/>
        <v>Robusta</v>
      </c>
      <c r="O68" t="str">
        <f t="shared" si="5"/>
        <v>Light</v>
      </c>
      <c r="P68" t="str">
        <f>_xlfn.XLOOKUP(orders!C68,customers!$A$2:$A$1001,customers!$I$2:$I$1001,,0)</f>
        <v>Yes</v>
      </c>
    </row>
    <row r="69" spans="1:16"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_xlfn.XLOOKUP(orders!D69,products!$A$2:$A$49,products!$B$2:$B$49,,0)</f>
        <v>Lib</v>
      </c>
      <c r="J69" t="str">
        <f>_xlfn.XLOOKUP(D69,products!$A$2:$A$49,products!$C$2:$C$49,,0)</f>
        <v>L</v>
      </c>
      <c r="K69" s="6">
        <f>_xlfn.XLOOKUP(D69,products!$A$2:$A$49,products!$D$2:$D$49,,0)</f>
        <v>0.2</v>
      </c>
      <c r="L69">
        <f>_xlfn.XLOOKUP(D69,products!$A$2:$A$49,products!$E$2:$E$49,,0)</f>
        <v>4.7549999999999999</v>
      </c>
      <c r="M69">
        <f t="shared" si="3"/>
        <v>9.51</v>
      </c>
      <c r="N69" t="str">
        <f t="shared" si="4"/>
        <v>Liberica</v>
      </c>
      <c r="O69" t="str">
        <f t="shared" si="5"/>
        <v>Light</v>
      </c>
      <c r="P69" t="str">
        <f>_xlfn.XLOOKUP(orders!C69,customers!$A$2:$A$1001,customers!$I$2:$I$1001,,0)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_xlfn.XLOOKUP(orders!D70,products!$A$2:$A$49,products!$B$2:$B$49,,0)</f>
        <v>Rob</v>
      </c>
      <c r="J70" t="str">
        <f>_xlfn.XLOOKUP(D70,products!$A$2:$A$49,products!$C$2:$C$49,,0)</f>
        <v>M</v>
      </c>
      <c r="K70" s="6">
        <f>_xlfn.XLOOKUP(D70,products!$A$2:$A$49,products!$D$2:$D$49,,0)</f>
        <v>0.2</v>
      </c>
      <c r="L70">
        <f>_xlfn.XLOOKUP(D70,products!$A$2:$A$49,products!$E$2:$E$49,,0)</f>
        <v>2.9849999999999999</v>
      </c>
      <c r="M70">
        <f t="shared" si="3"/>
        <v>2.9849999999999999</v>
      </c>
      <c r="N70" t="str">
        <f t="shared" si="4"/>
        <v>Robusta</v>
      </c>
      <c r="O70" t="str">
        <f t="shared" si="5"/>
        <v>Medium</v>
      </c>
      <c r="P70" t="str">
        <f>_xlfn.XLOOKUP(orders!C70,customers!$A$2:$A$1001,customers!$I$2:$I$1001,,0)</f>
        <v>No</v>
      </c>
    </row>
    <row r="71" spans="1:16"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_xlfn.XLOOKUP(orders!D71,products!$A$2:$A$49,products!$B$2:$B$49,,0)</f>
        <v>Rob</v>
      </c>
      <c r="J71" t="str">
        <f>_xlfn.XLOOKUP(D71,products!$A$2:$A$49,products!$C$2:$C$49,,0)</f>
        <v>M</v>
      </c>
      <c r="K71" s="6">
        <f>_xlfn.XLOOKUP(D71,products!$A$2:$A$49,products!$D$2:$D$49,,0)</f>
        <v>1</v>
      </c>
      <c r="L71">
        <f>_xlfn.XLOOKUP(D71,products!$A$2:$A$49,products!$E$2:$E$49,,0)</f>
        <v>9.9499999999999993</v>
      </c>
      <c r="M71">
        <f t="shared" si="3"/>
        <v>59.699999999999996</v>
      </c>
      <c r="N71" t="str">
        <f t="shared" si="4"/>
        <v>Robusta</v>
      </c>
      <c r="O71" t="str">
        <f t="shared" si="5"/>
        <v>Medium</v>
      </c>
      <c r="P71" t="str">
        <f>_xlfn.XLOOKUP(orders!C71,customers!$A$2:$A$1001,customers!$I$2:$I$1001,,0)</f>
        <v>Yes</v>
      </c>
    </row>
    <row r="72" spans="1:16"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_xlfn.XLOOKUP(orders!D72,products!$A$2:$A$49,products!$B$2:$B$49,,0)</f>
        <v>Exc</v>
      </c>
      <c r="J72" t="str">
        <f>_xlfn.XLOOKUP(D72,products!$A$2:$A$49,products!$C$2:$C$49,,0)</f>
        <v>L</v>
      </c>
      <c r="K72" s="6">
        <f>_xlfn.XLOOKUP(D72,products!$A$2:$A$49,products!$D$2:$D$49,,0)</f>
        <v>2.5</v>
      </c>
      <c r="L72">
        <f>_xlfn.XLOOKUP(D72,products!$A$2:$A$49,products!$E$2:$E$49,,0)</f>
        <v>34.154999999999994</v>
      </c>
      <c r="M72">
        <f t="shared" si="3"/>
        <v>136.61999999999998</v>
      </c>
      <c r="N72" t="str">
        <f t="shared" si="4"/>
        <v>Excelsa</v>
      </c>
      <c r="O72" t="str">
        <f t="shared" si="5"/>
        <v>Light</v>
      </c>
      <c r="P72" t="str">
        <f>_xlfn.XLOOKUP(orders!C72,customers!$A$2:$A$1001,customers!$I$2:$I$1001,,0)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_xlfn.XLOOKUP(orders!D73,products!$A$2:$A$49,products!$B$2:$B$49,,0)</f>
        <v>Lib</v>
      </c>
      <c r="J73" t="str">
        <f>_xlfn.XLOOKUP(D73,products!$A$2:$A$49,products!$C$2:$C$49,,0)</f>
        <v>L</v>
      </c>
      <c r="K73" s="6">
        <f>_xlfn.XLOOKUP(D73,products!$A$2:$A$49,products!$D$2:$D$49,,0)</f>
        <v>0.2</v>
      </c>
      <c r="L73">
        <f>_xlfn.XLOOKUP(D73,products!$A$2:$A$49,products!$E$2:$E$49,,0)</f>
        <v>4.7549999999999999</v>
      </c>
      <c r="M73">
        <f t="shared" si="3"/>
        <v>9.51</v>
      </c>
      <c r="N73" t="str">
        <f t="shared" si="4"/>
        <v>Liberica</v>
      </c>
      <c r="O73" t="str">
        <f t="shared" si="5"/>
        <v>Light</v>
      </c>
      <c r="P73" t="str">
        <f>_xlfn.XLOOKUP(orders!C73,customers!$A$2:$A$1001,customers!$I$2:$I$1001,,0)</f>
        <v>No</v>
      </c>
    </row>
    <row r="74" spans="1:16"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_xlfn.XLOOKUP(orders!D74,products!$A$2:$A$49,products!$B$2:$B$49,,0)</f>
        <v>Ara</v>
      </c>
      <c r="J74" t="str">
        <f>_xlfn.XLOOKUP(D74,products!$A$2:$A$49,products!$C$2:$C$49,,0)</f>
        <v>M</v>
      </c>
      <c r="K74" s="6">
        <f>_xlfn.XLOOKUP(D74,products!$A$2:$A$49,products!$D$2:$D$49,,0)</f>
        <v>2.5</v>
      </c>
      <c r="L74">
        <f>_xlfn.XLOOKUP(D74,products!$A$2:$A$49,products!$E$2:$E$49,,0)</f>
        <v>25.874999999999996</v>
      </c>
      <c r="M74">
        <f t="shared" si="3"/>
        <v>77.624999999999986</v>
      </c>
      <c r="N74" t="str">
        <f t="shared" si="4"/>
        <v>Arabica</v>
      </c>
      <c r="O74" t="str">
        <f t="shared" si="5"/>
        <v>Medium</v>
      </c>
      <c r="P74" t="str">
        <f>_xlfn.XLOOKUP(orders!C74,customers!$A$2:$A$1001,customers!$I$2:$I$1001,,0)</f>
        <v>No</v>
      </c>
    </row>
    <row r="75" spans="1:16"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_xlfn.XLOOKUP(orders!D75,products!$A$2:$A$49,products!$B$2:$B$49,,0)</f>
        <v>Lib</v>
      </c>
      <c r="J75" t="str">
        <f>_xlfn.XLOOKUP(D75,products!$A$2:$A$49,products!$C$2:$C$49,,0)</f>
        <v>M</v>
      </c>
      <c r="K75" s="6">
        <f>_xlfn.XLOOKUP(D75,products!$A$2:$A$49,products!$D$2:$D$49,,0)</f>
        <v>0.2</v>
      </c>
      <c r="L75">
        <f>_xlfn.XLOOKUP(D75,products!$A$2:$A$49,products!$E$2:$E$49,,0)</f>
        <v>4.3650000000000002</v>
      </c>
      <c r="M75">
        <f t="shared" si="3"/>
        <v>21.825000000000003</v>
      </c>
      <c r="N75" t="str">
        <f t="shared" si="4"/>
        <v>Liberica</v>
      </c>
      <c r="O75" t="str">
        <f t="shared" si="5"/>
        <v>Medium</v>
      </c>
      <c r="P75" t="str">
        <f>_xlfn.XLOOKUP(orders!C75,customers!$A$2:$A$1001,customers!$I$2:$I$1001,,0)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_xlfn.XLOOKUP(orders!D76,products!$A$2:$A$49,products!$B$2:$B$49,,0)</f>
        <v>Exc</v>
      </c>
      <c r="J76" t="str">
        <f>_xlfn.XLOOKUP(D76,products!$A$2:$A$49,products!$C$2:$C$49,,0)</f>
        <v>L</v>
      </c>
      <c r="K76" s="6">
        <f>_xlfn.XLOOKUP(D76,products!$A$2:$A$49,products!$D$2:$D$49,,0)</f>
        <v>0.5</v>
      </c>
      <c r="L76">
        <f>_xlfn.XLOOKUP(D76,products!$A$2:$A$49,products!$E$2:$E$49,,0)</f>
        <v>8.91</v>
      </c>
      <c r="M76">
        <f t="shared" si="3"/>
        <v>17.82</v>
      </c>
      <c r="N76" t="str">
        <f t="shared" si="4"/>
        <v>Excelsa</v>
      </c>
      <c r="O76" t="str">
        <f t="shared" si="5"/>
        <v>Light</v>
      </c>
      <c r="P76" t="str">
        <f>_xlfn.XLOOKUP(orders!C76,customers!$A$2:$A$1001,customers!$I$2:$I$1001,,0)</f>
        <v>Yes</v>
      </c>
    </row>
    <row r="77" spans="1:16"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_xlfn.XLOOKUP(orders!D77,products!$A$2:$A$49,products!$B$2:$B$49,,0)</f>
        <v>Rob</v>
      </c>
      <c r="J77" t="str">
        <f>_xlfn.XLOOKUP(D77,products!$A$2:$A$49,products!$C$2:$C$49,,0)</f>
        <v>D</v>
      </c>
      <c r="K77" s="6">
        <f>_xlfn.XLOOKUP(D77,products!$A$2:$A$49,products!$D$2:$D$49,,0)</f>
        <v>1</v>
      </c>
      <c r="L77">
        <f>_xlfn.XLOOKUP(D77,products!$A$2:$A$49,products!$E$2:$E$49,,0)</f>
        <v>8.9499999999999993</v>
      </c>
      <c r="M77">
        <f t="shared" si="3"/>
        <v>53.699999999999996</v>
      </c>
      <c r="N77" t="str">
        <f t="shared" si="4"/>
        <v>Robusta</v>
      </c>
      <c r="O77" t="str">
        <f t="shared" si="5"/>
        <v>Dark</v>
      </c>
      <c r="P77" t="str">
        <f>_xlfn.XLOOKUP(orders!C77,customers!$A$2:$A$1001,customers!$I$2:$I$1001,,0)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_xlfn.XLOOKUP(orders!D78,products!$A$2:$A$49,products!$B$2:$B$49,,0)</f>
        <v>Rob</v>
      </c>
      <c r="J78" t="str">
        <f>_xlfn.XLOOKUP(D78,products!$A$2:$A$49,products!$C$2:$C$49,,0)</f>
        <v>L</v>
      </c>
      <c r="K78" s="6">
        <f>_xlfn.XLOOKUP(D78,products!$A$2:$A$49,products!$D$2:$D$49,,0)</f>
        <v>0.2</v>
      </c>
      <c r="L78">
        <f>_xlfn.XLOOKUP(D78,products!$A$2:$A$49,products!$E$2:$E$49,,0)</f>
        <v>3.5849999999999995</v>
      </c>
      <c r="M78">
        <f t="shared" si="3"/>
        <v>3.5849999999999995</v>
      </c>
      <c r="N78" t="str">
        <f t="shared" si="4"/>
        <v>Robusta</v>
      </c>
      <c r="O78" t="str">
        <f t="shared" si="5"/>
        <v>Light</v>
      </c>
      <c r="P78" t="str">
        <f>_xlfn.XLOOKUP(orders!C78,customers!$A$2:$A$1001,customers!$I$2:$I$1001,,0)</f>
        <v>Yes</v>
      </c>
    </row>
    <row r="79" spans="1:16"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_xlfn.XLOOKUP(orders!D79,products!$A$2:$A$49,products!$B$2:$B$49,,0)</f>
        <v>Exc</v>
      </c>
      <c r="J79" t="str">
        <f>_xlfn.XLOOKUP(D79,products!$A$2:$A$49,products!$C$2:$C$49,,0)</f>
        <v>D</v>
      </c>
      <c r="K79" s="6">
        <f>_xlfn.XLOOKUP(D79,products!$A$2:$A$49,products!$D$2:$D$49,,0)</f>
        <v>0.2</v>
      </c>
      <c r="L79">
        <f>_xlfn.XLOOKUP(D79,products!$A$2:$A$49,products!$E$2:$E$49,,0)</f>
        <v>3.645</v>
      </c>
      <c r="M79">
        <f t="shared" si="3"/>
        <v>7.29</v>
      </c>
      <c r="N79" t="str">
        <f t="shared" si="4"/>
        <v>Excelsa</v>
      </c>
      <c r="O79" t="str">
        <f t="shared" si="5"/>
        <v>Dark</v>
      </c>
      <c r="P79" t="str">
        <f>_xlfn.XLOOKUP(orders!C79,customers!$A$2:$A$1001,customers!$I$2:$I$1001,,0)</f>
        <v>No</v>
      </c>
    </row>
    <row r="80" spans="1:16"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_xlfn.XLOOKUP(orders!D80,products!$A$2:$A$49,products!$B$2:$B$49,,0)</f>
        <v>Ara</v>
      </c>
      <c r="J80" t="str">
        <f>_xlfn.XLOOKUP(D80,products!$A$2:$A$49,products!$C$2:$C$49,,0)</f>
        <v>M</v>
      </c>
      <c r="K80" s="6">
        <f>_xlfn.XLOOKUP(D80,products!$A$2:$A$49,products!$D$2:$D$49,,0)</f>
        <v>0.5</v>
      </c>
      <c r="L80">
        <f>_xlfn.XLOOKUP(D80,products!$A$2:$A$49,products!$E$2:$E$49,,0)</f>
        <v>6.75</v>
      </c>
      <c r="M80">
        <f t="shared" si="3"/>
        <v>40.5</v>
      </c>
      <c r="N80" t="str">
        <f t="shared" si="4"/>
        <v>Arabica</v>
      </c>
      <c r="O80" t="str">
        <f t="shared" si="5"/>
        <v>Medium</v>
      </c>
      <c r="P80" t="str">
        <f>_xlfn.XLOOKUP(orders!C80,customers!$A$2:$A$1001,customers!$I$2:$I$1001,,0)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_xlfn.XLOOKUP(orders!D81,products!$A$2:$A$49,products!$B$2:$B$49,,0)</f>
        <v>Rob</v>
      </c>
      <c r="J81" t="str">
        <f>_xlfn.XLOOKUP(D81,products!$A$2:$A$49,products!$C$2:$C$49,,0)</f>
        <v>L</v>
      </c>
      <c r="K81" s="6">
        <f>_xlfn.XLOOKUP(D81,products!$A$2:$A$49,products!$D$2:$D$49,,0)</f>
        <v>1</v>
      </c>
      <c r="L81">
        <f>_xlfn.XLOOKUP(D81,products!$A$2:$A$49,products!$E$2:$E$49,,0)</f>
        <v>11.95</v>
      </c>
      <c r="M81">
        <f t="shared" si="3"/>
        <v>47.8</v>
      </c>
      <c r="N81" t="str">
        <f t="shared" si="4"/>
        <v>Robusta</v>
      </c>
      <c r="O81" t="str">
        <f t="shared" si="5"/>
        <v>Light</v>
      </c>
      <c r="P81" t="str">
        <f>_xlfn.XLOOKUP(orders!C81,customers!$A$2:$A$1001,customers!$I$2:$I$1001,,0)</f>
        <v>No</v>
      </c>
    </row>
    <row r="82" spans="1:16"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_xlfn.XLOOKUP(orders!D82,products!$A$2:$A$49,products!$B$2:$B$49,,0)</f>
        <v>Ara</v>
      </c>
      <c r="J82" t="str">
        <f>_xlfn.XLOOKUP(D82,products!$A$2:$A$49,products!$C$2:$C$49,,0)</f>
        <v>L</v>
      </c>
      <c r="K82" s="6">
        <f>_xlfn.XLOOKUP(D82,products!$A$2:$A$49,products!$D$2:$D$49,,0)</f>
        <v>0.5</v>
      </c>
      <c r="L82">
        <f>_xlfn.XLOOKUP(D82,products!$A$2:$A$49,products!$E$2:$E$49,,0)</f>
        <v>7.77</v>
      </c>
      <c r="M82">
        <f t="shared" si="3"/>
        <v>38.849999999999994</v>
      </c>
      <c r="N82" t="str">
        <f t="shared" si="4"/>
        <v>Arabica</v>
      </c>
      <c r="O82" t="str">
        <f t="shared" si="5"/>
        <v>Light</v>
      </c>
      <c r="P82" t="str">
        <f>_xlfn.XLOOKUP(orders!C82,customers!$A$2:$A$1001,customers!$I$2:$I$1001,,0)</f>
        <v>Yes</v>
      </c>
    </row>
    <row r="83" spans="1:16"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_xlfn.XLOOKUP(orders!D83,products!$A$2:$A$49,products!$B$2:$B$49,,0)</f>
        <v>Lib</v>
      </c>
      <c r="J83" t="str">
        <f>_xlfn.XLOOKUP(D83,products!$A$2:$A$49,products!$C$2:$C$49,,0)</f>
        <v>L</v>
      </c>
      <c r="K83" s="6">
        <f>_xlfn.XLOOKUP(D83,products!$A$2:$A$49,products!$D$2:$D$49,,0)</f>
        <v>2.5</v>
      </c>
      <c r="L83">
        <f>_xlfn.XLOOKUP(D83,products!$A$2:$A$49,products!$E$2:$E$49,,0)</f>
        <v>36.454999999999998</v>
      </c>
      <c r="M83">
        <f t="shared" si="3"/>
        <v>109.36499999999999</v>
      </c>
      <c r="N83" t="str">
        <f t="shared" si="4"/>
        <v>Liberica</v>
      </c>
      <c r="O83" t="str">
        <f t="shared" si="5"/>
        <v>Light</v>
      </c>
      <c r="P83" t="str">
        <f>_xlfn.XLOOKUP(orders!C83,customers!$A$2:$A$1001,customers!$I$2:$I$1001,,0)</f>
        <v>Yes</v>
      </c>
    </row>
    <row r="84" spans="1:16"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_xlfn.XLOOKUP(orders!D84,products!$A$2:$A$49,products!$B$2:$B$49,,0)</f>
        <v>Lib</v>
      </c>
      <c r="J84" t="str">
        <f>_xlfn.XLOOKUP(D84,products!$A$2:$A$49,products!$C$2:$C$49,,0)</f>
        <v>M</v>
      </c>
      <c r="K84" s="6">
        <f>_xlfn.XLOOKUP(D84,products!$A$2:$A$49,products!$D$2:$D$49,,0)</f>
        <v>2.5</v>
      </c>
      <c r="L84">
        <f>_xlfn.XLOOKUP(D84,products!$A$2:$A$49,products!$E$2:$E$49,,0)</f>
        <v>33.464999999999996</v>
      </c>
      <c r="M84">
        <f t="shared" si="3"/>
        <v>100.39499999999998</v>
      </c>
      <c r="N84" t="str">
        <f t="shared" si="4"/>
        <v>Liberica</v>
      </c>
      <c r="O84" t="str">
        <f t="shared" si="5"/>
        <v>Medium</v>
      </c>
      <c r="P84" t="str">
        <f>_xlfn.XLOOKUP(orders!C84,customers!$A$2:$A$1001,customers!$I$2:$I$1001,,0)</f>
        <v>Yes</v>
      </c>
    </row>
    <row r="85" spans="1:16"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_xlfn.XLOOKUP(orders!D85,products!$A$2:$A$49,products!$B$2:$B$49,,0)</f>
        <v>Rob</v>
      </c>
      <c r="J85" t="str">
        <f>_xlfn.XLOOKUP(D85,products!$A$2:$A$49,products!$C$2:$C$49,,0)</f>
        <v>D</v>
      </c>
      <c r="K85" s="6">
        <f>_xlfn.XLOOKUP(D85,products!$A$2:$A$49,products!$D$2:$D$49,,0)</f>
        <v>2.5</v>
      </c>
      <c r="L85">
        <f>_xlfn.XLOOKUP(D85,products!$A$2:$A$49,products!$E$2:$E$49,,0)</f>
        <v>20.584999999999997</v>
      </c>
      <c r="M85">
        <f t="shared" si="3"/>
        <v>82.339999999999989</v>
      </c>
      <c r="N85" t="str">
        <f t="shared" si="4"/>
        <v>Robusta</v>
      </c>
      <c r="O85" t="str">
        <f t="shared" si="5"/>
        <v>Dark</v>
      </c>
      <c r="P85" t="str">
        <f>_xlfn.XLOOKUP(orders!C85,customers!$A$2:$A$1001,customers!$I$2:$I$1001,,0)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_xlfn.XLOOKUP(orders!D86,products!$A$2:$A$49,products!$B$2:$B$49,,0)</f>
        <v>Lib</v>
      </c>
      <c r="J86" t="str">
        <f>_xlfn.XLOOKUP(D86,products!$A$2:$A$49,products!$C$2:$C$49,,0)</f>
        <v>L</v>
      </c>
      <c r="K86" s="6">
        <f>_xlfn.XLOOKUP(D86,products!$A$2:$A$49,products!$D$2:$D$49,,0)</f>
        <v>0.5</v>
      </c>
      <c r="L86">
        <f>_xlfn.XLOOKUP(D86,products!$A$2:$A$49,products!$E$2:$E$49,,0)</f>
        <v>9.51</v>
      </c>
      <c r="M86">
        <f t="shared" si="3"/>
        <v>9.51</v>
      </c>
      <c r="N86" t="str">
        <f t="shared" si="4"/>
        <v>Liberica</v>
      </c>
      <c r="O86" t="str">
        <f t="shared" si="5"/>
        <v>Light</v>
      </c>
      <c r="P86" t="str">
        <f>_xlfn.XLOOKUP(orders!C86,customers!$A$2:$A$1001,customers!$I$2:$I$1001,,0)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_xlfn.XLOOKUP(orders!D87,products!$A$2:$A$49,products!$B$2:$B$49,,0)</f>
        <v>Ara</v>
      </c>
      <c r="J87" t="str">
        <f>_xlfn.XLOOKUP(D87,products!$A$2:$A$49,products!$C$2:$C$49,,0)</f>
        <v>L</v>
      </c>
      <c r="K87" s="6">
        <f>_xlfn.XLOOKUP(D87,products!$A$2:$A$49,products!$D$2:$D$49,,0)</f>
        <v>2.5</v>
      </c>
      <c r="L87">
        <f>_xlfn.XLOOKUP(D87,products!$A$2:$A$49,products!$E$2:$E$49,,0)</f>
        <v>29.784999999999997</v>
      </c>
      <c r="M87">
        <f t="shared" si="3"/>
        <v>89.35499999999999</v>
      </c>
      <c r="N87" t="str">
        <f t="shared" si="4"/>
        <v>Arabica</v>
      </c>
      <c r="O87" t="str">
        <f t="shared" si="5"/>
        <v>Light</v>
      </c>
      <c r="P87" t="str">
        <f>_xlfn.XLOOKUP(orders!C87,customers!$A$2:$A$1001,customers!$I$2:$I$1001,,0)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_xlfn.XLOOKUP(orders!D88,products!$A$2:$A$49,products!$B$2:$B$49,,0)</f>
        <v>Ara</v>
      </c>
      <c r="J88" t="str">
        <f>_xlfn.XLOOKUP(D88,products!$A$2:$A$49,products!$C$2:$C$49,,0)</f>
        <v>D</v>
      </c>
      <c r="K88" s="6">
        <f>_xlfn.XLOOKUP(D88,products!$A$2:$A$49,products!$D$2:$D$49,,0)</f>
        <v>0.2</v>
      </c>
      <c r="L88">
        <f>_xlfn.XLOOKUP(D88,products!$A$2:$A$49,products!$E$2:$E$49,,0)</f>
        <v>2.9849999999999999</v>
      </c>
      <c r="M88">
        <f t="shared" si="3"/>
        <v>11.94</v>
      </c>
      <c r="N88" t="str">
        <f t="shared" si="4"/>
        <v>Arabica</v>
      </c>
      <c r="O88" t="str">
        <f t="shared" si="5"/>
        <v>Dark</v>
      </c>
      <c r="P88" t="str">
        <f>_xlfn.XLOOKUP(orders!C88,customers!$A$2:$A$1001,customers!$I$2:$I$1001,,0)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_xlfn.XLOOKUP(orders!D89,products!$A$2:$A$49,products!$B$2:$B$49,,0)</f>
        <v>Ara</v>
      </c>
      <c r="J89" t="str">
        <f>_xlfn.XLOOKUP(D89,products!$A$2:$A$49,products!$C$2:$C$49,,0)</f>
        <v>M</v>
      </c>
      <c r="K89" s="6">
        <f>_xlfn.XLOOKUP(D89,products!$A$2:$A$49,products!$D$2:$D$49,,0)</f>
        <v>1</v>
      </c>
      <c r="L89">
        <f>_xlfn.XLOOKUP(D89,products!$A$2:$A$49,products!$E$2:$E$49,,0)</f>
        <v>11.25</v>
      </c>
      <c r="M89">
        <f t="shared" si="3"/>
        <v>33.75</v>
      </c>
      <c r="N89" t="str">
        <f t="shared" si="4"/>
        <v>Arabica</v>
      </c>
      <c r="O89" t="str">
        <f t="shared" si="5"/>
        <v>Medium</v>
      </c>
      <c r="P89" t="str">
        <f>_xlfn.XLOOKUP(orders!C89,customers!$A$2:$A$1001,customers!$I$2:$I$1001,,0)</f>
        <v>No</v>
      </c>
    </row>
    <row r="90" spans="1:16"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_xlfn.XLOOKUP(orders!D90,products!$A$2:$A$49,products!$B$2:$B$49,,0)</f>
        <v>Rob</v>
      </c>
      <c r="J90" t="str">
        <f>_xlfn.XLOOKUP(D90,products!$A$2:$A$49,products!$C$2:$C$49,,0)</f>
        <v>L</v>
      </c>
      <c r="K90" s="6">
        <f>_xlfn.XLOOKUP(D90,products!$A$2:$A$49,products!$D$2:$D$49,,0)</f>
        <v>1</v>
      </c>
      <c r="L90">
        <f>_xlfn.XLOOKUP(D90,products!$A$2:$A$49,products!$E$2:$E$49,,0)</f>
        <v>11.95</v>
      </c>
      <c r="M90">
        <f t="shared" si="3"/>
        <v>35.849999999999994</v>
      </c>
      <c r="N90" t="str">
        <f t="shared" si="4"/>
        <v>Robusta</v>
      </c>
      <c r="O90" t="str">
        <f t="shared" si="5"/>
        <v>Light</v>
      </c>
      <c r="P90" t="str">
        <f>_xlfn.XLOOKUP(orders!C90,customers!$A$2:$A$1001,customers!$I$2:$I$1001,,0)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_xlfn.XLOOKUP(orders!D91,products!$A$2:$A$49,products!$B$2:$B$49,,0)</f>
        <v>Ara</v>
      </c>
      <c r="J91" t="str">
        <f>_xlfn.XLOOKUP(D91,products!$A$2:$A$49,products!$C$2:$C$49,,0)</f>
        <v>L</v>
      </c>
      <c r="K91" s="6">
        <f>_xlfn.XLOOKUP(D91,products!$A$2:$A$49,products!$D$2:$D$49,,0)</f>
        <v>1</v>
      </c>
      <c r="L91">
        <f>_xlfn.XLOOKUP(D91,products!$A$2:$A$49,products!$E$2:$E$49,,0)</f>
        <v>12.95</v>
      </c>
      <c r="M91">
        <f t="shared" si="3"/>
        <v>77.699999999999989</v>
      </c>
      <c r="N91" t="str">
        <f t="shared" si="4"/>
        <v>Arabica</v>
      </c>
      <c r="O91" t="str">
        <f t="shared" si="5"/>
        <v>Light</v>
      </c>
      <c r="P91" t="str">
        <f>_xlfn.XLOOKUP(orders!C91,customers!$A$2:$A$1001,customers!$I$2:$I$1001,,0)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_xlfn.XLOOKUP(orders!D92,products!$A$2:$A$49,products!$B$2:$B$49,,0)</f>
        <v>Ara</v>
      </c>
      <c r="J92" t="str">
        <f>_xlfn.XLOOKUP(D92,products!$A$2:$A$49,products!$C$2:$C$49,,0)</f>
        <v>L</v>
      </c>
      <c r="K92" s="6">
        <f>_xlfn.XLOOKUP(D92,products!$A$2:$A$49,products!$D$2:$D$49,,0)</f>
        <v>1</v>
      </c>
      <c r="L92">
        <f>_xlfn.XLOOKUP(D92,products!$A$2:$A$49,products!$E$2:$E$49,,0)</f>
        <v>12.95</v>
      </c>
      <c r="M92">
        <f t="shared" si="3"/>
        <v>51.8</v>
      </c>
      <c r="N92" t="str">
        <f t="shared" si="4"/>
        <v>Arabica</v>
      </c>
      <c r="O92" t="str">
        <f t="shared" si="5"/>
        <v>Light</v>
      </c>
      <c r="P92" t="str">
        <f>_xlfn.XLOOKUP(orders!C92,customers!$A$2:$A$1001,customers!$I$2:$I$1001,,0)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_xlfn.XLOOKUP(orders!D93,products!$A$2:$A$49,products!$B$2:$B$49,,0)</f>
        <v>Ara</v>
      </c>
      <c r="J93" t="str">
        <f>_xlfn.XLOOKUP(D93,products!$A$2:$A$49,products!$C$2:$C$49,,0)</f>
        <v>M</v>
      </c>
      <c r="K93" s="6">
        <f>_xlfn.XLOOKUP(D93,products!$A$2:$A$49,products!$D$2:$D$49,,0)</f>
        <v>2.5</v>
      </c>
      <c r="L93">
        <f>_xlfn.XLOOKUP(D93,products!$A$2:$A$49,products!$E$2:$E$49,,0)</f>
        <v>25.874999999999996</v>
      </c>
      <c r="M93">
        <f t="shared" si="3"/>
        <v>103.49999999999999</v>
      </c>
      <c r="N93" t="str">
        <f t="shared" si="4"/>
        <v>Arabica</v>
      </c>
      <c r="O93" t="str">
        <f t="shared" si="5"/>
        <v>Medium</v>
      </c>
      <c r="P93" t="str">
        <f>_xlfn.XLOOKUP(orders!C93,customers!$A$2:$A$1001,customers!$I$2:$I$1001,,0)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_xlfn.XLOOKUP(orders!D94,products!$A$2:$A$49,products!$B$2:$B$49,,0)</f>
        <v>Exc</v>
      </c>
      <c r="J94" t="str">
        <f>_xlfn.XLOOKUP(D94,products!$A$2:$A$49,products!$C$2:$C$49,,0)</f>
        <v>L</v>
      </c>
      <c r="K94" s="6">
        <f>_xlfn.XLOOKUP(D94,products!$A$2:$A$49,products!$D$2:$D$49,,0)</f>
        <v>1</v>
      </c>
      <c r="L94">
        <f>_xlfn.XLOOKUP(D94,products!$A$2:$A$49,products!$E$2:$E$49,,0)</f>
        <v>14.85</v>
      </c>
      <c r="M94">
        <f t="shared" si="3"/>
        <v>44.55</v>
      </c>
      <c r="N94" t="str">
        <f t="shared" si="4"/>
        <v>Excelsa</v>
      </c>
      <c r="O94" t="str">
        <f t="shared" si="5"/>
        <v>Light</v>
      </c>
      <c r="P94" t="str">
        <f>_xlfn.XLOOKUP(orders!C94,customers!$A$2:$A$1001,customers!$I$2:$I$1001,,0)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_xlfn.XLOOKUP(orders!D95,products!$A$2:$A$49,products!$B$2:$B$49,,0)</f>
        <v>Exc</v>
      </c>
      <c r="J95" t="str">
        <f>_xlfn.XLOOKUP(D95,products!$A$2:$A$49,products!$C$2:$C$49,,0)</f>
        <v>L</v>
      </c>
      <c r="K95" s="6">
        <f>_xlfn.XLOOKUP(D95,products!$A$2:$A$49,products!$D$2:$D$49,,0)</f>
        <v>0.5</v>
      </c>
      <c r="L95">
        <f>_xlfn.XLOOKUP(D95,products!$A$2:$A$49,products!$E$2:$E$49,,0)</f>
        <v>8.91</v>
      </c>
      <c r="M95">
        <f t="shared" si="3"/>
        <v>35.64</v>
      </c>
      <c r="N95" t="str">
        <f t="shared" si="4"/>
        <v>Excelsa</v>
      </c>
      <c r="O95" t="str">
        <f t="shared" si="5"/>
        <v>Light</v>
      </c>
      <c r="P95" t="str">
        <f>_xlfn.XLOOKUP(orders!C95,customers!$A$2:$A$1001,customers!$I$2:$I$1001,,0)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_xlfn.XLOOKUP(orders!D96,products!$A$2:$A$49,products!$B$2:$B$49,,0)</f>
        <v>Ara</v>
      </c>
      <c r="J96" t="str">
        <f>_xlfn.XLOOKUP(D96,products!$A$2:$A$49,products!$C$2:$C$49,,0)</f>
        <v>D</v>
      </c>
      <c r="K96" s="6">
        <f>_xlfn.XLOOKUP(D96,products!$A$2:$A$49,products!$D$2:$D$49,,0)</f>
        <v>0.2</v>
      </c>
      <c r="L96">
        <f>_xlfn.XLOOKUP(D96,products!$A$2:$A$49,products!$E$2:$E$49,,0)</f>
        <v>2.9849999999999999</v>
      </c>
      <c r="M96">
        <f t="shared" si="3"/>
        <v>17.91</v>
      </c>
      <c r="N96" t="str">
        <f t="shared" si="4"/>
        <v>Arabica</v>
      </c>
      <c r="O96" t="str">
        <f t="shared" si="5"/>
        <v>Dark</v>
      </c>
      <c r="P96" t="str">
        <f>_xlfn.XLOOKUP(orders!C96,customers!$A$2:$A$1001,customers!$I$2:$I$1001,,0)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_xlfn.XLOOKUP(orders!D97,products!$A$2:$A$49,products!$B$2:$B$49,,0)</f>
        <v>Ara</v>
      </c>
      <c r="J97" t="str">
        <f>_xlfn.XLOOKUP(D97,products!$A$2:$A$49,products!$C$2:$C$49,,0)</f>
        <v>M</v>
      </c>
      <c r="K97" s="6">
        <f>_xlfn.XLOOKUP(D97,products!$A$2:$A$49,products!$D$2:$D$49,,0)</f>
        <v>2.5</v>
      </c>
      <c r="L97">
        <f>_xlfn.XLOOKUP(D97,products!$A$2:$A$49,products!$E$2:$E$49,,0)</f>
        <v>25.874999999999996</v>
      </c>
      <c r="M97">
        <f t="shared" si="3"/>
        <v>155.24999999999997</v>
      </c>
      <c r="N97" t="str">
        <f t="shared" si="4"/>
        <v>Arabica</v>
      </c>
      <c r="O97" t="str">
        <f t="shared" si="5"/>
        <v>Medium</v>
      </c>
      <c r="P97" t="str">
        <f>_xlfn.XLOOKUP(orders!C97,customers!$A$2:$A$1001,customers!$I$2:$I$1001,,0)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_xlfn.XLOOKUP(orders!D98,products!$A$2:$A$49,products!$B$2:$B$49,,0)</f>
        <v>Ara</v>
      </c>
      <c r="J98" t="str">
        <f>_xlfn.XLOOKUP(D98,products!$A$2:$A$49,products!$C$2:$C$49,,0)</f>
        <v>D</v>
      </c>
      <c r="K98" s="6">
        <f>_xlfn.XLOOKUP(D98,products!$A$2:$A$49,products!$D$2:$D$49,,0)</f>
        <v>0.2</v>
      </c>
      <c r="L98">
        <f>_xlfn.XLOOKUP(D98,products!$A$2:$A$49,products!$E$2:$E$49,,0)</f>
        <v>2.9849999999999999</v>
      </c>
      <c r="M98">
        <f t="shared" si="3"/>
        <v>5.97</v>
      </c>
      <c r="N98" t="str">
        <f t="shared" si="4"/>
        <v>Arabica</v>
      </c>
      <c r="O98" t="str">
        <f t="shared" si="5"/>
        <v>Dark</v>
      </c>
      <c r="P98" t="str">
        <f>_xlfn.XLOOKUP(orders!C98,customers!$A$2:$A$1001,customers!$I$2:$I$1001,,0)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_xlfn.XLOOKUP(orders!D99,products!$A$2:$A$49,products!$B$2:$B$49,,0)</f>
        <v>Ara</v>
      </c>
      <c r="J99" t="str">
        <f>_xlfn.XLOOKUP(D99,products!$A$2:$A$49,products!$C$2:$C$49,,0)</f>
        <v>M</v>
      </c>
      <c r="K99" s="6">
        <f>_xlfn.XLOOKUP(D99,products!$A$2:$A$49,products!$D$2:$D$49,,0)</f>
        <v>0.5</v>
      </c>
      <c r="L99">
        <f>_xlfn.XLOOKUP(D99,products!$A$2:$A$49,products!$E$2:$E$49,,0)</f>
        <v>6.75</v>
      </c>
      <c r="M99">
        <f t="shared" si="3"/>
        <v>13.5</v>
      </c>
      <c r="N99" t="str">
        <f t="shared" si="4"/>
        <v>Arabica</v>
      </c>
      <c r="O99" t="str">
        <f t="shared" si="5"/>
        <v>Medium</v>
      </c>
      <c r="P99" t="str">
        <f>_xlfn.XLOOKUP(orders!C99,customers!$A$2:$A$1001,customers!$I$2:$I$1001,,0)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_xlfn.XLOOKUP(orders!D100,products!$A$2:$A$49,products!$B$2:$B$49,,0)</f>
        <v>Ara</v>
      </c>
      <c r="J100" t="str">
        <f>_xlfn.XLOOKUP(D100,products!$A$2:$A$49,products!$C$2:$C$49,,0)</f>
        <v>D</v>
      </c>
      <c r="K100" s="6">
        <f>_xlfn.XLOOKUP(D100,products!$A$2:$A$49,products!$D$2:$D$49,,0)</f>
        <v>0.2</v>
      </c>
      <c r="L100">
        <f>_xlfn.XLOOKUP(D100,products!$A$2:$A$49,products!$E$2:$E$49,,0)</f>
        <v>2.9849999999999999</v>
      </c>
      <c r="M100">
        <f t="shared" si="3"/>
        <v>2.9849999999999999</v>
      </c>
      <c r="N100" t="str">
        <f t="shared" si="4"/>
        <v>Arabica</v>
      </c>
      <c r="O100" t="str">
        <f t="shared" si="5"/>
        <v>Dark</v>
      </c>
      <c r="P100" t="str">
        <f>_xlfn.XLOOKUP(orders!C100,customers!$A$2:$A$1001,customers!$I$2:$I$1001,,0)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_xlfn.XLOOKUP(orders!D101,products!$A$2:$A$49,products!$B$2:$B$49,,0)</f>
        <v>Lib</v>
      </c>
      <c r="J101" t="str">
        <f>_xlfn.XLOOKUP(D101,products!$A$2:$A$49,products!$C$2:$C$49,,0)</f>
        <v>M</v>
      </c>
      <c r="K101" s="6">
        <f>_xlfn.XLOOKUP(D101,products!$A$2:$A$49,products!$D$2:$D$49,,0)</f>
        <v>0.2</v>
      </c>
      <c r="L101">
        <f>_xlfn.XLOOKUP(D101,products!$A$2:$A$49,products!$E$2:$E$49,,0)</f>
        <v>4.3650000000000002</v>
      </c>
      <c r="M101">
        <f t="shared" si="3"/>
        <v>13.095000000000001</v>
      </c>
      <c r="N101" t="str">
        <f t="shared" si="4"/>
        <v>Liberica</v>
      </c>
      <c r="O101" t="str">
        <f t="shared" si="5"/>
        <v>Medium</v>
      </c>
      <c r="P101" t="str">
        <f>_xlfn.XLOOKUP(orders!C101,customers!$A$2:$A$1001,customers!$I$2:$I$1001,,0)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_xlfn.XLOOKUP(orders!D102,products!$A$2:$A$49,products!$B$2:$B$49,,0)</f>
        <v>Ara</v>
      </c>
      <c r="J102" t="str">
        <f>_xlfn.XLOOKUP(D102,products!$A$2:$A$49,products!$C$2:$C$49,,0)</f>
        <v>L</v>
      </c>
      <c r="K102" s="6">
        <f>_xlfn.XLOOKUP(D102,products!$A$2:$A$49,products!$D$2:$D$49,,0)</f>
        <v>0.2</v>
      </c>
      <c r="L102">
        <f>_xlfn.XLOOKUP(D102,products!$A$2:$A$49,products!$E$2:$E$49,,0)</f>
        <v>3.8849999999999998</v>
      </c>
      <c r="M102">
        <f t="shared" si="3"/>
        <v>7.77</v>
      </c>
      <c r="N102" t="str">
        <f t="shared" si="4"/>
        <v>Arabica</v>
      </c>
      <c r="O102" t="str">
        <f t="shared" si="5"/>
        <v>Light</v>
      </c>
      <c r="P102" t="str">
        <f>_xlfn.XLOOKUP(orders!C102,customers!$A$2:$A$1001,customers!$I$2:$I$1001,,0)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_xlfn.XLOOKUP(orders!D103,products!$A$2:$A$49,products!$B$2:$B$49,,0)</f>
        <v>Lib</v>
      </c>
      <c r="J103" t="str">
        <f>_xlfn.XLOOKUP(D103,products!$A$2:$A$49,products!$C$2:$C$49,,0)</f>
        <v>D</v>
      </c>
      <c r="K103" s="6">
        <f>_xlfn.XLOOKUP(D103,products!$A$2:$A$49,products!$D$2:$D$49,,0)</f>
        <v>2.5</v>
      </c>
      <c r="L103">
        <f>_xlfn.XLOOKUP(D103,products!$A$2:$A$49,products!$E$2:$E$49,,0)</f>
        <v>29.784999999999997</v>
      </c>
      <c r="M103">
        <f t="shared" si="3"/>
        <v>148.92499999999998</v>
      </c>
      <c r="N103" t="str">
        <f t="shared" si="4"/>
        <v>Liberica</v>
      </c>
      <c r="O103" t="str">
        <f t="shared" si="5"/>
        <v>Dark</v>
      </c>
      <c r="P103" t="str">
        <f>_xlfn.XLOOKUP(orders!C103,customers!$A$2:$A$1001,customers!$I$2:$I$1001,,0)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_xlfn.XLOOKUP(orders!D104,products!$A$2:$A$49,products!$B$2:$B$49,,0)</f>
        <v>Lib</v>
      </c>
      <c r="J104" t="str">
        <f>_xlfn.XLOOKUP(D104,products!$A$2:$A$49,products!$C$2:$C$49,,0)</f>
        <v>D</v>
      </c>
      <c r="K104" s="6">
        <f>_xlfn.XLOOKUP(D104,products!$A$2:$A$49,products!$D$2:$D$49,,0)</f>
        <v>1</v>
      </c>
      <c r="L104">
        <f>_xlfn.XLOOKUP(D104,products!$A$2:$A$49,products!$E$2:$E$49,,0)</f>
        <v>12.95</v>
      </c>
      <c r="M104">
        <f t="shared" si="3"/>
        <v>38.849999999999994</v>
      </c>
      <c r="N104" t="str">
        <f t="shared" si="4"/>
        <v>Liberica</v>
      </c>
      <c r="O104" t="str">
        <f t="shared" si="5"/>
        <v>Dark</v>
      </c>
      <c r="P104" t="str">
        <f>_xlfn.XLOOKUP(orders!C104,customers!$A$2:$A$1001,customers!$I$2:$I$1001,,0)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_xlfn.XLOOKUP(orders!D105,products!$A$2:$A$49,products!$B$2:$B$49,,0)</f>
        <v>Rob</v>
      </c>
      <c r="J105" t="str">
        <f>_xlfn.XLOOKUP(D105,products!$A$2:$A$49,products!$C$2:$C$49,,0)</f>
        <v>M</v>
      </c>
      <c r="K105" s="6">
        <f>_xlfn.XLOOKUP(D105,products!$A$2:$A$49,products!$D$2:$D$49,,0)</f>
        <v>0.2</v>
      </c>
      <c r="L105">
        <f>_xlfn.XLOOKUP(D105,products!$A$2:$A$49,products!$E$2:$E$49,,0)</f>
        <v>2.9849999999999999</v>
      </c>
      <c r="M105">
        <f t="shared" si="3"/>
        <v>11.94</v>
      </c>
      <c r="N105" t="str">
        <f t="shared" si="4"/>
        <v>Robusta</v>
      </c>
      <c r="O105" t="str">
        <f t="shared" si="5"/>
        <v>Medium</v>
      </c>
      <c r="P105" t="str">
        <f>_xlfn.XLOOKUP(orders!C105,customers!$A$2:$A$1001,customers!$I$2:$I$1001,,0)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_xlfn.XLOOKUP(orders!D106,products!$A$2:$A$49,products!$B$2:$B$49,,0)</f>
        <v>Lib</v>
      </c>
      <c r="J106" t="str">
        <f>_xlfn.XLOOKUP(D106,products!$A$2:$A$49,products!$C$2:$C$49,,0)</f>
        <v>M</v>
      </c>
      <c r="K106" s="6">
        <f>_xlfn.XLOOKUP(D106,products!$A$2:$A$49,products!$D$2:$D$49,,0)</f>
        <v>1</v>
      </c>
      <c r="L106">
        <f>_xlfn.XLOOKUP(D106,products!$A$2:$A$49,products!$E$2:$E$49,,0)</f>
        <v>14.55</v>
      </c>
      <c r="M106">
        <f t="shared" si="3"/>
        <v>87.300000000000011</v>
      </c>
      <c r="N106" t="str">
        <f t="shared" si="4"/>
        <v>Liberica</v>
      </c>
      <c r="O106" t="str">
        <f t="shared" si="5"/>
        <v>Medium</v>
      </c>
      <c r="P106" t="str">
        <f>_xlfn.XLOOKUP(orders!C106,customers!$A$2:$A$1001,customers!$I$2:$I$1001,,0)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_xlfn.XLOOKUP(orders!D107,products!$A$2:$A$49,products!$B$2:$B$49,,0)</f>
        <v>Ara</v>
      </c>
      <c r="J107" t="str">
        <f>_xlfn.XLOOKUP(D107,products!$A$2:$A$49,products!$C$2:$C$49,,0)</f>
        <v>M</v>
      </c>
      <c r="K107" s="6">
        <f>_xlfn.XLOOKUP(D107,products!$A$2:$A$49,products!$D$2:$D$49,,0)</f>
        <v>0.5</v>
      </c>
      <c r="L107">
        <f>_xlfn.XLOOKUP(D107,products!$A$2:$A$49,products!$E$2:$E$49,,0)</f>
        <v>6.75</v>
      </c>
      <c r="M107">
        <f t="shared" si="3"/>
        <v>40.5</v>
      </c>
      <c r="N107" t="str">
        <f t="shared" si="4"/>
        <v>Arabica</v>
      </c>
      <c r="O107" t="str">
        <f t="shared" si="5"/>
        <v>Medium</v>
      </c>
      <c r="P107" t="str">
        <f>_xlfn.XLOOKUP(orders!C107,customers!$A$2:$A$1001,customers!$I$2:$I$1001,,0)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_xlfn.XLOOKUP(orders!D108,products!$A$2:$A$49,products!$B$2:$B$49,,0)</f>
        <v>Exc</v>
      </c>
      <c r="J108" t="str">
        <f>_xlfn.XLOOKUP(D108,products!$A$2:$A$49,products!$C$2:$C$49,,0)</f>
        <v>D</v>
      </c>
      <c r="K108" s="6">
        <f>_xlfn.XLOOKUP(D108,products!$A$2:$A$49,products!$D$2:$D$49,,0)</f>
        <v>1</v>
      </c>
      <c r="L108">
        <f>_xlfn.XLOOKUP(D108,products!$A$2:$A$49,products!$E$2:$E$49,,0)</f>
        <v>12.15</v>
      </c>
      <c r="M108">
        <f t="shared" si="3"/>
        <v>24.3</v>
      </c>
      <c r="N108" t="str">
        <f t="shared" si="4"/>
        <v>Excelsa</v>
      </c>
      <c r="O108" t="str">
        <f t="shared" si="5"/>
        <v>Dark</v>
      </c>
      <c r="P108" t="str">
        <f>_xlfn.XLOOKUP(orders!C108,customers!$A$2:$A$1001,customers!$I$2:$I$1001,,0)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_xlfn.XLOOKUP(orders!D109,products!$A$2:$A$49,products!$B$2:$B$49,,0)</f>
        <v>Rob</v>
      </c>
      <c r="J109" t="str">
        <f>_xlfn.XLOOKUP(D109,products!$A$2:$A$49,products!$C$2:$C$49,,0)</f>
        <v>M</v>
      </c>
      <c r="K109" s="6">
        <f>_xlfn.XLOOKUP(D109,products!$A$2:$A$49,products!$D$2:$D$49,,0)</f>
        <v>0.5</v>
      </c>
      <c r="L109">
        <f>_xlfn.XLOOKUP(D109,products!$A$2:$A$49,products!$E$2:$E$49,,0)</f>
        <v>5.97</v>
      </c>
      <c r="M109">
        <f t="shared" si="3"/>
        <v>17.91</v>
      </c>
      <c r="N109" t="str">
        <f t="shared" si="4"/>
        <v>Robusta</v>
      </c>
      <c r="O109" t="str">
        <f t="shared" si="5"/>
        <v>Medium</v>
      </c>
      <c r="P109" t="str">
        <f>_xlfn.XLOOKUP(orders!C109,customers!$A$2:$A$1001,customers!$I$2:$I$1001,,0)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_xlfn.XLOOKUP(orders!D110,products!$A$2:$A$49,products!$B$2:$B$49,,0)</f>
        <v>Ara</v>
      </c>
      <c r="J110" t="str">
        <f>_xlfn.XLOOKUP(D110,products!$A$2:$A$49,products!$C$2:$C$49,,0)</f>
        <v>M</v>
      </c>
      <c r="K110" s="6">
        <f>_xlfn.XLOOKUP(D110,products!$A$2:$A$49,products!$D$2:$D$49,,0)</f>
        <v>0.5</v>
      </c>
      <c r="L110">
        <f>_xlfn.XLOOKUP(D110,products!$A$2:$A$49,products!$E$2:$E$49,,0)</f>
        <v>6.75</v>
      </c>
      <c r="M110">
        <f t="shared" si="3"/>
        <v>27</v>
      </c>
      <c r="N110" t="str">
        <f t="shared" si="4"/>
        <v>Arabica</v>
      </c>
      <c r="O110" t="str">
        <f t="shared" si="5"/>
        <v>Medium</v>
      </c>
      <c r="P110" t="str">
        <f>_xlfn.XLOOKUP(orders!C110,customers!$A$2:$A$1001,customers!$I$2:$I$1001,,0)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_xlfn.XLOOKUP(orders!D111,products!$A$2:$A$49,products!$B$2:$B$49,,0)</f>
        <v>Lib</v>
      </c>
      <c r="J111" t="str">
        <f>_xlfn.XLOOKUP(D111,products!$A$2:$A$49,products!$C$2:$C$49,,0)</f>
        <v>D</v>
      </c>
      <c r="K111" s="6">
        <f>_xlfn.XLOOKUP(D111,products!$A$2:$A$49,products!$D$2:$D$49,,0)</f>
        <v>0.5</v>
      </c>
      <c r="L111">
        <f>_xlfn.XLOOKUP(D111,products!$A$2:$A$49,products!$E$2:$E$49,,0)</f>
        <v>7.77</v>
      </c>
      <c r="M111">
        <f t="shared" si="3"/>
        <v>7.77</v>
      </c>
      <c r="N111" t="str">
        <f t="shared" si="4"/>
        <v>Liberica</v>
      </c>
      <c r="O111" t="str">
        <f t="shared" si="5"/>
        <v>Dark</v>
      </c>
      <c r="P111" t="str">
        <f>_xlfn.XLOOKUP(orders!C111,customers!$A$2:$A$1001,customers!$I$2:$I$1001,,0)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_xlfn.XLOOKUP(orders!D112,products!$A$2:$A$49,products!$B$2:$B$49,,0)</f>
        <v>Exc</v>
      </c>
      <c r="J112" t="str">
        <f>_xlfn.XLOOKUP(D112,products!$A$2:$A$49,products!$C$2:$C$49,,0)</f>
        <v>L</v>
      </c>
      <c r="K112" s="6">
        <f>_xlfn.XLOOKUP(D112,products!$A$2:$A$49,products!$D$2:$D$49,,0)</f>
        <v>0.2</v>
      </c>
      <c r="L112">
        <f>_xlfn.XLOOKUP(D112,products!$A$2:$A$49,products!$E$2:$E$49,,0)</f>
        <v>4.4550000000000001</v>
      </c>
      <c r="M112">
        <f t="shared" si="3"/>
        <v>13.365</v>
      </c>
      <c r="N112" t="str">
        <f t="shared" si="4"/>
        <v>Excelsa</v>
      </c>
      <c r="O112" t="str">
        <f t="shared" si="5"/>
        <v>Light</v>
      </c>
      <c r="P112" t="str">
        <f>_xlfn.XLOOKUP(orders!C112,customers!$A$2:$A$1001,customers!$I$2:$I$1001,,0)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_xlfn.XLOOKUP(orders!D113,products!$A$2:$A$49,products!$B$2:$B$49,,0)</f>
        <v>Rob</v>
      </c>
      <c r="J113" t="str">
        <f>_xlfn.XLOOKUP(D113,products!$A$2:$A$49,products!$C$2:$C$49,,0)</f>
        <v>D</v>
      </c>
      <c r="K113" s="6">
        <f>_xlfn.XLOOKUP(D113,products!$A$2:$A$49,products!$D$2:$D$49,,0)</f>
        <v>0.5</v>
      </c>
      <c r="L113">
        <f>_xlfn.XLOOKUP(D113,products!$A$2:$A$49,products!$E$2:$E$49,,0)</f>
        <v>5.3699999999999992</v>
      </c>
      <c r="M113">
        <f t="shared" si="3"/>
        <v>26.849999999999994</v>
      </c>
      <c r="N113" t="str">
        <f t="shared" si="4"/>
        <v>Robusta</v>
      </c>
      <c r="O113" t="str">
        <f t="shared" si="5"/>
        <v>Dark</v>
      </c>
      <c r="P113" t="str">
        <f>_xlfn.XLOOKUP(orders!C113,customers!$A$2:$A$1001,customers!$I$2:$I$1001,,0)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_xlfn.XLOOKUP(orders!D114,products!$A$2:$A$49,products!$B$2:$B$49,,0)</f>
        <v>Ara</v>
      </c>
      <c r="J114" t="str">
        <f>_xlfn.XLOOKUP(D114,products!$A$2:$A$49,products!$C$2:$C$49,,0)</f>
        <v>M</v>
      </c>
      <c r="K114" s="6">
        <f>_xlfn.XLOOKUP(D114,products!$A$2:$A$49,products!$D$2:$D$49,,0)</f>
        <v>1</v>
      </c>
      <c r="L114">
        <f>_xlfn.XLOOKUP(D114,products!$A$2:$A$49,products!$E$2:$E$49,,0)</f>
        <v>11.25</v>
      </c>
      <c r="M114">
        <f t="shared" si="3"/>
        <v>11.25</v>
      </c>
      <c r="N114" t="str">
        <f t="shared" si="4"/>
        <v>Arabica</v>
      </c>
      <c r="O114" t="str">
        <f t="shared" si="5"/>
        <v>Medium</v>
      </c>
      <c r="P114" t="str">
        <f>_xlfn.XLOOKUP(orders!C114,customers!$A$2:$A$1001,customers!$I$2:$I$1001,,0)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_xlfn.XLOOKUP(orders!D115,products!$A$2:$A$49,products!$B$2:$B$49,,0)</f>
        <v>Lib</v>
      </c>
      <c r="J115" t="str">
        <f>_xlfn.XLOOKUP(D115,products!$A$2:$A$49,products!$C$2:$C$49,,0)</f>
        <v>M</v>
      </c>
      <c r="K115" s="6">
        <f>_xlfn.XLOOKUP(D115,products!$A$2:$A$49,products!$D$2:$D$49,,0)</f>
        <v>1</v>
      </c>
      <c r="L115">
        <f>_xlfn.XLOOKUP(D115,products!$A$2:$A$49,products!$E$2:$E$49,,0)</f>
        <v>14.55</v>
      </c>
      <c r="M115">
        <f t="shared" si="3"/>
        <v>14.55</v>
      </c>
      <c r="N115" t="str">
        <f t="shared" si="4"/>
        <v>Liberica</v>
      </c>
      <c r="O115" t="str">
        <f t="shared" si="5"/>
        <v>Medium</v>
      </c>
      <c r="P115" t="str">
        <f>_xlfn.XLOOKUP(orders!C115,customers!$A$2:$A$1001,customers!$I$2:$I$1001,,0)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_xlfn.XLOOKUP(orders!D116,products!$A$2:$A$49,products!$B$2:$B$49,,0)</f>
        <v>Rob</v>
      </c>
      <c r="J116" t="str">
        <f>_xlfn.XLOOKUP(D116,products!$A$2:$A$49,products!$C$2:$C$49,,0)</f>
        <v>L</v>
      </c>
      <c r="K116" s="6">
        <f>_xlfn.XLOOKUP(D116,products!$A$2:$A$49,products!$D$2:$D$49,,0)</f>
        <v>0.2</v>
      </c>
      <c r="L116">
        <f>_xlfn.XLOOKUP(D116,products!$A$2:$A$49,products!$E$2:$E$49,,0)</f>
        <v>3.5849999999999995</v>
      </c>
      <c r="M116">
        <f t="shared" si="3"/>
        <v>14.339999999999998</v>
      </c>
      <c r="N116" t="str">
        <f t="shared" si="4"/>
        <v>Robusta</v>
      </c>
      <c r="O116" t="str">
        <f t="shared" si="5"/>
        <v>Light</v>
      </c>
      <c r="P116" t="str">
        <f>_xlfn.XLOOKUP(orders!C116,customers!$A$2:$A$1001,customers!$I$2:$I$1001,,0)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_xlfn.XLOOKUP(orders!D117,products!$A$2:$A$49,products!$B$2:$B$49,,0)</f>
        <v>Lib</v>
      </c>
      <c r="J117" t="str">
        <f>_xlfn.XLOOKUP(D117,products!$A$2:$A$49,products!$C$2:$C$49,,0)</f>
        <v>L</v>
      </c>
      <c r="K117" s="6">
        <f>_xlfn.XLOOKUP(D117,products!$A$2:$A$49,products!$D$2:$D$49,,0)</f>
        <v>1</v>
      </c>
      <c r="L117">
        <f>_xlfn.XLOOKUP(D117,products!$A$2:$A$49,products!$E$2:$E$49,,0)</f>
        <v>15.85</v>
      </c>
      <c r="M117">
        <f t="shared" si="3"/>
        <v>15.85</v>
      </c>
      <c r="N117" t="str">
        <f t="shared" si="4"/>
        <v>Liberica</v>
      </c>
      <c r="O117" t="str">
        <f t="shared" si="5"/>
        <v>Light</v>
      </c>
      <c r="P117" t="str">
        <f>_xlfn.XLOOKUP(orders!C117,customers!$A$2:$A$1001,customers!$I$2:$I$1001,,0)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_xlfn.XLOOKUP(orders!D118,products!$A$2:$A$49,products!$B$2:$B$49,,0)</f>
        <v>Lib</v>
      </c>
      <c r="J118" t="str">
        <f>_xlfn.XLOOKUP(D118,products!$A$2:$A$49,products!$C$2:$C$49,,0)</f>
        <v>L</v>
      </c>
      <c r="K118" s="6">
        <f>_xlfn.XLOOKUP(D118,products!$A$2:$A$49,products!$D$2:$D$49,,0)</f>
        <v>0.2</v>
      </c>
      <c r="L118">
        <f>_xlfn.XLOOKUP(D118,products!$A$2:$A$49,products!$E$2:$E$49,,0)</f>
        <v>4.7549999999999999</v>
      </c>
      <c r="M118">
        <f t="shared" si="3"/>
        <v>19.02</v>
      </c>
      <c r="N118" t="str">
        <f t="shared" si="4"/>
        <v>Liberica</v>
      </c>
      <c r="O118" t="str">
        <f t="shared" si="5"/>
        <v>Light</v>
      </c>
      <c r="P118" t="str">
        <f>_xlfn.XLOOKUP(orders!C118,customers!$A$2:$A$1001,customers!$I$2:$I$1001,,0)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_xlfn.XLOOKUP(orders!D119,products!$A$2:$A$49,products!$B$2:$B$49,,0)</f>
        <v>Lib</v>
      </c>
      <c r="J119" t="str">
        <f>_xlfn.XLOOKUP(D119,products!$A$2:$A$49,products!$C$2:$C$49,,0)</f>
        <v>L</v>
      </c>
      <c r="K119" s="6">
        <f>_xlfn.XLOOKUP(D119,products!$A$2:$A$49,products!$D$2:$D$49,,0)</f>
        <v>0.5</v>
      </c>
      <c r="L119">
        <f>_xlfn.XLOOKUP(D119,products!$A$2:$A$49,products!$E$2:$E$49,,0)</f>
        <v>9.51</v>
      </c>
      <c r="M119">
        <f t="shared" si="3"/>
        <v>38.04</v>
      </c>
      <c r="N119" t="str">
        <f t="shared" si="4"/>
        <v>Liberica</v>
      </c>
      <c r="O119" t="str">
        <f t="shared" si="5"/>
        <v>Light</v>
      </c>
      <c r="P119" t="str">
        <f>_xlfn.XLOOKUP(orders!C119,customers!$A$2:$A$1001,customers!$I$2:$I$1001,,0)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_xlfn.XLOOKUP(orders!D120,products!$A$2:$A$49,products!$B$2:$B$49,,0)</f>
        <v>Exc</v>
      </c>
      <c r="J120" t="str">
        <f>_xlfn.XLOOKUP(D120,products!$A$2:$A$49,products!$C$2:$C$49,,0)</f>
        <v>D</v>
      </c>
      <c r="K120" s="6">
        <f>_xlfn.XLOOKUP(D120,products!$A$2:$A$49,products!$D$2:$D$49,,0)</f>
        <v>0.5</v>
      </c>
      <c r="L120">
        <f>_xlfn.XLOOKUP(D120,products!$A$2:$A$49,products!$E$2:$E$49,,0)</f>
        <v>7.29</v>
      </c>
      <c r="M120">
        <f t="shared" si="3"/>
        <v>21.87</v>
      </c>
      <c r="N120" t="str">
        <f t="shared" si="4"/>
        <v>Excelsa</v>
      </c>
      <c r="O120" t="str">
        <f t="shared" si="5"/>
        <v>Dark</v>
      </c>
      <c r="P120" t="str">
        <f>_xlfn.XLOOKUP(orders!C120,customers!$A$2:$A$1001,customers!$I$2:$I$1001,,0)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_xlfn.XLOOKUP(orders!D121,products!$A$2:$A$49,products!$B$2:$B$49,,0)</f>
        <v>Exc</v>
      </c>
      <c r="J121" t="str">
        <f>_xlfn.XLOOKUP(D121,products!$A$2:$A$49,products!$C$2:$C$49,,0)</f>
        <v>M</v>
      </c>
      <c r="K121" s="6">
        <f>_xlfn.XLOOKUP(D121,products!$A$2:$A$49,products!$D$2:$D$49,,0)</f>
        <v>0.2</v>
      </c>
      <c r="L121">
        <f>_xlfn.XLOOKUP(D121,products!$A$2:$A$49,products!$E$2:$E$49,,0)</f>
        <v>4.125</v>
      </c>
      <c r="M121">
        <f t="shared" si="3"/>
        <v>4.125</v>
      </c>
      <c r="N121" t="str">
        <f t="shared" si="4"/>
        <v>Excelsa</v>
      </c>
      <c r="O121" t="str">
        <f t="shared" si="5"/>
        <v>Medium</v>
      </c>
      <c r="P121" t="str">
        <f>_xlfn.XLOOKUP(orders!C121,customers!$A$2:$A$1001,customers!$I$2:$I$1001,,0)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_xlfn.XLOOKUP(orders!D122,products!$A$2:$A$49,products!$B$2:$B$49,,0)</f>
        <v>Ara</v>
      </c>
      <c r="J122" t="str">
        <f>_xlfn.XLOOKUP(D122,products!$A$2:$A$49,products!$C$2:$C$49,,0)</f>
        <v>L</v>
      </c>
      <c r="K122" s="6">
        <f>_xlfn.XLOOKUP(D122,products!$A$2:$A$49,products!$D$2:$D$49,,0)</f>
        <v>0.2</v>
      </c>
      <c r="L122">
        <f>_xlfn.XLOOKUP(D122,products!$A$2:$A$49,products!$E$2:$E$49,,0)</f>
        <v>3.8849999999999998</v>
      </c>
      <c r="M122">
        <f t="shared" si="3"/>
        <v>3.8849999999999998</v>
      </c>
      <c r="N122" t="str">
        <f t="shared" si="4"/>
        <v>Arabica</v>
      </c>
      <c r="O122" t="str">
        <f t="shared" si="5"/>
        <v>Light</v>
      </c>
      <c r="P122" t="str">
        <f>_xlfn.XLOOKUP(orders!C122,customers!$A$2:$A$1001,customers!$I$2:$I$1001,,0)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_xlfn.XLOOKUP(orders!D123,products!$A$2:$A$49,products!$B$2:$B$49,,0)</f>
        <v>Exc</v>
      </c>
      <c r="J123" t="str">
        <f>_xlfn.XLOOKUP(D123,products!$A$2:$A$49,products!$C$2:$C$49,,0)</f>
        <v>M</v>
      </c>
      <c r="K123" s="6">
        <f>_xlfn.XLOOKUP(D123,products!$A$2:$A$49,products!$D$2:$D$49,,0)</f>
        <v>1</v>
      </c>
      <c r="L123">
        <f>_xlfn.XLOOKUP(D123,products!$A$2:$A$49,products!$E$2:$E$49,,0)</f>
        <v>13.75</v>
      </c>
      <c r="M123">
        <f t="shared" si="3"/>
        <v>68.75</v>
      </c>
      <c r="N123" t="str">
        <f t="shared" si="4"/>
        <v>Excelsa</v>
      </c>
      <c r="O123" t="str">
        <f t="shared" si="5"/>
        <v>Medium</v>
      </c>
      <c r="P123" t="str">
        <f>_xlfn.XLOOKUP(orders!C123,customers!$A$2:$A$1001,customers!$I$2:$I$1001,,0)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_xlfn.XLOOKUP(orders!D124,products!$A$2:$A$49,products!$B$2:$B$49,,0)</f>
        <v>Ara</v>
      </c>
      <c r="J124" t="str">
        <f>_xlfn.XLOOKUP(D124,products!$A$2:$A$49,products!$C$2:$C$49,,0)</f>
        <v>D</v>
      </c>
      <c r="K124" s="6">
        <f>_xlfn.XLOOKUP(D124,products!$A$2:$A$49,products!$D$2:$D$49,,0)</f>
        <v>0.5</v>
      </c>
      <c r="L124">
        <f>_xlfn.XLOOKUP(D124,products!$A$2:$A$49,products!$E$2:$E$49,,0)</f>
        <v>5.97</v>
      </c>
      <c r="M124">
        <f t="shared" si="3"/>
        <v>23.88</v>
      </c>
      <c r="N124" t="str">
        <f t="shared" si="4"/>
        <v>Arabica</v>
      </c>
      <c r="O124" t="str">
        <f t="shared" si="5"/>
        <v>Dark</v>
      </c>
      <c r="P124" t="str">
        <f>_xlfn.XLOOKUP(orders!C124,customers!$A$2:$A$1001,customers!$I$2:$I$1001,,0)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_xlfn.XLOOKUP(orders!D125,products!$A$2:$A$49,products!$B$2:$B$49,,0)</f>
        <v>Lib</v>
      </c>
      <c r="J125" t="str">
        <f>_xlfn.XLOOKUP(D125,products!$A$2:$A$49,products!$C$2:$C$49,,0)</f>
        <v>L</v>
      </c>
      <c r="K125" s="6">
        <f>_xlfn.XLOOKUP(D125,products!$A$2:$A$49,products!$D$2:$D$49,,0)</f>
        <v>2.5</v>
      </c>
      <c r="L125">
        <f>_xlfn.XLOOKUP(D125,products!$A$2:$A$49,products!$E$2:$E$49,,0)</f>
        <v>36.454999999999998</v>
      </c>
      <c r="M125">
        <f t="shared" si="3"/>
        <v>145.82</v>
      </c>
      <c r="N125" t="str">
        <f t="shared" si="4"/>
        <v>Liberica</v>
      </c>
      <c r="O125" t="str">
        <f t="shared" si="5"/>
        <v>Light</v>
      </c>
      <c r="P125" t="str">
        <f>_xlfn.XLOOKUP(orders!C125,customers!$A$2:$A$1001,customers!$I$2:$I$1001,,0)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_xlfn.XLOOKUP(orders!D126,products!$A$2:$A$49,products!$B$2:$B$49,,0)</f>
        <v>Lib</v>
      </c>
      <c r="J126" t="str">
        <f>_xlfn.XLOOKUP(D126,products!$A$2:$A$49,products!$C$2:$C$49,,0)</f>
        <v>M</v>
      </c>
      <c r="K126" s="6">
        <f>_xlfn.XLOOKUP(D126,products!$A$2:$A$49,products!$D$2:$D$49,,0)</f>
        <v>0.2</v>
      </c>
      <c r="L126">
        <f>_xlfn.XLOOKUP(D126,products!$A$2:$A$49,products!$E$2:$E$49,,0)</f>
        <v>4.3650000000000002</v>
      </c>
      <c r="M126">
        <f t="shared" si="3"/>
        <v>21.825000000000003</v>
      </c>
      <c r="N126" t="str">
        <f t="shared" si="4"/>
        <v>Liberica</v>
      </c>
      <c r="O126" t="str">
        <f t="shared" si="5"/>
        <v>Medium</v>
      </c>
      <c r="P126" t="str">
        <f>_xlfn.XLOOKUP(orders!C126,customers!$A$2:$A$1001,customers!$I$2:$I$1001,,0)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_xlfn.XLOOKUP(orders!D127,products!$A$2:$A$49,products!$B$2:$B$49,,0)</f>
        <v>Lib</v>
      </c>
      <c r="J127" t="str">
        <f>_xlfn.XLOOKUP(D127,products!$A$2:$A$49,products!$C$2:$C$49,,0)</f>
        <v>M</v>
      </c>
      <c r="K127" s="6">
        <f>_xlfn.XLOOKUP(D127,products!$A$2:$A$49,products!$D$2:$D$49,,0)</f>
        <v>0.5</v>
      </c>
      <c r="L127">
        <f>_xlfn.XLOOKUP(D127,products!$A$2:$A$49,products!$E$2:$E$49,,0)</f>
        <v>8.73</v>
      </c>
      <c r="M127">
        <f t="shared" si="3"/>
        <v>26.19</v>
      </c>
      <c r="N127" t="str">
        <f t="shared" si="4"/>
        <v>Liberica</v>
      </c>
      <c r="O127" t="str">
        <f t="shared" si="5"/>
        <v>Medium</v>
      </c>
      <c r="P127" t="str">
        <f>_xlfn.XLOOKUP(orders!C127,customers!$A$2:$A$1001,customers!$I$2:$I$1001,,0)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_xlfn.XLOOKUP(orders!D128,products!$A$2:$A$49,products!$B$2:$B$49,,0)</f>
        <v>Ara</v>
      </c>
      <c r="J128" t="str">
        <f>_xlfn.XLOOKUP(D128,products!$A$2:$A$49,products!$C$2:$C$49,,0)</f>
        <v>M</v>
      </c>
      <c r="K128" s="6">
        <f>_xlfn.XLOOKUP(D128,products!$A$2:$A$49,products!$D$2:$D$49,,0)</f>
        <v>1</v>
      </c>
      <c r="L128">
        <f>_xlfn.XLOOKUP(D128,products!$A$2:$A$49,products!$E$2:$E$49,,0)</f>
        <v>11.25</v>
      </c>
      <c r="M128">
        <f t="shared" si="3"/>
        <v>11.25</v>
      </c>
      <c r="N128" t="str">
        <f t="shared" si="4"/>
        <v>Arabica</v>
      </c>
      <c r="O128" t="str">
        <f t="shared" si="5"/>
        <v>Medium</v>
      </c>
      <c r="P128" t="str">
        <f>_xlfn.XLOOKUP(orders!C128,customers!$A$2:$A$1001,customers!$I$2:$I$1001,,0)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_xlfn.XLOOKUP(orders!D129,products!$A$2:$A$49,products!$B$2:$B$49,,0)</f>
        <v>Lib</v>
      </c>
      <c r="J129" t="str">
        <f>_xlfn.XLOOKUP(D129,products!$A$2:$A$49,products!$C$2:$C$49,,0)</f>
        <v>D</v>
      </c>
      <c r="K129" s="6">
        <f>_xlfn.XLOOKUP(D129,products!$A$2:$A$49,products!$D$2:$D$49,,0)</f>
        <v>1</v>
      </c>
      <c r="L129">
        <f>_xlfn.XLOOKUP(D129,products!$A$2:$A$49,products!$E$2:$E$49,,0)</f>
        <v>12.95</v>
      </c>
      <c r="M129">
        <f t="shared" si="3"/>
        <v>77.699999999999989</v>
      </c>
      <c r="N129" t="str">
        <f t="shared" si="4"/>
        <v>Liberica</v>
      </c>
      <c r="O129" t="str">
        <f t="shared" si="5"/>
        <v>Dark</v>
      </c>
      <c r="P129" t="str">
        <f>_xlfn.XLOOKUP(orders!C129,customers!$A$2:$A$1001,customers!$I$2:$I$1001,,0)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_xlfn.XLOOKUP(orders!D130,products!$A$2:$A$49,products!$B$2:$B$49,,0)</f>
        <v>Ara</v>
      </c>
      <c r="J130" t="str">
        <f>_xlfn.XLOOKUP(D130,products!$A$2:$A$49,products!$C$2:$C$49,,0)</f>
        <v>M</v>
      </c>
      <c r="K130" s="6">
        <f>_xlfn.XLOOKUP(D130,products!$A$2:$A$49,products!$D$2:$D$49,,0)</f>
        <v>0.5</v>
      </c>
      <c r="L130">
        <f>_xlfn.XLOOKUP(D130,products!$A$2:$A$49,products!$E$2:$E$49,,0)</f>
        <v>6.75</v>
      </c>
      <c r="M130">
        <f t="shared" si="3"/>
        <v>6.75</v>
      </c>
      <c r="N130" t="str">
        <f t="shared" si="4"/>
        <v>Arabica</v>
      </c>
      <c r="O130" t="str">
        <f t="shared" si="5"/>
        <v>Medium</v>
      </c>
      <c r="P130" t="str">
        <f>_xlfn.XLOOKUP(orders!C130,customers!$A$2:$A$1001,customers!$I$2:$I$1001,,0)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_xlfn.XLOOKUP(orders!D131,products!$A$2:$A$49,products!$B$2:$B$49,,0)</f>
        <v>Exc</v>
      </c>
      <c r="J131" t="str">
        <f>_xlfn.XLOOKUP(D131,products!$A$2:$A$49,products!$C$2:$C$49,,0)</f>
        <v>D</v>
      </c>
      <c r="K131" s="6">
        <f>_xlfn.XLOOKUP(D131,products!$A$2:$A$49,products!$D$2:$D$49,,0)</f>
        <v>1</v>
      </c>
      <c r="L131">
        <f>_xlfn.XLOOKUP(D131,products!$A$2:$A$49,products!$E$2:$E$49,,0)</f>
        <v>12.15</v>
      </c>
      <c r="M131">
        <f t="shared" ref="M131:M194" si="6">L131*E131</f>
        <v>12.15</v>
      </c>
      <c r="N131" t="str">
        <f t="shared" ref="N131:N194" si="7">IF(I131="Rob","Robusta",IF(I131="Exc","Excelsa",IF(I131="Ara","Arabica",IF(I131="Lib","Liberica"))))</f>
        <v>Excelsa</v>
      </c>
      <c r="O131" t="str">
        <f t="shared" ref="O131:O194" si="8">IF(J131="M","Medium",IF(J131="L", "Light",IF(J131="D","Dark","")))</f>
        <v>Dark</v>
      </c>
      <c r="P131" t="str">
        <f>_xlfn.XLOOKUP(orders!C131,customers!$A$2:$A$1001,customers!$I$2:$I$1001,,0)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_xlfn.XLOOKUP(orders!D132,products!$A$2:$A$49,products!$B$2:$B$49,,0)</f>
        <v>Ara</v>
      </c>
      <c r="J132" t="str">
        <f>_xlfn.XLOOKUP(D132,products!$A$2:$A$49,products!$C$2:$C$49,,0)</f>
        <v>L</v>
      </c>
      <c r="K132" s="6">
        <f>_xlfn.XLOOKUP(D132,products!$A$2:$A$49,products!$D$2:$D$49,,0)</f>
        <v>2.5</v>
      </c>
      <c r="L132">
        <f>_xlfn.XLOOKUP(D132,products!$A$2:$A$49,products!$E$2:$E$49,,0)</f>
        <v>29.784999999999997</v>
      </c>
      <c r="M132">
        <f t="shared" si="6"/>
        <v>148.92499999999998</v>
      </c>
      <c r="N132" t="str">
        <f t="shared" si="7"/>
        <v>Arabica</v>
      </c>
      <c r="O132" t="str">
        <f t="shared" si="8"/>
        <v>Light</v>
      </c>
      <c r="P132" t="str">
        <f>_xlfn.XLOOKUP(orders!C132,customers!$A$2:$A$1001,customers!$I$2:$I$1001,,0)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_xlfn.XLOOKUP(orders!D133,products!$A$2:$A$49,products!$B$2:$B$49,,0)</f>
        <v>Exc</v>
      </c>
      <c r="J133" t="str">
        <f>_xlfn.XLOOKUP(D133,products!$A$2:$A$49,products!$C$2:$C$49,,0)</f>
        <v>D</v>
      </c>
      <c r="K133" s="6">
        <f>_xlfn.XLOOKUP(D133,products!$A$2:$A$49,products!$D$2:$D$49,,0)</f>
        <v>0.5</v>
      </c>
      <c r="L133">
        <f>_xlfn.XLOOKUP(D133,products!$A$2:$A$49,products!$E$2:$E$49,,0)</f>
        <v>7.29</v>
      </c>
      <c r="M133">
        <f t="shared" si="6"/>
        <v>14.58</v>
      </c>
      <c r="N133" t="str">
        <f t="shared" si="7"/>
        <v>Excelsa</v>
      </c>
      <c r="O133" t="str">
        <f t="shared" si="8"/>
        <v>Dark</v>
      </c>
      <c r="P133" t="str">
        <f>_xlfn.XLOOKUP(orders!C133,customers!$A$2:$A$1001,customers!$I$2:$I$1001,,0)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_xlfn.XLOOKUP(orders!D134,products!$A$2:$A$49,products!$B$2:$B$49,,0)</f>
        <v>Ara</v>
      </c>
      <c r="J134" t="str">
        <f>_xlfn.XLOOKUP(D134,products!$A$2:$A$49,products!$C$2:$C$49,,0)</f>
        <v>L</v>
      </c>
      <c r="K134" s="6">
        <f>_xlfn.XLOOKUP(D134,products!$A$2:$A$49,products!$D$2:$D$49,,0)</f>
        <v>2.5</v>
      </c>
      <c r="L134">
        <f>_xlfn.XLOOKUP(D134,products!$A$2:$A$49,products!$E$2:$E$49,,0)</f>
        <v>29.784999999999997</v>
      </c>
      <c r="M134">
        <f t="shared" si="6"/>
        <v>148.92499999999998</v>
      </c>
      <c r="N134" t="str">
        <f t="shared" si="7"/>
        <v>Arabica</v>
      </c>
      <c r="O134" t="str">
        <f t="shared" si="8"/>
        <v>Light</v>
      </c>
      <c r="P134" t="str">
        <f>_xlfn.XLOOKUP(orders!C134,customers!$A$2:$A$1001,customers!$I$2:$I$1001,,0)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_xlfn.XLOOKUP(orders!D135,products!$A$2:$A$49,products!$B$2:$B$49,,0)</f>
        <v>Lib</v>
      </c>
      <c r="J135" t="str">
        <f>_xlfn.XLOOKUP(D135,products!$A$2:$A$49,products!$C$2:$C$49,,0)</f>
        <v>D</v>
      </c>
      <c r="K135" s="6">
        <f>_xlfn.XLOOKUP(D135,products!$A$2:$A$49,products!$D$2:$D$49,,0)</f>
        <v>1</v>
      </c>
      <c r="L135">
        <f>_xlfn.XLOOKUP(D135,products!$A$2:$A$49,products!$E$2:$E$49,,0)</f>
        <v>12.95</v>
      </c>
      <c r="M135">
        <f t="shared" si="6"/>
        <v>12.95</v>
      </c>
      <c r="N135" t="str">
        <f t="shared" si="7"/>
        <v>Liberica</v>
      </c>
      <c r="O135" t="str">
        <f t="shared" si="8"/>
        <v>Dark</v>
      </c>
      <c r="P135" t="str">
        <f>_xlfn.XLOOKUP(orders!C135,customers!$A$2:$A$1001,customers!$I$2:$I$1001,,0)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_xlfn.XLOOKUP(orders!D136,products!$A$2:$A$49,products!$B$2:$B$49,,0)</f>
        <v>Exc</v>
      </c>
      <c r="J136" t="str">
        <f>_xlfn.XLOOKUP(D136,products!$A$2:$A$49,products!$C$2:$C$49,,0)</f>
        <v>M</v>
      </c>
      <c r="K136" s="6">
        <f>_xlfn.XLOOKUP(D136,products!$A$2:$A$49,products!$D$2:$D$49,,0)</f>
        <v>2.5</v>
      </c>
      <c r="L136">
        <f>_xlfn.XLOOKUP(D136,products!$A$2:$A$49,products!$E$2:$E$49,,0)</f>
        <v>31.624999999999996</v>
      </c>
      <c r="M136">
        <f t="shared" si="6"/>
        <v>94.874999999999986</v>
      </c>
      <c r="N136" t="str">
        <f t="shared" si="7"/>
        <v>Excelsa</v>
      </c>
      <c r="O136" t="str">
        <f t="shared" si="8"/>
        <v>Medium</v>
      </c>
      <c r="P136" t="str">
        <f>_xlfn.XLOOKUP(orders!C136,customers!$A$2:$A$1001,customers!$I$2:$I$1001,,0)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_xlfn.XLOOKUP(orders!D137,products!$A$2:$A$49,products!$B$2:$B$49,,0)</f>
        <v>Ara</v>
      </c>
      <c r="J137" t="str">
        <f>_xlfn.XLOOKUP(D137,products!$A$2:$A$49,products!$C$2:$C$49,,0)</f>
        <v>L</v>
      </c>
      <c r="K137" s="6">
        <f>_xlfn.XLOOKUP(D137,products!$A$2:$A$49,products!$D$2:$D$49,,0)</f>
        <v>0.5</v>
      </c>
      <c r="L137">
        <f>_xlfn.XLOOKUP(D137,products!$A$2:$A$49,products!$E$2:$E$49,,0)</f>
        <v>7.77</v>
      </c>
      <c r="M137">
        <f t="shared" si="6"/>
        <v>38.849999999999994</v>
      </c>
      <c r="N137" t="str">
        <f t="shared" si="7"/>
        <v>Arabica</v>
      </c>
      <c r="O137" t="str">
        <f t="shared" si="8"/>
        <v>Light</v>
      </c>
      <c r="P137" t="str">
        <f>_xlfn.XLOOKUP(orders!C137,customers!$A$2:$A$1001,customers!$I$2:$I$1001,,0)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_xlfn.XLOOKUP(orders!D138,products!$A$2:$A$49,products!$B$2:$B$49,,0)</f>
        <v>Ara</v>
      </c>
      <c r="J138" t="str">
        <f>_xlfn.XLOOKUP(D138,products!$A$2:$A$49,products!$C$2:$C$49,,0)</f>
        <v>D</v>
      </c>
      <c r="K138" s="6">
        <f>_xlfn.XLOOKUP(D138,products!$A$2:$A$49,products!$D$2:$D$49,,0)</f>
        <v>0.2</v>
      </c>
      <c r="L138">
        <f>_xlfn.XLOOKUP(D138,products!$A$2:$A$49,products!$E$2:$E$49,,0)</f>
        <v>2.9849999999999999</v>
      </c>
      <c r="M138">
        <f t="shared" si="6"/>
        <v>11.94</v>
      </c>
      <c r="N138" t="str">
        <f t="shared" si="7"/>
        <v>Arabica</v>
      </c>
      <c r="O138" t="str">
        <f t="shared" si="8"/>
        <v>Dark</v>
      </c>
      <c r="P138" t="str">
        <f>_xlfn.XLOOKUP(orders!C138,customers!$A$2:$A$1001,customers!$I$2:$I$1001,,0)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_xlfn.XLOOKUP(orders!D139,products!$A$2:$A$49,products!$B$2:$B$49,,0)</f>
        <v>Exc</v>
      </c>
      <c r="J139" t="str">
        <f>_xlfn.XLOOKUP(D139,products!$A$2:$A$49,products!$C$2:$C$49,,0)</f>
        <v>L</v>
      </c>
      <c r="K139" s="6">
        <f>_xlfn.XLOOKUP(D139,products!$A$2:$A$49,products!$D$2:$D$49,,0)</f>
        <v>2.5</v>
      </c>
      <c r="L139">
        <f>_xlfn.XLOOKUP(D139,products!$A$2:$A$49,products!$E$2:$E$49,,0)</f>
        <v>34.154999999999994</v>
      </c>
      <c r="M139">
        <f t="shared" si="6"/>
        <v>102.46499999999997</v>
      </c>
      <c r="N139" t="str">
        <f t="shared" si="7"/>
        <v>Excelsa</v>
      </c>
      <c r="O139" t="str">
        <f t="shared" si="8"/>
        <v>Light</v>
      </c>
      <c r="P139" t="str">
        <f>_xlfn.XLOOKUP(orders!C139,customers!$A$2:$A$1001,customers!$I$2:$I$1001,,0)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_xlfn.XLOOKUP(orders!D140,products!$A$2:$A$49,products!$B$2:$B$49,,0)</f>
        <v>Exc</v>
      </c>
      <c r="J140" t="str">
        <f>_xlfn.XLOOKUP(D140,products!$A$2:$A$49,products!$C$2:$C$49,,0)</f>
        <v>D</v>
      </c>
      <c r="K140" s="6">
        <f>_xlfn.XLOOKUP(D140,products!$A$2:$A$49,products!$D$2:$D$49,,0)</f>
        <v>1</v>
      </c>
      <c r="L140">
        <f>_xlfn.XLOOKUP(D140,products!$A$2:$A$49,products!$E$2:$E$49,,0)</f>
        <v>12.15</v>
      </c>
      <c r="M140">
        <f t="shared" si="6"/>
        <v>48.6</v>
      </c>
      <c r="N140" t="str">
        <f t="shared" si="7"/>
        <v>Excelsa</v>
      </c>
      <c r="O140" t="str">
        <f t="shared" si="8"/>
        <v>Dark</v>
      </c>
      <c r="P140" t="str">
        <f>_xlfn.XLOOKUP(orders!C140,customers!$A$2:$A$1001,customers!$I$2:$I$1001,,0)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_xlfn.XLOOKUP(orders!D141,products!$A$2:$A$49,products!$B$2:$B$49,,0)</f>
        <v>Lib</v>
      </c>
      <c r="J141" t="str">
        <f>_xlfn.XLOOKUP(D141,products!$A$2:$A$49,products!$C$2:$C$49,,0)</f>
        <v>D</v>
      </c>
      <c r="K141" s="6">
        <f>_xlfn.XLOOKUP(D141,products!$A$2:$A$49,products!$D$2:$D$49,,0)</f>
        <v>1</v>
      </c>
      <c r="L141">
        <f>_xlfn.XLOOKUP(D141,products!$A$2:$A$49,products!$E$2:$E$49,,0)</f>
        <v>12.95</v>
      </c>
      <c r="M141">
        <f t="shared" si="6"/>
        <v>77.699999999999989</v>
      </c>
      <c r="N141" t="str">
        <f t="shared" si="7"/>
        <v>Liberica</v>
      </c>
      <c r="O141" t="str">
        <f t="shared" si="8"/>
        <v>Dark</v>
      </c>
      <c r="P141" t="str">
        <f>_xlfn.XLOOKUP(orders!C141,customers!$A$2:$A$1001,customers!$I$2:$I$1001,,0)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_xlfn.XLOOKUP(orders!D142,products!$A$2:$A$49,products!$B$2:$B$49,,0)</f>
        <v>Lib</v>
      </c>
      <c r="J142" t="str">
        <f>_xlfn.XLOOKUP(D142,products!$A$2:$A$49,products!$C$2:$C$49,,0)</f>
        <v>D</v>
      </c>
      <c r="K142" s="6">
        <f>_xlfn.XLOOKUP(D142,products!$A$2:$A$49,products!$D$2:$D$49,,0)</f>
        <v>2.5</v>
      </c>
      <c r="L142">
        <f>_xlfn.XLOOKUP(D142,products!$A$2:$A$49,products!$E$2:$E$49,,0)</f>
        <v>29.784999999999997</v>
      </c>
      <c r="M142">
        <f t="shared" si="6"/>
        <v>29.784999999999997</v>
      </c>
      <c r="N142" t="str">
        <f t="shared" si="7"/>
        <v>Liberica</v>
      </c>
      <c r="O142" t="str">
        <f t="shared" si="8"/>
        <v>Dark</v>
      </c>
      <c r="P142" t="str">
        <f>_xlfn.XLOOKUP(orders!C142,customers!$A$2:$A$1001,customers!$I$2:$I$1001,,0)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_xlfn.XLOOKUP(orders!D143,products!$A$2:$A$49,products!$B$2:$B$49,,0)</f>
        <v>Ara</v>
      </c>
      <c r="J143" t="str">
        <f>_xlfn.XLOOKUP(D143,products!$A$2:$A$49,products!$C$2:$C$49,,0)</f>
        <v>L</v>
      </c>
      <c r="K143" s="6">
        <f>_xlfn.XLOOKUP(D143,products!$A$2:$A$49,products!$D$2:$D$49,,0)</f>
        <v>0.2</v>
      </c>
      <c r="L143">
        <f>_xlfn.XLOOKUP(D143,products!$A$2:$A$49,products!$E$2:$E$49,,0)</f>
        <v>3.8849999999999998</v>
      </c>
      <c r="M143">
        <f t="shared" si="6"/>
        <v>15.54</v>
      </c>
      <c r="N143" t="str">
        <f t="shared" si="7"/>
        <v>Arabica</v>
      </c>
      <c r="O143" t="str">
        <f t="shared" si="8"/>
        <v>Light</v>
      </c>
      <c r="P143" t="str">
        <f>_xlfn.XLOOKUP(orders!C143,customers!$A$2:$A$1001,customers!$I$2:$I$1001,,0)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_xlfn.XLOOKUP(orders!D144,products!$A$2:$A$49,products!$B$2:$B$49,,0)</f>
        <v>Exc</v>
      </c>
      <c r="J144" t="str">
        <f>_xlfn.XLOOKUP(D144,products!$A$2:$A$49,products!$C$2:$C$49,,0)</f>
        <v>L</v>
      </c>
      <c r="K144" s="6">
        <f>_xlfn.XLOOKUP(D144,products!$A$2:$A$49,products!$D$2:$D$49,,0)</f>
        <v>2.5</v>
      </c>
      <c r="L144">
        <f>_xlfn.XLOOKUP(D144,products!$A$2:$A$49,products!$E$2:$E$49,,0)</f>
        <v>34.154999999999994</v>
      </c>
      <c r="M144">
        <f t="shared" si="6"/>
        <v>136.61999999999998</v>
      </c>
      <c r="N144" t="str">
        <f t="shared" si="7"/>
        <v>Excelsa</v>
      </c>
      <c r="O144" t="str">
        <f t="shared" si="8"/>
        <v>Light</v>
      </c>
      <c r="P144" t="str">
        <f>_xlfn.XLOOKUP(orders!C144,customers!$A$2:$A$1001,customers!$I$2:$I$1001,,0)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_xlfn.XLOOKUP(orders!D145,products!$A$2:$A$49,products!$B$2:$B$49,,0)</f>
        <v>Lib</v>
      </c>
      <c r="J145" t="str">
        <f>_xlfn.XLOOKUP(D145,products!$A$2:$A$49,products!$C$2:$C$49,,0)</f>
        <v>M</v>
      </c>
      <c r="K145" s="6">
        <f>_xlfn.XLOOKUP(D145,products!$A$2:$A$49,products!$D$2:$D$49,,0)</f>
        <v>0.5</v>
      </c>
      <c r="L145">
        <f>_xlfn.XLOOKUP(D145,products!$A$2:$A$49,products!$E$2:$E$49,,0)</f>
        <v>8.73</v>
      </c>
      <c r="M145">
        <f t="shared" si="6"/>
        <v>17.46</v>
      </c>
      <c r="N145" t="str">
        <f t="shared" si="7"/>
        <v>Liberica</v>
      </c>
      <c r="O145" t="str">
        <f t="shared" si="8"/>
        <v>Medium</v>
      </c>
      <c r="P145" t="str">
        <f>_xlfn.XLOOKUP(orders!C145,customers!$A$2:$A$1001,customers!$I$2:$I$1001,,0)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_xlfn.XLOOKUP(orders!D146,products!$A$2:$A$49,products!$B$2:$B$49,,0)</f>
        <v>Exc</v>
      </c>
      <c r="J146" t="str">
        <f>_xlfn.XLOOKUP(D146,products!$A$2:$A$49,products!$C$2:$C$49,,0)</f>
        <v>L</v>
      </c>
      <c r="K146" s="6">
        <f>_xlfn.XLOOKUP(D146,products!$A$2:$A$49,products!$D$2:$D$49,,0)</f>
        <v>2.5</v>
      </c>
      <c r="L146">
        <f>_xlfn.XLOOKUP(D146,products!$A$2:$A$49,products!$E$2:$E$49,,0)</f>
        <v>34.154999999999994</v>
      </c>
      <c r="M146">
        <f t="shared" si="6"/>
        <v>68.309999999999988</v>
      </c>
      <c r="N146" t="str">
        <f t="shared" si="7"/>
        <v>Excelsa</v>
      </c>
      <c r="O146" t="str">
        <f t="shared" si="8"/>
        <v>Light</v>
      </c>
      <c r="P146" t="str">
        <f>_xlfn.XLOOKUP(orders!C146,customers!$A$2:$A$1001,customers!$I$2:$I$1001,,0)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_xlfn.XLOOKUP(orders!D147,products!$A$2:$A$49,products!$B$2:$B$49,,0)</f>
        <v>Lib</v>
      </c>
      <c r="J147" t="str">
        <f>_xlfn.XLOOKUP(D147,products!$A$2:$A$49,products!$C$2:$C$49,,0)</f>
        <v>M</v>
      </c>
      <c r="K147" s="6">
        <f>_xlfn.XLOOKUP(D147,products!$A$2:$A$49,products!$D$2:$D$49,,0)</f>
        <v>0.2</v>
      </c>
      <c r="L147">
        <f>_xlfn.XLOOKUP(D147,products!$A$2:$A$49,products!$E$2:$E$49,,0)</f>
        <v>4.3650000000000002</v>
      </c>
      <c r="M147">
        <f t="shared" si="6"/>
        <v>17.46</v>
      </c>
      <c r="N147" t="str">
        <f t="shared" si="7"/>
        <v>Liberica</v>
      </c>
      <c r="O147" t="str">
        <f t="shared" si="8"/>
        <v>Medium</v>
      </c>
      <c r="P147" t="str">
        <f>_xlfn.XLOOKUP(orders!C147,customers!$A$2:$A$1001,customers!$I$2:$I$1001,,0)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_xlfn.XLOOKUP(orders!D148,products!$A$2:$A$49,products!$B$2:$B$49,,0)</f>
        <v>Lib</v>
      </c>
      <c r="J148" t="str">
        <f>_xlfn.XLOOKUP(D148,products!$A$2:$A$49,products!$C$2:$C$49,,0)</f>
        <v>M</v>
      </c>
      <c r="K148" s="6">
        <f>_xlfn.XLOOKUP(D148,products!$A$2:$A$49,products!$D$2:$D$49,,0)</f>
        <v>1</v>
      </c>
      <c r="L148">
        <f>_xlfn.XLOOKUP(D148,products!$A$2:$A$49,products!$E$2:$E$49,,0)</f>
        <v>14.55</v>
      </c>
      <c r="M148">
        <f t="shared" si="6"/>
        <v>43.650000000000006</v>
      </c>
      <c r="N148" t="str">
        <f t="shared" si="7"/>
        <v>Liberica</v>
      </c>
      <c r="O148" t="str">
        <f t="shared" si="8"/>
        <v>Medium</v>
      </c>
      <c r="P148" t="str">
        <f>_xlfn.XLOOKUP(orders!C148,customers!$A$2:$A$1001,customers!$I$2:$I$1001,,0)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_xlfn.XLOOKUP(orders!D149,products!$A$2:$A$49,products!$B$2:$B$49,,0)</f>
        <v>Exc</v>
      </c>
      <c r="J149" t="str">
        <f>_xlfn.XLOOKUP(D149,products!$A$2:$A$49,products!$C$2:$C$49,,0)</f>
        <v>M</v>
      </c>
      <c r="K149" s="6">
        <f>_xlfn.XLOOKUP(D149,products!$A$2:$A$49,products!$D$2:$D$49,,0)</f>
        <v>1</v>
      </c>
      <c r="L149">
        <f>_xlfn.XLOOKUP(D149,products!$A$2:$A$49,products!$E$2:$E$49,,0)</f>
        <v>13.75</v>
      </c>
      <c r="M149">
        <f t="shared" si="6"/>
        <v>27.5</v>
      </c>
      <c r="N149" t="str">
        <f t="shared" si="7"/>
        <v>Excelsa</v>
      </c>
      <c r="O149" t="str">
        <f t="shared" si="8"/>
        <v>Medium</v>
      </c>
      <c r="P149" t="str">
        <f>_xlfn.XLOOKUP(orders!C149,customers!$A$2:$A$1001,customers!$I$2:$I$1001,,0)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_xlfn.XLOOKUP(orders!D150,products!$A$2:$A$49,products!$B$2:$B$49,,0)</f>
        <v>Exc</v>
      </c>
      <c r="J150" t="str">
        <f>_xlfn.XLOOKUP(D150,products!$A$2:$A$49,products!$C$2:$C$49,,0)</f>
        <v>D</v>
      </c>
      <c r="K150" s="6">
        <f>_xlfn.XLOOKUP(D150,products!$A$2:$A$49,products!$D$2:$D$49,,0)</f>
        <v>0.2</v>
      </c>
      <c r="L150">
        <f>_xlfn.XLOOKUP(D150,products!$A$2:$A$49,products!$E$2:$E$49,,0)</f>
        <v>3.645</v>
      </c>
      <c r="M150">
        <f t="shared" si="6"/>
        <v>18.225000000000001</v>
      </c>
      <c r="N150" t="str">
        <f t="shared" si="7"/>
        <v>Excelsa</v>
      </c>
      <c r="O150" t="str">
        <f t="shared" si="8"/>
        <v>Dark</v>
      </c>
      <c r="P150" t="str">
        <f>_xlfn.XLOOKUP(orders!C150,customers!$A$2:$A$1001,customers!$I$2:$I$1001,,0)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_xlfn.XLOOKUP(orders!D151,products!$A$2:$A$49,products!$B$2:$B$49,,0)</f>
        <v>Ara</v>
      </c>
      <c r="J151" t="str">
        <f>_xlfn.XLOOKUP(D151,products!$A$2:$A$49,products!$C$2:$C$49,,0)</f>
        <v>M</v>
      </c>
      <c r="K151" s="6">
        <f>_xlfn.XLOOKUP(D151,products!$A$2:$A$49,products!$D$2:$D$49,,0)</f>
        <v>2.5</v>
      </c>
      <c r="L151">
        <f>_xlfn.XLOOKUP(D151,products!$A$2:$A$49,products!$E$2:$E$49,,0)</f>
        <v>25.874999999999996</v>
      </c>
      <c r="M151">
        <f t="shared" si="6"/>
        <v>51.749999999999993</v>
      </c>
      <c r="N151" t="str">
        <f t="shared" si="7"/>
        <v>Arabica</v>
      </c>
      <c r="O151" t="str">
        <f t="shared" si="8"/>
        <v>Medium</v>
      </c>
      <c r="P151" t="str">
        <f>_xlfn.XLOOKUP(orders!C151,customers!$A$2:$A$1001,customers!$I$2:$I$1001,,0)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_xlfn.XLOOKUP(orders!D152,products!$A$2:$A$49,products!$B$2:$B$49,,0)</f>
        <v>Lib</v>
      </c>
      <c r="J152" t="str">
        <f>_xlfn.XLOOKUP(D152,products!$A$2:$A$49,products!$C$2:$C$49,,0)</f>
        <v>D</v>
      </c>
      <c r="K152" s="6">
        <f>_xlfn.XLOOKUP(D152,products!$A$2:$A$49,products!$D$2:$D$49,,0)</f>
        <v>1</v>
      </c>
      <c r="L152">
        <f>_xlfn.XLOOKUP(D152,products!$A$2:$A$49,products!$E$2:$E$49,,0)</f>
        <v>12.95</v>
      </c>
      <c r="M152">
        <f t="shared" si="6"/>
        <v>12.95</v>
      </c>
      <c r="N152" t="str">
        <f t="shared" si="7"/>
        <v>Liberica</v>
      </c>
      <c r="O152" t="str">
        <f t="shared" si="8"/>
        <v>Dark</v>
      </c>
      <c r="P152" t="str">
        <f>_xlfn.XLOOKUP(orders!C152,customers!$A$2:$A$1001,customers!$I$2:$I$1001,,0)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_xlfn.XLOOKUP(orders!D153,products!$A$2:$A$49,products!$B$2:$B$49,,0)</f>
        <v>Ara</v>
      </c>
      <c r="J153" t="str">
        <f>_xlfn.XLOOKUP(D153,products!$A$2:$A$49,products!$C$2:$C$49,,0)</f>
        <v>M</v>
      </c>
      <c r="K153" s="6">
        <f>_xlfn.XLOOKUP(D153,products!$A$2:$A$49,products!$D$2:$D$49,,0)</f>
        <v>1</v>
      </c>
      <c r="L153">
        <f>_xlfn.XLOOKUP(D153,products!$A$2:$A$49,products!$E$2:$E$49,,0)</f>
        <v>11.25</v>
      </c>
      <c r="M153">
        <f t="shared" si="6"/>
        <v>33.75</v>
      </c>
      <c r="N153" t="str">
        <f t="shared" si="7"/>
        <v>Arabica</v>
      </c>
      <c r="O153" t="str">
        <f t="shared" si="8"/>
        <v>Medium</v>
      </c>
      <c r="P153" t="str">
        <f>_xlfn.XLOOKUP(orders!C153,customers!$A$2:$A$1001,customers!$I$2:$I$1001,,0)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_xlfn.XLOOKUP(orders!D154,products!$A$2:$A$49,products!$B$2:$B$49,,0)</f>
        <v>Rob</v>
      </c>
      <c r="J154" t="str">
        <f>_xlfn.XLOOKUP(D154,products!$A$2:$A$49,products!$C$2:$C$49,,0)</f>
        <v>M</v>
      </c>
      <c r="K154" s="6">
        <f>_xlfn.XLOOKUP(D154,products!$A$2:$A$49,products!$D$2:$D$49,,0)</f>
        <v>2.5</v>
      </c>
      <c r="L154">
        <f>_xlfn.XLOOKUP(D154,products!$A$2:$A$49,products!$E$2:$E$49,,0)</f>
        <v>22.884999999999998</v>
      </c>
      <c r="M154">
        <f t="shared" si="6"/>
        <v>68.655000000000001</v>
      </c>
      <c r="N154" t="str">
        <f t="shared" si="7"/>
        <v>Robusta</v>
      </c>
      <c r="O154" t="str">
        <f t="shared" si="8"/>
        <v>Medium</v>
      </c>
      <c r="P154" t="str">
        <f>_xlfn.XLOOKUP(orders!C154,customers!$A$2:$A$1001,customers!$I$2:$I$1001,,0)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_xlfn.XLOOKUP(orders!D155,products!$A$2:$A$49,products!$B$2:$B$49,,0)</f>
        <v>Rob</v>
      </c>
      <c r="J155" t="str">
        <f>_xlfn.XLOOKUP(D155,products!$A$2:$A$49,products!$C$2:$C$49,,0)</f>
        <v>D</v>
      </c>
      <c r="K155" s="6">
        <f>_xlfn.XLOOKUP(D155,products!$A$2:$A$49,products!$D$2:$D$49,,0)</f>
        <v>0.2</v>
      </c>
      <c r="L155">
        <f>_xlfn.XLOOKUP(D155,products!$A$2:$A$49,products!$E$2:$E$49,,0)</f>
        <v>2.6849999999999996</v>
      </c>
      <c r="M155">
        <f t="shared" si="6"/>
        <v>2.6849999999999996</v>
      </c>
      <c r="N155" t="str">
        <f t="shared" si="7"/>
        <v>Robusta</v>
      </c>
      <c r="O155" t="str">
        <f t="shared" si="8"/>
        <v>Dark</v>
      </c>
      <c r="P155" t="str">
        <f>_xlfn.XLOOKUP(orders!C155,customers!$A$2:$A$1001,customers!$I$2:$I$1001,,0)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_xlfn.XLOOKUP(orders!D156,products!$A$2:$A$49,products!$B$2:$B$49,,0)</f>
        <v>Ara</v>
      </c>
      <c r="J156" t="str">
        <f>_xlfn.XLOOKUP(D156,products!$A$2:$A$49,products!$C$2:$C$49,,0)</f>
        <v>D</v>
      </c>
      <c r="K156" s="6">
        <f>_xlfn.XLOOKUP(D156,products!$A$2:$A$49,products!$D$2:$D$49,,0)</f>
        <v>2.5</v>
      </c>
      <c r="L156">
        <f>_xlfn.XLOOKUP(D156,products!$A$2:$A$49,products!$E$2:$E$49,,0)</f>
        <v>22.884999999999998</v>
      </c>
      <c r="M156">
        <f t="shared" si="6"/>
        <v>114.42499999999998</v>
      </c>
      <c r="N156" t="str">
        <f t="shared" si="7"/>
        <v>Arabica</v>
      </c>
      <c r="O156" t="str">
        <f t="shared" si="8"/>
        <v>Dark</v>
      </c>
      <c r="P156" t="str">
        <f>_xlfn.XLOOKUP(orders!C156,customers!$A$2:$A$1001,customers!$I$2:$I$1001,,0)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_xlfn.XLOOKUP(orders!D157,products!$A$2:$A$49,products!$B$2:$B$49,,0)</f>
        <v>Ara</v>
      </c>
      <c r="J157" t="str">
        <f>_xlfn.XLOOKUP(D157,products!$A$2:$A$49,products!$C$2:$C$49,,0)</f>
        <v>M</v>
      </c>
      <c r="K157" s="6">
        <f>_xlfn.XLOOKUP(D157,products!$A$2:$A$49,products!$D$2:$D$49,,0)</f>
        <v>2.5</v>
      </c>
      <c r="L157">
        <f>_xlfn.XLOOKUP(D157,products!$A$2:$A$49,products!$E$2:$E$49,,0)</f>
        <v>25.874999999999996</v>
      </c>
      <c r="M157">
        <f t="shared" si="6"/>
        <v>155.24999999999997</v>
      </c>
      <c r="N157" t="str">
        <f t="shared" si="7"/>
        <v>Arabica</v>
      </c>
      <c r="O157" t="str">
        <f t="shared" si="8"/>
        <v>Medium</v>
      </c>
      <c r="P157" t="str">
        <f>_xlfn.XLOOKUP(orders!C157,customers!$A$2:$A$1001,customers!$I$2:$I$1001,,0)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_xlfn.XLOOKUP(orders!D158,products!$A$2:$A$49,products!$B$2:$B$49,,0)</f>
        <v>Ara</v>
      </c>
      <c r="J158" t="str">
        <f>_xlfn.XLOOKUP(D158,products!$A$2:$A$49,products!$C$2:$C$49,,0)</f>
        <v>M</v>
      </c>
      <c r="K158" s="6">
        <f>_xlfn.XLOOKUP(D158,products!$A$2:$A$49,products!$D$2:$D$49,,0)</f>
        <v>2.5</v>
      </c>
      <c r="L158">
        <f>_xlfn.XLOOKUP(D158,products!$A$2:$A$49,products!$E$2:$E$49,,0)</f>
        <v>25.874999999999996</v>
      </c>
      <c r="M158">
        <f t="shared" si="6"/>
        <v>77.624999999999986</v>
      </c>
      <c r="N158" t="str">
        <f t="shared" si="7"/>
        <v>Arabica</v>
      </c>
      <c r="O158" t="str">
        <f t="shared" si="8"/>
        <v>Medium</v>
      </c>
      <c r="P158" t="str">
        <f>_xlfn.XLOOKUP(orders!C158,customers!$A$2:$A$1001,customers!$I$2:$I$1001,,0)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_xlfn.XLOOKUP(orders!D159,products!$A$2:$A$49,products!$B$2:$B$49,,0)</f>
        <v>Rob</v>
      </c>
      <c r="J159" t="str">
        <f>_xlfn.XLOOKUP(D159,products!$A$2:$A$49,products!$C$2:$C$49,,0)</f>
        <v>D</v>
      </c>
      <c r="K159" s="6">
        <f>_xlfn.XLOOKUP(D159,products!$A$2:$A$49,products!$D$2:$D$49,,0)</f>
        <v>2.5</v>
      </c>
      <c r="L159">
        <f>_xlfn.XLOOKUP(D159,products!$A$2:$A$49,products!$E$2:$E$49,,0)</f>
        <v>20.584999999999997</v>
      </c>
      <c r="M159">
        <f t="shared" si="6"/>
        <v>61.754999999999995</v>
      </c>
      <c r="N159" t="str">
        <f t="shared" si="7"/>
        <v>Robusta</v>
      </c>
      <c r="O159" t="str">
        <f t="shared" si="8"/>
        <v>Dark</v>
      </c>
      <c r="P159" t="str">
        <f>_xlfn.XLOOKUP(orders!C159,customers!$A$2:$A$1001,customers!$I$2:$I$1001,,0)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_xlfn.XLOOKUP(orders!D160,products!$A$2:$A$49,products!$B$2:$B$49,,0)</f>
        <v>Rob</v>
      </c>
      <c r="J160" t="str">
        <f>_xlfn.XLOOKUP(D160,products!$A$2:$A$49,products!$C$2:$C$49,,0)</f>
        <v>D</v>
      </c>
      <c r="K160" s="6">
        <f>_xlfn.XLOOKUP(D160,products!$A$2:$A$49,products!$D$2:$D$49,,0)</f>
        <v>2.5</v>
      </c>
      <c r="L160">
        <f>_xlfn.XLOOKUP(D160,products!$A$2:$A$49,products!$E$2:$E$49,,0)</f>
        <v>20.584999999999997</v>
      </c>
      <c r="M160">
        <f t="shared" si="6"/>
        <v>123.50999999999999</v>
      </c>
      <c r="N160" t="str">
        <f t="shared" si="7"/>
        <v>Robusta</v>
      </c>
      <c r="O160" t="str">
        <f t="shared" si="8"/>
        <v>Dark</v>
      </c>
      <c r="P160" t="str">
        <f>_xlfn.XLOOKUP(orders!C160,customers!$A$2:$A$1001,customers!$I$2:$I$1001,,0)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_xlfn.XLOOKUP(orders!D161,products!$A$2:$A$49,products!$B$2:$B$49,,0)</f>
        <v>Lib</v>
      </c>
      <c r="J161" t="str">
        <f>_xlfn.XLOOKUP(D161,products!$A$2:$A$49,products!$C$2:$C$49,,0)</f>
        <v>L</v>
      </c>
      <c r="K161" s="6">
        <f>_xlfn.XLOOKUP(D161,products!$A$2:$A$49,products!$D$2:$D$49,,0)</f>
        <v>2.5</v>
      </c>
      <c r="L161">
        <f>_xlfn.XLOOKUP(D161,products!$A$2:$A$49,products!$E$2:$E$49,,0)</f>
        <v>36.454999999999998</v>
      </c>
      <c r="M161">
        <f t="shared" si="6"/>
        <v>218.73</v>
      </c>
      <c r="N161" t="str">
        <f t="shared" si="7"/>
        <v>Liberica</v>
      </c>
      <c r="O161" t="str">
        <f t="shared" si="8"/>
        <v>Light</v>
      </c>
      <c r="P161" t="str">
        <f>_xlfn.XLOOKUP(orders!C161,customers!$A$2:$A$1001,customers!$I$2:$I$1001,,0)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_xlfn.XLOOKUP(orders!D162,products!$A$2:$A$49,products!$B$2:$B$49,,0)</f>
        <v>Exc</v>
      </c>
      <c r="J162" t="str">
        <f>_xlfn.XLOOKUP(D162,products!$A$2:$A$49,products!$C$2:$C$49,,0)</f>
        <v>M</v>
      </c>
      <c r="K162" s="6">
        <f>_xlfn.XLOOKUP(D162,products!$A$2:$A$49,products!$D$2:$D$49,,0)</f>
        <v>0.5</v>
      </c>
      <c r="L162">
        <f>_xlfn.XLOOKUP(D162,products!$A$2:$A$49,products!$E$2:$E$49,,0)</f>
        <v>8.25</v>
      </c>
      <c r="M162">
        <f t="shared" si="6"/>
        <v>33</v>
      </c>
      <c r="N162" t="str">
        <f t="shared" si="7"/>
        <v>Excelsa</v>
      </c>
      <c r="O162" t="str">
        <f t="shared" si="8"/>
        <v>Medium</v>
      </c>
      <c r="P162" t="str">
        <f>_xlfn.XLOOKUP(orders!C162,customers!$A$2:$A$1001,customers!$I$2:$I$1001,,0)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_xlfn.XLOOKUP(orders!D163,products!$A$2:$A$49,products!$B$2:$B$49,,0)</f>
        <v>Ara</v>
      </c>
      <c r="J163" t="str">
        <f>_xlfn.XLOOKUP(D163,products!$A$2:$A$49,products!$C$2:$C$49,,0)</f>
        <v>L</v>
      </c>
      <c r="K163" s="6">
        <f>_xlfn.XLOOKUP(D163,products!$A$2:$A$49,products!$D$2:$D$49,,0)</f>
        <v>0.5</v>
      </c>
      <c r="L163">
        <f>_xlfn.XLOOKUP(D163,products!$A$2:$A$49,products!$E$2:$E$49,,0)</f>
        <v>7.77</v>
      </c>
      <c r="M163">
        <f t="shared" si="6"/>
        <v>23.31</v>
      </c>
      <c r="N163" t="str">
        <f t="shared" si="7"/>
        <v>Arabica</v>
      </c>
      <c r="O163" t="str">
        <f t="shared" si="8"/>
        <v>Light</v>
      </c>
      <c r="P163" t="str">
        <f>_xlfn.XLOOKUP(orders!C163,customers!$A$2:$A$1001,customers!$I$2:$I$1001,,0)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_xlfn.XLOOKUP(orders!D164,products!$A$2:$A$49,products!$B$2:$B$49,,0)</f>
        <v>Exc</v>
      </c>
      <c r="J164" t="str">
        <f>_xlfn.XLOOKUP(D164,products!$A$2:$A$49,products!$C$2:$C$49,,0)</f>
        <v>D</v>
      </c>
      <c r="K164" s="6">
        <f>_xlfn.XLOOKUP(D164,products!$A$2:$A$49,products!$D$2:$D$49,,0)</f>
        <v>0.5</v>
      </c>
      <c r="L164">
        <f>_xlfn.XLOOKUP(D164,products!$A$2:$A$49,products!$E$2:$E$49,,0)</f>
        <v>7.29</v>
      </c>
      <c r="M164">
        <f t="shared" si="6"/>
        <v>21.87</v>
      </c>
      <c r="N164" t="str">
        <f t="shared" si="7"/>
        <v>Excelsa</v>
      </c>
      <c r="O164" t="str">
        <f t="shared" si="8"/>
        <v>Dark</v>
      </c>
      <c r="P164" t="str">
        <f>_xlfn.XLOOKUP(orders!C164,customers!$A$2:$A$1001,customers!$I$2:$I$1001,,0)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_xlfn.XLOOKUP(orders!D165,products!$A$2:$A$49,products!$B$2:$B$49,,0)</f>
        <v>Rob</v>
      </c>
      <c r="J165" t="str">
        <f>_xlfn.XLOOKUP(D165,products!$A$2:$A$49,products!$C$2:$C$49,,0)</f>
        <v>D</v>
      </c>
      <c r="K165" s="6">
        <f>_xlfn.XLOOKUP(D165,products!$A$2:$A$49,products!$D$2:$D$49,,0)</f>
        <v>0.2</v>
      </c>
      <c r="L165">
        <f>_xlfn.XLOOKUP(D165,products!$A$2:$A$49,products!$E$2:$E$49,,0)</f>
        <v>2.6849999999999996</v>
      </c>
      <c r="M165">
        <f t="shared" si="6"/>
        <v>16.11</v>
      </c>
      <c r="N165" t="str">
        <f t="shared" si="7"/>
        <v>Robusta</v>
      </c>
      <c r="O165" t="str">
        <f t="shared" si="8"/>
        <v>Dark</v>
      </c>
      <c r="P165" t="str">
        <f>_xlfn.XLOOKUP(orders!C165,customers!$A$2:$A$1001,customers!$I$2:$I$1001,,0)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_xlfn.XLOOKUP(orders!D166,products!$A$2:$A$49,products!$B$2:$B$49,,0)</f>
        <v>Exc</v>
      </c>
      <c r="J166" t="str">
        <f>_xlfn.XLOOKUP(D166,products!$A$2:$A$49,products!$C$2:$C$49,,0)</f>
        <v>D</v>
      </c>
      <c r="K166" s="6">
        <f>_xlfn.XLOOKUP(D166,products!$A$2:$A$49,products!$D$2:$D$49,,0)</f>
        <v>0.5</v>
      </c>
      <c r="L166">
        <f>_xlfn.XLOOKUP(D166,products!$A$2:$A$49,products!$E$2:$E$49,,0)</f>
        <v>7.29</v>
      </c>
      <c r="M166">
        <f t="shared" si="6"/>
        <v>29.16</v>
      </c>
      <c r="N166" t="str">
        <f t="shared" si="7"/>
        <v>Excelsa</v>
      </c>
      <c r="O166" t="str">
        <f t="shared" si="8"/>
        <v>Dark</v>
      </c>
      <c r="P166" t="str">
        <f>_xlfn.XLOOKUP(orders!C166,customers!$A$2:$A$1001,customers!$I$2:$I$1001,,0)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_xlfn.XLOOKUP(orders!D167,products!$A$2:$A$49,products!$B$2:$B$49,,0)</f>
        <v>Rob</v>
      </c>
      <c r="J167" t="str">
        <f>_xlfn.XLOOKUP(D167,products!$A$2:$A$49,products!$C$2:$C$49,,0)</f>
        <v>D</v>
      </c>
      <c r="K167" s="6">
        <f>_xlfn.XLOOKUP(D167,products!$A$2:$A$49,products!$D$2:$D$49,,0)</f>
        <v>1</v>
      </c>
      <c r="L167">
        <f>_xlfn.XLOOKUP(D167,products!$A$2:$A$49,products!$E$2:$E$49,,0)</f>
        <v>8.9499999999999993</v>
      </c>
      <c r="M167">
        <f t="shared" si="6"/>
        <v>53.699999999999996</v>
      </c>
      <c r="N167" t="str">
        <f t="shared" si="7"/>
        <v>Robusta</v>
      </c>
      <c r="O167" t="str">
        <f t="shared" si="8"/>
        <v>Dark</v>
      </c>
      <c r="P167" t="str">
        <f>_xlfn.XLOOKUP(orders!C167,customers!$A$2:$A$1001,customers!$I$2:$I$1001,,0)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_xlfn.XLOOKUP(orders!D168,products!$A$2:$A$49,products!$B$2:$B$49,,0)</f>
        <v>Rob</v>
      </c>
      <c r="J168" t="str">
        <f>_xlfn.XLOOKUP(D168,products!$A$2:$A$49,products!$C$2:$C$49,,0)</f>
        <v>D</v>
      </c>
      <c r="K168" s="6">
        <f>_xlfn.XLOOKUP(D168,products!$A$2:$A$49,products!$D$2:$D$49,,0)</f>
        <v>0.5</v>
      </c>
      <c r="L168">
        <f>_xlfn.XLOOKUP(D168,products!$A$2:$A$49,products!$E$2:$E$49,,0)</f>
        <v>5.3699999999999992</v>
      </c>
      <c r="M168">
        <f t="shared" si="6"/>
        <v>26.849999999999994</v>
      </c>
      <c r="N168" t="str">
        <f t="shared" si="7"/>
        <v>Robusta</v>
      </c>
      <c r="O168" t="str">
        <f t="shared" si="8"/>
        <v>Dark</v>
      </c>
      <c r="P168" t="str">
        <f>_xlfn.XLOOKUP(orders!C168,customers!$A$2:$A$1001,customers!$I$2:$I$1001,,0)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_xlfn.XLOOKUP(orders!D169,products!$A$2:$A$49,products!$B$2:$B$49,,0)</f>
        <v>Exc</v>
      </c>
      <c r="J169" t="str">
        <f>_xlfn.XLOOKUP(D169,products!$A$2:$A$49,products!$C$2:$C$49,,0)</f>
        <v>M</v>
      </c>
      <c r="K169" s="6">
        <f>_xlfn.XLOOKUP(D169,products!$A$2:$A$49,products!$D$2:$D$49,,0)</f>
        <v>0.5</v>
      </c>
      <c r="L169">
        <f>_xlfn.XLOOKUP(D169,products!$A$2:$A$49,products!$E$2:$E$49,,0)</f>
        <v>8.25</v>
      </c>
      <c r="M169">
        <f t="shared" si="6"/>
        <v>41.25</v>
      </c>
      <c r="N169" t="str">
        <f t="shared" si="7"/>
        <v>Excelsa</v>
      </c>
      <c r="O169" t="str">
        <f t="shared" si="8"/>
        <v>Medium</v>
      </c>
      <c r="P169" t="str">
        <f>_xlfn.XLOOKUP(orders!C169,customers!$A$2:$A$1001,customers!$I$2:$I$1001,,0)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_xlfn.XLOOKUP(orders!D170,products!$A$2:$A$49,products!$B$2:$B$49,,0)</f>
        <v>Ara</v>
      </c>
      <c r="J170" t="str">
        <f>_xlfn.XLOOKUP(D170,products!$A$2:$A$49,products!$C$2:$C$49,,0)</f>
        <v>M</v>
      </c>
      <c r="K170" s="6">
        <f>_xlfn.XLOOKUP(D170,products!$A$2:$A$49,products!$D$2:$D$49,,0)</f>
        <v>0.5</v>
      </c>
      <c r="L170">
        <f>_xlfn.XLOOKUP(D170,products!$A$2:$A$49,products!$E$2:$E$49,,0)</f>
        <v>6.75</v>
      </c>
      <c r="M170">
        <f t="shared" si="6"/>
        <v>40.5</v>
      </c>
      <c r="N170" t="str">
        <f t="shared" si="7"/>
        <v>Arabica</v>
      </c>
      <c r="O170" t="str">
        <f t="shared" si="8"/>
        <v>Medium</v>
      </c>
      <c r="P170" t="str">
        <f>_xlfn.XLOOKUP(orders!C170,customers!$A$2:$A$1001,customers!$I$2:$I$1001,,0)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_xlfn.XLOOKUP(orders!D171,products!$A$2:$A$49,products!$B$2:$B$49,,0)</f>
        <v>Rob</v>
      </c>
      <c r="J171" t="str">
        <f>_xlfn.XLOOKUP(D171,products!$A$2:$A$49,products!$C$2:$C$49,,0)</f>
        <v>D</v>
      </c>
      <c r="K171" s="6">
        <f>_xlfn.XLOOKUP(D171,products!$A$2:$A$49,products!$D$2:$D$49,,0)</f>
        <v>1</v>
      </c>
      <c r="L171">
        <f>_xlfn.XLOOKUP(D171,products!$A$2:$A$49,products!$E$2:$E$49,,0)</f>
        <v>8.9499999999999993</v>
      </c>
      <c r="M171">
        <f t="shared" si="6"/>
        <v>17.899999999999999</v>
      </c>
      <c r="N171" t="str">
        <f t="shared" si="7"/>
        <v>Robusta</v>
      </c>
      <c r="O171" t="str">
        <f t="shared" si="8"/>
        <v>Dark</v>
      </c>
      <c r="P171" t="str">
        <f>_xlfn.XLOOKUP(orders!C171,customers!$A$2:$A$1001,customers!$I$2:$I$1001,,0)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_xlfn.XLOOKUP(orders!D172,products!$A$2:$A$49,products!$B$2:$B$49,,0)</f>
        <v>Exc</v>
      </c>
      <c r="J172" t="str">
        <f>_xlfn.XLOOKUP(D172,products!$A$2:$A$49,products!$C$2:$C$49,,0)</f>
        <v>L</v>
      </c>
      <c r="K172" s="6">
        <f>_xlfn.XLOOKUP(D172,products!$A$2:$A$49,products!$D$2:$D$49,,0)</f>
        <v>2.5</v>
      </c>
      <c r="L172">
        <f>_xlfn.XLOOKUP(D172,products!$A$2:$A$49,products!$E$2:$E$49,,0)</f>
        <v>34.154999999999994</v>
      </c>
      <c r="M172">
        <f t="shared" si="6"/>
        <v>68.309999999999988</v>
      </c>
      <c r="N172" t="str">
        <f t="shared" si="7"/>
        <v>Excelsa</v>
      </c>
      <c r="O172" t="str">
        <f t="shared" si="8"/>
        <v>Light</v>
      </c>
      <c r="P172" t="str">
        <f>_xlfn.XLOOKUP(orders!C172,customers!$A$2:$A$1001,customers!$I$2:$I$1001,,0)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_xlfn.XLOOKUP(orders!D173,products!$A$2:$A$49,products!$B$2:$B$49,,0)</f>
        <v>Exc</v>
      </c>
      <c r="J173" t="str">
        <f>_xlfn.XLOOKUP(D173,products!$A$2:$A$49,products!$C$2:$C$49,,0)</f>
        <v>M</v>
      </c>
      <c r="K173" s="6">
        <f>_xlfn.XLOOKUP(D173,products!$A$2:$A$49,products!$D$2:$D$49,,0)</f>
        <v>2.5</v>
      </c>
      <c r="L173">
        <f>_xlfn.XLOOKUP(D173,products!$A$2:$A$49,products!$E$2:$E$49,,0)</f>
        <v>31.624999999999996</v>
      </c>
      <c r="M173">
        <f t="shared" si="6"/>
        <v>63.249999999999993</v>
      </c>
      <c r="N173" t="str">
        <f t="shared" si="7"/>
        <v>Excelsa</v>
      </c>
      <c r="O173" t="str">
        <f t="shared" si="8"/>
        <v>Medium</v>
      </c>
      <c r="P173" t="str">
        <f>_xlfn.XLOOKUP(orders!C173,customers!$A$2:$A$1001,customers!$I$2:$I$1001,,0)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_xlfn.XLOOKUP(orders!D174,products!$A$2:$A$49,products!$B$2:$B$49,,0)</f>
        <v>Exc</v>
      </c>
      <c r="J174" t="str">
        <f>_xlfn.XLOOKUP(D174,products!$A$2:$A$49,products!$C$2:$C$49,,0)</f>
        <v>D</v>
      </c>
      <c r="K174" s="6">
        <f>_xlfn.XLOOKUP(D174,products!$A$2:$A$49,products!$D$2:$D$49,,0)</f>
        <v>0.5</v>
      </c>
      <c r="L174">
        <f>_xlfn.XLOOKUP(D174,products!$A$2:$A$49,products!$E$2:$E$49,,0)</f>
        <v>7.29</v>
      </c>
      <c r="M174">
        <f t="shared" si="6"/>
        <v>21.87</v>
      </c>
      <c r="N174" t="str">
        <f t="shared" si="7"/>
        <v>Excelsa</v>
      </c>
      <c r="O174" t="str">
        <f t="shared" si="8"/>
        <v>Dark</v>
      </c>
      <c r="P174" t="str">
        <f>_xlfn.XLOOKUP(orders!C174,customers!$A$2:$A$1001,customers!$I$2:$I$1001,,0)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_xlfn.XLOOKUP(orders!D175,products!$A$2:$A$49,products!$B$2:$B$49,,0)</f>
        <v>Rob</v>
      </c>
      <c r="J175" t="str">
        <f>_xlfn.XLOOKUP(D175,products!$A$2:$A$49,products!$C$2:$C$49,,0)</f>
        <v>M</v>
      </c>
      <c r="K175" s="6">
        <f>_xlfn.XLOOKUP(D175,products!$A$2:$A$49,products!$D$2:$D$49,,0)</f>
        <v>2.5</v>
      </c>
      <c r="L175">
        <f>_xlfn.XLOOKUP(D175,products!$A$2:$A$49,products!$E$2:$E$49,,0)</f>
        <v>22.884999999999998</v>
      </c>
      <c r="M175">
        <f t="shared" si="6"/>
        <v>91.539999999999992</v>
      </c>
      <c r="N175" t="str">
        <f t="shared" si="7"/>
        <v>Robusta</v>
      </c>
      <c r="O175" t="str">
        <f t="shared" si="8"/>
        <v>Medium</v>
      </c>
      <c r="P175" t="str">
        <f>_xlfn.XLOOKUP(orders!C175,customers!$A$2:$A$1001,customers!$I$2:$I$1001,,0)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_xlfn.XLOOKUP(orders!D176,products!$A$2:$A$49,products!$B$2:$B$49,,0)</f>
        <v>Exc</v>
      </c>
      <c r="J176" t="str">
        <f>_xlfn.XLOOKUP(D176,products!$A$2:$A$49,products!$C$2:$C$49,,0)</f>
        <v>L</v>
      </c>
      <c r="K176" s="6">
        <f>_xlfn.XLOOKUP(D176,products!$A$2:$A$49,products!$D$2:$D$49,,0)</f>
        <v>2.5</v>
      </c>
      <c r="L176">
        <f>_xlfn.XLOOKUP(D176,products!$A$2:$A$49,products!$E$2:$E$49,,0)</f>
        <v>34.154999999999994</v>
      </c>
      <c r="M176">
        <f t="shared" si="6"/>
        <v>204.92999999999995</v>
      </c>
      <c r="N176" t="str">
        <f t="shared" si="7"/>
        <v>Excelsa</v>
      </c>
      <c r="O176" t="str">
        <f t="shared" si="8"/>
        <v>Light</v>
      </c>
      <c r="P176" t="str">
        <f>_xlfn.XLOOKUP(orders!C176,customers!$A$2:$A$1001,customers!$I$2:$I$1001,,0)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_xlfn.XLOOKUP(orders!D177,products!$A$2:$A$49,products!$B$2:$B$49,,0)</f>
        <v>Exc</v>
      </c>
      <c r="J177" t="str">
        <f>_xlfn.XLOOKUP(D177,products!$A$2:$A$49,products!$C$2:$C$49,,0)</f>
        <v>M</v>
      </c>
      <c r="K177" s="6">
        <f>_xlfn.XLOOKUP(D177,products!$A$2:$A$49,products!$D$2:$D$49,,0)</f>
        <v>2.5</v>
      </c>
      <c r="L177">
        <f>_xlfn.XLOOKUP(D177,products!$A$2:$A$49,products!$E$2:$E$49,,0)</f>
        <v>31.624999999999996</v>
      </c>
      <c r="M177">
        <f t="shared" si="6"/>
        <v>63.249999999999993</v>
      </c>
      <c r="N177" t="str">
        <f t="shared" si="7"/>
        <v>Excelsa</v>
      </c>
      <c r="O177" t="str">
        <f t="shared" si="8"/>
        <v>Medium</v>
      </c>
      <c r="P177" t="str">
        <f>_xlfn.XLOOKUP(orders!C177,customers!$A$2:$A$1001,customers!$I$2:$I$1001,,0)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_xlfn.XLOOKUP(orders!D178,products!$A$2:$A$49,products!$B$2:$B$49,,0)</f>
        <v>Exc</v>
      </c>
      <c r="J178" t="str">
        <f>_xlfn.XLOOKUP(D178,products!$A$2:$A$49,products!$C$2:$C$49,,0)</f>
        <v>L</v>
      </c>
      <c r="K178" s="6">
        <f>_xlfn.XLOOKUP(D178,products!$A$2:$A$49,products!$D$2:$D$49,,0)</f>
        <v>2.5</v>
      </c>
      <c r="L178">
        <f>_xlfn.XLOOKUP(D178,products!$A$2:$A$49,products!$E$2:$E$49,,0)</f>
        <v>34.154999999999994</v>
      </c>
      <c r="M178">
        <f t="shared" si="6"/>
        <v>34.154999999999994</v>
      </c>
      <c r="N178" t="str">
        <f t="shared" si="7"/>
        <v>Excelsa</v>
      </c>
      <c r="O178" t="str">
        <f t="shared" si="8"/>
        <v>Light</v>
      </c>
      <c r="P178" t="str">
        <f>_xlfn.XLOOKUP(orders!C178,customers!$A$2:$A$1001,customers!$I$2:$I$1001,,0)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_xlfn.XLOOKUP(orders!D179,products!$A$2:$A$49,products!$B$2:$B$49,,0)</f>
        <v>Rob</v>
      </c>
      <c r="J179" t="str">
        <f>_xlfn.XLOOKUP(D179,products!$A$2:$A$49,products!$C$2:$C$49,,0)</f>
        <v>L</v>
      </c>
      <c r="K179" s="6">
        <f>_xlfn.XLOOKUP(D179,products!$A$2:$A$49,products!$D$2:$D$49,,0)</f>
        <v>2.5</v>
      </c>
      <c r="L179">
        <f>_xlfn.XLOOKUP(D179,products!$A$2:$A$49,products!$E$2:$E$49,,0)</f>
        <v>27.484999999999996</v>
      </c>
      <c r="M179">
        <f t="shared" si="6"/>
        <v>109.93999999999998</v>
      </c>
      <c r="N179" t="str">
        <f t="shared" si="7"/>
        <v>Robusta</v>
      </c>
      <c r="O179" t="str">
        <f t="shared" si="8"/>
        <v>Light</v>
      </c>
      <c r="P179" t="str">
        <f>_xlfn.XLOOKUP(orders!C179,customers!$A$2:$A$1001,customers!$I$2:$I$1001,,0)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_xlfn.XLOOKUP(orders!D180,products!$A$2:$A$49,products!$B$2:$B$49,,0)</f>
        <v>Ara</v>
      </c>
      <c r="J180" t="str">
        <f>_xlfn.XLOOKUP(D180,products!$A$2:$A$49,products!$C$2:$C$49,,0)</f>
        <v>L</v>
      </c>
      <c r="K180" s="6">
        <f>_xlfn.XLOOKUP(D180,products!$A$2:$A$49,products!$D$2:$D$49,,0)</f>
        <v>1</v>
      </c>
      <c r="L180">
        <f>_xlfn.XLOOKUP(D180,products!$A$2:$A$49,products!$E$2:$E$49,,0)</f>
        <v>12.95</v>
      </c>
      <c r="M180">
        <f t="shared" si="6"/>
        <v>25.9</v>
      </c>
      <c r="N180" t="str">
        <f t="shared" si="7"/>
        <v>Arabica</v>
      </c>
      <c r="O180" t="str">
        <f t="shared" si="8"/>
        <v>Light</v>
      </c>
      <c r="P180" t="str">
        <f>_xlfn.XLOOKUP(orders!C180,customers!$A$2:$A$1001,customers!$I$2:$I$1001,,0)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_xlfn.XLOOKUP(orders!D181,products!$A$2:$A$49,products!$B$2:$B$49,,0)</f>
        <v>Ara</v>
      </c>
      <c r="J181" t="str">
        <f>_xlfn.XLOOKUP(D181,products!$A$2:$A$49,products!$C$2:$C$49,,0)</f>
        <v>D</v>
      </c>
      <c r="K181" s="6">
        <f>_xlfn.XLOOKUP(D181,products!$A$2:$A$49,products!$D$2:$D$49,,0)</f>
        <v>0.2</v>
      </c>
      <c r="L181">
        <f>_xlfn.XLOOKUP(D181,products!$A$2:$A$49,products!$E$2:$E$49,,0)</f>
        <v>2.9849999999999999</v>
      </c>
      <c r="M181">
        <f t="shared" si="6"/>
        <v>2.9849999999999999</v>
      </c>
      <c r="N181" t="str">
        <f t="shared" si="7"/>
        <v>Arabica</v>
      </c>
      <c r="O181" t="str">
        <f t="shared" si="8"/>
        <v>Dark</v>
      </c>
      <c r="P181" t="str">
        <f>_xlfn.XLOOKUP(orders!C181,customers!$A$2:$A$1001,customers!$I$2:$I$1001,,0)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_xlfn.XLOOKUP(orders!D182,products!$A$2:$A$49,products!$B$2:$B$49,,0)</f>
        <v>Exc</v>
      </c>
      <c r="J182" t="str">
        <f>_xlfn.XLOOKUP(D182,products!$A$2:$A$49,products!$C$2:$C$49,,0)</f>
        <v>L</v>
      </c>
      <c r="K182" s="6">
        <f>_xlfn.XLOOKUP(D182,products!$A$2:$A$49,products!$D$2:$D$49,,0)</f>
        <v>0.2</v>
      </c>
      <c r="L182">
        <f>_xlfn.XLOOKUP(D182,products!$A$2:$A$49,products!$E$2:$E$49,,0)</f>
        <v>4.4550000000000001</v>
      </c>
      <c r="M182">
        <f t="shared" si="6"/>
        <v>22.274999999999999</v>
      </c>
      <c r="N182" t="str">
        <f t="shared" si="7"/>
        <v>Excelsa</v>
      </c>
      <c r="O182" t="str">
        <f t="shared" si="8"/>
        <v>Light</v>
      </c>
      <c r="P182" t="str">
        <f>_xlfn.XLOOKUP(orders!C182,customers!$A$2:$A$1001,customers!$I$2:$I$1001,,0)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_xlfn.XLOOKUP(orders!D183,products!$A$2:$A$49,products!$B$2:$B$49,,0)</f>
        <v>Ara</v>
      </c>
      <c r="J183" t="str">
        <f>_xlfn.XLOOKUP(D183,products!$A$2:$A$49,products!$C$2:$C$49,,0)</f>
        <v>D</v>
      </c>
      <c r="K183" s="6">
        <f>_xlfn.XLOOKUP(D183,products!$A$2:$A$49,products!$D$2:$D$49,,0)</f>
        <v>0.5</v>
      </c>
      <c r="L183">
        <f>_xlfn.XLOOKUP(D183,products!$A$2:$A$49,products!$E$2:$E$49,,0)</f>
        <v>5.97</v>
      </c>
      <c r="M183">
        <f t="shared" si="6"/>
        <v>29.849999999999998</v>
      </c>
      <c r="N183" t="str">
        <f t="shared" si="7"/>
        <v>Arabica</v>
      </c>
      <c r="O183" t="str">
        <f t="shared" si="8"/>
        <v>Dark</v>
      </c>
      <c r="P183" t="str">
        <f>_xlfn.XLOOKUP(orders!C183,customers!$A$2:$A$1001,customers!$I$2:$I$1001,,0)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_xlfn.XLOOKUP(orders!D184,products!$A$2:$A$49,products!$B$2:$B$49,,0)</f>
        <v>Rob</v>
      </c>
      <c r="J184" t="str">
        <f>_xlfn.XLOOKUP(D184,products!$A$2:$A$49,products!$C$2:$C$49,,0)</f>
        <v>D</v>
      </c>
      <c r="K184" s="6">
        <f>_xlfn.XLOOKUP(D184,products!$A$2:$A$49,products!$D$2:$D$49,,0)</f>
        <v>0.5</v>
      </c>
      <c r="L184">
        <f>_xlfn.XLOOKUP(D184,products!$A$2:$A$49,products!$E$2:$E$49,,0)</f>
        <v>5.3699999999999992</v>
      </c>
      <c r="M184">
        <f t="shared" si="6"/>
        <v>32.22</v>
      </c>
      <c r="N184" t="str">
        <f t="shared" si="7"/>
        <v>Robusta</v>
      </c>
      <c r="O184" t="str">
        <f t="shared" si="8"/>
        <v>Dark</v>
      </c>
      <c r="P184" t="str">
        <f>_xlfn.XLOOKUP(orders!C184,customers!$A$2:$A$1001,customers!$I$2:$I$1001,,0)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_xlfn.XLOOKUP(orders!D185,products!$A$2:$A$49,products!$B$2:$B$49,,0)</f>
        <v>Exc</v>
      </c>
      <c r="J185" t="str">
        <f>_xlfn.XLOOKUP(D185,products!$A$2:$A$49,products!$C$2:$C$49,,0)</f>
        <v>M</v>
      </c>
      <c r="K185" s="6">
        <f>_xlfn.XLOOKUP(D185,products!$A$2:$A$49,products!$D$2:$D$49,,0)</f>
        <v>0.2</v>
      </c>
      <c r="L185">
        <f>_xlfn.XLOOKUP(D185,products!$A$2:$A$49,products!$E$2:$E$49,,0)</f>
        <v>4.125</v>
      </c>
      <c r="M185">
        <f t="shared" si="6"/>
        <v>8.25</v>
      </c>
      <c r="N185" t="str">
        <f t="shared" si="7"/>
        <v>Excelsa</v>
      </c>
      <c r="O185" t="str">
        <f t="shared" si="8"/>
        <v>Medium</v>
      </c>
      <c r="P185" t="str">
        <f>_xlfn.XLOOKUP(orders!C185,customers!$A$2:$A$1001,customers!$I$2:$I$1001,,0)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_xlfn.XLOOKUP(orders!D186,products!$A$2:$A$49,products!$B$2:$B$49,,0)</f>
        <v>Ara</v>
      </c>
      <c r="J186" t="str">
        <f>_xlfn.XLOOKUP(D186,products!$A$2:$A$49,products!$C$2:$C$49,,0)</f>
        <v>L</v>
      </c>
      <c r="K186" s="6">
        <f>_xlfn.XLOOKUP(D186,products!$A$2:$A$49,products!$D$2:$D$49,,0)</f>
        <v>0.5</v>
      </c>
      <c r="L186">
        <f>_xlfn.XLOOKUP(D186,products!$A$2:$A$49,products!$E$2:$E$49,,0)</f>
        <v>7.77</v>
      </c>
      <c r="M186">
        <f t="shared" si="6"/>
        <v>31.08</v>
      </c>
      <c r="N186" t="str">
        <f t="shared" si="7"/>
        <v>Arabica</v>
      </c>
      <c r="O186" t="str">
        <f t="shared" si="8"/>
        <v>Light</v>
      </c>
      <c r="P186" t="str">
        <f>_xlfn.XLOOKUP(orders!C186,customers!$A$2:$A$1001,customers!$I$2:$I$1001,,0)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_xlfn.XLOOKUP(orders!D187,products!$A$2:$A$49,products!$B$2:$B$49,,0)</f>
        <v>Exc</v>
      </c>
      <c r="J187" t="str">
        <f>_xlfn.XLOOKUP(D187,products!$A$2:$A$49,products!$C$2:$C$49,,0)</f>
        <v>D</v>
      </c>
      <c r="K187" s="6">
        <f>_xlfn.XLOOKUP(D187,products!$A$2:$A$49,products!$D$2:$D$49,,0)</f>
        <v>0.5</v>
      </c>
      <c r="L187">
        <f>_xlfn.XLOOKUP(D187,products!$A$2:$A$49,products!$E$2:$E$49,,0)</f>
        <v>7.29</v>
      </c>
      <c r="M187">
        <f t="shared" si="6"/>
        <v>36.450000000000003</v>
      </c>
      <c r="N187" t="str">
        <f t="shared" si="7"/>
        <v>Excelsa</v>
      </c>
      <c r="O187" t="str">
        <f t="shared" si="8"/>
        <v>Dark</v>
      </c>
      <c r="P187" t="str">
        <f>_xlfn.XLOOKUP(orders!C187,customers!$A$2:$A$1001,customers!$I$2:$I$1001,,0)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_xlfn.XLOOKUP(orders!D188,products!$A$2:$A$49,products!$B$2:$B$49,,0)</f>
        <v>Rob</v>
      </c>
      <c r="J188" t="str">
        <f>_xlfn.XLOOKUP(D188,products!$A$2:$A$49,products!$C$2:$C$49,,0)</f>
        <v>M</v>
      </c>
      <c r="K188" s="6">
        <f>_xlfn.XLOOKUP(D188,products!$A$2:$A$49,products!$D$2:$D$49,,0)</f>
        <v>2.5</v>
      </c>
      <c r="L188">
        <f>_xlfn.XLOOKUP(D188,products!$A$2:$A$49,products!$E$2:$E$49,,0)</f>
        <v>22.884999999999998</v>
      </c>
      <c r="M188">
        <f t="shared" si="6"/>
        <v>68.655000000000001</v>
      </c>
      <c r="N188" t="str">
        <f t="shared" si="7"/>
        <v>Robusta</v>
      </c>
      <c r="O188" t="str">
        <f t="shared" si="8"/>
        <v>Medium</v>
      </c>
      <c r="P188" t="str">
        <f>_xlfn.XLOOKUP(orders!C188,customers!$A$2:$A$1001,customers!$I$2:$I$1001,,0)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_xlfn.XLOOKUP(orders!D189,products!$A$2:$A$49,products!$B$2:$B$49,,0)</f>
        <v>Lib</v>
      </c>
      <c r="J189" t="str">
        <f>_xlfn.XLOOKUP(D189,products!$A$2:$A$49,products!$C$2:$C$49,,0)</f>
        <v>M</v>
      </c>
      <c r="K189" s="6">
        <f>_xlfn.XLOOKUP(D189,products!$A$2:$A$49,products!$D$2:$D$49,,0)</f>
        <v>0.5</v>
      </c>
      <c r="L189">
        <f>_xlfn.XLOOKUP(D189,products!$A$2:$A$49,products!$E$2:$E$49,,0)</f>
        <v>8.73</v>
      </c>
      <c r="M189">
        <f t="shared" si="6"/>
        <v>43.650000000000006</v>
      </c>
      <c r="N189" t="str">
        <f t="shared" si="7"/>
        <v>Liberica</v>
      </c>
      <c r="O189" t="str">
        <f t="shared" si="8"/>
        <v>Medium</v>
      </c>
      <c r="P189" t="str">
        <f>_xlfn.XLOOKUP(orders!C189,customers!$A$2:$A$1001,customers!$I$2:$I$1001,,0)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_xlfn.XLOOKUP(orders!D190,products!$A$2:$A$49,products!$B$2:$B$49,,0)</f>
        <v>Exc</v>
      </c>
      <c r="J190" t="str">
        <f>_xlfn.XLOOKUP(D190,products!$A$2:$A$49,products!$C$2:$C$49,,0)</f>
        <v>L</v>
      </c>
      <c r="K190" s="6">
        <f>_xlfn.XLOOKUP(D190,products!$A$2:$A$49,products!$D$2:$D$49,,0)</f>
        <v>0.2</v>
      </c>
      <c r="L190">
        <f>_xlfn.XLOOKUP(D190,products!$A$2:$A$49,products!$E$2:$E$49,,0)</f>
        <v>4.4550000000000001</v>
      </c>
      <c r="M190">
        <f t="shared" si="6"/>
        <v>4.4550000000000001</v>
      </c>
      <c r="N190" t="str">
        <f t="shared" si="7"/>
        <v>Excelsa</v>
      </c>
      <c r="O190" t="str">
        <f t="shared" si="8"/>
        <v>Light</v>
      </c>
      <c r="P190" t="str">
        <f>_xlfn.XLOOKUP(orders!C190,customers!$A$2:$A$1001,customers!$I$2:$I$1001,,0)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_xlfn.XLOOKUP(orders!D191,products!$A$2:$A$49,products!$B$2:$B$49,,0)</f>
        <v>Lib</v>
      </c>
      <c r="J191" t="str">
        <f>_xlfn.XLOOKUP(D191,products!$A$2:$A$49,products!$C$2:$C$49,,0)</f>
        <v>M</v>
      </c>
      <c r="K191" s="6">
        <f>_xlfn.XLOOKUP(D191,products!$A$2:$A$49,products!$D$2:$D$49,,0)</f>
        <v>1</v>
      </c>
      <c r="L191">
        <f>_xlfn.XLOOKUP(D191,products!$A$2:$A$49,products!$E$2:$E$49,,0)</f>
        <v>14.55</v>
      </c>
      <c r="M191">
        <f t="shared" si="6"/>
        <v>43.650000000000006</v>
      </c>
      <c r="N191" t="str">
        <f t="shared" si="7"/>
        <v>Liberica</v>
      </c>
      <c r="O191" t="str">
        <f t="shared" si="8"/>
        <v>Medium</v>
      </c>
      <c r="P191" t="str">
        <f>_xlfn.XLOOKUP(orders!C191,customers!$A$2:$A$1001,customers!$I$2:$I$1001,,0)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_xlfn.XLOOKUP(orders!D192,products!$A$2:$A$49,products!$B$2:$B$49,,0)</f>
        <v>Lib</v>
      </c>
      <c r="J192" t="str">
        <f>_xlfn.XLOOKUP(D192,products!$A$2:$A$49,products!$C$2:$C$49,,0)</f>
        <v>M</v>
      </c>
      <c r="K192" s="6">
        <f>_xlfn.XLOOKUP(D192,products!$A$2:$A$49,products!$D$2:$D$49,,0)</f>
        <v>2.5</v>
      </c>
      <c r="L192">
        <f>_xlfn.XLOOKUP(D192,products!$A$2:$A$49,products!$E$2:$E$49,,0)</f>
        <v>33.464999999999996</v>
      </c>
      <c r="M192">
        <f t="shared" si="6"/>
        <v>33.464999999999996</v>
      </c>
      <c r="N192" t="str">
        <f t="shared" si="7"/>
        <v>Liberica</v>
      </c>
      <c r="O192" t="str">
        <f t="shared" si="8"/>
        <v>Medium</v>
      </c>
      <c r="P192" t="str">
        <f>_xlfn.XLOOKUP(orders!C192,customers!$A$2:$A$1001,customers!$I$2:$I$1001,,0)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_xlfn.XLOOKUP(orders!D193,products!$A$2:$A$49,products!$B$2:$B$49,,0)</f>
        <v>Lib</v>
      </c>
      <c r="J193" t="str">
        <f>_xlfn.XLOOKUP(D193,products!$A$2:$A$49,products!$C$2:$C$49,,0)</f>
        <v>D</v>
      </c>
      <c r="K193" s="6">
        <f>_xlfn.XLOOKUP(D193,products!$A$2:$A$49,products!$D$2:$D$49,,0)</f>
        <v>0.2</v>
      </c>
      <c r="L193">
        <f>_xlfn.XLOOKUP(D193,products!$A$2:$A$49,products!$E$2:$E$49,,0)</f>
        <v>3.8849999999999998</v>
      </c>
      <c r="M193">
        <f t="shared" si="6"/>
        <v>19.424999999999997</v>
      </c>
      <c r="N193" t="str">
        <f t="shared" si="7"/>
        <v>Liberica</v>
      </c>
      <c r="O193" t="str">
        <f t="shared" si="8"/>
        <v>Dark</v>
      </c>
      <c r="P193" t="str">
        <f>_xlfn.XLOOKUP(orders!C193,customers!$A$2:$A$1001,customers!$I$2:$I$1001,,0)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_xlfn.XLOOKUP(orders!D194,products!$A$2:$A$49,products!$B$2:$B$49,,0)</f>
        <v>Exc</v>
      </c>
      <c r="J194" t="str">
        <f>_xlfn.XLOOKUP(D194,products!$A$2:$A$49,products!$C$2:$C$49,,0)</f>
        <v>D</v>
      </c>
      <c r="K194" s="6">
        <f>_xlfn.XLOOKUP(D194,products!$A$2:$A$49,products!$D$2:$D$49,,0)</f>
        <v>1</v>
      </c>
      <c r="L194">
        <f>_xlfn.XLOOKUP(D194,products!$A$2:$A$49,products!$E$2:$E$49,,0)</f>
        <v>12.15</v>
      </c>
      <c r="M194">
        <f t="shared" si="6"/>
        <v>72.900000000000006</v>
      </c>
      <c r="N194" t="str">
        <f t="shared" si="7"/>
        <v>Excelsa</v>
      </c>
      <c r="O194" t="str">
        <f t="shared" si="8"/>
        <v>Dark</v>
      </c>
      <c r="P194" t="str">
        <f>_xlfn.XLOOKUP(orders!C194,customers!$A$2:$A$1001,customers!$I$2:$I$1001,,0)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_xlfn.XLOOKUP(orders!D195,products!$A$2:$A$49,products!$B$2:$B$49,,0)</f>
        <v>Exc</v>
      </c>
      <c r="J195" t="str">
        <f>_xlfn.XLOOKUP(D195,products!$A$2:$A$49,products!$C$2:$C$49,,0)</f>
        <v>L</v>
      </c>
      <c r="K195" s="6">
        <f>_xlfn.XLOOKUP(D195,products!$A$2:$A$49,products!$D$2:$D$49,,0)</f>
        <v>1</v>
      </c>
      <c r="L195">
        <f>_xlfn.XLOOKUP(D195,products!$A$2:$A$49,products!$E$2:$E$49,,0)</f>
        <v>14.85</v>
      </c>
      <c r="M195">
        <f t="shared" ref="M195:M258" si="9">L195*E195</f>
        <v>44.55</v>
      </c>
      <c r="N195" t="str">
        <f t="shared" ref="N195:N258" si="10">IF(I195="Rob","Robusta",IF(I195="Exc","Excelsa",IF(I195="Ara","Arabica",IF(I195="Lib","Liberica"))))</f>
        <v>Excelsa</v>
      </c>
      <c r="O195" t="str">
        <f t="shared" ref="O195:O258" si="11">IF(J195="M","Medium",IF(J195="L", "Light",IF(J195="D","Dark","")))</f>
        <v>Light</v>
      </c>
      <c r="P195" t="str">
        <f>_xlfn.XLOOKUP(orders!C195,customers!$A$2:$A$1001,customers!$I$2:$I$1001,,0)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_xlfn.XLOOKUP(orders!D196,products!$A$2:$A$49,products!$B$2:$B$49,,0)</f>
        <v>Exc</v>
      </c>
      <c r="J196" t="str">
        <f>_xlfn.XLOOKUP(D196,products!$A$2:$A$49,products!$C$2:$C$49,,0)</f>
        <v>D</v>
      </c>
      <c r="K196" s="6">
        <f>_xlfn.XLOOKUP(D196,products!$A$2:$A$49,products!$D$2:$D$49,,0)</f>
        <v>0.5</v>
      </c>
      <c r="L196">
        <f>_xlfn.XLOOKUP(D196,products!$A$2:$A$49,products!$E$2:$E$49,,0)</f>
        <v>7.29</v>
      </c>
      <c r="M196">
        <f t="shared" si="9"/>
        <v>36.450000000000003</v>
      </c>
      <c r="N196" t="str">
        <f t="shared" si="10"/>
        <v>Excelsa</v>
      </c>
      <c r="O196" t="str">
        <f t="shared" si="11"/>
        <v>Dark</v>
      </c>
      <c r="P196" t="str">
        <f>_xlfn.XLOOKUP(orders!C196,customers!$A$2:$A$1001,customers!$I$2:$I$1001,,0)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_xlfn.XLOOKUP(orders!D197,products!$A$2:$A$49,products!$B$2:$B$49,,0)</f>
        <v>Ara</v>
      </c>
      <c r="J197" t="str">
        <f>_xlfn.XLOOKUP(D197,products!$A$2:$A$49,products!$C$2:$C$49,,0)</f>
        <v>L</v>
      </c>
      <c r="K197" s="6">
        <f>_xlfn.XLOOKUP(D197,products!$A$2:$A$49,products!$D$2:$D$49,,0)</f>
        <v>1</v>
      </c>
      <c r="L197">
        <f>_xlfn.XLOOKUP(D197,products!$A$2:$A$49,products!$E$2:$E$49,,0)</f>
        <v>12.95</v>
      </c>
      <c r="M197">
        <f t="shared" si="9"/>
        <v>38.849999999999994</v>
      </c>
      <c r="N197" t="str">
        <f t="shared" si="10"/>
        <v>Arabica</v>
      </c>
      <c r="O197" t="str">
        <f t="shared" si="11"/>
        <v>Light</v>
      </c>
      <c r="P197" t="str">
        <f>_xlfn.XLOOKUP(orders!C197,customers!$A$2:$A$1001,customers!$I$2:$I$1001,,0)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_xlfn.XLOOKUP(orders!D198,products!$A$2:$A$49,products!$B$2:$B$49,,0)</f>
        <v>Exc</v>
      </c>
      <c r="J198" t="str">
        <f>_xlfn.XLOOKUP(D198,products!$A$2:$A$49,products!$C$2:$C$49,,0)</f>
        <v>L</v>
      </c>
      <c r="K198" s="6">
        <f>_xlfn.XLOOKUP(D198,products!$A$2:$A$49,products!$D$2:$D$49,,0)</f>
        <v>0.5</v>
      </c>
      <c r="L198">
        <f>_xlfn.XLOOKUP(D198,products!$A$2:$A$49,products!$E$2:$E$49,,0)</f>
        <v>8.91</v>
      </c>
      <c r="M198">
        <f t="shared" si="9"/>
        <v>53.46</v>
      </c>
      <c r="N198" t="str">
        <f t="shared" si="10"/>
        <v>Excelsa</v>
      </c>
      <c r="O198" t="str">
        <f t="shared" si="11"/>
        <v>Light</v>
      </c>
      <c r="P198" t="str">
        <f>_xlfn.XLOOKUP(orders!C198,customers!$A$2:$A$1001,customers!$I$2:$I$1001,,0)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_xlfn.XLOOKUP(orders!D199,products!$A$2:$A$49,products!$B$2:$B$49,,0)</f>
        <v>Lib</v>
      </c>
      <c r="J199" t="str">
        <f>_xlfn.XLOOKUP(D199,products!$A$2:$A$49,products!$C$2:$C$49,,0)</f>
        <v>D</v>
      </c>
      <c r="K199" s="6">
        <f>_xlfn.XLOOKUP(D199,products!$A$2:$A$49,products!$D$2:$D$49,,0)</f>
        <v>2.5</v>
      </c>
      <c r="L199">
        <f>_xlfn.XLOOKUP(D199,products!$A$2:$A$49,products!$E$2:$E$49,,0)</f>
        <v>29.784999999999997</v>
      </c>
      <c r="M199">
        <f t="shared" si="9"/>
        <v>59.569999999999993</v>
      </c>
      <c r="N199" t="str">
        <f t="shared" si="10"/>
        <v>Liberica</v>
      </c>
      <c r="O199" t="str">
        <f t="shared" si="11"/>
        <v>Dark</v>
      </c>
      <c r="P199" t="str">
        <f>_xlfn.XLOOKUP(orders!C199,customers!$A$2:$A$1001,customers!$I$2:$I$1001,,0)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_xlfn.XLOOKUP(orders!D200,products!$A$2:$A$49,products!$B$2:$B$49,,0)</f>
        <v>Lib</v>
      </c>
      <c r="J200" t="str">
        <f>_xlfn.XLOOKUP(D200,products!$A$2:$A$49,products!$C$2:$C$49,,0)</f>
        <v>D</v>
      </c>
      <c r="K200" s="6">
        <f>_xlfn.XLOOKUP(D200,products!$A$2:$A$49,products!$D$2:$D$49,,0)</f>
        <v>2.5</v>
      </c>
      <c r="L200">
        <f>_xlfn.XLOOKUP(D200,products!$A$2:$A$49,products!$E$2:$E$49,,0)</f>
        <v>29.784999999999997</v>
      </c>
      <c r="M200">
        <f t="shared" si="9"/>
        <v>89.35499999999999</v>
      </c>
      <c r="N200" t="str">
        <f t="shared" si="10"/>
        <v>Liberica</v>
      </c>
      <c r="O200" t="str">
        <f t="shared" si="11"/>
        <v>Dark</v>
      </c>
      <c r="P200" t="str">
        <f>_xlfn.XLOOKUP(orders!C200,customers!$A$2:$A$1001,customers!$I$2:$I$1001,,0)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_xlfn.XLOOKUP(orders!D201,products!$A$2:$A$49,products!$B$2:$B$49,,0)</f>
        <v>Lib</v>
      </c>
      <c r="J201" t="str">
        <f>_xlfn.XLOOKUP(D201,products!$A$2:$A$49,products!$C$2:$C$49,,0)</f>
        <v>L</v>
      </c>
      <c r="K201" s="6">
        <f>_xlfn.XLOOKUP(D201,products!$A$2:$A$49,products!$D$2:$D$49,,0)</f>
        <v>0.5</v>
      </c>
      <c r="L201">
        <f>_xlfn.XLOOKUP(D201,products!$A$2:$A$49,products!$E$2:$E$49,,0)</f>
        <v>9.51</v>
      </c>
      <c r="M201">
        <f t="shared" si="9"/>
        <v>38.04</v>
      </c>
      <c r="N201" t="str">
        <f t="shared" si="10"/>
        <v>Liberica</v>
      </c>
      <c r="O201" t="str">
        <f t="shared" si="11"/>
        <v>Light</v>
      </c>
      <c r="P201" t="str">
        <f>_xlfn.XLOOKUP(orders!C201,customers!$A$2:$A$1001,customers!$I$2:$I$1001,,0)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_xlfn.XLOOKUP(orders!D202,products!$A$2:$A$49,products!$B$2:$B$49,,0)</f>
        <v>Exc</v>
      </c>
      <c r="J202" t="str">
        <f>_xlfn.XLOOKUP(D202,products!$A$2:$A$49,products!$C$2:$C$49,,0)</f>
        <v>M</v>
      </c>
      <c r="K202" s="6">
        <f>_xlfn.XLOOKUP(D202,products!$A$2:$A$49,products!$D$2:$D$49,,0)</f>
        <v>1</v>
      </c>
      <c r="L202">
        <f>_xlfn.XLOOKUP(D202,products!$A$2:$A$49,products!$E$2:$E$49,,0)</f>
        <v>13.75</v>
      </c>
      <c r="M202">
        <f t="shared" si="9"/>
        <v>41.25</v>
      </c>
      <c r="N202" t="str">
        <f t="shared" si="10"/>
        <v>Excelsa</v>
      </c>
      <c r="O202" t="str">
        <f t="shared" si="11"/>
        <v>Medium</v>
      </c>
      <c r="P202" t="str">
        <f>_xlfn.XLOOKUP(orders!C202,customers!$A$2:$A$1001,customers!$I$2:$I$1001,,0)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_xlfn.XLOOKUP(orders!D203,products!$A$2:$A$49,products!$B$2:$B$49,,0)</f>
        <v>Lib</v>
      </c>
      <c r="J203" t="str">
        <f>_xlfn.XLOOKUP(D203,products!$A$2:$A$49,products!$C$2:$C$49,,0)</f>
        <v>L</v>
      </c>
      <c r="K203" s="6">
        <f>_xlfn.XLOOKUP(D203,products!$A$2:$A$49,products!$D$2:$D$49,,0)</f>
        <v>0.5</v>
      </c>
      <c r="L203">
        <f>_xlfn.XLOOKUP(D203,products!$A$2:$A$49,products!$E$2:$E$49,,0)</f>
        <v>9.51</v>
      </c>
      <c r="M203">
        <f t="shared" si="9"/>
        <v>57.06</v>
      </c>
      <c r="N203" t="str">
        <f t="shared" si="10"/>
        <v>Liberica</v>
      </c>
      <c r="O203" t="str">
        <f t="shared" si="11"/>
        <v>Light</v>
      </c>
      <c r="P203" t="str">
        <f>_xlfn.XLOOKUP(orders!C203,customers!$A$2:$A$1001,customers!$I$2:$I$1001,,0)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_xlfn.XLOOKUP(orders!D204,products!$A$2:$A$49,products!$B$2:$B$49,,0)</f>
        <v>Lib</v>
      </c>
      <c r="J204" t="str">
        <f>_xlfn.XLOOKUP(D204,products!$A$2:$A$49,products!$C$2:$C$49,,0)</f>
        <v>D</v>
      </c>
      <c r="K204" s="6">
        <f>_xlfn.XLOOKUP(D204,products!$A$2:$A$49,products!$D$2:$D$49,,0)</f>
        <v>2.5</v>
      </c>
      <c r="L204">
        <f>_xlfn.XLOOKUP(D204,products!$A$2:$A$49,products!$E$2:$E$49,,0)</f>
        <v>29.784999999999997</v>
      </c>
      <c r="M204">
        <f t="shared" si="9"/>
        <v>178.70999999999998</v>
      </c>
      <c r="N204" t="str">
        <f t="shared" si="10"/>
        <v>Liberica</v>
      </c>
      <c r="O204" t="str">
        <f t="shared" si="11"/>
        <v>Dark</v>
      </c>
      <c r="P204" t="str">
        <f>_xlfn.XLOOKUP(orders!C204,customers!$A$2:$A$1001,customers!$I$2:$I$1001,,0)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_xlfn.XLOOKUP(orders!D205,products!$A$2:$A$49,products!$B$2:$B$49,,0)</f>
        <v>Lib</v>
      </c>
      <c r="J205" t="str">
        <f>_xlfn.XLOOKUP(D205,products!$A$2:$A$49,products!$C$2:$C$49,,0)</f>
        <v>L</v>
      </c>
      <c r="K205" s="6">
        <f>_xlfn.XLOOKUP(D205,products!$A$2:$A$49,products!$D$2:$D$49,,0)</f>
        <v>0.2</v>
      </c>
      <c r="L205">
        <f>_xlfn.XLOOKUP(D205,products!$A$2:$A$49,products!$E$2:$E$49,,0)</f>
        <v>4.7549999999999999</v>
      </c>
      <c r="M205">
        <f t="shared" si="9"/>
        <v>4.7549999999999999</v>
      </c>
      <c r="N205" t="str">
        <f t="shared" si="10"/>
        <v>Liberica</v>
      </c>
      <c r="O205" t="str">
        <f t="shared" si="11"/>
        <v>Light</v>
      </c>
      <c r="P205" t="str">
        <f>_xlfn.XLOOKUP(orders!C205,customers!$A$2:$A$1001,customers!$I$2:$I$1001,,0)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_xlfn.XLOOKUP(orders!D206,products!$A$2:$A$49,products!$B$2:$B$49,,0)</f>
        <v>Exc</v>
      </c>
      <c r="J206" t="str">
        <f>_xlfn.XLOOKUP(D206,products!$A$2:$A$49,products!$C$2:$C$49,,0)</f>
        <v>M</v>
      </c>
      <c r="K206" s="6">
        <f>_xlfn.XLOOKUP(D206,products!$A$2:$A$49,products!$D$2:$D$49,,0)</f>
        <v>1</v>
      </c>
      <c r="L206">
        <f>_xlfn.XLOOKUP(D206,products!$A$2:$A$49,products!$E$2:$E$49,,0)</f>
        <v>13.75</v>
      </c>
      <c r="M206">
        <f t="shared" si="9"/>
        <v>82.5</v>
      </c>
      <c r="N206" t="str">
        <f t="shared" si="10"/>
        <v>Excelsa</v>
      </c>
      <c r="O206" t="str">
        <f t="shared" si="11"/>
        <v>Medium</v>
      </c>
      <c r="P206" t="str">
        <f>_xlfn.XLOOKUP(orders!C206,customers!$A$2:$A$1001,customers!$I$2:$I$1001,,0)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_xlfn.XLOOKUP(orders!D207,products!$A$2:$A$49,products!$B$2:$B$49,,0)</f>
        <v>Rob</v>
      </c>
      <c r="J207" t="str">
        <f>_xlfn.XLOOKUP(D207,products!$A$2:$A$49,products!$C$2:$C$49,,0)</f>
        <v>D</v>
      </c>
      <c r="K207" s="6">
        <f>_xlfn.XLOOKUP(D207,products!$A$2:$A$49,products!$D$2:$D$49,,0)</f>
        <v>0.2</v>
      </c>
      <c r="L207">
        <f>_xlfn.XLOOKUP(D207,products!$A$2:$A$49,products!$E$2:$E$49,,0)</f>
        <v>2.6849999999999996</v>
      </c>
      <c r="M207">
        <f t="shared" si="9"/>
        <v>8.0549999999999997</v>
      </c>
      <c r="N207" t="str">
        <f t="shared" si="10"/>
        <v>Robusta</v>
      </c>
      <c r="O207" t="str">
        <f t="shared" si="11"/>
        <v>Dark</v>
      </c>
      <c r="P207" t="str">
        <f>_xlfn.XLOOKUP(orders!C207,customers!$A$2:$A$1001,customers!$I$2:$I$1001,,0)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_xlfn.XLOOKUP(orders!D208,products!$A$2:$A$49,products!$B$2:$B$49,,0)</f>
        <v>Ara</v>
      </c>
      <c r="J208" t="str">
        <f>_xlfn.XLOOKUP(D208,products!$A$2:$A$49,products!$C$2:$C$49,,0)</f>
        <v>M</v>
      </c>
      <c r="K208" s="6">
        <f>_xlfn.XLOOKUP(D208,products!$A$2:$A$49,products!$D$2:$D$49,,0)</f>
        <v>1</v>
      </c>
      <c r="L208">
        <f>_xlfn.XLOOKUP(D208,products!$A$2:$A$49,products!$E$2:$E$49,,0)</f>
        <v>11.25</v>
      </c>
      <c r="M208">
        <f t="shared" si="9"/>
        <v>22.5</v>
      </c>
      <c r="N208" t="str">
        <f t="shared" si="10"/>
        <v>Arabica</v>
      </c>
      <c r="O208" t="str">
        <f t="shared" si="11"/>
        <v>Medium</v>
      </c>
      <c r="P208" t="str">
        <f>_xlfn.XLOOKUP(orders!C208,customers!$A$2:$A$1001,customers!$I$2:$I$1001,,0)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_xlfn.XLOOKUP(orders!D209,products!$A$2:$A$49,products!$B$2:$B$49,,0)</f>
        <v>Ara</v>
      </c>
      <c r="J209" t="str">
        <f>_xlfn.XLOOKUP(D209,products!$A$2:$A$49,products!$C$2:$C$49,,0)</f>
        <v>M</v>
      </c>
      <c r="K209" s="6">
        <f>_xlfn.XLOOKUP(D209,products!$A$2:$A$49,products!$D$2:$D$49,,0)</f>
        <v>0.5</v>
      </c>
      <c r="L209">
        <f>_xlfn.XLOOKUP(D209,products!$A$2:$A$49,products!$E$2:$E$49,,0)</f>
        <v>6.75</v>
      </c>
      <c r="M209">
        <f t="shared" si="9"/>
        <v>40.5</v>
      </c>
      <c r="N209" t="str">
        <f t="shared" si="10"/>
        <v>Arabica</v>
      </c>
      <c r="O209" t="str">
        <f t="shared" si="11"/>
        <v>Medium</v>
      </c>
      <c r="P209" t="str">
        <f>_xlfn.XLOOKUP(orders!C209,customers!$A$2:$A$1001,customers!$I$2:$I$1001,,0)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_xlfn.XLOOKUP(orders!D210,products!$A$2:$A$49,products!$B$2:$B$49,,0)</f>
        <v>Exc</v>
      </c>
      <c r="J210" t="str">
        <f>_xlfn.XLOOKUP(D210,products!$A$2:$A$49,products!$C$2:$C$49,,0)</f>
        <v>D</v>
      </c>
      <c r="K210" s="6">
        <f>_xlfn.XLOOKUP(D210,products!$A$2:$A$49,products!$D$2:$D$49,,0)</f>
        <v>0.5</v>
      </c>
      <c r="L210">
        <f>_xlfn.XLOOKUP(D210,products!$A$2:$A$49,products!$E$2:$E$49,,0)</f>
        <v>7.29</v>
      </c>
      <c r="M210">
        <f t="shared" si="9"/>
        <v>29.16</v>
      </c>
      <c r="N210" t="str">
        <f t="shared" si="10"/>
        <v>Excelsa</v>
      </c>
      <c r="O210" t="str">
        <f t="shared" si="11"/>
        <v>Dark</v>
      </c>
      <c r="P210" t="str">
        <f>_xlfn.XLOOKUP(orders!C210,customers!$A$2:$A$1001,customers!$I$2:$I$1001,,0)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_xlfn.XLOOKUP(orders!D211,products!$A$2:$A$49,products!$B$2:$B$49,,0)</f>
        <v>Ara</v>
      </c>
      <c r="J211" t="str">
        <f>_xlfn.XLOOKUP(D211,products!$A$2:$A$49,products!$C$2:$C$49,,0)</f>
        <v>M</v>
      </c>
      <c r="K211" s="6">
        <f>_xlfn.XLOOKUP(D211,products!$A$2:$A$49,products!$D$2:$D$49,,0)</f>
        <v>0.5</v>
      </c>
      <c r="L211">
        <f>_xlfn.XLOOKUP(D211,products!$A$2:$A$49,products!$E$2:$E$49,,0)</f>
        <v>6.75</v>
      </c>
      <c r="M211">
        <f t="shared" si="9"/>
        <v>6.75</v>
      </c>
      <c r="N211" t="str">
        <f t="shared" si="10"/>
        <v>Arabica</v>
      </c>
      <c r="O211" t="str">
        <f t="shared" si="11"/>
        <v>Medium</v>
      </c>
      <c r="P211" t="str">
        <f>_xlfn.XLOOKUP(orders!C211,customers!$A$2:$A$1001,customers!$I$2:$I$1001,,0)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_xlfn.XLOOKUP(orders!D212,products!$A$2:$A$49,products!$B$2:$B$49,,0)</f>
        <v>Lib</v>
      </c>
      <c r="J212" t="str">
        <f>_xlfn.XLOOKUP(D212,products!$A$2:$A$49,products!$C$2:$C$49,,0)</f>
        <v>D</v>
      </c>
      <c r="K212" s="6">
        <f>_xlfn.XLOOKUP(D212,products!$A$2:$A$49,products!$D$2:$D$49,,0)</f>
        <v>1</v>
      </c>
      <c r="L212">
        <f>_xlfn.XLOOKUP(D212,products!$A$2:$A$49,products!$E$2:$E$49,,0)</f>
        <v>12.95</v>
      </c>
      <c r="M212">
        <f t="shared" si="9"/>
        <v>51.8</v>
      </c>
      <c r="N212" t="str">
        <f t="shared" si="10"/>
        <v>Liberica</v>
      </c>
      <c r="O212" t="str">
        <f t="shared" si="11"/>
        <v>Dark</v>
      </c>
      <c r="P212" t="str">
        <f>_xlfn.XLOOKUP(orders!C212,customers!$A$2:$A$1001,customers!$I$2:$I$1001,,0)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_xlfn.XLOOKUP(orders!D213,products!$A$2:$A$49,products!$B$2:$B$49,,0)</f>
        <v>Exc</v>
      </c>
      <c r="J213" t="str">
        <f>_xlfn.XLOOKUP(D213,products!$A$2:$A$49,products!$C$2:$C$49,,0)</f>
        <v>L</v>
      </c>
      <c r="K213" s="6">
        <f>_xlfn.XLOOKUP(D213,products!$A$2:$A$49,products!$D$2:$D$49,,0)</f>
        <v>0.5</v>
      </c>
      <c r="L213">
        <f>_xlfn.XLOOKUP(D213,products!$A$2:$A$49,products!$E$2:$E$49,,0)</f>
        <v>8.91</v>
      </c>
      <c r="M213">
        <f t="shared" si="9"/>
        <v>53.46</v>
      </c>
      <c r="N213" t="str">
        <f t="shared" si="10"/>
        <v>Excelsa</v>
      </c>
      <c r="O213" t="str">
        <f t="shared" si="11"/>
        <v>Light</v>
      </c>
      <c r="P213" t="str">
        <f>_xlfn.XLOOKUP(orders!C213,customers!$A$2:$A$1001,customers!$I$2:$I$1001,,0)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_xlfn.XLOOKUP(orders!D214,products!$A$2:$A$49,products!$B$2:$B$49,,0)</f>
        <v>Exc</v>
      </c>
      <c r="J214" t="str">
        <f>_xlfn.XLOOKUP(D214,products!$A$2:$A$49,products!$C$2:$C$49,,0)</f>
        <v>D</v>
      </c>
      <c r="K214" s="6">
        <f>_xlfn.XLOOKUP(D214,products!$A$2:$A$49,products!$D$2:$D$49,,0)</f>
        <v>0.2</v>
      </c>
      <c r="L214">
        <f>_xlfn.XLOOKUP(D214,products!$A$2:$A$49,products!$E$2:$E$49,,0)</f>
        <v>3.645</v>
      </c>
      <c r="M214">
        <f t="shared" si="9"/>
        <v>14.58</v>
      </c>
      <c r="N214" t="str">
        <f t="shared" si="10"/>
        <v>Excelsa</v>
      </c>
      <c r="O214" t="str">
        <f t="shared" si="11"/>
        <v>Dark</v>
      </c>
      <c r="P214" t="str">
        <f>_xlfn.XLOOKUP(orders!C214,customers!$A$2:$A$1001,customers!$I$2:$I$1001,,0)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_xlfn.XLOOKUP(orders!D215,products!$A$2:$A$49,products!$B$2:$B$49,,0)</f>
        <v>Rob</v>
      </c>
      <c r="J215" t="str">
        <f>_xlfn.XLOOKUP(D215,products!$A$2:$A$49,products!$C$2:$C$49,,0)</f>
        <v>D</v>
      </c>
      <c r="K215" s="6">
        <f>_xlfn.XLOOKUP(D215,products!$A$2:$A$49,products!$D$2:$D$49,,0)</f>
        <v>2.5</v>
      </c>
      <c r="L215">
        <f>_xlfn.XLOOKUP(D215,products!$A$2:$A$49,products!$E$2:$E$49,,0)</f>
        <v>20.584999999999997</v>
      </c>
      <c r="M215">
        <f t="shared" si="9"/>
        <v>20.584999999999997</v>
      </c>
      <c r="N215" t="str">
        <f t="shared" si="10"/>
        <v>Robusta</v>
      </c>
      <c r="O215" t="str">
        <f t="shared" si="11"/>
        <v>Dark</v>
      </c>
      <c r="P215" t="str">
        <f>_xlfn.XLOOKUP(orders!C215,customers!$A$2:$A$1001,customers!$I$2:$I$1001,,0)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_xlfn.XLOOKUP(orders!D216,products!$A$2:$A$49,products!$B$2:$B$49,,0)</f>
        <v>Lib</v>
      </c>
      <c r="J216" t="str">
        <f>_xlfn.XLOOKUP(D216,products!$A$2:$A$49,products!$C$2:$C$49,,0)</f>
        <v>L</v>
      </c>
      <c r="K216" s="6">
        <f>_xlfn.XLOOKUP(D216,products!$A$2:$A$49,products!$D$2:$D$49,,0)</f>
        <v>1</v>
      </c>
      <c r="L216">
        <f>_xlfn.XLOOKUP(D216,products!$A$2:$A$49,products!$E$2:$E$49,,0)</f>
        <v>15.85</v>
      </c>
      <c r="M216">
        <f t="shared" si="9"/>
        <v>31.7</v>
      </c>
      <c r="N216" t="str">
        <f t="shared" si="10"/>
        <v>Liberica</v>
      </c>
      <c r="O216" t="str">
        <f t="shared" si="11"/>
        <v>Light</v>
      </c>
      <c r="P216" t="str">
        <f>_xlfn.XLOOKUP(orders!C216,customers!$A$2:$A$1001,customers!$I$2:$I$1001,,0)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_xlfn.XLOOKUP(orders!D217,products!$A$2:$A$49,products!$B$2:$B$49,,0)</f>
        <v>Lib</v>
      </c>
      <c r="J217" t="str">
        <f>_xlfn.XLOOKUP(D217,products!$A$2:$A$49,products!$C$2:$C$49,,0)</f>
        <v>D</v>
      </c>
      <c r="K217" s="6">
        <f>_xlfn.XLOOKUP(D217,products!$A$2:$A$49,products!$D$2:$D$49,,0)</f>
        <v>0.2</v>
      </c>
      <c r="L217">
        <f>_xlfn.XLOOKUP(D217,products!$A$2:$A$49,products!$E$2:$E$49,,0)</f>
        <v>3.8849999999999998</v>
      </c>
      <c r="M217">
        <f t="shared" si="9"/>
        <v>23.31</v>
      </c>
      <c r="N217" t="str">
        <f t="shared" si="10"/>
        <v>Liberica</v>
      </c>
      <c r="O217" t="str">
        <f t="shared" si="11"/>
        <v>Dark</v>
      </c>
      <c r="P217" t="str">
        <f>_xlfn.XLOOKUP(orders!C217,customers!$A$2:$A$1001,customers!$I$2:$I$1001,,0)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_xlfn.XLOOKUP(orders!D218,products!$A$2:$A$49,products!$B$2:$B$49,,0)</f>
        <v>Lib</v>
      </c>
      <c r="J218" t="str">
        <f>_xlfn.XLOOKUP(D218,products!$A$2:$A$49,products!$C$2:$C$49,,0)</f>
        <v>M</v>
      </c>
      <c r="K218" s="6">
        <f>_xlfn.XLOOKUP(D218,products!$A$2:$A$49,products!$D$2:$D$49,,0)</f>
        <v>1</v>
      </c>
      <c r="L218">
        <f>_xlfn.XLOOKUP(D218,products!$A$2:$A$49,products!$E$2:$E$49,,0)</f>
        <v>14.55</v>
      </c>
      <c r="M218">
        <f t="shared" si="9"/>
        <v>58.2</v>
      </c>
      <c r="N218" t="str">
        <f t="shared" si="10"/>
        <v>Liberica</v>
      </c>
      <c r="O218" t="str">
        <f t="shared" si="11"/>
        <v>Medium</v>
      </c>
      <c r="P218" t="str">
        <f>_xlfn.XLOOKUP(orders!C218,customers!$A$2:$A$1001,customers!$I$2:$I$1001,,0)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_xlfn.XLOOKUP(orders!D219,products!$A$2:$A$49,products!$B$2:$B$49,,0)</f>
        <v>Exc</v>
      </c>
      <c r="J219" t="str">
        <f>_xlfn.XLOOKUP(D219,products!$A$2:$A$49,products!$C$2:$C$49,,0)</f>
        <v>L</v>
      </c>
      <c r="K219" s="6">
        <f>_xlfn.XLOOKUP(D219,products!$A$2:$A$49,products!$D$2:$D$49,,0)</f>
        <v>0.5</v>
      </c>
      <c r="L219">
        <f>_xlfn.XLOOKUP(D219,products!$A$2:$A$49,products!$E$2:$E$49,,0)</f>
        <v>8.91</v>
      </c>
      <c r="M219">
        <f t="shared" si="9"/>
        <v>35.64</v>
      </c>
      <c r="N219" t="str">
        <f t="shared" si="10"/>
        <v>Excelsa</v>
      </c>
      <c r="O219" t="str">
        <f t="shared" si="11"/>
        <v>Light</v>
      </c>
      <c r="P219" t="str">
        <f>_xlfn.XLOOKUP(orders!C219,customers!$A$2:$A$1001,customers!$I$2:$I$1001,,0)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_xlfn.XLOOKUP(orders!D220,products!$A$2:$A$49,products!$B$2:$B$49,,0)</f>
        <v>Ara</v>
      </c>
      <c r="J220" t="str">
        <f>_xlfn.XLOOKUP(D220,products!$A$2:$A$49,products!$C$2:$C$49,,0)</f>
        <v>M</v>
      </c>
      <c r="K220" s="6">
        <f>_xlfn.XLOOKUP(D220,products!$A$2:$A$49,products!$D$2:$D$49,,0)</f>
        <v>1</v>
      </c>
      <c r="L220">
        <f>_xlfn.XLOOKUP(D220,products!$A$2:$A$49,products!$E$2:$E$49,,0)</f>
        <v>11.25</v>
      </c>
      <c r="M220">
        <f t="shared" si="9"/>
        <v>56.25</v>
      </c>
      <c r="N220" t="str">
        <f t="shared" si="10"/>
        <v>Arabica</v>
      </c>
      <c r="O220" t="str">
        <f t="shared" si="11"/>
        <v>Medium</v>
      </c>
      <c r="P220" t="str">
        <f>_xlfn.XLOOKUP(orders!C220,customers!$A$2:$A$1001,customers!$I$2:$I$1001,,0)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_xlfn.XLOOKUP(orders!D221,products!$A$2:$A$49,products!$B$2:$B$49,,0)</f>
        <v>Rob</v>
      </c>
      <c r="J221" t="str">
        <f>_xlfn.XLOOKUP(D221,products!$A$2:$A$49,products!$C$2:$C$49,,0)</f>
        <v>L</v>
      </c>
      <c r="K221" s="6">
        <f>_xlfn.XLOOKUP(D221,products!$A$2:$A$49,products!$D$2:$D$49,,0)</f>
        <v>0.2</v>
      </c>
      <c r="L221">
        <f>_xlfn.XLOOKUP(D221,products!$A$2:$A$49,products!$E$2:$E$49,,0)</f>
        <v>3.5849999999999995</v>
      </c>
      <c r="M221">
        <f t="shared" si="9"/>
        <v>10.754999999999999</v>
      </c>
      <c r="N221" t="str">
        <f t="shared" si="10"/>
        <v>Robusta</v>
      </c>
      <c r="O221" t="str">
        <f t="shared" si="11"/>
        <v>Light</v>
      </c>
      <c r="P221" t="str">
        <f>_xlfn.XLOOKUP(orders!C221,customers!$A$2:$A$1001,customers!$I$2:$I$1001,,0)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_xlfn.XLOOKUP(orders!D222,products!$A$2:$A$49,products!$B$2:$B$49,,0)</f>
        <v>Rob</v>
      </c>
      <c r="J222" t="str">
        <f>_xlfn.XLOOKUP(D222,products!$A$2:$A$49,products!$C$2:$C$49,,0)</f>
        <v>M</v>
      </c>
      <c r="K222" s="6">
        <f>_xlfn.XLOOKUP(D222,products!$A$2:$A$49,products!$D$2:$D$49,,0)</f>
        <v>0.2</v>
      </c>
      <c r="L222">
        <f>_xlfn.XLOOKUP(D222,products!$A$2:$A$49,products!$E$2:$E$49,,0)</f>
        <v>2.9849999999999999</v>
      </c>
      <c r="M222">
        <f t="shared" si="9"/>
        <v>14.924999999999999</v>
      </c>
      <c r="N222" t="str">
        <f t="shared" si="10"/>
        <v>Robusta</v>
      </c>
      <c r="O222" t="str">
        <f t="shared" si="11"/>
        <v>Medium</v>
      </c>
      <c r="P222" t="str">
        <f>_xlfn.XLOOKUP(orders!C222,customers!$A$2:$A$1001,customers!$I$2:$I$1001,,0)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_xlfn.XLOOKUP(orders!D223,products!$A$2:$A$49,products!$B$2:$B$49,,0)</f>
        <v>Ara</v>
      </c>
      <c r="J223" t="str">
        <f>_xlfn.XLOOKUP(D223,products!$A$2:$A$49,products!$C$2:$C$49,,0)</f>
        <v>L</v>
      </c>
      <c r="K223" s="6">
        <f>_xlfn.XLOOKUP(D223,products!$A$2:$A$49,products!$D$2:$D$49,,0)</f>
        <v>1</v>
      </c>
      <c r="L223">
        <f>_xlfn.XLOOKUP(D223,products!$A$2:$A$49,products!$E$2:$E$49,,0)</f>
        <v>12.95</v>
      </c>
      <c r="M223">
        <f t="shared" si="9"/>
        <v>77.699999999999989</v>
      </c>
      <c r="N223" t="str">
        <f t="shared" si="10"/>
        <v>Arabica</v>
      </c>
      <c r="O223" t="str">
        <f t="shared" si="11"/>
        <v>Light</v>
      </c>
      <c r="P223" t="str">
        <f>_xlfn.XLOOKUP(orders!C223,customers!$A$2:$A$1001,customers!$I$2:$I$1001,,0)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_xlfn.XLOOKUP(orders!D224,products!$A$2:$A$49,products!$B$2:$B$49,,0)</f>
        <v>Lib</v>
      </c>
      <c r="J224" t="str">
        <f>_xlfn.XLOOKUP(D224,products!$A$2:$A$49,products!$C$2:$C$49,,0)</f>
        <v>D</v>
      </c>
      <c r="K224" s="6">
        <f>_xlfn.XLOOKUP(D224,products!$A$2:$A$49,products!$D$2:$D$49,,0)</f>
        <v>0.5</v>
      </c>
      <c r="L224">
        <f>_xlfn.XLOOKUP(D224,products!$A$2:$A$49,products!$E$2:$E$49,,0)</f>
        <v>7.77</v>
      </c>
      <c r="M224">
        <f t="shared" si="9"/>
        <v>23.31</v>
      </c>
      <c r="N224" t="str">
        <f t="shared" si="10"/>
        <v>Liberica</v>
      </c>
      <c r="O224" t="str">
        <f t="shared" si="11"/>
        <v>Dark</v>
      </c>
      <c r="P224" t="str">
        <f>_xlfn.XLOOKUP(orders!C224,customers!$A$2:$A$1001,customers!$I$2:$I$1001,,0)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_xlfn.XLOOKUP(orders!D225,products!$A$2:$A$49,products!$B$2:$B$49,,0)</f>
        <v>Exc</v>
      </c>
      <c r="J225" t="str">
        <f>_xlfn.XLOOKUP(D225,products!$A$2:$A$49,products!$C$2:$C$49,,0)</f>
        <v>L</v>
      </c>
      <c r="K225" s="6">
        <f>_xlfn.XLOOKUP(D225,products!$A$2:$A$49,products!$D$2:$D$49,,0)</f>
        <v>1</v>
      </c>
      <c r="L225">
        <f>_xlfn.XLOOKUP(D225,products!$A$2:$A$49,products!$E$2:$E$49,,0)</f>
        <v>14.85</v>
      </c>
      <c r="M225">
        <f t="shared" si="9"/>
        <v>59.4</v>
      </c>
      <c r="N225" t="str">
        <f t="shared" si="10"/>
        <v>Excelsa</v>
      </c>
      <c r="O225" t="str">
        <f t="shared" si="11"/>
        <v>Light</v>
      </c>
      <c r="P225" t="str">
        <f>_xlfn.XLOOKUP(orders!C225,customers!$A$2:$A$1001,customers!$I$2:$I$1001,,0)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_xlfn.XLOOKUP(orders!D226,products!$A$2:$A$49,products!$B$2:$B$49,,0)</f>
        <v>Lib</v>
      </c>
      <c r="J226" t="str">
        <f>_xlfn.XLOOKUP(D226,products!$A$2:$A$49,products!$C$2:$C$49,,0)</f>
        <v>D</v>
      </c>
      <c r="K226" s="6">
        <f>_xlfn.XLOOKUP(D226,products!$A$2:$A$49,products!$D$2:$D$49,,0)</f>
        <v>2.5</v>
      </c>
      <c r="L226">
        <f>_xlfn.XLOOKUP(D226,products!$A$2:$A$49,products!$E$2:$E$49,,0)</f>
        <v>29.784999999999997</v>
      </c>
      <c r="M226">
        <f t="shared" si="9"/>
        <v>119.13999999999999</v>
      </c>
      <c r="N226" t="str">
        <f t="shared" si="10"/>
        <v>Liberica</v>
      </c>
      <c r="O226" t="str">
        <f t="shared" si="11"/>
        <v>Dark</v>
      </c>
      <c r="P226" t="str">
        <f>_xlfn.XLOOKUP(orders!C226,customers!$A$2:$A$1001,customers!$I$2:$I$1001,,0)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_xlfn.XLOOKUP(orders!D227,products!$A$2:$A$49,products!$B$2:$B$49,,0)</f>
        <v>Rob</v>
      </c>
      <c r="J227" t="str">
        <f>_xlfn.XLOOKUP(D227,products!$A$2:$A$49,products!$C$2:$C$49,,0)</f>
        <v>L</v>
      </c>
      <c r="K227" s="6">
        <f>_xlfn.XLOOKUP(D227,products!$A$2:$A$49,products!$D$2:$D$49,,0)</f>
        <v>0.2</v>
      </c>
      <c r="L227">
        <f>_xlfn.XLOOKUP(D227,products!$A$2:$A$49,products!$E$2:$E$49,,0)</f>
        <v>3.5849999999999995</v>
      </c>
      <c r="M227">
        <f t="shared" si="9"/>
        <v>14.339999999999998</v>
      </c>
      <c r="N227" t="str">
        <f t="shared" si="10"/>
        <v>Robusta</v>
      </c>
      <c r="O227" t="str">
        <f t="shared" si="11"/>
        <v>Light</v>
      </c>
      <c r="P227" t="str">
        <f>_xlfn.XLOOKUP(orders!C227,customers!$A$2:$A$1001,customers!$I$2:$I$1001,,0)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_xlfn.XLOOKUP(orders!D228,products!$A$2:$A$49,products!$B$2:$B$49,,0)</f>
        <v>Ara</v>
      </c>
      <c r="J228" t="str">
        <f>_xlfn.XLOOKUP(D228,products!$A$2:$A$49,products!$C$2:$C$49,,0)</f>
        <v>M</v>
      </c>
      <c r="K228" s="6">
        <f>_xlfn.XLOOKUP(D228,products!$A$2:$A$49,products!$D$2:$D$49,,0)</f>
        <v>2.5</v>
      </c>
      <c r="L228">
        <f>_xlfn.XLOOKUP(D228,products!$A$2:$A$49,products!$E$2:$E$49,,0)</f>
        <v>25.874999999999996</v>
      </c>
      <c r="M228">
        <f t="shared" si="9"/>
        <v>129.37499999999997</v>
      </c>
      <c r="N228" t="str">
        <f t="shared" si="10"/>
        <v>Arabica</v>
      </c>
      <c r="O228" t="str">
        <f t="shared" si="11"/>
        <v>Medium</v>
      </c>
      <c r="P228" t="str">
        <f>_xlfn.XLOOKUP(orders!C228,customers!$A$2:$A$1001,customers!$I$2:$I$1001,,0)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_xlfn.XLOOKUP(orders!D229,products!$A$2:$A$49,products!$B$2:$B$49,,0)</f>
        <v>Rob</v>
      </c>
      <c r="J229" t="str">
        <f>_xlfn.XLOOKUP(D229,products!$A$2:$A$49,products!$C$2:$C$49,,0)</f>
        <v>D</v>
      </c>
      <c r="K229" s="6">
        <f>_xlfn.XLOOKUP(D229,products!$A$2:$A$49,products!$D$2:$D$49,,0)</f>
        <v>0.2</v>
      </c>
      <c r="L229">
        <f>_xlfn.XLOOKUP(D229,products!$A$2:$A$49,products!$E$2:$E$49,,0)</f>
        <v>2.6849999999999996</v>
      </c>
      <c r="M229">
        <f t="shared" si="9"/>
        <v>16.11</v>
      </c>
      <c r="N229" t="str">
        <f t="shared" si="10"/>
        <v>Robusta</v>
      </c>
      <c r="O229" t="str">
        <f t="shared" si="11"/>
        <v>Dark</v>
      </c>
      <c r="P229" t="str">
        <f>_xlfn.XLOOKUP(orders!C229,customers!$A$2:$A$1001,customers!$I$2:$I$1001,,0)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_xlfn.XLOOKUP(orders!D230,products!$A$2:$A$49,products!$B$2:$B$49,,0)</f>
        <v>Rob</v>
      </c>
      <c r="J230" t="str">
        <f>_xlfn.XLOOKUP(D230,products!$A$2:$A$49,products!$C$2:$C$49,,0)</f>
        <v>L</v>
      </c>
      <c r="K230" s="6">
        <f>_xlfn.XLOOKUP(D230,products!$A$2:$A$49,products!$D$2:$D$49,,0)</f>
        <v>0.2</v>
      </c>
      <c r="L230">
        <f>_xlfn.XLOOKUP(D230,products!$A$2:$A$49,products!$E$2:$E$49,,0)</f>
        <v>3.5849999999999995</v>
      </c>
      <c r="M230">
        <f t="shared" si="9"/>
        <v>17.924999999999997</v>
      </c>
      <c r="N230" t="str">
        <f t="shared" si="10"/>
        <v>Robusta</v>
      </c>
      <c r="O230" t="str">
        <f t="shared" si="11"/>
        <v>Light</v>
      </c>
      <c r="P230" t="str">
        <f>_xlfn.XLOOKUP(orders!C230,customers!$A$2:$A$1001,customers!$I$2:$I$1001,,0)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_xlfn.XLOOKUP(orders!D231,products!$A$2:$A$49,products!$B$2:$B$49,,0)</f>
        <v>Lib</v>
      </c>
      <c r="J231" t="str">
        <f>_xlfn.XLOOKUP(D231,products!$A$2:$A$49,products!$C$2:$C$49,,0)</f>
        <v>M</v>
      </c>
      <c r="K231" s="6">
        <f>_xlfn.XLOOKUP(D231,products!$A$2:$A$49,products!$D$2:$D$49,,0)</f>
        <v>0.2</v>
      </c>
      <c r="L231">
        <f>_xlfn.XLOOKUP(D231,products!$A$2:$A$49,products!$E$2:$E$49,,0)</f>
        <v>4.3650000000000002</v>
      </c>
      <c r="M231">
        <f t="shared" si="9"/>
        <v>8.73</v>
      </c>
      <c r="N231" t="str">
        <f t="shared" si="10"/>
        <v>Liberica</v>
      </c>
      <c r="O231" t="str">
        <f t="shared" si="11"/>
        <v>Medium</v>
      </c>
      <c r="P231" t="str">
        <f>_xlfn.XLOOKUP(orders!C231,customers!$A$2:$A$1001,customers!$I$2:$I$1001,,0)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_xlfn.XLOOKUP(orders!D232,products!$A$2:$A$49,products!$B$2:$B$49,,0)</f>
        <v>Ara</v>
      </c>
      <c r="J232" t="str">
        <f>_xlfn.XLOOKUP(D232,products!$A$2:$A$49,products!$C$2:$C$49,,0)</f>
        <v>M</v>
      </c>
      <c r="K232" s="6">
        <f>_xlfn.XLOOKUP(D232,products!$A$2:$A$49,products!$D$2:$D$49,,0)</f>
        <v>2.5</v>
      </c>
      <c r="L232">
        <f>_xlfn.XLOOKUP(D232,products!$A$2:$A$49,products!$E$2:$E$49,,0)</f>
        <v>25.874999999999996</v>
      </c>
      <c r="M232">
        <f t="shared" si="9"/>
        <v>51.749999999999993</v>
      </c>
      <c r="N232" t="str">
        <f t="shared" si="10"/>
        <v>Arabica</v>
      </c>
      <c r="O232" t="str">
        <f t="shared" si="11"/>
        <v>Medium</v>
      </c>
      <c r="P232" t="str">
        <f>_xlfn.XLOOKUP(orders!C232,customers!$A$2:$A$1001,customers!$I$2:$I$1001,,0)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_xlfn.XLOOKUP(orders!D233,products!$A$2:$A$49,products!$B$2:$B$49,,0)</f>
        <v>Lib</v>
      </c>
      <c r="J233" t="str">
        <f>_xlfn.XLOOKUP(D233,products!$A$2:$A$49,products!$C$2:$C$49,,0)</f>
        <v>M</v>
      </c>
      <c r="K233" s="6">
        <f>_xlfn.XLOOKUP(D233,products!$A$2:$A$49,products!$D$2:$D$49,,0)</f>
        <v>0.2</v>
      </c>
      <c r="L233">
        <f>_xlfn.XLOOKUP(D233,products!$A$2:$A$49,products!$E$2:$E$49,,0)</f>
        <v>4.3650000000000002</v>
      </c>
      <c r="M233">
        <f t="shared" si="9"/>
        <v>8.73</v>
      </c>
      <c r="N233" t="str">
        <f t="shared" si="10"/>
        <v>Liberica</v>
      </c>
      <c r="O233" t="str">
        <f t="shared" si="11"/>
        <v>Medium</v>
      </c>
      <c r="P233" t="str">
        <f>_xlfn.XLOOKUP(orders!C233,customers!$A$2:$A$1001,customers!$I$2:$I$1001,,0)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_xlfn.XLOOKUP(orders!D234,products!$A$2:$A$49,products!$B$2:$B$49,,0)</f>
        <v>Lib</v>
      </c>
      <c r="J234" t="str">
        <f>_xlfn.XLOOKUP(D234,products!$A$2:$A$49,products!$C$2:$C$49,,0)</f>
        <v>L</v>
      </c>
      <c r="K234" s="6">
        <f>_xlfn.XLOOKUP(D234,products!$A$2:$A$49,products!$D$2:$D$49,,0)</f>
        <v>0.2</v>
      </c>
      <c r="L234">
        <f>_xlfn.XLOOKUP(D234,products!$A$2:$A$49,products!$E$2:$E$49,,0)</f>
        <v>4.7549999999999999</v>
      </c>
      <c r="M234">
        <f t="shared" si="9"/>
        <v>23.774999999999999</v>
      </c>
      <c r="N234" t="str">
        <f t="shared" si="10"/>
        <v>Liberica</v>
      </c>
      <c r="O234" t="str">
        <f t="shared" si="11"/>
        <v>Light</v>
      </c>
      <c r="P234" t="str">
        <f>_xlfn.XLOOKUP(orders!C234,customers!$A$2:$A$1001,customers!$I$2:$I$1001,,0)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_xlfn.XLOOKUP(orders!D235,products!$A$2:$A$49,products!$B$2:$B$49,,0)</f>
        <v>Exc</v>
      </c>
      <c r="J235" t="str">
        <f>_xlfn.XLOOKUP(D235,products!$A$2:$A$49,products!$C$2:$C$49,,0)</f>
        <v>M</v>
      </c>
      <c r="K235" s="6">
        <f>_xlfn.XLOOKUP(D235,products!$A$2:$A$49,products!$D$2:$D$49,,0)</f>
        <v>0.2</v>
      </c>
      <c r="L235">
        <f>_xlfn.XLOOKUP(D235,products!$A$2:$A$49,products!$E$2:$E$49,,0)</f>
        <v>4.125</v>
      </c>
      <c r="M235">
        <f t="shared" si="9"/>
        <v>20.625</v>
      </c>
      <c r="N235" t="str">
        <f t="shared" si="10"/>
        <v>Excelsa</v>
      </c>
      <c r="O235" t="str">
        <f t="shared" si="11"/>
        <v>Medium</v>
      </c>
      <c r="P235" t="str">
        <f>_xlfn.XLOOKUP(orders!C235,customers!$A$2:$A$1001,customers!$I$2:$I$1001,,0)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_xlfn.XLOOKUP(orders!D236,products!$A$2:$A$49,products!$B$2:$B$49,,0)</f>
        <v>Lib</v>
      </c>
      <c r="J236" t="str">
        <f>_xlfn.XLOOKUP(D236,products!$A$2:$A$49,products!$C$2:$C$49,,0)</f>
        <v>L</v>
      </c>
      <c r="K236" s="6">
        <f>_xlfn.XLOOKUP(D236,products!$A$2:$A$49,products!$D$2:$D$49,,0)</f>
        <v>2.5</v>
      </c>
      <c r="L236">
        <f>_xlfn.XLOOKUP(D236,products!$A$2:$A$49,products!$E$2:$E$49,,0)</f>
        <v>36.454999999999998</v>
      </c>
      <c r="M236">
        <f t="shared" si="9"/>
        <v>36.454999999999998</v>
      </c>
      <c r="N236" t="str">
        <f t="shared" si="10"/>
        <v>Liberica</v>
      </c>
      <c r="O236" t="str">
        <f t="shared" si="11"/>
        <v>Light</v>
      </c>
      <c r="P236" t="str">
        <f>_xlfn.XLOOKUP(orders!C236,customers!$A$2:$A$1001,customers!$I$2:$I$1001,,0)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_xlfn.XLOOKUP(orders!D237,products!$A$2:$A$49,products!$B$2:$B$49,,0)</f>
        <v>Lib</v>
      </c>
      <c r="J237" t="str">
        <f>_xlfn.XLOOKUP(D237,products!$A$2:$A$49,products!$C$2:$C$49,,0)</f>
        <v>L</v>
      </c>
      <c r="K237" s="6">
        <f>_xlfn.XLOOKUP(D237,products!$A$2:$A$49,products!$D$2:$D$49,,0)</f>
        <v>2.5</v>
      </c>
      <c r="L237">
        <f>_xlfn.XLOOKUP(D237,products!$A$2:$A$49,products!$E$2:$E$49,,0)</f>
        <v>36.454999999999998</v>
      </c>
      <c r="M237">
        <f t="shared" si="9"/>
        <v>182.27499999999998</v>
      </c>
      <c r="N237" t="str">
        <f t="shared" si="10"/>
        <v>Liberica</v>
      </c>
      <c r="O237" t="str">
        <f t="shared" si="11"/>
        <v>Light</v>
      </c>
      <c r="P237" t="str">
        <f>_xlfn.XLOOKUP(orders!C237,customers!$A$2:$A$1001,customers!$I$2:$I$1001,,0)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_xlfn.XLOOKUP(orders!D238,products!$A$2:$A$49,products!$B$2:$B$49,,0)</f>
        <v>Lib</v>
      </c>
      <c r="J238" t="str">
        <f>_xlfn.XLOOKUP(D238,products!$A$2:$A$49,products!$C$2:$C$49,,0)</f>
        <v>D</v>
      </c>
      <c r="K238" s="6">
        <f>_xlfn.XLOOKUP(D238,products!$A$2:$A$49,products!$D$2:$D$49,,0)</f>
        <v>2.5</v>
      </c>
      <c r="L238">
        <f>_xlfn.XLOOKUP(D238,products!$A$2:$A$49,products!$E$2:$E$49,,0)</f>
        <v>29.784999999999997</v>
      </c>
      <c r="M238">
        <f t="shared" si="9"/>
        <v>89.35499999999999</v>
      </c>
      <c r="N238" t="str">
        <f t="shared" si="10"/>
        <v>Liberica</v>
      </c>
      <c r="O238" t="str">
        <f t="shared" si="11"/>
        <v>Dark</v>
      </c>
      <c r="P238" t="str">
        <f>_xlfn.XLOOKUP(orders!C238,customers!$A$2:$A$1001,customers!$I$2:$I$1001,,0)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_xlfn.XLOOKUP(orders!D239,products!$A$2:$A$49,products!$B$2:$B$49,,0)</f>
        <v>Rob</v>
      </c>
      <c r="J239" t="str">
        <f>_xlfn.XLOOKUP(D239,products!$A$2:$A$49,products!$C$2:$C$49,,0)</f>
        <v>L</v>
      </c>
      <c r="K239" s="6">
        <f>_xlfn.XLOOKUP(D239,products!$A$2:$A$49,products!$D$2:$D$49,,0)</f>
        <v>0.2</v>
      </c>
      <c r="L239">
        <f>_xlfn.XLOOKUP(D239,products!$A$2:$A$49,products!$E$2:$E$49,,0)</f>
        <v>3.5849999999999995</v>
      </c>
      <c r="M239">
        <f t="shared" si="9"/>
        <v>3.5849999999999995</v>
      </c>
      <c r="N239" t="str">
        <f t="shared" si="10"/>
        <v>Robusta</v>
      </c>
      <c r="O239" t="str">
        <f t="shared" si="11"/>
        <v>Light</v>
      </c>
      <c r="P239" t="str">
        <f>_xlfn.XLOOKUP(orders!C239,customers!$A$2:$A$1001,customers!$I$2:$I$1001,,0)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_xlfn.XLOOKUP(orders!D240,products!$A$2:$A$49,products!$B$2:$B$49,,0)</f>
        <v>Rob</v>
      </c>
      <c r="J240" t="str">
        <f>_xlfn.XLOOKUP(D240,products!$A$2:$A$49,products!$C$2:$C$49,,0)</f>
        <v>M</v>
      </c>
      <c r="K240" s="6">
        <f>_xlfn.XLOOKUP(D240,products!$A$2:$A$49,products!$D$2:$D$49,,0)</f>
        <v>2.5</v>
      </c>
      <c r="L240">
        <f>_xlfn.XLOOKUP(D240,products!$A$2:$A$49,products!$E$2:$E$49,,0)</f>
        <v>22.884999999999998</v>
      </c>
      <c r="M240">
        <f t="shared" si="9"/>
        <v>45.769999999999996</v>
      </c>
      <c r="N240" t="str">
        <f t="shared" si="10"/>
        <v>Robusta</v>
      </c>
      <c r="O240" t="str">
        <f t="shared" si="11"/>
        <v>Medium</v>
      </c>
      <c r="P240" t="str">
        <f>_xlfn.XLOOKUP(orders!C240,customers!$A$2:$A$1001,customers!$I$2:$I$1001,,0)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_xlfn.XLOOKUP(orders!D241,products!$A$2:$A$49,products!$B$2:$B$49,,0)</f>
        <v>Exc</v>
      </c>
      <c r="J241" t="str">
        <f>_xlfn.XLOOKUP(D241,products!$A$2:$A$49,products!$C$2:$C$49,,0)</f>
        <v>L</v>
      </c>
      <c r="K241" s="6">
        <f>_xlfn.XLOOKUP(D241,products!$A$2:$A$49,products!$D$2:$D$49,,0)</f>
        <v>1</v>
      </c>
      <c r="L241">
        <f>_xlfn.XLOOKUP(D241,products!$A$2:$A$49,products!$E$2:$E$49,,0)</f>
        <v>14.85</v>
      </c>
      <c r="M241">
        <f t="shared" si="9"/>
        <v>59.4</v>
      </c>
      <c r="N241" t="str">
        <f t="shared" si="10"/>
        <v>Excelsa</v>
      </c>
      <c r="O241" t="str">
        <f t="shared" si="11"/>
        <v>Light</v>
      </c>
      <c r="P241" t="str">
        <f>_xlfn.XLOOKUP(orders!C241,customers!$A$2:$A$1001,customers!$I$2:$I$1001,,0)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_xlfn.XLOOKUP(orders!D242,products!$A$2:$A$49,products!$B$2:$B$49,,0)</f>
        <v>Ara</v>
      </c>
      <c r="J242" t="str">
        <f>_xlfn.XLOOKUP(D242,products!$A$2:$A$49,products!$C$2:$C$49,,0)</f>
        <v>M</v>
      </c>
      <c r="K242" s="6">
        <f>_xlfn.XLOOKUP(D242,products!$A$2:$A$49,products!$D$2:$D$49,,0)</f>
        <v>2.5</v>
      </c>
      <c r="L242">
        <f>_xlfn.XLOOKUP(D242,products!$A$2:$A$49,products!$E$2:$E$49,,0)</f>
        <v>25.874999999999996</v>
      </c>
      <c r="M242">
        <f t="shared" si="9"/>
        <v>155.24999999999997</v>
      </c>
      <c r="N242" t="str">
        <f t="shared" si="10"/>
        <v>Arabica</v>
      </c>
      <c r="O242" t="str">
        <f t="shared" si="11"/>
        <v>Medium</v>
      </c>
      <c r="P242" t="str">
        <f>_xlfn.XLOOKUP(orders!C242,customers!$A$2:$A$1001,customers!$I$2:$I$1001,,0)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_xlfn.XLOOKUP(orders!D243,products!$A$2:$A$49,products!$B$2:$B$49,,0)</f>
        <v>Rob</v>
      </c>
      <c r="J243" t="str">
        <f>_xlfn.XLOOKUP(D243,products!$A$2:$A$49,products!$C$2:$C$49,,0)</f>
        <v>M</v>
      </c>
      <c r="K243" s="6">
        <f>_xlfn.XLOOKUP(D243,products!$A$2:$A$49,products!$D$2:$D$49,,0)</f>
        <v>2.5</v>
      </c>
      <c r="L243">
        <f>_xlfn.XLOOKUP(D243,products!$A$2:$A$49,products!$E$2:$E$49,,0)</f>
        <v>22.884999999999998</v>
      </c>
      <c r="M243">
        <f t="shared" si="9"/>
        <v>45.769999999999996</v>
      </c>
      <c r="N243" t="str">
        <f t="shared" si="10"/>
        <v>Robusta</v>
      </c>
      <c r="O243" t="str">
        <f t="shared" si="11"/>
        <v>Medium</v>
      </c>
      <c r="P243" t="str">
        <f>_xlfn.XLOOKUP(orders!C243,customers!$A$2:$A$1001,customers!$I$2:$I$1001,,0)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_xlfn.XLOOKUP(orders!D244,products!$A$2:$A$49,products!$B$2:$B$49,,0)</f>
        <v>Exc</v>
      </c>
      <c r="J244" t="str">
        <f>_xlfn.XLOOKUP(D244,products!$A$2:$A$49,products!$C$2:$C$49,,0)</f>
        <v>D</v>
      </c>
      <c r="K244" s="6">
        <f>_xlfn.XLOOKUP(D244,products!$A$2:$A$49,products!$D$2:$D$49,,0)</f>
        <v>1</v>
      </c>
      <c r="L244">
        <f>_xlfn.XLOOKUP(D244,products!$A$2:$A$49,products!$E$2:$E$49,,0)</f>
        <v>12.15</v>
      </c>
      <c r="M244">
        <f t="shared" si="9"/>
        <v>36.450000000000003</v>
      </c>
      <c r="N244" t="str">
        <f t="shared" si="10"/>
        <v>Excelsa</v>
      </c>
      <c r="O244" t="str">
        <f t="shared" si="11"/>
        <v>Dark</v>
      </c>
      <c r="P244" t="str">
        <f>_xlfn.XLOOKUP(orders!C244,customers!$A$2:$A$1001,customers!$I$2:$I$1001,,0)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_xlfn.XLOOKUP(orders!D245,products!$A$2:$A$49,products!$B$2:$B$49,,0)</f>
        <v>Exc</v>
      </c>
      <c r="J245" t="str">
        <f>_xlfn.XLOOKUP(D245,products!$A$2:$A$49,products!$C$2:$C$49,,0)</f>
        <v>D</v>
      </c>
      <c r="K245" s="6">
        <f>_xlfn.XLOOKUP(D245,products!$A$2:$A$49,products!$D$2:$D$49,,0)</f>
        <v>0.5</v>
      </c>
      <c r="L245">
        <f>_xlfn.XLOOKUP(D245,products!$A$2:$A$49,products!$E$2:$E$49,,0)</f>
        <v>7.29</v>
      </c>
      <c r="M245">
        <f t="shared" si="9"/>
        <v>29.16</v>
      </c>
      <c r="N245" t="str">
        <f t="shared" si="10"/>
        <v>Excelsa</v>
      </c>
      <c r="O245" t="str">
        <f t="shared" si="11"/>
        <v>Dark</v>
      </c>
      <c r="P245" t="str">
        <f>_xlfn.XLOOKUP(orders!C245,customers!$A$2:$A$1001,customers!$I$2:$I$1001,,0)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_xlfn.XLOOKUP(orders!D246,products!$A$2:$A$49,products!$B$2:$B$49,,0)</f>
        <v>Lib</v>
      </c>
      <c r="J246" t="str">
        <f>_xlfn.XLOOKUP(D246,products!$A$2:$A$49,products!$C$2:$C$49,,0)</f>
        <v>M</v>
      </c>
      <c r="K246" s="6">
        <f>_xlfn.XLOOKUP(D246,products!$A$2:$A$49,products!$D$2:$D$49,,0)</f>
        <v>2.5</v>
      </c>
      <c r="L246">
        <f>_xlfn.XLOOKUP(D246,products!$A$2:$A$49,products!$E$2:$E$49,,0)</f>
        <v>33.464999999999996</v>
      </c>
      <c r="M246">
        <f t="shared" si="9"/>
        <v>133.85999999999999</v>
      </c>
      <c r="N246" t="str">
        <f t="shared" si="10"/>
        <v>Liberica</v>
      </c>
      <c r="O246" t="str">
        <f t="shared" si="11"/>
        <v>Medium</v>
      </c>
      <c r="P246" t="str">
        <f>_xlfn.XLOOKUP(orders!C246,customers!$A$2:$A$1001,customers!$I$2:$I$1001,,0)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_xlfn.XLOOKUP(orders!D247,products!$A$2:$A$49,products!$B$2:$B$49,,0)</f>
        <v>Lib</v>
      </c>
      <c r="J247" t="str">
        <f>_xlfn.XLOOKUP(D247,products!$A$2:$A$49,products!$C$2:$C$49,,0)</f>
        <v>L</v>
      </c>
      <c r="K247" s="6">
        <f>_xlfn.XLOOKUP(D247,products!$A$2:$A$49,products!$D$2:$D$49,,0)</f>
        <v>0.2</v>
      </c>
      <c r="L247">
        <f>_xlfn.XLOOKUP(D247,products!$A$2:$A$49,products!$E$2:$E$49,,0)</f>
        <v>4.7549999999999999</v>
      </c>
      <c r="M247">
        <f t="shared" si="9"/>
        <v>23.774999999999999</v>
      </c>
      <c r="N247" t="str">
        <f t="shared" si="10"/>
        <v>Liberica</v>
      </c>
      <c r="O247" t="str">
        <f t="shared" si="11"/>
        <v>Light</v>
      </c>
      <c r="P247" t="str">
        <f>_xlfn.XLOOKUP(orders!C247,customers!$A$2:$A$1001,customers!$I$2:$I$1001,,0)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_xlfn.XLOOKUP(orders!D248,products!$A$2:$A$49,products!$B$2:$B$49,,0)</f>
        <v>Lib</v>
      </c>
      <c r="J248" t="str">
        <f>_xlfn.XLOOKUP(D248,products!$A$2:$A$49,products!$C$2:$C$49,,0)</f>
        <v>D</v>
      </c>
      <c r="K248" s="6">
        <f>_xlfn.XLOOKUP(D248,products!$A$2:$A$49,products!$D$2:$D$49,,0)</f>
        <v>1</v>
      </c>
      <c r="L248">
        <f>_xlfn.XLOOKUP(D248,products!$A$2:$A$49,products!$E$2:$E$49,,0)</f>
        <v>12.95</v>
      </c>
      <c r="M248">
        <f t="shared" si="9"/>
        <v>38.849999999999994</v>
      </c>
      <c r="N248" t="str">
        <f t="shared" si="10"/>
        <v>Liberica</v>
      </c>
      <c r="O248" t="str">
        <f t="shared" si="11"/>
        <v>Dark</v>
      </c>
      <c r="P248" t="str">
        <f>_xlfn.XLOOKUP(orders!C248,customers!$A$2:$A$1001,customers!$I$2:$I$1001,,0)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_xlfn.XLOOKUP(orders!D249,products!$A$2:$A$49,products!$B$2:$B$49,,0)</f>
        <v>Rob</v>
      </c>
      <c r="J249" t="str">
        <f>_xlfn.XLOOKUP(D249,products!$A$2:$A$49,products!$C$2:$C$49,,0)</f>
        <v>L</v>
      </c>
      <c r="K249" s="6">
        <f>_xlfn.XLOOKUP(D249,products!$A$2:$A$49,products!$D$2:$D$49,,0)</f>
        <v>0.2</v>
      </c>
      <c r="L249">
        <f>_xlfn.XLOOKUP(D249,products!$A$2:$A$49,products!$E$2:$E$49,,0)</f>
        <v>3.5849999999999995</v>
      </c>
      <c r="M249">
        <f t="shared" si="9"/>
        <v>21.509999999999998</v>
      </c>
      <c r="N249" t="str">
        <f t="shared" si="10"/>
        <v>Robusta</v>
      </c>
      <c r="O249" t="str">
        <f t="shared" si="11"/>
        <v>Light</v>
      </c>
      <c r="P249" t="str">
        <f>_xlfn.XLOOKUP(orders!C249,customers!$A$2:$A$1001,customers!$I$2:$I$1001,,0)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_xlfn.XLOOKUP(orders!D250,products!$A$2:$A$49,products!$B$2:$B$49,,0)</f>
        <v>Ara</v>
      </c>
      <c r="J250" t="str">
        <f>_xlfn.XLOOKUP(D250,products!$A$2:$A$49,products!$C$2:$C$49,,0)</f>
        <v>D</v>
      </c>
      <c r="K250" s="6">
        <f>_xlfn.XLOOKUP(D250,products!$A$2:$A$49,products!$D$2:$D$49,,0)</f>
        <v>1</v>
      </c>
      <c r="L250">
        <f>_xlfn.XLOOKUP(D250,products!$A$2:$A$49,products!$E$2:$E$49,,0)</f>
        <v>9.9499999999999993</v>
      </c>
      <c r="M250">
        <f t="shared" si="9"/>
        <v>9.9499999999999993</v>
      </c>
      <c r="N250" t="str">
        <f t="shared" si="10"/>
        <v>Arabica</v>
      </c>
      <c r="O250" t="str">
        <f t="shared" si="11"/>
        <v>Dark</v>
      </c>
      <c r="P250" t="str">
        <f>_xlfn.XLOOKUP(orders!C250,customers!$A$2:$A$1001,customers!$I$2:$I$1001,,0)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_xlfn.XLOOKUP(orders!D251,products!$A$2:$A$49,products!$B$2:$B$49,,0)</f>
        <v>Lib</v>
      </c>
      <c r="J251" t="str">
        <f>_xlfn.XLOOKUP(D251,products!$A$2:$A$49,products!$C$2:$C$49,,0)</f>
        <v>L</v>
      </c>
      <c r="K251" s="6">
        <f>_xlfn.XLOOKUP(D251,products!$A$2:$A$49,products!$D$2:$D$49,,0)</f>
        <v>1</v>
      </c>
      <c r="L251">
        <f>_xlfn.XLOOKUP(D251,products!$A$2:$A$49,products!$E$2:$E$49,,0)</f>
        <v>15.85</v>
      </c>
      <c r="M251">
        <f t="shared" si="9"/>
        <v>15.85</v>
      </c>
      <c r="N251" t="str">
        <f t="shared" si="10"/>
        <v>Liberica</v>
      </c>
      <c r="O251" t="str">
        <f t="shared" si="11"/>
        <v>Light</v>
      </c>
      <c r="P251" t="str">
        <f>_xlfn.XLOOKUP(orders!C251,customers!$A$2:$A$1001,customers!$I$2:$I$1001,,0)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_xlfn.XLOOKUP(orders!D252,products!$A$2:$A$49,products!$B$2:$B$49,,0)</f>
        <v>Rob</v>
      </c>
      <c r="J252" t="str">
        <f>_xlfn.XLOOKUP(D252,products!$A$2:$A$49,products!$C$2:$C$49,,0)</f>
        <v>M</v>
      </c>
      <c r="K252" s="6">
        <f>_xlfn.XLOOKUP(D252,products!$A$2:$A$49,products!$D$2:$D$49,,0)</f>
        <v>0.2</v>
      </c>
      <c r="L252">
        <f>_xlfn.XLOOKUP(D252,products!$A$2:$A$49,products!$E$2:$E$49,,0)</f>
        <v>2.9849999999999999</v>
      </c>
      <c r="M252">
        <f t="shared" si="9"/>
        <v>2.9849999999999999</v>
      </c>
      <c r="N252" t="str">
        <f t="shared" si="10"/>
        <v>Robusta</v>
      </c>
      <c r="O252" t="str">
        <f t="shared" si="11"/>
        <v>Medium</v>
      </c>
      <c r="P252" t="str">
        <f>_xlfn.XLOOKUP(orders!C252,customers!$A$2:$A$1001,customers!$I$2:$I$1001,,0)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_xlfn.XLOOKUP(orders!D253,products!$A$2:$A$49,products!$B$2:$B$49,,0)</f>
        <v>Exc</v>
      </c>
      <c r="J253" t="str">
        <f>_xlfn.XLOOKUP(D253,products!$A$2:$A$49,products!$C$2:$C$49,,0)</f>
        <v>M</v>
      </c>
      <c r="K253" s="6">
        <f>_xlfn.XLOOKUP(D253,products!$A$2:$A$49,products!$D$2:$D$49,,0)</f>
        <v>1</v>
      </c>
      <c r="L253">
        <f>_xlfn.XLOOKUP(D253,products!$A$2:$A$49,products!$E$2:$E$49,,0)</f>
        <v>13.75</v>
      </c>
      <c r="M253">
        <f t="shared" si="9"/>
        <v>68.75</v>
      </c>
      <c r="N253" t="str">
        <f t="shared" si="10"/>
        <v>Excelsa</v>
      </c>
      <c r="O253" t="str">
        <f t="shared" si="11"/>
        <v>Medium</v>
      </c>
      <c r="P253" t="str">
        <f>_xlfn.XLOOKUP(orders!C253,customers!$A$2:$A$1001,customers!$I$2:$I$1001,,0)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_xlfn.XLOOKUP(orders!D254,products!$A$2:$A$49,products!$B$2:$B$49,,0)</f>
        <v>Ara</v>
      </c>
      <c r="J254" t="str">
        <f>_xlfn.XLOOKUP(D254,products!$A$2:$A$49,products!$C$2:$C$49,,0)</f>
        <v>D</v>
      </c>
      <c r="K254" s="6">
        <f>_xlfn.XLOOKUP(D254,products!$A$2:$A$49,products!$D$2:$D$49,,0)</f>
        <v>1</v>
      </c>
      <c r="L254">
        <f>_xlfn.XLOOKUP(D254,products!$A$2:$A$49,products!$E$2:$E$49,,0)</f>
        <v>9.9499999999999993</v>
      </c>
      <c r="M254">
        <f t="shared" si="9"/>
        <v>29.849999999999998</v>
      </c>
      <c r="N254" t="str">
        <f t="shared" si="10"/>
        <v>Arabica</v>
      </c>
      <c r="O254" t="str">
        <f t="shared" si="11"/>
        <v>Dark</v>
      </c>
      <c r="P254" t="str">
        <f>_xlfn.XLOOKUP(orders!C254,customers!$A$2:$A$1001,customers!$I$2:$I$1001,,0)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_xlfn.XLOOKUP(orders!D255,products!$A$2:$A$49,products!$B$2:$B$49,,0)</f>
        <v>Lib</v>
      </c>
      <c r="J255" t="str">
        <f>_xlfn.XLOOKUP(D255,products!$A$2:$A$49,products!$C$2:$C$49,,0)</f>
        <v>M</v>
      </c>
      <c r="K255" s="6">
        <f>_xlfn.XLOOKUP(D255,products!$A$2:$A$49,products!$D$2:$D$49,,0)</f>
        <v>1</v>
      </c>
      <c r="L255">
        <f>_xlfn.XLOOKUP(D255,products!$A$2:$A$49,products!$E$2:$E$49,,0)</f>
        <v>14.55</v>
      </c>
      <c r="M255">
        <f t="shared" si="9"/>
        <v>58.2</v>
      </c>
      <c r="N255" t="str">
        <f t="shared" si="10"/>
        <v>Liberica</v>
      </c>
      <c r="O255" t="str">
        <f t="shared" si="11"/>
        <v>Medium</v>
      </c>
      <c r="P255" t="str">
        <f>_xlfn.XLOOKUP(orders!C255,customers!$A$2:$A$1001,customers!$I$2:$I$1001,,0)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_xlfn.XLOOKUP(orders!D256,products!$A$2:$A$49,products!$B$2:$B$49,,0)</f>
        <v>Rob</v>
      </c>
      <c r="J256" t="str">
        <f>_xlfn.XLOOKUP(D256,products!$A$2:$A$49,products!$C$2:$C$49,,0)</f>
        <v>L</v>
      </c>
      <c r="K256" s="6">
        <f>_xlfn.XLOOKUP(D256,products!$A$2:$A$49,products!$D$2:$D$49,,0)</f>
        <v>0.5</v>
      </c>
      <c r="L256">
        <f>_xlfn.XLOOKUP(D256,products!$A$2:$A$49,products!$E$2:$E$49,,0)</f>
        <v>7.169999999999999</v>
      </c>
      <c r="M256">
        <f t="shared" si="9"/>
        <v>28.679999999999996</v>
      </c>
      <c r="N256" t="str">
        <f t="shared" si="10"/>
        <v>Robusta</v>
      </c>
      <c r="O256" t="str">
        <f t="shared" si="11"/>
        <v>Light</v>
      </c>
      <c r="P256" t="str">
        <f>_xlfn.XLOOKUP(orders!C256,customers!$A$2:$A$1001,customers!$I$2:$I$1001,,0)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_xlfn.XLOOKUP(orders!D257,products!$A$2:$A$49,products!$B$2:$B$49,,0)</f>
        <v>Rob</v>
      </c>
      <c r="J257" t="str">
        <f>_xlfn.XLOOKUP(D257,products!$A$2:$A$49,products!$C$2:$C$49,,0)</f>
        <v>L</v>
      </c>
      <c r="K257" s="6">
        <f>_xlfn.XLOOKUP(D257,products!$A$2:$A$49,products!$D$2:$D$49,,0)</f>
        <v>0.5</v>
      </c>
      <c r="L257">
        <f>_xlfn.XLOOKUP(D257,products!$A$2:$A$49,products!$E$2:$E$49,,0)</f>
        <v>7.169999999999999</v>
      </c>
      <c r="M257">
        <f t="shared" si="9"/>
        <v>21.509999999999998</v>
      </c>
      <c r="N257" t="str">
        <f t="shared" si="10"/>
        <v>Robusta</v>
      </c>
      <c r="O257" t="str">
        <f t="shared" si="11"/>
        <v>Light</v>
      </c>
      <c r="P257" t="str">
        <f>_xlfn.XLOOKUP(orders!C257,customers!$A$2:$A$1001,customers!$I$2:$I$1001,,0)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_xlfn.XLOOKUP(orders!D258,products!$A$2:$A$49,products!$B$2:$B$49,,0)</f>
        <v>Lib</v>
      </c>
      <c r="J258" t="str">
        <f>_xlfn.XLOOKUP(D258,products!$A$2:$A$49,products!$C$2:$C$49,,0)</f>
        <v>M</v>
      </c>
      <c r="K258" s="6">
        <f>_xlfn.XLOOKUP(D258,products!$A$2:$A$49,products!$D$2:$D$49,,0)</f>
        <v>0.5</v>
      </c>
      <c r="L258">
        <f>_xlfn.XLOOKUP(D258,products!$A$2:$A$49,products!$E$2:$E$49,,0)</f>
        <v>8.73</v>
      </c>
      <c r="M258">
        <f t="shared" si="9"/>
        <v>17.46</v>
      </c>
      <c r="N258" t="str">
        <f t="shared" si="10"/>
        <v>Liberica</v>
      </c>
      <c r="O258" t="str">
        <f t="shared" si="11"/>
        <v>Medium</v>
      </c>
      <c r="P258" t="str">
        <f>_xlfn.XLOOKUP(orders!C258,customers!$A$2:$A$1001,customers!$I$2:$I$1001,,0)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_xlfn.XLOOKUP(orders!D259,products!$A$2:$A$49,products!$B$2:$B$49,,0)</f>
        <v>Exc</v>
      </c>
      <c r="J259" t="str">
        <f>_xlfn.XLOOKUP(D259,products!$A$2:$A$49,products!$C$2:$C$49,,0)</f>
        <v>D</v>
      </c>
      <c r="K259" s="6">
        <f>_xlfn.XLOOKUP(D259,products!$A$2:$A$49,products!$D$2:$D$49,,0)</f>
        <v>2.5</v>
      </c>
      <c r="L259">
        <f>_xlfn.XLOOKUP(D259,products!$A$2:$A$49,products!$E$2:$E$49,,0)</f>
        <v>27.945</v>
      </c>
      <c r="M259">
        <f t="shared" ref="M259:M322" si="12">L259*E259</f>
        <v>27.945</v>
      </c>
      <c r="N259" t="str">
        <f t="shared" ref="N259:N322" si="13">IF(I259="Rob","Robusta",IF(I259="Exc","Excelsa",IF(I259="Ara","Arabica",IF(I259="Lib","Liberica"))))</f>
        <v>Excelsa</v>
      </c>
      <c r="O259" t="str">
        <f t="shared" ref="O259:O322" si="14">IF(J259="M","Medium",IF(J259="L", "Light",IF(J259="D","Dark","")))</f>
        <v>Dark</v>
      </c>
      <c r="P259" t="str">
        <f>_xlfn.XLOOKUP(orders!C259,customers!$A$2:$A$1001,customers!$I$2:$I$1001,,0)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_xlfn.XLOOKUP(orders!D260,products!$A$2:$A$49,products!$B$2:$B$49,,0)</f>
        <v>Exc</v>
      </c>
      <c r="J260" t="str">
        <f>_xlfn.XLOOKUP(D260,products!$A$2:$A$49,products!$C$2:$C$49,,0)</f>
        <v>D</v>
      </c>
      <c r="K260" s="6">
        <f>_xlfn.XLOOKUP(D260,products!$A$2:$A$49,products!$D$2:$D$49,,0)</f>
        <v>2.5</v>
      </c>
      <c r="L260">
        <f>_xlfn.XLOOKUP(D260,products!$A$2:$A$49,products!$E$2:$E$49,,0)</f>
        <v>27.945</v>
      </c>
      <c r="M260">
        <f t="shared" si="12"/>
        <v>139.72499999999999</v>
      </c>
      <c r="N260" t="str">
        <f t="shared" si="13"/>
        <v>Excelsa</v>
      </c>
      <c r="O260" t="str">
        <f t="shared" si="14"/>
        <v>Dark</v>
      </c>
      <c r="P260" t="str">
        <f>_xlfn.XLOOKUP(orders!C260,customers!$A$2:$A$1001,customers!$I$2:$I$1001,,0)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_xlfn.XLOOKUP(orders!D261,products!$A$2:$A$49,products!$B$2:$B$49,,0)</f>
        <v>Rob</v>
      </c>
      <c r="J261" t="str">
        <f>_xlfn.XLOOKUP(D261,products!$A$2:$A$49,products!$C$2:$C$49,,0)</f>
        <v>M</v>
      </c>
      <c r="K261" s="6">
        <f>_xlfn.XLOOKUP(D261,products!$A$2:$A$49,products!$D$2:$D$49,,0)</f>
        <v>0.2</v>
      </c>
      <c r="L261">
        <f>_xlfn.XLOOKUP(D261,products!$A$2:$A$49,products!$E$2:$E$49,,0)</f>
        <v>2.9849999999999999</v>
      </c>
      <c r="M261">
        <f t="shared" si="12"/>
        <v>5.97</v>
      </c>
      <c r="N261" t="str">
        <f t="shared" si="13"/>
        <v>Robusta</v>
      </c>
      <c r="O261" t="str">
        <f t="shared" si="14"/>
        <v>Medium</v>
      </c>
      <c r="P261" t="str">
        <f>_xlfn.XLOOKUP(orders!C261,customers!$A$2:$A$1001,customers!$I$2:$I$1001,,0)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_xlfn.XLOOKUP(orders!D262,products!$A$2:$A$49,products!$B$2:$B$49,,0)</f>
        <v>Rob</v>
      </c>
      <c r="J262" t="str">
        <f>_xlfn.XLOOKUP(D262,products!$A$2:$A$49,products!$C$2:$C$49,,0)</f>
        <v>L</v>
      </c>
      <c r="K262" s="6">
        <f>_xlfn.XLOOKUP(D262,products!$A$2:$A$49,products!$D$2:$D$49,,0)</f>
        <v>2.5</v>
      </c>
      <c r="L262">
        <f>_xlfn.XLOOKUP(D262,products!$A$2:$A$49,products!$E$2:$E$49,,0)</f>
        <v>27.484999999999996</v>
      </c>
      <c r="M262">
        <f t="shared" si="12"/>
        <v>27.484999999999996</v>
      </c>
      <c r="N262" t="str">
        <f t="shared" si="13"/>
        <v>Robusta</v>
      </c>
      <c r="O262" t="str">
        <f t="shared" si="14"/>
        <v>Light</v>
      </c>
      <c r="P262" t="str">
        <f>_xlfn.XLOOKUP(orders!C262,customers!$A$2:$A$1001,customers!$I$2:$I$1001,,0)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_xlfn.XLOOKUP(orders!D263,products!$A$2:$A$49,products!$B$2:$B$49,,0)</f>
        <v>Rob</v>
      </c>
      <c r="J263" t="str">
        <f>_xlfn.XLOOKUP(D263,products!$A$2:$A$49,products!$C$2:$C$49,,0)</f>
        <v>L</v>
      </c>
      <c r="K263" s="6">
        <f>_xlfn.XLOOKUP(D263,products!$A$2:$A$49,products!$D$2:$D$49,,0)</f>
        <v>1</v>
      </c>
      <c r="L263">
        <f>_xlfn.XLOOKUP(D263,products!$A$2:$A$49,products!$E$2:$E$49,,0)</f>
        <v>11.95</v>
      </c>
      <c r="M263">
        <f t="shared" si="12"/>
        <v>59.75</v>
      </c>
      <c r="N263" t="str">
        <f t="shared" si="13"/>
        <v>Robusta</v>
      </c>
      <c r="O263" t="str">
        <f t="shared" si="14"/>
        <v>Light</v>
      </c>
      <c r="P263" t="str">
        <f>_xlfn.XLOOKUP(orders!C263,customers!$A$2:$A$1001,customers!$I$2:$I$1001,,0)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_xlfn.XLOOKUP(orders!D264,products!$A$2:$A$49,products!$B$2:$B$49,,0)</f>
        <v>Exc</v>
      </c>
      <c r="J264" t="str">
        <f>_xlfn.XLOOKUP(D264,products!$A$2:$A$49,products!$C$2:$C$49,,0)</f>
        <v>M</v>
      </c>
      <c r="K264" s="6">
        <f>_xlfn.XLOOKUP(D264,products!$A$2:$A$49,products!$D$2:$D$49,,0)</f>
        <v>1</v>
      </c>
      <c r="L264">
        <f>_xlfn.XLOOKUP(D264,products!$A$2:$A$49,products!$E$2:$E$49,,0)</f>
        <v>13.75</v>
      </c>
      <c r="M264">
        <f t="shared" si="12"/>
        <v>41.25</v>
      </c>
      <c r="N264" t="str">
        <f t="shared" si="13"/>
        <v>Excelsa</v>
      </c>
      <c r="O264" t="str">
        <f t="shared" si="14"/>
        <v>Medium</v>
      </c>
      <c r="P264" t="str">
        <f>_xlfn.XLOOKUP(orders!C264,customers!$A$2:$A$1001,customers!$I$2:$I$1001,,0)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_xlfn.XLOOKUP(orders!D265,products!$A$2:$A$49,products!$B$2:$B$49,,0)</f>
        <v>Lib</v>
      </c>
      <c r="J265" t="str">
        <f>_xlfn.XLOOKUP(D265,products!$A$2:$A$49,products!$C$2:$C$49,,0)</f>
        <v>M</v>
      </c>
      <c r="K265" s="6">
        <f>_xlfn.XLOOKUP(D265,products!$A$2:$A$49,products!$D$2:$D$49,,0)</f>
        <v>2.5</v>
      </c>
      <c r="L265">
        <f>_xlfn.XLOOKUP(D265,products!$A$2:$A$49,products!$E$2:$E$49,,0)</f>
        <v>33.464999999999996</v>
      </c>
      <c r="M265">
        <f t="shared" si="12"/>
        <v>133.85999999999999</v>
      </c>
      <c r="N265" t="str">
        <f t="shared" si="13"/>
        <v>Liberica</v>
      </c>
      <c r="O265" t="str">
        <f t="shared" si="14"/>
        <v>Medium</v>
      </c>
      <c r="P265" t="str">
        <f>_xlfn.XLOOKUP(orders!C265,customers!$A$2:$A$1001,customers!$I$2:$I$1001,,0)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_xlfn.XLOOKUP(orders!D266,products!$A$2:$A$49,products!$B$2:$B$49,,0)</f>
        <v>Rob</v>
      </c>
      <c r="J266" t="str">
        <f>_xlfn.XLOOKUP(D266,products!$A$2:$A$49,products!$C$2:$C$49,,0)</f>
        <v>L</v>
      </c>
      <c r="K266" s="6">
        <f>_xlfn.XLOOKUP(D266,products!$A$2:$A$49,products!$D$2:$D$49,,0)</f>
        <v>1</v>
      </c>
      <c r="L266">
        <f>_xlfn.XLOOKUP(D266,products!$A$2:$A$49,products!$E$2:$E$49,,0)</f>
        <v>11.95</v>
      </c>
      <c r="M266">
        <f t="shared" si="12"/>
        <v>59.75</v>
      </c>
      <c r="N266" t="str">
        <f t="shared" si="13"/>
        <v>Robusta</v>
      </c>
      <c r="O266" t="str">
        <f t="shared" si="14"/>
        <v>Light</v>
      </c>
      <c r="P266" t="str">
        <f>_xlfn.XLOOKUP(orders!C266,customers!$A$2:$A$1001,customers!$I$2:$I$1001,,0)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_xlfn.XLOOKUP(orders!D267,products!$A$2:$A$49,products!$B$2:$B$49,,0)</f>
        <v>Ara</v>
      </c>
      <c r="J267" t="str">
        <f>_xlfn.XLOOKUP(D267,products!$A$2:$A$49,products!$C$2:$C$49,,0)</f>
        <v>D</v>
      </c>
      <c r="K267" s="6">
        <f>_xlfn.XLOOKUP(D267,products!$A$2:$A$49,products!$D$2:$D$49,,0)</f>
        <v>0.5</v>
      </c>
      <c r="L267">
        <f>_xlfn.XLOOKUP(D267,products!$A$2:$A$49,products!$E$2:$E$49,,0)</f>
        <v>5.97</v>
      </c>
      <c r="M267">
        <f t="shared" si="12"/>
        <v>5.97</v>
      </c>
      <c r="N267" t="str">
        <f t="shared" si="13"/>
        <v>Arabica</v>
      </c>
      <c r="O267" t="str">
        <f t="shared" si="14"/>
        <v>Dark</v>
      </c>
      <c r="P267" t="str">
        <f>_xlfn.XLOOKUP(orders!C267,customers!$A$2:$A$1001,customers!$I$2:$I$1001,,0)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_xlfn.XLOOKUP(orders!D268,products!$A$2:$A$49,products!$B$2:$B$49,,0)</f>
        <v>Exc</v>
      </c>
      <c r="J268" t="str">
        <f>_xlfn.XLOOKUP(D268,products!$A$2:$A$49,products!$C$2:$C$49,,0)</f>
        <v>D</v>
      </c>
      <c r="K268" s="6">
        <f>_xlfn.XLOOKUP(D268,products!$A$2:$A$49,products!$D$2:$D$49,,0)</f>
        <v>1</v>
      </c>
      <c r="L268">
        <f>_xlfn.XLOOKUP(D268,products!$A$2:$A$49,products!$E$2:$E$49,,0)</f>
        <v>12.15</v>
      </c>
      <c r="M268">
        <f t="shared" si="12"/>
        <v>24.3</v>
      </c>
      <c r="N268" t="str">
        <f t="shared" si="13"/>
        <v>Excelsa</v>
      </c>
      <c r="O268" t="str">
        <f t="shared" si="14"/>
        <v>Dark</v>
      </c>
      <c r="P268" t="str">
        <f>_xlfn.XLOOKUP(orders!C268,customers!$A$2:$A$1001,customers!$I$2:$I$1001,,0)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_xlfn.XLOOKUP(orders!D269,products!$A$2:$A$49,products!$B$2:$B$49,,0)</f>
        <v>Exc</v>
      </c>
      <c r="J269" t="str">
        <f>_xlfn.XLOOKUP(D269,products!$A$2:$A$49,products!$C$2:$C$49,,0)</f>
        <v>D</v>
      </c>
      <c r="K269" s="6">
        <f>_xlfn.XLOOKUP(D269,products!$A$2:$A$49,products!$D$2:$D$49,,0)</f>
        <v>0.2</v>
      </c>
      <c r="L269">
        <f>_xlfn.XLOOKUP(D269,products!$A$2:$A$49,products!$E$2:$E$49,,0)</f>
        <v>3.645</v>
      </c>
      <c r="M269">
        <f t="shared" si="12"/>
        <v>21.87</v>
      </c>
      <c r="N269" t="str">
        <f t="shared" si="13"/>
        <v>Excelsa</v>
      </c>
      <c r="O269" t="str">
        <f t="shared" si="14"/>
        <v>Dark</v>
      </c>
      <c r="P269" t="str">
        <f>_xlfn.XLOOKUP(orders!C269,customers!$A$2:$A$1001,customers!$I$2:$I$1001,,0)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_xlfn.XLOOKUP(orders!D270,products!$A$2:$A$49,products!$B$2:$B$49,,0)</f>
        <v>Ara</v>
      </c>
      <c r="J270" t="str">
        <f>_xlfn.XLOOKUP(D270,products!$A$2:$A$49,products!$C$2:$C$49,,0)</f>
        <v>D</v>
      </c>
      <c r="K270" s="6">
        <f>_xlfn.XLOOKUP(D270,products!$A$2:$A$49,products!$D$2:$D$49,,0)</f>
        <v>1</v>
      </c>
      <c r="L270">
        <f>_xlfn.XLOOKUP(D270,products!$A$2:$A$49,products!$E$2:$E$49,,0)</f>
        <v>9.9499999999999993</v>
      </c>
      <c r="M270">
        <f t="shared" si="12"/>
        <v>19.899999999999999</v>
      </c>
      <c r="N270" t="str">
        <f t="shared" si="13"/>
        <v>Arabica</v>
      </c>
      <c r="O270" t="str">
        <f t="shared" si="14"/>
        <v>Dark</v>
      </c>
      <c r="P270" t="str">
        <f>_xlfn.XLOOKUP(orders!C270,customers!$A$2:$A$1001,customers!$I$2:$I$1001,,0)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_xlfn.XLOOKUP(orders!D271,products!$A$2:$A$49,products!$B$2:$B$49,,0)</f>
        <v>Ara</v>
      </c>
      <c r="J271" t="str">
        <f>_xlfn.XLOOKUP(D271,products!$A$2:$A$49,products!$C$2:$C$49,,0)</f>
        <v>D</v>
      </c>
      <c r="K271" s="6">
        <f>_xlfn.XLOOKUP(D271,products!$A$2:$A$49,products!$D$2:$D$49,,0)</f>
        <v>0.2</v>
      </c>
      <c r="L271">
        <f>_xlfn.XLOOKUP(D271,products!$A$2:$A$49,products!$E$2:$E$49,,0)</f>
        <v>2.9849999999999999</v>
      </c>
      <c r="M271">
        <f t="shared" si="12"/>
        <v>5.97</v>
      </c>
      <c r="N271" t="str">
        <f t="shared" si="13"/>
        <v>Arabica</v>
      </c>
      <c r="O271" t="str">
        <f t="shared" si="14"/>
        <v>Dark</v>
      </c>
      <c r="P271" t="str">
        <f>_xlfn.XLOOKUP(orders!C271,customers!$A$2:$A$1001,customers!$I$2:$I$1001,,0)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_xlfn.XLOOKUP(orders!D272,products!$A$2:$A$49,products!$B$2:$B$49,,0)</f>
        <v>Exc</v>
      </c>
      <c r="J272" t="str">
        <f>_xlfn.XLOOKUP(D272,products!$A$2:$A$49,products!$C$2:$C$49,,0)</f>
        <v>D</v>
      </c>
      <c r="K272" s="6">
        <f>_xlfn.XLOOKUP(D272,products!$A$2:$A$49,products!$D$2:$D$49,,0)</f>
        <v>0.5</v>
      </c>
      <c r="L272">
        <f>_xlfn.XLOOKUP(D272,products!$A$2:$A$49,products!$E$2:$E$49,,0)</f>
        <v>7.29</v>
      </c>
      <c r="M272">
        <f t="shared" si="12"/>
        <v>7.29</v>
      </c>
      <c r="N272" t="str">
        <f t="shared" si="13"/>
        <v>Excelsa</v>
      </c>
      <c r="O272" t="str">
        <f t="shared" si="14"/>
        <v>Dark</v>
      </c>
      <c r="P272" t="str">
        <f>_xlfn.XLOOKUP(orders!C272,customers!$A$2:$A$1001,customers!$I$2:$I$1001,,0)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_xlfn.XLOOKUP(orders!D273,products!$A$2:$A$49,products!$B$2:$B$49,,0)</f>
        <v>Ara</v>
      </c>
      <c r="J273" t="str">
        <f>_xlfn.XLOOKUP(D273,products!$A$2:$A$49,products!$C$2:$C$49,,0)</f>
        <v>D</v>
      </c>
      <c r="K273" s="6">
        <f>_xlfn.XLOOKUP(D273,products!$A$2:$A$49,products!$D$2:$D$49,,0)</f>
        <v>0.2</v>
      </c>
      <c r="L273">
        <f>_xlfn.XLOOKUP(D273,products!$A$2:$A$49,products!$E$2:$E$49,,0)</f>
        <v>2.9849999999999999</v>
      </c>
      <c r="M273">
        <f t="shared" si="12"/>
        <v>11.94</v>
      </c>
      <c r="N273" t="str">
        <f t="shared" si="13"/>
        <v>Arabica</v>
      </c>
      <c r="O273" t="str">
        <f t="shared" si="14"/>
        <v>Dark</v>
      </c>
      <c r="P273" t="str">
        <f>_xlfn.XLOOKUP(orders!C273,customers!$A$2:$A$1001,customers!$I$2:$I$1001,,0)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_xlfn.XLOOKUP(orders!D274,products!$A$2:$A$49,products!$B$2:$B$49,,0)</f>
        <v>Rob</v>
      </c>
      <c r="J274" t="str">
        <f>_xlfn.XLOOKUP(D274,products!$A$2:$A$49,products!$C$2:$C$49,,0)</f>
        <v>L</v>
      </c>
      <c r="K274" s="6">
        <f>_xlfn.XLOOKUP(D274,products!$A$2:$A$49,products!$D$2:$D$49,,0)</f>
        <v>1</v>
      </c>
      <c r="L274">
        <f>_xlfn.XLOOKUP(D274,products!$A$2:$A$49,products!$E$2:$E$49,,0)</f>
        <v>11.95</v>
      </c>
      <c r="M274">
        <f t="shared" si="12"/>
        <v>71.699999999999989</v>
      </c>
      <c r="N274" t="str">
        <f t="shared" si="13"/>
        <v>Robusta</v>
      </c>
      <c r="O274" t="str">
        <f t="shared" si="14"/>
        <v>Light</v>
      </c>
      <c r="P274" t="str">
        <f>_xlfn.XLOOKUP(orders!C274,customers!$A$2:$A$1001,customers!$I$2:$I$1001,,0)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_xlfn.XLOOKUP(orders!D275,products!$A$2:$A$49,products!$B$2:$B$49,,0)</f>
        <v>Ara</v>
      </c>
      <c r="J275" t="str">
        <f>_xlfn.XLOOKUP(D275,products!$A$2:$A$49,products!$C$2:$C$49,,0)</f>
        <v>L</v>
      </c>
      <c r="K275" s="6">
        <f>_xlfn.XLOOKUP(D275,products!$A$2:$A$49,products!$D$2:$D$49,,0)</f>
        <v>0.2</v>
      </c>
      <c r="L275">
        <f>_xlfn.XLOOKUP(D275,products!$A$2:$A$49,products!$E$2:$E$49,,0)</f>
        <v>3.8849999999999998</v>
      </c>
      <c r="M275">
        <f t="shared" si="12"/>
        <v>7.77</v>
      </c>
      <c r="N275" t="str">
        <f t="shared" si="13"/>
        <v>Arabica</v>
      </c>
      <c r="O275" t="str">
        <f t="shared" si="14"/>
        <v>Light</v>
      </c>
      <c r="P275" t="str">
        <f>_xlfn.XLOOKUP(orders!C275,customers!$A$2:$A$1001,customers!$I$2:$I$1001,,0)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_xlfn.XLOOKUP(orders!D276,products!$A$2:$A$49,products!$B$2:$B$49,,0)</f>
        <v>Ara</v>
      </c>
      <c r="J276" t="str">
        <f>_xlfn.XLOOKUP(D276,products!$A$2:$A$49,products!$C$2:$C$49,,0)</f>
        <v>M</v>
      </c>
      <c r="K276" s="6">
        <f>_xlfn.XLOOKUP(D276,products!$A$2:$A$49,products!$D$2:$D$49,,0)</f>
        <v>2.5</v>
      </c>
      <c r="L276">
        <f>_xlfn.XLOOKUP(D276,products!$A$2:$A$49,products!$E$2:$E$49,,0)</f>
        <v>25.874999999999996</v>
      </c>
      <c r="M276">
        <f t="shared" si="12"/>
        <v>25.874999999999996</v>
      </c>
      <c r="N276" t="str">
        <f t="shared" si="13"/>
        <v>Arabica</v>
      </c>
      <c r="O276" t="str">
        <f t="shared" si="14"/>
        <v>Medium</v>
      </c>
      <c r="P276" t="str">
        <f>_xlfn.XLOOKUP(orders!C276,customers!$A$2:$A$1001,customers!$I$2:$I$1001,,0)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_xlfn.XLOOKUP(orders!D277,products!$A$2:$A$49,products!$B$2:$B$49,,0)</f>
        <v>Exc</v>
      </c>
      <c r="J277" t="str">
        <f>_xlfn.XLOOKUP(D277,products!$A$2:$A$49,products!$C$2:$C$49,,0)</f>
        <v>L</v>
      </c>
      <c r="K277" s="6">
        <f>_xlfn.XLOOKUP(D277,products!$A$2:$A$49,products!$D$2:$D$49,,0)</f>
        <v>2.5</v>
      </c>
      <c r="L277">
        <f>_xlfn.XLOOKUP(D277,products!$A$2:$A$49,products!$E$2:$E$49,,0)</f>
        <v>34.154999999999994</v>
      </c>
      <c r="M277">
        <f t="shared" si="12"/>
        <v>204.92999999999995</v>
      </c>
      <c r="N277" t="str">
        <f t="shared" si="13"/>
        <v>Excelsa</v>
      </c>
      <c r="O277" t="str">
        <f t="shared" si="14"/>
        <v>Light</v>
      </c>
      <c r="P277" t="str">
        <f>_xlfn.XLOOKUP(orders!C277,customers!$A$2:$A$1001,customers!$I$2:$I$1001,,0)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_xlfn.XLOOKUP(orders!D278,products!$A$2:$A$49,products!$B$2:$B$49,,0)</f>
        <v>Rob</v>
      </c>
      <c r="J278" t="str">
        <f>_xlfn.XLOOKUP(D278,products!$A$2:$A$49,products!$C$2:$C$49,,0)</f>
        <v>L</v>
      </c>
      <c r="K278" s="6">
        <f>_xlfn.XLOOKUP(D278,products!$A$2:$A$49,products!$D$2:$D$49,,0)</f>
        <v>2.5</v>
      </c>
      <c r="L278">
        <f>_xlfn.XLOOKUP(D278,products!$A$2:$A$49,products!$E$2:$E$49,,0)</f>
        <v>27.484999999999996</v>
      </c>
      <c r="M278">
        <f t="shared" si="12"/>
        <v>109.93999999999998</v>
      </c>
      <c r="N278" t="str">
        <f t="shared" si="13"/>
        <v>Robusta</v>
      </c>
      <c r="O278" t="str">
        <f t="shared" si="14"/>
        <v>Light</v>
      </c>
      <c r="P278" t="str">
        <f>_xlfn.XLOOKUP(orders!C278,customers!$A$2:$A$1001,customers!$I$2:$I$1001,,0)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_xlfn.XLOOKUP(orders!D279,products!$A$2:$A$49,products!$B$2:$B$49,,0)</f>
        <v>Exc</v>
      </c>
      <c r="J279" t="str">
        <f>_xlfn.XLOOKUP(D279,products!$A$2:$A$49,products!$C$2:$C$49,,0)</f>
        <v>L</v>
      </c>
      <c r="K279" s="6">
        <f>_xlfn.XLOOKUP(D279,products!$A$2:$A$49,products!$D$2:$D$49,,0)</f>
        <v>1</v>
      </c>
      <c r="L279">
        <f>_xlfn.XLOOKUP(D279,products!$A$2:$A$49,products!$E$2:$E$49,,0)</f>
        <v>14.85</v>
      </c>
      <c r="M279">
        <f t="shared" si="12"/>
        <v>89.1</v>
      </c>
      <c r="N279" t="str">
        <f t="shared" si="13"/>
        <v>Excelsa</v>
      </c>
      <c r="O279" t="str">
        <f t="shared" si="14"/>
        <v>Light</v>
      </c>
      <c r="P279" t="str">
        <f>_xlfn.XLOOKUP(orders!C279,customers!$A$2:$A$1001,customers!$I$2:$I$1001,,0)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_xlfn.XLOOKUP(orders!D280,products!$A$2:$A$49,products!$B$2:$B$49,,0)</f>
        <v>Ara</v>
      </c>
      <c r="J280" t="str">
        <f>_xlfn.XLOOKUP(D280,products!$A$2:$A$49,products!$C$2:$C$49,,0)</f>
        <v>L</v>
      </c>
      <c r="K280" s="6">
        <f>_xlfn.XLOOKUP(D280,products!$A$2:$A$49,products!$D$2:$D$49,,0)</f>
        <v>0.2</v>
      </c>
      <c r="L280">
        <f>_xlfn.XLOOKUP(D280,products!$A$2:$A$49,products!$E$2:$E$49,,0)</f>
        <v>3.8849999999999998</v>
      </c>
      <c r="M280">
        <f t="shared" si="12"/>
        <v>7.77</v>
      </c>
      <c r="N280" t="str">
        <f t="shared" si="13"/>
        <v>Arabica</v>
      </c>
      <c r="O280" t="str">
        <f t="shared" si="14"/>
        <v>Light</v>
      </c>
      <c r="P280" t="str">
        <f>_xlfn.XLOOKUP(orders!C280,customers!$A$2:$A$1001,customers!$I$2:$I$1001,,0)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_xlfn.XLOOKUP(orders!D281,products!$A$2:$A$49,products!$B$2:$B$49,,0)</f>
        <v>Lib</v>
      </c>
      <c r="J281" t="str">
        <f>_xlfn.XLOOKUP(D281,products!$A$2:$A$49,products!$C$2:$C$49,,0)</f>
        <v>M</v>
      </c>
      <c r="K281" s="6">
        <f>_xlfn.XLOOKUP(D281,products!$A$2:$A$49,products!$D$2:$D$49,,0)</f>
        <v>2.5</v>
      </c>
      <c r="L281">
        <f>_xlfn.XLOOKUP(D281,products!$A$2:$A$49,products!$E$2:$E$49,,0)</f>
        <v>33.464999999999996</v>
      </c>
      <c r="M281">
        <f t="shared" si="12"/>
        <v>33.464999999999996</v>
      </c>
      <c r="N281" t="str">
        <f t="shared" si="13"/>
        <v>Liberica</v>
      </c>
      <c r="O281" t="str">
        <f t="shared" si="14"/>
        <v>Medium</v>
      </c>
      <c r="P281" t="str">
        <f>_xlfn.XLOOKUP(orders!C281,customers!$A$2:$A$1001,customers!$I$2:$I$1001,,0)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_xlfn.XLOOKUP(orders!D282,products!$A$2:$A$49,products!$B$2:$B$49,,0)</f>
        <v>Exc</v>
      </c>
      <c r="J282" t="str">
        <f>_xlfn.XLOOKUP(D282,products!$A$2:$A$49,products!$C$2:$C$49,,0)</f>
        <v>M</v>
      </c>
      <c r="K282" s="6">
        <f>_xlfn.XLOOKUP(D282,products!$A$2:$A$49,products!$D$2:$D$49,,0)</f>
        <v>0.5</v>
      </c>
      <c r="L282">
        <f>_xlfn.XLOOKUP(D282,products!$A$2:$A$49,products!$E$2:$E$49,,0)</f>
        <v>8.25</v>
      </c>
      <c r="M282">
        <f t="shared" si="12"/>
        <v>41.25</v>
      </c>
      <c r="N282" t="str">
        <f t="shared" si="13"/>
        <v>Excelsa</v>
      </c>
      <c r="O282" t="str">
        <f t="shared" si="14"/>
        <v>Medium</v>
      </c>
      <c r="P282" t="str">
        <f>_xlfn.XLOOKUP(orders!C282,customers!$A$2:$A$1001,customers!$I$2:$I$1001,,0)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_xlfn.XLOOKUP(orders!D283,products!$A$2:$A$49,products!$B$2:$B$49,,0)</f>
        <v>Exc</v>
      </c>
      <c r="J283" t="str">
        <f>_xlfn.XLOOKUP(D283,products!$A$2:$A$49,products!$C$2:$C$49,,0)</f>
        <v>L</v>
      </c>
      <c r="K283" s="6">
        <f>_xlfn.XLOOKUP(D283,products!$A$2:$A$49,products!$D$2:$D$49,,0)</f>
        <v>1</v>
      </c>
      <c r="L283">
        <f>_xlfn.XLOOKUP(D283,products!$A$2:$A$49,products!$E$2:$E$49,,0)</f>
        <v>14.85</v>
      </c>
      <c r="M283">
        <f t="shared" si="12"/>
        <v>59.4</v>
      </c>
      <c r="N283" t="str">
        <f t="shared" si="13"/>
        <v>Excelsa</v>
      </c>
      <c r="O283" t="str">
        <f t="shared" si="14"/>
        <v>Light</v>
      </c>
      <c r="P283" t="str">
        <f>_xlfn.XLOOKUP(orders!C283,customers!$A$2:$A$1001,customers!$I$2:$I$1001,,0)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_xlfn.XLOOKUP(orders!D284,products!$A$2:$A$49,products!$B$2:$B$49,,0)</f>
        <v>Ara</v>
      </c>
      <c r="J284" t="str">
        <f>_xlfn.XLOOKUP(D284,products!$A$2:$A$49,products!$C$2:$C$49,,0)</f>
        <v>L</v>
      </c>
      <c r="K284" s="6">
        <f>_xlfn.XLOOKUP(D284,products!$A$2:$A$49,products!$D$2:$D$49,,0)</f>
        <v>0.5</v>
      </c>
      <c r="L284">
        <f>_xlfn.XLOOKUP(D284,products!$A$2:$A$49,products!$E$2:$E$49,,0)</f>
        <v>7.77</v>
      </c>
      <c r="M284">
        <f t="shared" si="12"/>
        <v>7.77</v>
      </c>
      <c r="N284" t="str">
        <f t="shared" si="13"/>
        <v>Arabica</v>
      </c>
      <c r="O284" t="str">
        <f t="shared" si="14"/>
        <v>Light</v>
      </c>
      <c r="P284" t="str">
        <f>_xlfn.XLOOKUP(orders!C284,customers!$A$2:$A$1001,customers!$I$2:$I$1001,,0)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_xlfn.XLOOKUP(orders!D285,products!$A$2:$A$49,products!$B$2:$B$49,,0)</f>
        <v>Rob</v>
      </c>
      <c r="J285" t="str">
        <f>_xlfn.XLOOKUP(D285,products!$A$2:$A$49,products!$C$2:$C$49,,0)</f>
        <v>D</v>
      </c>
      <c r="K285" s="6">
        <f>_xlfn.XLOOKUP(D285,products!$A$2:$A$49,products!$D$2:$D$49,,0)</f>
        <v>0.5</v>
      </c>
      <c r="L285">
        <f>_xlfn.XLOOKUP(D285,products!$A$2:$A$49,products!$E$2:$E$49,,0)</f>
        <v>5.3699999999999992</v>
      </c>
      <c r="M285">
        <f t="shared" si="12"/>
        <v>5.3699999999999992</v>
      </c>
      <c r="N285" t="str">
        <f t="shared" si="13"/>
        <v>Robusta</v>
      </c>
      <c r="O285" t="str">
        <f t="shared" si="14"/>
        <v>Dark</v>
      </c>
      <c r="P285" t="str">
        <f>_xlfn.XLOOKUP(orders!C285,customers!$A$2:$A$1001,customers!$I$2:$I$1001,,0)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_xlfn.XLOOKUP(orders!D286,products!$A$2:$A$49,products!$B$2:$B$49,,0)</f>
        <v>Exc</v>
      </c>
      <c r="J286" t="str">
        <f>_xlfn.XLOOKUP(D286,products!$A$2:$A$49,products!$C$2:$C$49,,0)</f>
        <v>M</v>
      </c>
      <c r="K286" s="6">
        <f>_xlfn.XLOOKUP(D286,products!$A$2:$A$49,products!$D$2:$D$49,,0)</f>
        <v>2.5</v>
      </c>
      <c r="L286">
        <f>_xlfn.XLOOKUP(D286,products!$A$2:$A$49,products!$E$2:$E$49,,0)</f>
        <v>31.624999999999996</v>
      </c>
      <c r="M286">
        <f t="shared" si="12"/>
        <v>94.874999999999986</v>
      </c>
      <c r="N286" t="str">
        <f t="shared" si="13"/>
        <v>Excelsa</v>
      </c>
      <c r="O286" t="str">
        <f t="shared" si="14"/>
        <v>Medium</v>
      </c>
      <c r="P286" t="str">
        <f>_xlfn.XLOOKUP(orders!C286,customers!$A$2:$A$1001,customers!$I$2:$I$1001,,0)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_xlfn.XLOOKUP(orders!D287,products!$A$2:$A$49,products!$B$2:$B$49,,0)</f>
        <v>Lib</v>
      </c>
      <c r="J287" t="str">
        <f>_xlfn.XLOOKUP(D287,products!$A$2:$A$49,products!$C$2:$C$49,,0)</f>
        <v>L</v>
      </c>
      <c r="K287" s="6">
        <f>_xlfn.XLOOKUP(D287,products!$A$2:$A$49,products!$D$2:$D$49,,0)</f>
        <v>2.5</v>
      </c>
      <c r="L287">
        <f>_xlfn.XLOOKUP(D287,products!$A$2:$A$49,products!$E$2:$E$49,,0)</f>
        <v>36.454999999999998</v>
      </c>
      <c r="M287">
        <f t="shared" si="12"/>
        <v>36.454999999999998</v>
      </c>
      <c r="N287" t="str">
        <f t="shared" si="13"/>
        <v>Liberica</v>
      </c>
      <c r="O287" t="str">
        <f t="shared" si="14"/>
        <v>Light</v>
      </c>
      <c r="P287" t="str">
        <f>_xlfn.XLOOKUP(orders!C287,customers!$A$2:$A$1001,customers!$I$2:$I$1001,,0)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_xlfn.XLOOKUP(orders!D288,products!$A$2:$A$49,products!$B$2:$B$49,,0)</f>
        <v>Ara</v>
      </c>
      <c r="J288" t="str">
        <f>_xlfn.XLOOKUP(D288,products!$A$2:$A$49,products!$C$2:$C$49,,0)</f>
        <v>M</v>
      </c>
      <c r="K288" s="6">
        <f>_xlfn.XLOOKUP(D288,products!$A$2:$A$49,products!$D$2:$D$49,,0)</f>
        <v>0.2</v>
      </c>
      <c r="L288">
        <f>_xlfn.XLOOKUP(D288,products!$A$2:$A$49,products!$E$2:$E$49,,0)</f>
        <v>3.375</v>
      </c>
      <c r="M288">
        <f t="shared" si="12"/>
        <v>13.5</v>
      </c>
      <c r="N288" t="str">
        <f t="shared" si="13"/>
        <v>Arabica</v>
      </c>
      <c r="O288" t="str">
        <f t="shared" si="14"/>
        <v>Medium</v>
      </c>
      <c r="P288" t="str">
        <f>_xlfn.XLOOKUP(orders!C288,customers!$A$2:$A$1001,customers!$I$2:$I$1001,,0)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_xlfn.XLOOKUP(orders!D289,products!$A$2:$A$49,products!$B$2:$B$49,,0)</f>
        <v>Rob</v>
      </c>
      <c r="J289" t="str">
        <f>_xlfn.XLOOKUP(D289,products!$A$2:$A$49,products!$C$2:$C$49,,0)</f>
        <v>L</v>
      </c>
      <c r="K289" s="6">
        <f>_xlfn.XLOOKUP(D289,products!$A$2:$A$49,products!$D$2:$D$49,,0)</f>
        <v>0.2</v>
      </c>
      <c r="L289">
        <f>_xlfn.XLOOKUP(D289,products!$A$2:$A$49,products!$E$2:$E$49,,0)</f>
        <v>3.5849999999999995</v>
      </c>
      <c r="M289">
        <f t="shared" si="12"/>
        <v>14.339999999999998</v>
      </c>
      <c r="N289" t="str">
        <f t="shared" si="13"/>
        <v>Robusta</v>
      </c>
      <c r="O289" t="str">
        <f t="shared" si="14"/>
        <v>Light</v>
      </c>
      <c r="P289" t="str">
        <f>_xlfn.XLOOKUP(orders!C289,customers!$A$2:$A$1001,customers!$I$2:$I$1001,,0)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_xlfn.XLOOKUP(orders!D290,products!$A$2:$A$49,products!$B$2:$B$49,,0)</f>
        <v>Exc</v>
      </c>
      <c r="J290" t="str">
        <f>_xlfn.XLOOKUP(D290,products!$A$2:$A$49,products!$C$2:$C$49,,0)</f>
        <v>M</v>
      </c>
      <c r="K290" s="6">
        <f>_xlfn.XLOOKUP(D290,products!$A$2:$A$49,products!$D$2:$D$49,,0)</f>
        <v>0.5</v>
      </c>
      <c r="L290">
        <f>_xlfn.XLOOKUP(D290,products!$A$2:$A$49,products!$E$2:$E$49,,0)</f>
        <v>8.25</v>
      </c>
      <c r="M290">
        <f t="shared" si="12"/>
        <v>8.25</v>
      </c>
      <c r="N290" t="str">
        <f t="shared" si="13"/>
        <v>Excelsa</v>
      </c>
      <c r="O290" t="str">
        <f t="shared" si="14"/>
        <v>Medium</v>
      </c>
      <c r="P290" t="str">
        <f>_xlfn.XLOOKUP(orders!C290,customers!$A$2:$A$1001,customers!$I$2:$I$1001,,0)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_xlfn.XLOOKUP(orders!D291,products!$A$2:$A$49,products!$B$2:$B$49,,0)</f>
        <v>Rob</v>
      </c>
      <c r="J291" t="str">
        <f>_xlfn.XLOOKUP(D291,products!$A$2:$A$49,products!$C$2:$C$49,,0)</f>
        <v>D</v>
      </c>
      <c r="K291" s="6">
        <f>_xlfn.XLOOKUP(D291,products!$A$2:$A$49,products!$D$2:$D$49,,0)</f>
        <v>0.2</v>
      </c>
      <c r="L291">
        <f>_xlfn.XLOOKUP(D291,products!$A$2:$A$49,products!$E$2:$E$49,,0)</f>
        <v>2.6849999999999996</v>
      </c>
      <c r="M291">
        <f t="shared" si="12"/>
        <v>13.424999999999997</v>
      </c>
      <c r="N291" t="str">
        <f t="shared" si="13"/>
        <v>Robusta</v>
      </c>
      <c r="O291" t="str">
        <f t="shared" si="14"/>
        <v>Dark</v>
      </c>
      <c r="P291" t="str">
        <f>_xlfn.XLOOKUP(orders!C291,customers!$A$2:$A$1001,customers!$I$2:$I$1001,,0)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_xlfn.XLOOKUP(orders!D292,products!$A$2:$A$49,products!$B$2:$B$49,,0)</f>
        <v>Ara</v>
      </c>
      <c r="J292" t="str">
        <f>_xlfn.XLOOKUP(D292,products!$A$2:$A$49,products!$C$2:$C$49,,0)</f>
        <v>D</v>
      </c>
      <c r="K292" s="6">
        <f>_xlfn.XLOOKUP(D292,products!$A$2:$A$49,products!$D$2:$D$49,,0)</f>
        <v>1</v>
      </c>
      <c r="L292">
        <f>_xlfn.XLOOKUP(D292,products!$A$2:$A$49,products!$E$2:$E$49,,0)</f>
        <v>9.9499999999999993</v>
      </c>
      <c r="M292">
        <f t="shared" si="12"/>
        <v>49.75</v>
      </c>
      <c r="N292" t="str">
        <f t="shared" si="13"/>
        <v>Arabica</v>
      </c>
      <c r="O292" t="str">
        <f t="shared" si="14"/>
        <v>Dark</v>
      </c>
      <c r="P292" t="str">
        <f>_xlfn.XLOOKUP(orders!C292,customers!$A$2:$A$1001,customers!$I$2:$I$1001,,0)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_xlfn.XLOOKUP(orders!D293,products!$A$2:$A$49,products!$B$2:$B$49,,0)</f>
        <v>Exc</v>
      </c>
      <c r="J293" t="str">
        <f>_xlfn.XLOOKUP(D293,products!$A$2:$A$49,products!$C$2:$C$49,,0)</f>
        <v>M</v>
      </c>
      <c r="K293" s="6">
        <f>_xlfn.XLOOKUP(D293,products!$A$2:$A$49,products!$D$2:$D$49,,0)</f>
        <v>0.5</v>
      </c>
      <c r="L293">
        <f>_xlfn.XLOOKUP(D293,products!$A$2:$A$49,products!$E$2:$E$49,,0)</f>
        <v>8.25</v>
      </c>
      <c r="M293">
        <f t="shared" si="12"/>
        <v>16.5</v>
      </c>
      <c r="N293" t="str">
        <f t="shared" si="13"/>
        <v>Excelsa</v>
      </c>
      <c r="O293" t="str">
        <f t="shared" si="14"/>
        <v>Medium</v>
      </c>
      <c r="P293" t="str">
        <f>_xlfn.XLOOKUP(orders!C293,customers!$A$2:$A$1001,customers!$I$2:$I$1001,,0)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_xlfn.XLOOKUP(orders!D294,products!$A$2:$A$49,products!$B$2:$B$49,,0)</f>
        <v>Ara</v>
      </c>
      <c r="J294" t="str">
        <f>_xlfn.XLOOKUP(D294,products!$A$2:$A$49,products!$C$2:$C$49,,0)</f>
        <v>D</v>
      </c>
      <c r="K294" s="6">
        <f>_xlfn.XLOOKUP(D294,products!$A$2:$A$49,products!$D$2:$D$49,,0)</f>
        <v>0.5</v>
      </c>
      <c r="L294">
        <f>_xlfn.XLOOKUP(D294,products!$A$2:$A$49,products!$E$2:$E$49,,0)</f>
        <v>5.97</v>
      </c>
      <c r="M294">
        <f t="shared" si="12"/>
        <v>17.91</v>
      </c>
      <c r="N294" t="str">
        <f t="shared" si="13"/>
        <v>Arabica</v>
      </c>
      <c r="O294" t="str">
        <f t="shared" si="14"/>
        <v>Dark</v>
      </c>
      <c r="P294" t="str">
        <f>_xlfn.XLOOKUP(orders!C294,customers!$A$2:$A$1001,customers!$I$2:$I$1001,,0)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_xlfn.XLOOKUP(orders!D295,products!$A$2:$A$49,products!$B$2:$B$49,,0)</f>
        <v>Ara</v>
      </c>
      <c r="J295" t="str">
        <f>_xlfn.XLOOKUP(D295,products!$A$2:$A$49,products!$C$2:$C$49,,0)</f>
        <v>D</v>
      </c>
      <c r="K295" s="6">
        <f>_xlfn.XLOOKUP(D295,products!$A$2:$A$49,products!$D$2:$D$49,,0)</f>
        <v>0.5</v>
      </c>
      <c r="L295">
        <f>_xlfn.XLOOKUP(D295,products!$A$2:$A$49,products!$E$2:$E$49,,0)</f>
        <v>5.97</v>
      </c>
      <c r="M295">
        <f t="shared" si="12"/>
        <v>29.849999999999998</v>
      </c>
      <c r="N295" t="str">
        <f t="shared" si="13"/>
        <v>Arabica</v>
      </c>
      <c r="O295" t="str">
        <f t="shared" si="14"/>
        <v>Dark</v>
      </c>
      <c r="P295" t="str">
        <f>_xlfn.XLOOKUP(orders!C295,customers!$A$2:$A$1001,customers!$I$2:$I$1001,,0)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_xlfn.XLOOKUP(orders!D296,products!$A$2:$A$49,products!$B$2:$B$49,,0)</f>
        <v>Exc</v>
      </c>
      <c r="J296" t="str">
        <f>_xlfn.XLOOKUP(D296,products!$A$2:$A$49,products!$C$2:$C$49,,0)</f>
        <v>L</v>
      </c>
      <c r="K296" s="6">
        <f>_xlfn.XLOOKUP(D296,products!$A$2:$A$49,products!$D$2:$D$49,,0)</f>
        <v>1</v>
      </c>
      <c r="L296">
        <f>_xlfn.XLOOKUP(D296,products!$A$2:$A$49,products!$E$2:$E$49,,0)</f>
        <v>14.85</v>
      </c>
      <c r="M296">
        <f t="shared" si="12"/>
        <v>44.55</v>
      </c>
      <c r="N296" t="str">
        <f t="shared" si="13"/>
        <v>Excelsa</v>
      </c>
      <c r="O296" t="str">
        <f t="shared" si="14"/>
        <v>Light</v>
      </c>
      <c r="P296" t="str">
        <f>_xlfn.XLOOKUP(orders!C296,customers!$A$2:$A$1001,customers!$I$2:$I$1001,,0)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_xlfn.XLOOKUP(orders!D297,products!$A$2:$A$49,products!$B$2:$B$49,,0)</f>
        <v>Exc</v>
      </c>
      <c r="J297" t="str">
        <f>_xlfn.XLOOKUP(D297,products!$A$2:$A$49,products!$C$2:$C$49,,0)</f>
        <v>M</v>
      </c>
      <c r="K297" s="6">
        <f>_xlfn.XLOOKUP(D297,products!$A$2:$A$49,products!$D$2:$D$49,,0)</f>
        <v>1</v>
      </c>
      <c r="L297">
        <f>_xlfn.XLOOKUP(D297,products!$A$2:$A$49,products!$E$2:$E$49,,0)</f>
        <v>13.75</v>
      </c>
      <c r="M297">
        <f t="shared" si="12"/>
        <v>27.5</v>
      </c>
      <c r="N297" t="str">
        <f t="shared" si="13"/>
        <v>Excelsa</v>
      </c>
      <c r="O297" t="str">
        <f t="shared" si="14"/>
        <v>Medium</v>
      </c>
      <c r="P297" t="str">
        <f>_xlfn.XLOOKUP(orders!C297,customers!$A$2:$A$1001,customers!$I$2:$I$1001,,0)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_xlfn.XLOOKUP(orders!D298,products!$A$2:$A$49,products!$B$2:$B$49,,0)</f>
        <v>Rob</v>
      </c>
      <c r="J298" t="str">
        <f>_xlfn.XLOOKUP(D298,products!$A$2:$A$49,products!$C$2:$C$49,,0)</f>
        <v>M</v>
      </c>
      <c r="K298" s="6">
        <f>_xlfn.XLOOKUP(D298,products!$A$2:$A$49,products!$D$2:$D$49,,0)</f>
        <v>0.5</v>
      </c>
      <c r="L298">
        <f>_xlfn.XLOOKUP(D298,products!$A$2:$A$49,products!$E$2:$E$49,,0)</f>
        <v>5.97</v>
      </c>
      <c r="M298">
        <f t="shared" si="12"/>
        <v>35.82</v>
      </c>
      <c r="N298" t="str">
        <f t="shared" si="13"/>
        <v>Robusta</v>
      </c>
      <c r="O298" t="str">
        <f t="shared" si="14"/>
        <v>Medium</v>
      </c>
      <c r="P298" t="str">
        <f>_xlfn.XLOOKUP(orders!C298,customers!$A$2:$A$1001,customers!$I$2:$I$1001,,0)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_xlfn.XLOOKUP(orders!D299,products!$A$2:$A$49,products!$B$2:$B$49,,0)</f>
        <v>Rob</v>
      </c>
      <c r="J299" t="str">
        <f>_xlfn.XLOOKUP(D299,products!$A$2:$A$49,products!$C$2:$C$49,,0)</f>
        <v>D</v>
      </c>
      <c r="K299" s="6">
        <f>_xlfn.XLOOKUP(D299,products!$A$2:$A$49,products!$D$2:$D$49,,0)</f>
        <v>0.5</v>
      </c>
      <c r="L299">
        <f>_xlfn.XLOOKUP(D299,products!$A$2:$A$49,products!$E$2:$E$49,,0)</f>
        <v>5.3699999999999992</v>
      </c>
      <c r="M299">
        <f t="shared" si="12"/>
        <v>16.11</v>
      </c>
      <c r="N299" t="str">
        <f t="shared" si="13"/>
        <v>Robusta</v>
      </c>
      <c r="O299" t="str">
        <f t="shared" si="14"/>
        <v>Dark</v>
      </c>
      <c r="P299" t="str">
        <f>_xlfn.XLOOKUP(orders!C299,customers!$A$2:$A$1001,customers!$I$2:$I$1001,,0)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_xlfn.XLOOKUP(orders!D300,products!$A$2:$A$49,products!$B$2:$B$49,,0)</f>
        <v>Exc</v>
      </c>
      <c r="J300" t="str">
        <f>_xlfn.XLOOKUP(D300,products!$A$2:$A$49,products!$C$2:$C$49,,0)</f>
        <v>L</v>
      </c>
      <c r="K300" s="6">
        <f>_xlfn.XLOOKUP(D300,products!$A$2:$A$49,products!$D$2:$D$49,,0)</f>
        <v>0.2</v>
      </c>
      <c r="L300">
        <f>_xlfn.XLOOKUP(D300,products!$A$2:$A$49,products!$E$2:$E$49,,0)</f>
        <v>4.4550000000000001</v>
      </c>
      <c r="M300">
        <f t="shared" si="12"/>
        <v>26.73</v>
      </c>
      <c r="N300" t="str">
        <f t="shared" si="13"/>
        <v>Excelsa</v>
      </c>
      <c r="O300" t="str">
        <f t="shared" si="14"/>
        <v>Light</v>
      </c>
      <c r="P300" t="str">
        <f>_xlfn.XLOOKUP(orders!C300,customers!$A$2:$A$1001,customers!$I$2:$I$1001,,0)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_xlfn.XLOOKUP(orders!D301,products!$A$2:$A$49,products!$B$2:$B$49,,0)</f>
        <v>Exc</v>
      </c>
      <c r="J301" t="str">
        <f>_xlfn.XLOOKUP(D301,products!$A$2:$A$49,products!$C$2:$C$49,,0)</f>
        <v>L</v>
      </c>
      <c r="K301" s="6">
        <f>_xlfn.XLOOKUP(D301,products!$A$2:$A$49,products!$D$2:$D$49,,0)</f>
        <v>2.5</v>
      </c>
      <c r="L301">
        <f>_xlfn.XLOOKUP(D301,products!$A$2:$A$49,products!$E$2:$E$49,,0)</f>
        <v>34.154999999999994</v>
      </c>
      <c r="M301">
        <f t="shared" si="12"/>
        <v>204.92999999999995</v>
      </c>
      <c r="N301" t="str">
        <f t="shared" si="13"/>
        <v>Excelsa</v>
      </c>
      <c r="O301" t="str">
        <f t="shared" si="14"/>
        <v>Light</v>
      </c>
      <c r="P301" t="str">
        <f>_xlfn.XLOOKUP(orders!C301,customers!$A$2:$A$1001,customers!$I$2:$I$1001,,0)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_xlfn.XLOOKUP(orders!D302,products!$A$2:$A$49,products!$B$2:$B$49,,0)</f>
        <v>Ara</v>
      </c>
      <c r="J302" t="str">
        <f>_xlfn.XLOOKUP(D302,products!$A$2:$A$49,products!$C$2:$C$49,,0)</f>
        <v>L</v>
      </c>
      <c r="K302" s="6">
        <f>_xlfn.XLOOKUP(D302,products!$A$2:$A$49,products!$D$2:$D$49,,0)</f>
        <v>1</v>
      </c>
      <c r="L302">
        <f>_xlfn.XLOOKUP(D302,products!$A$2:$A$49,products!$E$2:$E$49,,0)</f>
        <v>12.95</v>
      </c>
      <c r="M302">
        <f t="shared" si="12"/>
        <v>38.849999999999994</v>
      </c>
      <c r="N302" t="str">
        <f t="shared" si="13"/>
        <v>Arabica</v>
      </c>
      <c r="O302" t="str">
        <f t="shared" si="14"/>
        <v>Light</v>
      </c>
      <c r="P302" t="str">
        <f>_xlfn.XLOOKUP(orders!C302,customers!$A$2:$A$1001,customers!$I$2:$I$1001,,0)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_xlfn.XLOOKUP(orders!D303,products!$A$2:$A$49,products!$B$2:$B$49,,0)</f>
        <v>Lib</v>
      </c>
      <c r="J303" t="str">
        <f>_xlfn.XLOOKUP(D303,products!$A$2:$A$49,products!$C$2:$C$49,,0)</f>
        <v>D</v>
      </c>
      <c r="K303" s="6">
        <f>_xlfn.XLOOKUP(D303,products!$A$2:$A$49,products!$D$2:$D$49,,0)</f>
        <v>0.2</v>
      </c>
      <c r="L303">
        <f>_xlfn.XLOOKUP(D303,products!$A$2:$A$49,products!$E$2:$E$49,,0)</f>
        <v>3.8849999999999998</v>
      </c>
      <c r="M303">
        <f t="shared" si="12"/>
        <v>15.54</v>
      </c>
      <c r="N303" t="str">
        <f t="shared" si="13"/>
        <v>Liberica</v>
      </c>
      <c r="O303" t="str">
        <f t="shared" si="14"/>
        <v>Dark</v>
      </c>
      <c r="P303" t="str">
        <f>_xlfn.XLOOKUP(orders!C303,customers!$A$2:$A$1001,customers!$I$2:$I$1001,,0)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_xlfn.XLOOKUP(orders!D304,products!$A$2:$A$49,products!$B$2:$B$49,,0)</f>
        <v>Ara</v>
      </c>
      <c r="J304" t="str">
        <f>_xlfn.XLOOKUP(D304,products!$A$2:$A$49,products!$C$2:$C$49,,0)</f>
        <v>M</v>
      </c>
      <c r="K304" s="6">
        <f>_xlfn.XLOOKUP(D304,products!$A$2:$A$49,products!$D$2:$D$49,,0)</f>
        <v>0.5</v>
      </c>
      <c r="L304">
        <f>_xlfn.XLOOKUP(D304,products!$A$2:$A$49,products!$E$2:$E$49,,0)</f>
        <v>6.75</v>
      </c>
      <c r="M304">
        <f t="shared" si="12"/>
        <v>6.75</v>
      </c>
      <c r="N304" t="str">
        <f t="shared" si="13"/>
        <v>Arabica</v>
      </c>
      <c r="O304" t="str">
        <f t="shared" si="14"/>
        <v>Medium</v>
      </c>
      <c r="P304" t="str">
        <f>_xlfn.XLOOKUP(orders!C304,customers!$A$2:$A$1001,customers!$I$2:$I$1001,,0)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_xlfn.XLOOKUP(orders!D305,products!$A$2:$A$49,products!$B$2:$B$49,,0)</f>
        <v>Exc</v>
      </c>
      <c r="J305" t="str">
        <f>_xlfn.XLOOKUP(D305,products!$A$2:$A$49,products!$C$2:$C$49,,0)</f>
        <v>D</v>
      </c>
      <c r="K305" s="6">
        <f>_xlfn.XLOOKUP(D305,products!$A$2:$A$49,products!$D$2:$D$49,,0)</f>
        <v>2.5</v>
      </c>
      <c r="L305">
        <f>_xlfn.XLOOKUP(D305,products!$A$2:$A$49,products!$E$2:$E$49,,0)</f>
        <v>27.945</v>
      </c>
      <c r="M305">
        <f t="shared" si="12"/>
        <v>111.78</v>
      </c>
      <c r="N305" t="str">
        <f t="shared" si="13"/>
        <v>Excelsa</v>
      </c>
      <c r="O305" t="str">
        <f t="shared" si="14"/>
        <v>Dark</v>
      </c>
      <c r="P305" t="str">
        <f>_xlfn.XLOOKUP(orders!C305,customers!$A$2:$A$1001,customers!$I$2:$I$1001,,0)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_xlfn.XLOOKUP(orders!D306,products!$A$2:$A$49,products!$B$2:$B$49,,0)</f>
        <v>Ara</v>
      </c>
      <c r="J306" t="str">
        <f>_xlfn.XLOOKUP(D306,products!$A$2:$A$49,products!$C$2:$C$49,,0)</f>
        <v>L</v>
      </c>
      <c r="K306" s="6">
        <f>_xlfn.XLOOKUP(D306,products!$A$2:$A$49,products!$D$2:$D$49,,0)</f>
        <v>0.2</v>
      </c>
      <c r="L306">
        <f>_xlfn.XLOOKUP(D306,products!$A$2:$A$49,products!$E$2:$E$49,,0)</f>
        <v>3.8849999999999998</v>
      </c>
      <c r="M306">
        <f t="shared" si="12"/>
        <v>3.8849999999999998</v>
      </c>
      <c r="N306" t="str">
        <f t="shared" si="13"/>
        <v>Arabica</v>
      </c>
      <c r="O306" t="str">
        <f t="shared" si="14"/>
        <v>Light</v>
      </c>
      <c r="P306" t="str">
        <f>_xlfn.XLOOKUP(orders!C306,customers!$A$2:$A$1001,customers!$I$2:$I$1001,,0)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_xlfn.XLOOKUP(orders!D307,products!$A$2:$A$49,products!$B$2:$B$49,,0)</f>
        <v>Lib</v>
      </c>
      <c r="J307" t="str">
        <f>_xlfn.XLOOKUP(D307,products!$A$2:$A$49,products!$C$2:$C$49,,0)</f>
        <v>M</v>
      </c>
      <c r="K307" s="6">
        <f>_xlfn.XLOOKUP(D307,products!$A$2:$A$49,products!$D$2:$D$49,,0)</f>
        <v>0.2</v>
      </c>
      <c r="L307">
        <f>_xlfn.XLOOKUP(D307,products!$A$2:$A$49,products!$E$2:$E$49,,0)</f>
        <v>4.3650000000000002</v>
      </c>
      <c r="M307">
        <f t="shared" si="12"/>
        <v>21.825000000000003</v>
      </c>
      <c r="N307" t="str">
        <f t="shared" si="13"/>
        <v>Liberica</v>
      </c>
      <c r="O307" t="str">
        <f t="shared" si="14"/>
        <v>Medium</v>
      </c>
      <c r="P307" t="str">
        <f>_xlfn.XLOOKUP(orders!C307,customers!$A$2:$A$1001,customers!$I$2:$I$1001,,0)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_xlfn.XLOOKUP(orders!D308,products!$A$2:$A$49,products!$B$2:$B$49,,0)</f>
        <v>Rob</v>
      </c>
      <c r="J308" t="str">
        <f>_xlfn.XLOOKUP(D308,products!$A$2:$A$49,products!$C$2:$C$49,,0)</f>
        <v>M</v>
      </c>
      <c r="K308" s="6">
        <f>_xlfn.XLOOKUP(D308,products!$A$2:$A$49,products!$D$2:$D$49,,0)</f>
        <v>0.2</v>
      </c>
      <c r="L308">
        <f>_xlfn.XLOOKUP(D308,products!$A$2:$A$49,products!$E$2:$E$49,,0)</f>
        <v>2.9849999999999999</v>
      </c>
      <c r="M308">
        <f t="shared" si="12"/>
        <v>14.924999999999999</v>
      </c>
      <c r="N308" t="str">
        <f t="shared" si="13"/>
        <v>Robusta</v>
      </c>
      <c r="O308" t="str">
        <f t="shared" si="14"/>
        <v>Medium</v>
      </c>
      <c r="P308" t="str">
        <f>_xlfn.XLOOKUP(orders!C308,customers!$A$2:$A$1001,customers!$I$2:$I$1001,,0)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_xlfn.XLOOKUP(orders!D309,products!$A$2:$A$49,products!$B$2:$B$49,,0)</f>
        <v>Ara</v>
      </c>
      <c r="J309" t="str">
        <f>_xlfn.XLOOKUP(D309,products!$A$2:$A$49,products!$C$2:$C$49,,0)</f>
        <v>M</v>
      </c>
      <c r="K309" s="6">
        <f>_xlfn.XLOOKUP(D309,products!$A$2:$A$49,products!$D$2:$D$49,,0)</f>
        <v>1</v>
      </c>
      <c r="L309">
        <f>_xlfn.XLOOKUP(D309,products!$A$2:$A$49,products!$E$2:$E$49,,0)</f>
        <v>11.25</v>
      </c>
      <c r="M309">
        <f t="shared" si="12"/>
        <v>33.75</v>
      </c>
      <c r="N309" t="str">
        <f t="shared" si="13"/>
        <v>Arabica</v>
      </c>
      <c r="O309" t="str">
        <f t="shared" si="14"/>
        <v>Medium</v>
      </c>
      <c r="P309" t="str">
        <f>_xlfn.XLOOKUP(orders!C309,customers!$A$2:$A$1001,customers!$I$2:$I$1001,,0)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_xlfn.XLOOKUP(orders!D310,products!$A$2:$A$49,products!$B$2:$B$49,,0)</f>
        <v>Ara</v>
      </c>
      <c r="J310" t="str">
        <f>_xlfn.XLOOKUP(D310,products!$A$2:$A$49,products!$C$2:$C$49,,0)</f>
        <v>M</v>
      </c>
      <c r="K310" s="6">
        <f>_xlfn.XLOOKUP(D310,products!$A$2:$A$49,products!$D$2:$D$49,,0)</f>
        <v>1</v>
      </c>
      <c r="L310">
        <f>_xlfn.XLOOKUP(D310,products!$A$2:$A$49,products!$E$2:$E$49,,0)</f>
        <v>11.25</v>
      </c>
      <c r="M310">
        <f t="shared" si="12"/>
        <v>33.75</v>
      </c>
      <c r="N310" t="str">
        <f t="shared" si="13"/>
        <v>Arabica</v>
      </c>
      <c r="O310" t="str">
        <f t="shared" si="14"/>
        <v>Medium</v>
      </c>
      <c r="P310" t="str">
        <f>_xlfn.XLOOKUP(orders!C310,customers!$A$2:$A$1001,customers!$I$2:$I$1001,,0)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_xlfn.XLOOKUP(orders!D311,products!$A$2:$A$49,products!$B$2:$B$49,,0)</f>
        <v>Lib</v>
      </c>
      <c r="J311" t="str">
        <f>_xlfn.XLOOKUP(D311,products!$A$2:$A$49,products!$C$2:$C$49,,0)</f>
        <v>M</v>
      </c>
      <c r="K311" s="6">
        <f>_xlfn.XLOOKUP(D311,products!$A$2:$A$49,products!$D$2:$D$49,,0)</f>
        <v>0.2</v>
      </c>
      <c r="L311">
        <f>_xlfn.XLOOKUP(D311,products!$A$2:$A$49,products!$E$2:$E$49,,0)</f>
        <v>4.3650000000000002</v>
      </c>
      <c r="M311">
        <f t="shared" si="12"/>
        <v>26.19</v>
      </c>
      <c r="N311" t="str">
        <f t="shared" si="13"/>
        <v>Liberica</v>
      </c>
      <c r="O311" t="str">
        <f t="shared" si="14"/>
        <v>Medium</v>
      </c>
      <c r="P311" t="str">
        <f>_xlfn.XLOOKUP(orders!C311,customers!$A$2:$A$1001,customers!$I$2:$I$1001,,0)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_xlfn.XLOOKUP(orders!D312,products!$A$2:$A$49,products!$B$2:$B$49,,0)</f>
        <v>Exc</v>
      </c>
      <c r="J312" t="str">
        <f>_xlfn.XLOOKUP(D312,products!$A$2:$A$49,products!$C$2:$C$49,,0)</f>
        <v>L</v>
      </c>
      <c r="K312" s="6">
        <f>_xlfn.XLOOKUP(D312,products!$A$2:$A$49,products!$D$2:$D$49,,0)</f>
        <v>1</v>
      </c>
      <c r="L312">
        <f>_xlfn.XLOOKUP(D312,products!$A$2:$A$49,products!$E$2:$E$49,,0)</f>
        <v>14.85</v>
      </c>
      <c r="M312">
        <f t="shared" si="12"/>
        <v>14.85</v>
      </c>
      <c r="N312" t="str">
        <f t="shared" si="13"/>
        <v>Excelsa</v>
      </c>
      <c r="O312" t="str">
        <f t="shared" si="14"/>
        <v>Light</v>
      </c>
      <c r="P312" t="str">
        <f>_xlfn.XLOOKUP(orders!C312,customers!$A$2:$A$1001,customers!$I$2:$I$1001,,0)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_xlfn.XLOOKUP(orders!D313,products!$A$2:$A$49,products!$B$2:$B$49,,0)</f>
        <v>Exc</v>
      </c>
      <c r="J313" t="str">
        <f>_xlfn.XLOOKUP(D313,products!$A$2:$A$49,products!$C$2:$C$49,,0)</f>
        <v>M</v>
      </c>
      <c r="K313" s="6">
        <f>_xlfn.XLOOKUP(D313,products!$A$2:$A$49,products!$D$2:$D$49,,0)</f>
        <v>2.5</v>
      </c>
      <c r="L313">
        <f>_xlfn.XLOOKUP(D313,products!$A$2:$A$49,products!$E$2:$E$49,,0)</f>
        <v>31.624999999999996</v>
      </c>
      <c r="M313">
        <f t="shared" si="12"/>
        <v>189.74999999999997</v>
      </c>
      <c r="N313" t="str">
        <f t="shared" si="13"/>
        <v>Excelsa</v>
      </c>
      <c r="O313" t="str">
        <f t="shared" si="14"/>
        <v>Medium</v>
      </c>
      <c r="P313" t="str">
        <f>_xlfn.XLOOKUP(orders!C313,customers!$A$2:$A$1001,customers!$I$2:$I$1001,,0)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_xlfn.XLOOKUP(orders!D314,products!$A$2:$A$49,products!$B$2:$B$49,,0)</f>
        <v>Rob</v>
      </c>
      <c r="J314" t="str">
        <f>_xlfn.XLOOKUP(D314,products!$A$2:$A$49,products!$C$2:$C$49,,0)</f>
        <v>M</v>
      </c>
      <c r="K314" s="6">
        <f>_xlfn.XLOOKUP(D314,products!$A$2:$A$49,products!$D$2:$D$49,,0)</f>
        <v>0.5</v>
      </c>
      <c r="L314">
        <f>_xlfn.XLOOKUP(D314,products!$A$2:$A$49,products!$E$2:$E$49,,0)</f>
        <v>5.97</v>
      </c>
      <c r="M314">
        <f t="shared" si="12"/>
        <v>5.97</v>
      </c>
      <c r="N314" t="str">
        <f t="shared" si="13"/>
        <v>Robusta</v>
      </c>
      <c r="O314" t="str">
        <f t="shared" si="14"/>
        <v>Medium</v>
      </c>
      <c r="P314" t="str">
        <f>_xlfn.XLOOKUP(orders!C314,customers!$A$2:$A$1001,customers!$I$2:$I$1001,,0)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_xlfn.XLOOKUP(orders!D315,products!$A$2:$A$49,products!$B$2:$B$49,,0)</f>
        <v>Rob</v>
      </c>
      <c r="J315" t="str">
        <f>_xlfn.XLOOKUP(D315,products!$A$2:$A$49,products!$C$2:$C$49,,0)</f>
        <v>M</v>
      </c>
      <c r="K315" s="6">
        <f>_xlfn.XLOOKUP(D315,products!$A$2:$A$49,products!$D$2:$D$49,,0)</f>
        <v>1</v>
      </c>
      <c r="L315">
        <f>_xlfn.XLOOKUP(D315,products!$A$2:$A$49,products!$E$2:$E$49,,0)</f>
        <v>9.9499999999999993</v>
      </c>
      <c r="M315">
        <f t="shared" si="12"/>
        <v>29.849999999999998</v>
      </c>
      <c r="N315" t="str">
        <f t="shared" si="13"/>
        <v>Robusta</v>
      </c>
      <c r="O315" t="str">
        <f t="shared" si="14"/>
        <v>Medium</v>
      </c>
      <c r="P315" t="str">
        <f>_xlfn.XLOOKUP(orders!C315,customers!$A$2:$A$1001,customers!$I$2:$I$1001,,0)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_xlfn.XLOOKUP(orders!D316,products!$A$2:$A$49,products!$B$2:$B$49,,0)</f>
        <v>Rob</v>
      </c>
      <c r="J316" t="str">
        <f>_xlfn.XLOOKUP(D316,products!$A$2:$A$49,products!$C$2:$C$49,,0)</f>
        <v>D</v>
      </c>
      <c r="K316" s="6">
        <f>_xlfn.XLOOKUP(D316,products!$A$2:$A$49,products!$D$2:$D$49,,0)</f>
        <v>1</v>
      </c>
      <c r="L316">
        <f>_xlfn.XLOOKUP(D316,products!$A$2:$A$49,products!$E$2:$E$49,,0)</f>
        <v>8.9499999999999993</v>
      </c>
      <c r="M316">
        <f t="shared" si="12"/>
        <v>44.75</v>
      </c>
      <c r="N316" t="str">
        <f t="shared" si="13"/>
        <v>Robusta</v>
      </c>
      <c r="O316" t="str">
        <f t="shared" si="14"/>
        <v>Dark</v>
      </c>
      <c r="P316" t="str">
        <f>_xlfn.XLOOKUP(orders!C316,customers!$A$2:$A$1001,customers!$I$2:$I$1001,,0)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_xlfn.XLOOKUP(orders!D317,products!$A$2:$A$49,products!$B$2:$B$49,,0)</f>
        <v>Exc</v>
      </c>
      <c r="J317" t="str">
        <f>_xlfn.XLOOKUP(D317,products!$A$2:$A$49,products!$C$2:$C$49,,0)</f>
        <v>L</v>
      </c>
      <c r="K317" s="6">
        <f>_xlfn.XLOOKUP(D317,products!$A$2:$A$49,products!$D$2:$D$49,,0)</f>
        <v>2.5</v>
      </c>
      <c r="L317">
        <f>_xlfn.XLOOKUP(D317,products!$A$2:$A$49,products!$E$2:$E$49,,0)</f>
        <v>34.154999999999994</v>
      </c>
      <c r="M317">
        <f t="shared" si="12"/>
        <v>34.154999999999994</v>
      </c>
      <c r="N317" t="str">
        <f t="shared" si="13"/>
        <v>Excelsa</v>
      </c>
      <c r="O317" t="str">
        <f t="shared" si="14"/>
        <v>Light</v>
      </c>
      <c r="P317" t="str">
        <f>_xlfn.XLOOKUP(orders!C317,customers!$A$2:$A$1001,customers!$I$2:$I$1001,,0)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_xlfn.XLOOKUP(orders!D318,products!$A$2:$A$49,products!$B$2:$B$49,,0)</f>
        <v>Exc</v>
      </c>
      <c r="J318" t="str">
        <f>_xlfn.XLOOKUP(D318,products!$A$2:$A$49,products!$C$2:$C$49,,0)</f>
        <v>L</v>
      </c>
      <c r="K318" s="6">
        <f>_xlfn.XLOOKUP(D318,products!$A$2:$A$49,products!$D$2:$D$49,,0)</f>
        <v>2.5</v>
      </c>
      <c r="L318">
        <f>_xlfn.XLOOKUP(D318,products!$A$2:$A$49,products!$E$2:$E$49,,0)</f>
        <v>34.154999999999994</v>
      </c>
      <c r="M318">
        <f t="shared" si="12"/>
        <v>204.92999999999995</v>
      </c>
      <c r="N318" t="str">
        <f t="shared" si="13"/>
        <v>Excelsa</v>
      </c>
      <c r="O318" t="str">
        <f t="shared" si="14"/>
        <v>Light</v>
      </c>
      <c r="P318" t="str">
        <f>_xlfn.XLOOKUP(orders!C318,customers!$A$2:$A$1001,customers!$I$2:$I$1001,,0)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_xlfn.XLOOKUP(orders!D319,products!$A$2:$A$49,products!$B$2:$B$49,,0)</f>
        <v>Exc</v>
      </c>
      <c r="J319" t="str">
        <f>_xlfn.XLOOKUP(D319,products!$A$2:$A$49,products!$C$2:$C$49,,0)</f>
        <v>D</v>
      </c>
      <c r="K319" s="6">
        <f>_xlfn.XLOOKUP(D319,products!$A$2:$A$49,products!$D$2:$D$49,,0)</f>
        <v>0.5</v>
      </c>
      <c r="L319">
        <f>_xlfn.XLOOKUP(D319,products!$A$2:$A$49,products!$E$2:$E$49,,0)</f>
        <v>7.29</v>
      </c>
      <c r="M319">
        <f t="shared" si="12"/>
        <v>21.87</v>
      </c>
      <c r="N319" t="str">
        <f t="shared" si="13"/>
        <v>Excelsa</v>
      </c>
      <c r="O319" t="str">
        <f t="shared" si="14"/>
        <v>Dark</v>
      </c>
      <c r="P319" t="str">
        <f>_xlfn.XLOOKUP(orders!C319,customers!$A$2:$A$1001,customers!$I$2:$I$1001,,0)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_xlfn.XLOOKUP(orders!D320,products!$A$2:$A$49,products!$B$2:$B$49,,0)</f>
        <v>Ara</v>
      </c>
      <c r="J320" t="str">
        <f>_xlfn.XLOOKUP(D320,products!$A$2:$A$49,products!$C$2:$C$49,,0)</f>
        <v>M</v>
      </c>
      <c r="K320" s="6">
        <f>_xlfn.XLOOKUP(D320,products!$A$2:$A$49,products!$D$2:$D$49,,0)</f>
        <v>2.5</v>
      </c>
      <c r="L320">
        <f>_xlfn.XLOOKUP(D320,products!$A$2:$A$49,products!$E$2:$E$49,,0)</f>
        <v>25.874999999999996</v>
      </c>
      <c r="M320">
        <f t="shared" si="12"/>
        <v>51.749999999999993</v>
      </c>
      <c r="N320" t="str">
        <f t="shared" si="13"/>
        <v>Arabica</v>
      </c>
      <c r="O320" t="str">
        <f t="shared" si="14"/>
        <v>Medium</v>
      </c>
      <c r="P320" t="str">
        <f>_xlfn.XLOOKUP(orders!C320,customers!$A$2:$A$1001,customers!$I$2:$I$1001,,0)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_xlfn.XLOOKUP(orders!D321,products!$A$2:$A$49,products!$B$2:$B$49,,0)</f>
        <v>Exc</v>
      </c>
      <c r="J321" t="str">
        <f>_xlfn.XLOOKUP(D321,products!$A$2:$A$49,products!$C$2:$C$49,,0)</f>
        <v>M</v>
      </c>
      <c r="K321" s="6">
        <f>_xlfn.XLOOKUP(D321,products!$A$2:$A$49,products!$D$2:$D$49,,0)</f>
        <v>0.2</v>
      </c>
      <c r="L321">
        <f>_xlfn.XLOOKUP(D321,products!$A$2:$A$49,products!$E$2:$E$49,,0)</f>
        <v>4.125</v>
      </c>
      <c r="M321">
        <f t="shared" si="12"/>
        <v>8.25</v>
      </c>
      <c r="N321" t="str">
        <f t="shared" si="13"/>
        <v>Excelsa</v>
      </c>
      <c r="O321" t="str">
        <f t="shared" si="14"/>
        <v>Medium</v>
      </c>
      <c r="P321" t="str">
        <f>_xlfn.XLOOKUP(orders!C321,customers!$A$2:$A$1001,customers!$I$2:$I$1001,,0)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_xlfn.XLOOKUP(orders!D322,products!$A$2:$A$49,products!$B$2:$B$49,,0)</f>
        <v>Ara</v>
      </c>
      <c r="J322" t="str">
        <f>_xlfn.XLOOKUP(D322,products!$A$2:$A$49,products!$C$2:$C$49,,0)</f>
        <v>L</v>
      </c>
      <c r="K322" s="6">
        <f>_xlfn.XLOOKUP(D322,products!$A$2:$A$49,products!$D$2:$D$49,,0)</f>
        <v>0.2</v>
      </c>
      <c r="L322">
        <f>_xlfn.XLOOKUP(D322,products!$A$2:$A$49,products!$E$2:$E$49,,0)</f>
        <v>3.8849999999999998</v>
      </c>
      <c r="M322">
        <f t="shared" si="12"/>
        <v>19.424999999999997</v>
      </c>
      <c r="N322" t="str">
        <f t="shared" si="13"/>
        <v>Arabica</v>
      </c>
      <c r="O322" t="str">
        <f t="shared" si="14"/>
        <v>Light</v>
      </c>
      <c r="P322" t="str">
        <f>_xlfn.XLOOKUP(orders!C322,customers!$A$2:$A$1001,customers!$I$2:$I$1001,,0)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_xlfn.XLOOKUP(orders!D323,products!$A$2:$A$49,products!$B$2:$B$49,,0)</f>
        <v>Ara</v>
      </c>
      <c r="J323" t="str">
        <f>_xlfn.XLOOKUP(D323,products!$A$2:$A$49,products!$C$2:$C$49,,0)</f>
        <v>M</v>
      </c>
      <c r="K323" s="6">
        <f>_xlfn.XLOOKUP(D323,products!$A$2:$A$49,products!$D$2:$D$49,,0)</f>
        <v>0.2</v>
      </c>
      <c r="L323">
        <f>_xlfn.XLOOKUP(D323,products!$A$2:$A$49,products!$E$2:$E$49,,0)</f>
        <v>3.375</v>
      </c>
      <c r="M323">
        <f t="shared" ref="M323:M386" si="15">L323*E323</f>
        <v>20.25</v>
      </c>
      <c r="N323" t="str">
        <f t="shared" ref="N323:N386" si="16">IF(I323="Rob","Robusta",IF(I323="Exc","Excelsa",IF(I323="Ara","Arabica",IF(I323="Lib","Liberica"))))</f>
        <v>Arabica</v>
      </c>
      <c r="O323" t="str">
        <f t="shared" ref="O323:O386" si="17">IF(J323="M","Medium",IF(J323="L", "Light",IF(J323="D","Dark","")))</f>
        <v>Medium</v>
      </c>
      <c r="P323" t="str">
        <f>_xlfn.XLOOKUP(orders!C323,customers!$A$2:$A$1001,customers!$I$2:$I$1001,,0)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_xlfn.XLOOKUP(orders!D324,products!$A$2:$A$49,products!$B$2:$B$49,,0)</f>
        <v>Lib</v>
      </c>
      <c r="J324" t="str">
        <f>_xlfn.XLOOKUP(D324,products!$A$2:$A$49,products!$C$2:$C$49,,0)</f>
        <v>D</v>
      </c>
      <c r="K324" s="6">
        <f>_xlfn.XLOOKUP(D324,products!$A$2:$A$49,products!$D$2:$D$49,,0)</f>
        <v>0.5</v>
      </c>
      <c r="L324">
        <f>_xlfn.XLOOKUP(D324,products!$A$2:$A$49,products!$E$2:$E$49,,0)</f>
        <v>7.77</v>
      </c>
      <c r="M324">
        <f t="shared" si="15"/>
        <v>23.31</v>
      </c>
      <c r="N324" t="str">
        <f t="shared" si="16"/>
        <v>Liberica</v>
      </c>
      <c r="O324" t="str">
        <f t="shared" si="17"/>
        <v>Dark</v>
      </c>
      <c r="P324" t="str">
        <f>_xlfn.XLOOKUP(orders!C324,customers!$A$2:$A$1001,customers!$I$2:$I$1001,,0)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_xlfn.XLOOKUP(orders!D325,products!$A$2:$A$49,products!$B$2:$B$49,,0)</f>
        <v>Exc</v>
      </c>
      <c r="J325" t="str">
        <f>_xlfn.XLOOKUP(D325,products!$A$2:$A$49,products!$C$2:$C$49,,0)</f>
        <v>D</v>
      </c>
      <c r="K325" s="6">
        <f>_xlfn.XLOOKUP(D325,products!$A$2:$A$49,products!$D$2:$D$49,,0)</f>
        <v>0.2</v>
      </c>
      <c r="L325">
        <f>_xlfn.XLOOKUP(D325,products!$A$2:$A$49,products!$E$2:$E$49,,0)</f>
        <v>3.645</v>
      </c>
      <c r="M325">
        <f t="shared" si="15"/>
        <v>18.225000000000001</v>
      </c>
      <c r="N325" t="str">
        <f t="shared" si="16"/>
        <v>Excelsa</v>
      </c>
      <c r="O325" t="str">
        <f t="shared" si="17"/>
        <v>Dark</v>
      </c>
      <c r="P325" t="str">
        <f>_xlfn.XLOOKUP(orders!C325,customers!$A$2:$A$1001,customers!$I$2:$I$1001,,0)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_xlfn.XLOOKUP(orders!D326,products!$A$2:$A$49,products!$B$2:$B$49,,0)</f>
        <v>Exc</v>
      </c>
      <c r="J326" t="str">
        <f>_xlfn.XLOOKUP(D326,products!$A$2:$A$49,products!$C$2:$C$49,,0)</f>
        <v>M</v>
      </c>
      <c r="K326" s="6">
        <f>_xlfn.XLOOKUP(D326,products!$A$2:$A$49,products!$D$2:$D$49,,0)</f>
        <v>1</v>
      </c>
      <c r="L326">
        <f>_xlfn.XLOOKUP(D326,products!$A$2:$A$49,products!$E$2:$E$49,,0)</f>
        <v>13.75</v>
      </c>
      <c r="M326">
        <f t="shared" si="15"/>
        <v>13.75</v>
      </c>
      <c r="N326" t="str">
        <f t="shared" si="16"/>
        <v>Excelsa</v>
      </c>
      <c r="O326" t="str">
        <f t="shared" si="17"/>
        <v>Medium</v>
      </c>
      <c r="P326" t="str">
        <f>_xlfn.XLOOKUP(orders!C326,customers!$A$2:$A$1001,customers!$I$2:$I$1001,,0)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_xlfn.XLOOKUP(orders!D327,products!$A$2:$A$49,products!$B$2:$B$49,,0)</f>
        <v>Ara</v>
      </c>
      <c r="J327" t="str">
        <f>_xlfn.XLOOKUP(D327,products!$A$2:$A$49,products!$C$2:$C$49,,0)</f>
        <v>L</v>
      </c>
      <c r="K327" s="6">
        <f>_xlfn.XLOOKUP(D327,products!$A$2:$A$49,products!$D$2:$D$49,,0)</f>
        <v>2.5</v>
      </c>
      <c r="L327">
        <f>_xlfn.XLOOKUP(D327,products!$A$2:$A$49,products!$E$2:$E$49,,0)</f>
        <v>29.784999999999997</v>
      </c>
      <c r="M327">
        <f t="shared" si="15"/>
        <v>29.784999999999997</v>
      </c>
      <c r="N327" t="str">
        <f t="shared" si="16"/>
        <v>Arabica</v>
      </c>
      <c r="O327" t="str">
        <f t="shared" si="17"/>
        <v>Light</v>
      </c>
      <c r="P327" t="str">
        <f>_xlfn.XLOOKUP(orders!C327,customers!$A$2:$A$1001,customers!$I$2:$I$1001,,0)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_xlfn.XLOOKUP(orders!D328,products!$A$2:$A$49,products!$B$2:$B$49,,0)</f>
        <v>Rob</v>
      </c>
      <c r="J328" t="str">
        <f>_xlfn.XLOOKUP(D328,products!$A$2:$A$49,products!$C$2:$C$49,,0)</f>
        <v>D</v>
      </c>
      <c r="K328" s="6">
        <f>_xlfn.XLOOKUP(D328,products!$A$2:$A$49,products!$D$2:$D$49,,0)</f>
        <v>1</v>
      </c>
      <c r="L328">
        <f>_xlfn.XLOOKUP(D328,products!$A$2:$A$49,products!$E$2:$E$49,,0)</f>
        <v>8.9499999999999993</v>
      </c>
      <c r="M328">
        <f t="shared" si="15"/>
        <v>44.75</v>
      </c>
      <c r="N328" t="str">
        <f t="shared" si="16"/>
        <v>Robusta</v>
      </c>
      <c r="O328" t="str">
        <f t="shared" si="17"/>
        <v>Dark</v>
      </c>
      <c r="P328" t="str">
        <f>_xlfn.XLOOKUP(orders!C328,customers!$A$2:$A$1001,customers!$I$2:$I$1001,,0)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_xlfn.XLOOKUP(orders!D329,products!$A$2:$A$49,products!$B$2:$B$49,,0)</f>
        <v>Rob</v>
      </c>
      <c r="J329" t="str">
        <f>_xlfn.XLOOKUP(D329,products!$A$2:$A$49,products!$C$2:$C$49,,0)</f>
        <v>D</v>
      </c>
      <c r="K329" s="6">
        <f>_xlfn.XLOOKUP(D329,products!$A$2:$A$49,products!$D$2:$D$49,,0)</f>
        <v>1</v>
      </c>
      <c r="L329">
        <f>_xlfn.XLOOKUP(D329,products!$A$2:$A$49,products!$E$2:$E$49,,0)</f>
        <v>8.9499999999999993</v>
      </c>
      <c r="M329">
        <f t="shared" si="15"/>
        <v>44.75</v>
      </c>
      <c r="N329" t="str">
        <f t="shared" si="16"/>
        <v>Robusta</v>
      </c>
      <c r="O329" t="str">
        <f t="shared" si="17"/>
        <v>Dark</v>
      </c>
      <c r="P329" t="str">
        <f>_xlfn.XLOOKUP(orders!C329,customers!$A$2:$A$1001,customers!$I$2:$I$1001,,0)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_xlfn.XLOOKUP(orders!D330,products!$A$2:$A$49,products!$B$2:$B$49,,0)</f>
        <v>Lib</v>
      </c>
      <c r="J330" t="str">
        <f>_xlfn.XLOOKUP(D330,products!$A$2:$A$49,products!$C$2:$C$49,,0)</f>
        <v>L</v>
      </c>
      <c r="K330" s="6">
        <f>_xlfn.XLOOKUP(D330,products!$A$2:$A$49,products!$D$2:$D$49,,0)</f>
        <v>0.5</v>
      </c>
      <c r="L330">
        <f>_xlfn.XLOOKUP(D330,products!$A$2:$A$49,products!$E$2:$E$49,,0)</f>
        <v>9.51</v>
      </c>
      <c r="M330">
        <f t="shared" si="15"/>
        <v>38.04</v>
      </c>
      <c r="N330" t="str">
        <f t="shared" si="16"/>
        <v>Liberica</v>
      </c>
      <c r="O330" t="str">
        <f t="shared" si="17"/>
        <v>Light</v>
      </c>
      <c r="P330" t="str">
        <f>_xlfn.XLOOKUP(orders!C330,customers!$A$2:$A$1001,customers!$I$2:$I$1001,,0)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_xlfn.XLOOKUP(orders!D331,products!$A$2:$A$49,products!$B$2:$B$49,,0)</f>
        <v>Rob</v>
      </c>
      <c r="J331" t="str">
        <f>_xlfn.XLOOKUP(D331,products!$A$2:$A$49,products!$C$2:$C$49,,0)</f>
        <v>D</v>
      </c>
      <c r="K331" s="6">
        <f>_xlfn.XLOOKUP(D331,products!$A$2:$A$49,products!$D$2:$D$49,,0)</f>
        <v>0.5</v>
      </c>
      <c r="L331">
        <f>_xlfn.XLOOKUP(D331,products!$A$2:$A$49,products!$E$2:$E$49,,0)</f>
        <v>5.3699999999999992</v>
      </c>
      <c r="M331">
        <f t="shared" si="15"/>
        <v>21.479999999999997</v>
      </c>
      <c r="N331" t="str">
        <f t="shared" si="16"/>
        <v>Robusta</v>
      </c>
      <c r="O331" t="str">
        <f t="shared" si="17"/>
        <v>Dark</v>
      </c>
      <c r="P331" t="str">
        <f>_xlfn.XLOOKUP(orders!C331,customers!$A$2:$A$1001,customers!$I$2:$I$1001,,0)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_xlfn.XLOOKUP(orders!D332,products!$A$2:$A$49,products!$B$2:$B$49,,0)</f>
        <v>Rob</v>
      </c>
      <c r="J332" t="str">
        <f>_xlfn.XLOOKUP(D332,products!$A$2:$A$49,products!$C$2:$C$49,,0)</f>
        <v>D</v>
      </c>
      <c r="K332" s="6">
        <f>_xlfn.XLOOKUP(D332,products!$A$2:$A$49,products!$D$2:$D$49,,0)</f>
        <v>0.5</v>
      </c>
      <c r="L332">
        <f>_xlfn.XLOOKUP(D332,products!$A$2:$A$49,products!$E$2:$E$49,,0)</f>
        <v>5.3699999999999992</v>
      </c>
      <c r="M332">
        <f t="shared" si="15"/>
        <v>16.11</v>
      </c>
      <c r="N332" t="str">
        <f t="shared" si="16"/>
        <v>Robusta</v>
      </c>
      <c r="O332" t="str">
        <f t="shared" si="17"/>
        <v>Dark</v>
      </c>
      <c r="P332" t="str">
        <f>_xlfn.XLOOKUP(orders!C332,customers!$A$2:$A$1001,customers!$I$2:$I$1001,,0)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_xlfn.XLOOKUP(orders!D333,products!$A$2:$A$49,products!$B$2:$B$49,,0)</f>
        <v>Rob</v>
      </c>
      <c r="J333" t="str">
        <f>_xlfn.XLOOKUP(D333,products!$A$2:$A$49,products!$C$2:$C$49,,0)</f>
        <v>M</v>
      </c>
      <c r="K333" s="6">
        <f>_xlfn.XLOOKUP(D333,products!$A$2:$A$49,products!$D$2:$D$49,,0)</f>
        <v>2.5</v>
      </c>
      <c r="L333">
        <f>_xlfn.XLOOKUP(D333,products!$A$2:$A$49,products!$E$2:$E$49,,0)</f>
        <v>22.884999999999998</v>
      </c>
      <c r="M333">
        <f t="shared" si="15"/>
        <v>22.884999999999998</v>
      </c>
      <c r="N333" t="str">
        <f t="shared" si="16"/>
        <v>Robusta</v>
      </c>
      <c r="O333" t="str">
        <f t="shared" si="17"/>
        <v>Medium</v>
      </c>
      <c r="P333" t="str">
        <f>_xlfn.XLOOKUP(orders!C333,customers!$A$2:$A$1001,customers!$I$2:$I$1001,,0)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_xlfn.XLOOKUP(orders!D334,products!$A$2:$A$49,products!$B$2:$B$49,,0)</f>
        <v>Ara</v>
      </c>
      <c r="J334" t="str">
        <f>_xlfn.XLOOKUP(D334,products!$A$2:$A$49,products!$C$2:$C$49,,0)</f>
        <v>D</v>
      </c>
      <c r="K334" s="6">
        <f>_xlfn.XLOOKUP(D334,products!$A$2:$A$49,products!$D$2:$D$49,,0)</f>
        <v>0.5</v>
      </c>
      <c r="L334">
        <f>_xlfn.XLOOKUP(D334,products!$A$2:$A$49,products!$E$2:$E$49,,0)</f>
        <v>5.97</v>
      </c>
      <c r="M334">
        <f t="shared" si="15"/>
        <v>17.91</v>
      </c>
      <c r="N334" t="str">
        <f t="shared" si="16"/>
        <v>Arabica</v>
      </c>
      <c r="O334" t="str">
        <f t="shared" si="17"/>
        <v>Dark</v>
      </c>
      <c r="P334" t="str">
        <f>_xlfn.XLOOKUP(orders!C334,customers!$A$2:$A$1001,customers!$I$2:$I$1001,,0)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_xlfn.XLOOKUP(orders!D335,products!$A$2:$A$49,products!$B$2:$B$49,,0)</f>
        <v>Rob</v>
      </c>
      <c r="J335" t="str">
        <f>_xlfn.XLOOKUP(D335,products!$A$2:$A$49,products!$C$2:$C$49,,0)</f>
        <v>M</v>
      </c>
      <c r="K335" s="6">
        <f>_xlfn.XLOOKUP(D335,products!$A$2:$A$49,products!$D$2:$D$49,,0)</f>
        <v>0.5</v>
      </c>
      <c r="L335">
        <f>_xlfn.XLOOKUP(D335,products!$A$2:$A$49,products!$E$2:$E$49,,0)</f>
        <v>5.97</v>
      </c>
      <c r="M335">
        <f t="shared" si="15"/>
        <v>23.88</v>
      </c>
      <c r="N335" t="str">
        <f t="shared" si="16"/>
        <v>Robusta</v>
      </c>
      <c r="O335" t="str">
        <f t="shared" si="17"/>
        <v>Medium</v>
      </c>
      <c r="P335" t="str">
        <f>_xlfn.XLOOKUP(orders!C335,customers!$A$2:$A$1001,customers!$I$2:$I$1001,,0)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_xlfn.XLOOKUP(orders!D336,products!$A$2:$A$49,products!$B$2:$B$49,,0)</f>
        <v>Rob</v>
      </c>
      <c r="J336" t="str">
        <f>_xlfn.XLOOKUP(D336,products!$A$2:$A$49,products!$C$2:$C$49,,0)</f>
        <v>L</v>
      </c>
      <c r="K336" s="6">
        <f>_xlfn.XLOOKUP(D336,products!$A$2:$A$49,products!$D$2:$D$49,,0)</f>
        <v>1</v>
      </c>
      <c r="L336">
        <f>_xlfn.XLOOKUP(D336,products!$A$2:$A$49,products!$E$2:$E$49,,0)</f>
        <v>11.95</v>
      </c>
      <c r="M336">
        <f t="shared" si="15"/>
        <v>59.75</v>
      </c>
      <c r="N336" t="str">
        <f t="shared" si="16"/>
        <v>Robusta</v>
      </c>
      <c r="O336" t="str">
        <f t="shared" si="17"/>
        <v>Light</v>
      </c>
      <c r="P336" t="str">
        <f>_xlfn.XLOOKUP(orders!C336,customers!$A$2:$A$1001,customers!$I$2:$I$1001,,0)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_xlfn.XLOOKUP(orders!D337,products!$A$2:$A$49,products!$B$2:$B$49,,0)</f>
        <v>Lib</v>
      </c>
      <c r="J337" t="str">
        <f>_xlfn.XLOOKUP(D337,products!$A$2:$A$49,products!$C$2:$C$49,,0)</f>
        <v>L</v>
      </c>
      <c r="K337" s="6">
        <f>_xlfn.XLOOKUP(D337,products!$A$2:$A$49,products!$D$2:$D$49,,0)</f>
        <v>0.2</v>
      </c>
      <c r="L337">
        <f>_xlfn.XLOOKUP(D337,products!$A$2:$A$49,products!$E$2:$E$49,,0)</f>
        <v>4.7549999999999999</v>
      </c>
      <c r="M337">
        <f t="shared" si="15"/>
        <v>28.53</v>
      </c>
      <c r="N337" t="str">
        <f t="shared" si="16"/>
        <v>Liberica</v>
      </c>
      <c r="O337" t="str">
        <f t="shared" si="17"/>
        <v>Light</v>
      </c>
      <c r="P337" t="str">
        <f>_xlfn.XLOOKUP(orders!C337,customers!$A$2:$A$1001,customers!$I$2:$I$1001,,0)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_xlfn.XLOOKUP(orders!D338,products!$A$2:$A$49,products!$B$2:$B$49,,0)</f>
        <v>Ara</v>
      </c>
      <c r="J338" t="str">
        <f>_xlfn.XLOOKUP(D338,products!$A$2:$A$49,products!$C$2:$C$49,,0)</f>
        <v>M</v>
      </c>
      <c r="K338" s="6">
        <f>_xlfn.XLOOKUP(D338,products!$A$2:$A$49,products!$D$2:$D$49,,0)</f>
        <v>1</v>
      </c>
      <c r="L338">
        <f>_xlfn.XLOOKUP(D338,products!$A$2:$A$49,products!$E$2:$E$49,,0)</f>
        <v>11.25</v>
      </c>
      <c r="M338">
        <f t="shared" si="15"/>
        <v>45</v>
      </c>
      <c r="N338" t="str">
        <f t="shared" si="16"/>
        <v>Arabica</v>
      </c>
      <c r="O338" t="str">
        <f t="shared" si="17"/>
        <v>Medium</v>
      </c>
      <c r="P338" t="str">
        <f>_xlfn.XLOOKUP(orders!C338,customers!$A$2:$A$1001,customers!$I$2:$I$1001,,0)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_xlfn.XLOOKUP(orders!D339,products!$A$2:$A$49,products!$B$2:$B$49,,0)</f>
        <v>Exc</v>
      </c>
      <c r="J339" t="str">
        <f>_xlfn.XLOOKUP(D339,products!$A$2:$A$49,products!$C$2:$C$49,,0)</f>
        <v>D</v>
      </c>
      <c r="K339" s="6">
        <f>_xlfn.XLOOKUP(D339,products!$A$2:$A$49,products!$D$2:$D$49,,0)</f>
        <v>2.5</v>
      </c>
      <c r="L339">
        <f>_xlfn.XLOOKUP(D339,products!$A$2:$A$49,products!$E$2:$E$49,,0)</f>
        <v>27.945</v>
      </c>
      <c r="M339">
        <f t="shared" si="15"/>
        <v>55.89</v>
      </c>
      <c r="N339" t="str">
        <f t="shared" si="16"/>
        <v>Excelsa</v>
      </c>
      <c r="O339" t="str">
        <f t="shared" si="17"/>
        <v>Dark</v>
      </c>
      <c r="P339" t="str">
        <f>_xlfn.XLOOKUP(orders!C339,customers!$A$2:$A$1001,customers!$I$2:$I$1001,,0)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_xlfn.XLOOKUP(orders!D340,products!$A$2:$A$49,products!$B$2:$B$49,,0)</f>
        <v>Exc</v>
      </c>
      <c r="J340" t="str">
        <f>_xlfn.XLOOKUP(D340,products!$A$2:$A$49,products!$C$2:$C$49,,0)</f>
        <v>L</v>
      </c>
      <c r="K340" s="6">
        <f>_xlfn.XLOOKUP(D340,products!$A$2:$A$49,products!$D$2:$D$49,,0)</f>
        <v>1</v>
      </c>
      <c r="L340">
        <f>_xlfn.XLOOKUP(D340,products!$A$2:$A$49,products!$E$2:$E$49,,0)</f>
        <v>14.85</v>
      </c>
      <c r="M340">
        <f t="shared" si="15"/>
        <v>59.4</v>
      </c>
      <c r="N340" t="str">
        <f t="shared" si="16"/>
        <v>Excelsa</v>
      </c>
      <c r="O340" t="str">
        <f t="shared" si="17"/>
        <v>Light</v>
      </c>
      <c r="P340" t="str">
        <f>_xlfn.XLOOKUP(orders!C340,customers!$A$2:$A$1001,customers!$I$2:$I$1001,,0)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_xlfn.XLOOKUP(orders!D341,products!$A$2:$A$49,products!$B$2:$B$49,,0)</f>
        <v>Exc</v>
      </c>
      <c r="J341" t="str">
        <f>_xlfn.XLOOKUP(D341,products!$A$2:$A$49,products!$C$2:$C$49,,0)</f>
        <v>D</v>
      </c>
      <c r="K341" s="6">
        <f>_xlfn.XLOOKUP(D341,products!$A$2:$A$49,products!$D$2:$D$49,,0)</f>
        <v>0.2</v>
      </c>
      <c r="L341">
        <f>_xlfn.XLOOKUP(D341,products!$A$2:$A$49,products!$E$2:$E$49,,0)</f>
        <v>3.645</v>
      </c>
      <c r="M341">
        <f t="shared" si="15"/>
        <v>7.29</v>
      </c>
      <c r="N341" t="str">
        <f t="shared" si="16"/>
        <v>Excelsa</v>
      </c>
      <c r="O341" t="str">
        <f t="shared" si="17"/>
        <v>Dark</v>
      </c>
      <c r="P341" t="str">
        <f>_xlfn.XLOOKUP(orders!C341,customers!$A$2:$A$1001,customers!$I$2:$I$1001,,0)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_xlfn.XLOOKUP(orders!D342,products!$A$2:$A$49,products!$B$2:$B$49,,0)</f>
        <v>Exc</v>
      </c>
      <c r="J342" t="str">
        <f>_xlfn.XLOOKUP(D342,products!$A$2:$A$49,products!$C$2:$C$49,,0)</f>
        <v>D</v>
      </c>
      <c r="K342" s="6">
        <f>_xlfn.XLOOKUP(D342,products!$A$2:$A$49,products!$D$2:$D$49,,0)</f>
        <v>0.5</v>
      </c>
      <c r="L342">
        <f>_xlfn.XLOOKUP(D342,products!$A$2:$A$49,products!$E$2:$E$49,,0)</f>
        <v>7.29</v>
      </c>
      <c r="M342">
        <f t="shared" si="15"/>
        <v>7.29</v>
      </c>
      <c r="N342" t="str">
        <f t="shared" si="16"/>
        <v>Excelsa</v>
      </c>
      <c r="O342" t="str">
        <f t="shared" si="17"/>
        <v>Dark</v>
      </c>
      <c r="P342" t="str">
        <f>_xlfn.XLOOKUP(orders!C342,customers!$A$2:$A$1001,customers!$I$2:$I$1001,,0)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_xlfn.XLOOKUP(orders!D343,products!$A$2:$A$49,products!$B$2:$B$49,,0)</f>
        <v>Exc</v>
      </c>
      <c r="J343" t="str">
        <f>_xlfn.XLOOKUP(D343,products!$A$2:$A$49,products!$C$2:$C$49,,0)</f>
        <v>L</v>
      </c>
      <c r="K343" s="6">
        <f>_xlfn.XLOOKUP(D343,products!$A$2:$A$49,products!$D$2:$D$49,,0)</f>
        <v>0.5</v>
      </c>
      <c r="L343">
        <f>_xlfn.XLOOKUP(D343,products!$A$2:$A$49,products!$E$2:$E$49,,0)</f>
        <v>8.91</v>
      </c>
      <c r="M343">
        <f t="shared" si="15"/>
        <v>17.82</v>
      </c>
      <c r="N343" t="str">
        <f t="shared" si="16"/>
        <v>Excelsa</v>
      </c>
      <c r="O343" t="str">
        <f t="shared" si="17"/>
        <v>Light</v>
      </c>
      <c r="P343" t="str">
        <f>_xlfn.XLOOKUP(orders!C343,customers!$A$2:$A$1001,customers!$I$2:$I$1001,,0)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_xlfn.XLOOKUP(orders!D344,products!$A$2:$A$49,products!$B$2:$B$49,,0)</f>
        <v>Lib</v>
      </c>
      <c r="J344" t="str">
        <f>_xlfn.XLOOKUP(D344,products!$A$2:$A$49,products!$C$2:$C$49,,0)</f>
        <v>D</v>
      </c>
      <c r="K344" s="6">
        <f>_xlfn.XLOOKUP(D344,products!$A$2:$A$49,products!$D$2:$D$49,,0)</f>
        <v>0.5</v>
      </c>
      <c r="L344">
        <f>_xlfn.XLOOKUP(D344,products!$A$2:$A$49,products!$E$2:$E$49,,0)</f>
        <v>7.77</v>
      </c>
      <c r="M344">
        <f t="shared" si="15"/>
        <v>38.849999999999994</v>
      </c>
      <c r="N344" t="str">
        <f t="shared" si="16"/>
        <v>Liberica</v>
      </c>
      <c r="O344" t="str">
        <f t="shared" si="17"/>
        <v>Dark</v>
      </c>
      <c r="P344" t="str">
        <f>_xlfn.XLOOKUP(orders!C344,customers!$A$2:$A$1001,customers!$I$2:$I$1001,,0)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_xlfn.XLOOKUP(orders!D345,products!$A$2:$A$49,products!$B$2:$B$49,,0)</f>
        <v>Rob</v>
      </c>
      <c r="J345" t="str">
        <f>_xlfn.XLOOKUP(D345,products!$A$2:$A$49,products!$C$2:$C$49,,0)</f>
        <v>D</v>
      </c>
      <c r="K345" s="6">
        <f>_xlfn.XLOOKUP(D345,products!$A$2:$A$49,products!$D$2:$D$49,,0)</f>
        <v>0.5</v>
      </c>
      <c r="L345">
        <f>_xlfn.XLOOKUP(D345,products!$A$2:$A$49,products!$E$2:$E$49,,0)</f>
        <v>5.3699999999999992</v>
      </c>
      <c r="M345">
        <f t="shared" si="15"/>
        <v>32.22</v>
      </c>
      <c r="N345" t="str">
        <f t="shared" si="16"/>
        <v>Robusta</v>
      </c>
      <c r="O345" t="str">
        <f t="shared" si="17"/>
        <v>Dark</v>
      </c>
      <c r="P345" t="str">
        <f>_xlfn.XLOOKUP(orders!C345,customers!$A$2:$A$1001,customers!$I$2:$I$1001,,0)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_xlfn.XLOOKUP(orders!D346,products!$A$2:$A$49,products!$B$2:$B$49,,0)</f>
        <v>Rob</v>
      </c>
      <c r="J346" t="str">
        <f>_xlfn.XLOOKUP(D346,products!$A$2:$A$49,products!$C$2:$C$49,,0)</f>
        <v>M</v>
      </c>
      <c r="K346" s="6">
        <f>_xlfn.XLOOKUP(D346,products!$A$2:$A$49,products!$D$2:$D$49,,0)</f>
        <v>1</v>
      </c>
      <c r="L346">
        <f>_xlfn.XLOOKUP(D346,products!$A$2:$A$49,products!$E$2:$E$49,,0)</f>
        <v>9.9499999999999993</v>
      </c>
      <c r="M346">
        <f t="shared" si="15"/>
        <v>19.899999999999999</v>
      </c>
      <c r="N346" t="str">
        <f t="shared" si="16"/>
        <v>Robusta</v>
      </c>
      <c r="O346" t="str">
        <f t="shared" si="17"/>
        <v>Medium</v>
      </c>
      <c r="P346" t="str">
        <f>_xlfn.XLOOKUP(orders!C346,customers!$A$2:$A$1001,customers!$I$2:$I$1001,,0)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_xlfn.XLOOKUP(orders!D347,products!$A$2:$A$49,products!$B$2:$B$49,,0)</f>
        <v>Rob</v>
      </c>
      <c r="J347" t="str">
        <f>_xlfn.XLOOKUP(D347,products!$A$2:$A$49,products!$C$2:$C$49,,0)</f>
        <v>L</v>
      </c>
      <c r="K347" s="6">
        <f>_xlfn.XLOOKUP(D347,products!$A$2:$A$49,products!$D$2:$D$49,,0)</f>
        <v>1</v>
      </c>
      <c r="L347">
        <f>_xlfn.XLOOKUP(D347,products!$A$2:$A$49,products!$E$2:$E$49,,0)</f>
        <v>11.95</v>
      </c>
      <c r="M347">
        <f t="shared" si="15"/>
        <v>59.75</v>
      </c>
      <c r="N347" t="str">
        <f t="shared" si="16"/>
        <v>Robusta</v>
      </c>
      <c r="O347" t="str">
        <f t="shared" si="17"/>
        <v>Light</v>
      </c>
      <c r="P347" t="str">
        <f>_xlfn.XLOOKUP(orders!C347,customers!$A$2:$A$1001,customers!$I$2:$I$1001,,0)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_xlfn.XLOOKUP(orders!D348,products!$A$2:$A$49,products!$B$2:$B$49,,0)</f>
        <v>Ara</v>
      </c>
      <c r="J348" t="str">
        <f>_xlfn.XLOOKUP(D348,products!$A$2:$A$49,products!$C$2:$C$49,,0)</f>
        <v>L</v>
      </c>
      <c r="K348" s="6">
        <f>_xlfn.XLOOKUP(D348,products!$A$2:$A$49,products!$D$2:$D$49,,0)</f>
        <v>0.5</v>
      </c>
      <c r="L348">
        <f>_xlfn.XLOOKUP(D348,products!$A$2:$A$49,products!$E$2:$E$49,,0)</f>
        <v>7.77</v>
      </c>
      <c r="M348">
        <f t="shared" si="15"/>
        <v>23.31</v>
      </c>
      <c r="N348" t="str">
        <f t="shared" si="16"/>
        <v>Arabica</v>
      </c>
      <c r="O348" t="str">
        <f t="shared" si="17"/>
        <v>Light</v>
      </c>
      <c r="P348" t="str">
        <f>_xlfn.XLOOKUP(orders!C348,customers!$A$2:$A$1001,customers!$I$2:$I$1001,,0)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_xlfn.XLOOKUP(orders!D349,products!$A$2:$A$49,products!$B$2:$B$49,,0)</f>
        <v>Lib</v>
      </c>
      <c r="J349" t="str">
        <f>_xlfn.XLOOKUP(D349,products!$A$2:$A$49,products!$C$2:$C$49,,0)</f>
        <v>M</v>
      </c>
      <c r="K349" s="6">
        <f>_xlfn.XLOOKUP(D349,products!$A$2:$A$49,products!$D$2:$D$49,,0)</f>
        <v>1</v>
      </c>
      <c r="L349">
        <f>_xlfn.XLOOKUP(D349,products!$A$2:$A$49,products!$E$2:$E$49,,0)</f>
        <v>14.55</v>
      </c>
      <c r="M349">
        <f t="shared" si="15"/>
        <v>43.650000000000006</v>
      </c>
      <c r="N349" t="str">
        <f t="shared" si="16"/>
        <v>Liberica</v>
      </c>
      <c r="O349" t="str">
        <f t="shared" si="17"/>
        <v>Medium</v>
      </c>
      <c r="P349" t="str">
        <f>_xlfn.XLOOKUP(orders!C349,customers!$A$2:$A$1001,customers!$I$2:$I$1001,,0)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_xlfn.XLOOKUP(orders!D350,products!$A$2:$A$49,products!$B$2:$B$49,,0)</f>
        <v>Exc</v>
      </c>
      <c r="J350" t="str">
        <f>_xlfn.XLOOKUP(D350,products!$A$2:$A$49,products!$C$2:$C$49,,0)</f>
        <v>L</v>
      </c>
      <c r="K350" s="6">
        <f>_xlfn.XLOOKUP(D350,products!$A$2:$A$49,products!$D$2:$D$49,,0)</f>
        <v>2.5</v>
      </c>
      <c r="L350">
        <f>_xlfn.XLOOKUP(D350,products!$A$2:$A$49,products!$E$2:$E$49,,0)</f>
        <v>34.154999999999994</v>
      </c>
      <c r="M350">
        <f t="shared" si="15"/>
        <v>204.92999999999995</v>
      </c>
      <c r="N350" t="str">
        <f t="shared" si="16"/>
        <v>Excelsa</v>
      </c>
      <c r="O350" t="str">
        <f t="shared" si="17"/>
        <v>Light</v>
      </c>
      <c r="P350" t="str">
        <f>_xlfn.XLOOKUP(orders!C350,customers!$A$2:$A$1001,customers!$I$2:$I$1001,,0)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_xlfn.XLOOKUP(orders!D351,products!$A$2:$A$49,products!$B$2:$B$49,,0)</f>
        <v>Rob</v>
      </c>
      <c r="J351" t="str">
        <f>_xlfn.XLOOKUP(D351,products!$A$2:$A$49,products!$C$2:$C$49,,0)</f>
        <v>L</v>
      </c>
      <c r="K351" s="6">
        <f>_xlfn.XLOOKUP(D351,products!$A$2:$A$49,products!$D$2:$D$49,,0)</f>
        <v>0.2</v>
      </c>
      <c r="L351">
        <f>_xlfn.XLOOKUP(D351,products!$A$2:$A$49,products!$E$2:$E$49,,0)</f>
        <v>3.5849999999999995</v>
      </c>
      <c r="M351">
        <f t="shared" si="15"/>
        <v>14.339999999999998</v>
      </c>
      <c r="N351" t="str">
        <f t="shared" si="16"/>
        <v>Robusta</v>
      </c>
      <c r="O351" t="str">
        <f t="shared" si="17"/>
        <v>Light</v>
      </c>
      <c r="P351" t="str">
        <f>_xlfn.XLOOKUP(orders!C351,customers!$A$2:$A$1001,customers!$I$2:$I$1001,,0)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_xlfn.XLOOKUP(orders!D352,products!$A$2:$A$49,products!$B$2:$B$49,,0)</f>
        <v>Ara</v>
      </c>
      <c r="J352" t="str">
        <f>_xlfn.XLOOKUP(D352,products!$A$2:$A$49,products!$C$2:$C$49,,0)</f>
        <v>D</v>
      </c>
      <c r="K352" s="6">
        <f>_xlfn.XLOOKUP(D352,products!$A$2:$A$49,products!$D$2:$D$49,,0)</f>
        <v>0.5</v>
      </c>
      <c r="L352">
        <f>_xlfn.XLOOKUP(D352,products!$A$2:$A$49,products!$E$2:$E$49,,0)</f>
        <v>5.97</v>
      </c>
      <c r="M352">
        <f t="shared" si="15"/>
        <v>23.88</v>
      </c>
      <c r="N352" t="str">
        <f t="shared" si="16"/>
        <v>Arabica</v>
      </c>
      <c r="O352" t="str">
        <f t="shared" si="17"/>
        <v>Dark</v>
      </c>
      <c r="P352" t="str">
        <f>_xlfn.XLOOKUP(orders!C352,customers!$A$2:$A$1001,customers!$I$2:$I$1001,,0)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_xlfn.XLOOKUP(orders!D353,products!$A$2:$A$49,products!$B$2:$B$49,,0)</f>
        <v>Ara</v>
      </c>
      <c r="J353" t="str">
        <f>_xlfn.XLOOKUP(D353,products!$A$2:$A$49,products!$C$2:$C$49,,0)</f>
        <v>M</v>
      </c>
      <c r="K353" s="6">
        <f>_xlfn.XLOOKUP(D353,products!$A$2:$A$49,products!$D$2:$D$49,,0)</f>
        <v>1</v>
      </c>
      <c r="L353">
        <f>_xlfn.XLOOKUP(D353,products!$A$2:$A$49,products!$E$2:$E$49,,0)</f>
        <v>11.25</v>
      </c>
      <c r="M353">
        <f t="shared" si="15"/>
        <v>22.5</v>
      </c>
      <c r="N353" t="str">
        <f t="shared" si="16"/>
        <v>Arabica</v>
      </c>
      <c r="O353" t="str">
        <f t="shared" si="17"/>
        <v>Medium</v>
      </c>
      <c r="P353" t="str">
        <f>_xlfn.XLOOKUP(orders!C353,customers!$A$2:$A$1001,customers!$I$2:$I$1001,,0)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_xlfn.XLOOKUP(orders!D354,products!$A$2:$A$49,products!$B$2:$B$49,,0)</f>
        <v>Exc</v>
      </c>
      <c r="J354" t="str">
        <f>_xlfn.XLOOKUP(D354,products!$A$2:$A$49,products!$C$2:$C$49,,0)</f>
        <v>D</v>
      </c>
      <c r="K354" s="6">
        <f>_xlfn.XLOOKUP(D354,products!$A$2:$A$49,products!$D$2:$D$49,,0)</f>
        <v>0.5</v>
      </c>
      <c r="L354">
        <f>_xlfn.XLOOKUP(D354,products!$A$2:$A$49,products!$E$2:$E$49,,0)</f>
        <v>7.29</v>
      </c>
      <c r="M354">
        <f t="shared" si="15"/>
        <v>36.450000000000003</v>
      </c>
      <c r="N354" t="str">
        <f t="shared" si="16"/>
        <v>Excelsa</v>
      </c>
      <c r="O354" t="str">
        <f t="shared" si="17"/>
        <v>Dark</v>
      </c>
      <c r="P354" t="str">
        <f>_xlfn.XLOOKUP(orders!C354,customers!$A$2:$A$1001,customers!$I$2:$I$1001,,0)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_xlfn.XLOOKUP(orders!D355,products!$A$2:$A$49,products!$B$2:$B$49,,0)</f>
        <v>Ara</v>
      </c>
      <c r="J355" t="str">
        <f>_xlfn.XLOOKUP(D355,products!$A$2:$A$49,products!$C$2:$C$49,,0)</f>
        <v>M</v>
      </c>
      <c r="K355" s="6">
        <f>_xlfn.XLOOKUP(D355,products!$A$2:$A$49,products!$D$2:$D$49,,0)</f>
        <v>0.5</v>
      </c>
      <c r="L355">
        <f>_xlfn.XLOOKUP(D355,products!$A$2:$A$49,products!$E$2:$E$49,,0)</f>
        <v>6.75</v>
      </c>
      <c r="M355">
        <f t="shared" si="15"/>
        <v>27</v>
      </c>
      <c r="N355" t="str">
        <f t="shared" si="16"/>
        <v>Arabica</v>
      </c>
      <c r="O355" t="str">
        <f t="shared" si="17"/>
        <v>Medium</v>
      </c>
      <c r="P355" t="str">
        <f>_xlfn.XLOOKUP(orders!C355,customers!$A$2:$A$1001,customers!$I$2:$I$1001,,0)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_xlfn.XLOOKUP(orders!D356,products!$A$2:$A$49,products!$B$2:$B$49,,0)</f>
        <v>Ara</v>
      </c>
      <c r="J356" t="str">
        <f>_xlfn.XLOOKUP(D356,products!$A$2:$A$49,products!$C$2:$C$49,,0)</f>
        <v>M</v>
      </c>
      <c r="K356" s="6">
        <f>_xlfn.XLOOKUP(D356,products!$A$2:$A$49,products!$D$2:$D$49,,0)</f>
        <v>2.5</v>
      </c>
      <c r="L356">
        <f>_xlfn.XLOOKUP(D356,products!$A$2:$A$49,products!$E$2:$E$49,,0)</f>
        <v>25.874999999999996</v>
      </c>
      <c r="M356">
        <f t="shared" si="15"/>
        <v>155.24999999999997</v>
      </c>
      <c r="N356" t="str">
        <f t="shared" si="16"/>
        <v>Arabica</v>
      </c>
      <c r="O356" t="str">
        <f t="shared" si="17"/>
        <v>Medium</v>
      </c>
      <c r="P356" t="str">
        <f>_xlfn.XLOOKUP(orders!C356,customers!$A$2:$A$1001,customers!$I$2:$I$1001,,0)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_xlfn.XLOOKUP(orders!D357,products!$A$2:$A$49,products!$B$2:$B$49,,0)</f>
        <v>Ara</v>
      </c>
      <c r="J357" t="str">
        <f>_xlfn.XLOOKUP(D357,products!$A$2:$A$49,products!$C$2:$C$49,,0)</f>
        <v>D</v>
      </c>
      <c r="K357" s="6">
        <f>_xlfn.XLOOKUP(D357,products!$A$2:$A$49,products!$D$2:$D$49,,0)</f>
        <v>2.5</v>
      </c>
      <c r="L357">
        <f>_xlfn.XLOOKUP(D357,products!$A$2:$A$49,products!$E$2:$E$49,,0)</f>
        <v>22.884999999999998</v>
      </c>
      <c r="M357">
        <f t="shared" si="15"/>
        <v>114.42499999999998</v>
      </c>
      <c r="N357" t="str">
        <f t="shared" si="16"/>
        <v>Arabica</v>
      </c>
      <c r="O357" t="str">
        <f t="shared" si="17"/>
        <v>Dark</v>
      </c>
      <c r="P357" t="str">
        <f>_xlfn.XLOOKUP(orders!C357,customers!$A$2:$A$1001,customers!$I$2:$I$1001,,0)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_xlfn.XLOOKUP(orders!D358,products!$A$2:$A$49,products!$B$2:$B$49,,0)</f>
        <v>Lib</v>
      </c>
      <c r="J358" t="str">
        <f>_xlfn.XLOOKUP(D358,products!$A$2:$A$49,products!$C$2:$C$49,,0)</f>
        <v>D</v>
      </c>
      <c r="K358" s="6">
        <f>_xlfn.XLOOKUP(D358,products!$A$2:$A$49,products!$D$2:$D$49,,0)</f>
        <v>1</v>
      </c>
      <c r="L358">
        <f>_xlfn.XLOOKUP(D358,products!$A$2:$A$49,products!$E$2:$E$49,,0)</f>
        <v>12.95</v>
      </c>
      <c r="M358">
        <f t="shared" si="15"/>
        <v>51.8</v>
      </c>
      <c r="N358" t="str">
        <f t="shared" si="16"/>
        <v>Liberica</v>
      </c>
      <c r="O358" t="str">
        <f t="shared" si="17"/>
        <v>Dark</v>
      </c>
      <c r="P358" t="str">
        <f>_xlfn.XLOOKUP(orders!C358,customers!$A$2:$A$1001,customers!$I$2:$I$1001,,0)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_xlfn.XLOOKUP(orders!D359,products!$A$2:$A$49,products!$B$2:$B$49,,0)</f>
        <v>Ara</v>
      </c>
      <c r="J359" t="str">
        <f>_xlfn.XLOOKUP(D359,products!$A$2:$A$49,products!$C$2:$C$49,,0)</f>
        <v>M</v>
      </c>
      <c r="K359" s="6">
        <f>_xlfn.XLOOKUP(D359,products!$A$2:$A$49,products!$D$2:$D$49,,0)</f>
        <v>2.5</v>
      </c>
      <c r="L359">
        <f>_xlfn.XLOOKUP(D359,products!$A$2:$A$49,products!$E$2:$E$49,,0)</f>
        <v>25.874999999999996</v>
      </c>
      <c r="M359">
        <f t="shared" si="15"/>
        <v>155.24999999999997</v>
      </c>
      <c r="N359" t="str">
        <f t="shared" si="16"/>
        <v>Arabica</v>
      </c>
      <c r="O359" t="str">
        <f t="shared" si="17"/>
        <v>Medium</v>
      </c>
      <c r="P359" t="str">
        <f>_xlfn.XLOOKUP(orders!C359,customers!$A$2:$A$1001,customers!$I$2:$I$1001,,0)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_xlfn.XLOOKUP(orders!D360,products!$A$2:$A$49,products!$B$2:$B$49,,0)</f>
        <v>Ara</v>
      </c>
      <c r="J360" t="str">
        <f>_xlfn.XLOOKUP(D360,products!$A$2:$A$49,products!$C$2:$C$49,,0)</f>
        <v>L</v>
      </c>
      <c r="K360" s="6">
        <f>_xlfn.XLOOKUP(D360,products!$A$2:$A$49,products!$D$2:$D$49,,0)</f>
        <v>2.5</v>
      </c>
      <c r="L360">
        <f>_xlfn.XLOOKUP(D360,products!$A$2:$A$49,products!$E$2:$E$49,,0)</f>
        <v>29.784999999999997</v>
      </c>
      <c r="M360">
        <f t="shared" si="15"/>
        <v>29.784999999999997</v>
      </c>
      <c r="N360" t="str">
        <f t="shared" si="16"/>
        <v>Arabica</v>
      </c>
      <c r="O360" t="str">
        <f t="shared" si="17"/>
        <v>Light</v>
      </c>
      <c r="P360" t="str">
        <f>_xlfn.XLOOKUP(orders!C360,customers!$A$2:$A$1001,customers!$I$2:$I$1001,,0)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_xlfn.XLOOKUP(orders!D361,products!$A$2:$A$49,products!$B$2:$B$49,,0)</f>
        <v>Rob</v>
      </c>
      <c r="J361" t="str">
        <f>_xlfn.XLOOKUP(D361,products!$A$2:$A$49,products!$C$2:$C$49,,0)</f>
        <v>L</v>
      </c>
      <c r="K361" s="6">
        <f>_xlfn.XLOOKUP(D361,products!$A$2:$A$49,products!$D$2:$D$49,,0)</f>
        <v>0.2</v>
      </c>
      <c r="L361">
        <f>_xlfn.XLOOKUP(D361,products!$A$2:$A$49,products!$E$2:$E$49,,0)</f>
        <v>3.5849999999999995</v>
      </c>
      <c r="M361">
        <f t="shared" si="15"/>
        <v>21.509999999999998</v>
      </c>
      <c r="N361" t="str">
        <f t="shared" si="16"/>
        <v>Robusta</v>
      </c>
      <c r="O361" t="str">
        <f t="shared" si="17"/>
        <v>Light</v>
      </c>
      <c r="P361" t="str">
        <f>_xlfn.XLOOKUP(orders!C361,customers!$A$2:$A$1001,customers!$I$2:$I$1001,,0)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_xlfn.XLOOKUP(orders!D362,products!$A$2:$A$49,products!$B$2:$B$49,,0)</f>
        <v>Rob</v>
      </c>
      <c r="J362" t="str">
        <f>_xlfn.XLOOKUP(D362,products!$A$2:$A$49,products!$C$2:$C$49,,0)</f>
        <v>D</v>
      </c>
      <c r="K362" s="6">
        <f>_xlfn.XLOOKUP(D362,products!$A$2:$A$49,products!$D$2:$D$49,,0)</f>
        <v>2.5</v>
      </c>
      <c r="L362">
        <f>_xlfn.XLOOKUP(D362,products!$A$2:$A$49,products!$E$2:$E$49,,0)</f>
        <v>20.584999999999997</v>
      </c>
      <c r="M362">
        <f t="shared" si="15"/>
        <v>41.169999999999995</v>
      </c>
      <c r="N362" t="str">
        <f t="shared" si="16"/>
        <v>Robusta</v>
      </c>
      <c r="O362" t="str">
        <f t="shared" si="17"/>
        <v>Dark</v>
      </c>
      <c r="P362" t="str">
        <f>_xlfn.XLOOKUP(orders!C362,customers!$A$2:$A$1001,customers!$I$2:$I$1001,,0)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_xlfn.XLOOKUP(orders!D363,products!$A$2:$A$49,products!$B$2:$B$49,,0)</f>
        <v>Rob</v>
      </c>
      <c r="J363" t="str">
        <f>_xlfn.XLOOKUP(D363,products!$A$2:$A$49,products!$C$2:$C$49,,0)</f>
        <v>M</v>
      </c>
      <c r="K363" s="6">
        <f>_xlfn.XLOOKUP(D363,products!$A$2:$A$49,products!$D$2:$D$49,,0)</f>
        <v>0.5</v>
      </c>
      <c r="L363">
        <f>_xlfn.XLOOKUP(D363,products!$A$2:$A$49,products!$E$2:$E$49,,0)</f>
        <v>5.97</v>
      </c>
      <c r="M363">
        <f t="shared" si="15"/>
        <v>5.97</v>
      </c>
      <c r="N363" t="str">
        <f t="shared" si="16"/>
        <v>Robusta</v>
      </c>
      <c r="O363" t="str">
        <f t="shared" si="17"/>
        <v>Medium</v>
      </c>
      <c r="P363" t="str">
        <f>_xlfn.XLOOKUP(orders!C363,customers!$A$2:$A$1001,customers!$I$2:$I$1001,,0)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_xlfn.XLOOKUP(orders!D364,products!$A$2:$A$49,products!$B$2:$B$49,,0)</f>
        <v>Exc</v>
      </c>
      <c r="J364" t="str">
        <f>_xlfn.XLOOKUP(D364,products!$A$2:$A$49,products!$C$2:$C$49,,0)</f>
        <v>L</v>
      </c>
      <c r="K364" s="6">
        <f>_xlfn.XLOOKUP(D364,products!$A$2:$A$49,products!$D$2:$D$49,,0)</f>
        <v>1</v>
      </c>
      <c r="L364">
        <f>_xlfn.XLOOKUP(D364,products!$A$2:$A$49,products!$E$2:$E$49,,0)</f>
        <v>14.85</v>
      </c>
      <c r="M364">
        <f t="shared" si="15"/>
        <v>74.25</v>
      </c>
      <c r="N364" t="str">
        <f t="shared" si="16"/>
        <v>Excelsa</v>
      </c>
      <c r="O364" t="str">
        <f t="shared" si="17"/>
        <v>Light</v>
      </c>
      <c r="P364" t="str">
        <f>_xlfn.XLOOKUP(orders!C364,customers!$A$2:$A$1001,customers!$I$2:$I$1001,,0)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_xlfn.XLOOKUP(orders!D365,products!$A$2:$A$49,products!$B$2:$B$49,,0)</f>
        <v>Lib</v>
      </c>
      <c r="J365" t="str">
        <f>_xlfn.XLOOKUP(D365,products!$A$2:$A$49,products!$C$2:$C$49,,0)</f>
        <v>M</v>
      </c>
      <c r="K365" s="6">
        <f>_xlfn.XLOOKUP(D365,products!$A$2:$A$49,products!$D$2:$D$49,,0)</f>
        <v>1</v>
      </c>
      <c r="L365">
        <f>_xlfn.XLOOKUP(D365,products!$A$2:$A$49,products!$E$2:$E$49,,0)</f>
        <v>14.55</v>
      </c>
      <c r="M365">
        <f t="shared" si="15"/>
        <v>87.300000000000011</v>
      </c>
      <c r="N365" t="str">
        <f t="shared" si="16"/>
        <v>Liberica</v>
      </c>
      <c r="O365" t="str">
        <f t="shared" si="17"/>
        <v>Medium</v>
      </c>
      <c r="P365" t="str">
        <f>_xlfn.XLOOKUP(orders!C365,customers!$A$2:$A$1001,customers!$I$2:$I$1001,,0)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_xlfn.XLOOKUP(orders!D366,products!$A$2:$A$49,products!$B$2:$B$49,,0)</f>
        <v>Exc</v>
      </c>
      <c r="J366" t="str">
        <f>_xlfn.XLOOKUP(D366,products!$A$2:$A$49,products!$C$2:$C$49,,0)</f>
        <v>D</v>
      </c>
      <c r="K366" s="6">
        <f>_xlfn.XLOOKUP(D366,products!$A$2:$A$49,products!$D$2:$D$49,,0)</f>
        <v>1</v>
      </c>
      <c r="L366">
        <f>_xlfn.XLOOKUP(D366,products!$A$2:$A$49,products!$E$2:$E$49,,0)</f>
        <v>12.15</v>
      </c>
      <c r="M366">
        <f t="shared" si="15"/>
        <v>72.900000000000006</v>
      </c>
      <c r="N366" t="str">
        <f t="shared" si="16"/>
        <v>Excelsa</v>
      </c>
      <c r="O366" t="str">
        <f t="shared" si="17"/>
        <v>Dark</v>
      </c>
      <c r="P366" t="str">
        <f>_xlfn.XLOOKUP(orders!C366,customers!$A$2:$A$1001,customers!$I$2:$I$1001,,0)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_xlfn.XLOOKUP(orders!D367,products!$A$2:$A$49,products!$B$2:$B$49,,0)</f>
        <v>Lib</v>
      </c>
      <c r="J367" t="str">
        <f>_xlfn.XLOOKUP(D367,products!$A$2:$A$49,products!$C$2:$C$49,,0)</f>
        <v>D</v>
      </c>
      <c r="K367" s="6">
        <f>_xlfn.XLOOKUP(D367,products!$A$2:$A$49,products!$D$2:$D$49,,0)</f>
        <v>0.5</v>
      </c>
      <c r="L367">
        <f>_xlfn.XLOOKUP(D367,products!$A$2:$A$49,products!$E$2:$E$49,,0)</f>
        <v>7.77</v>
      </c>
      <c r="M367">
        <f t="shared" si="15"/>
        <v>7.77</v>
      </c>
      <c r="N367" t="str">
        <f t="shared" si="16"/>
        <v>Liberica</v>
      </c>
      <c r="O367" t="str">
        <f t="shared" si="17"/>
        <v>Dark</v>
      </c>
      <c r="P367" t="str">
        <f>_xlfn.XLOOKUP(orders!C367,customers!$A$2:$A$1001,customers!$I$2:$I$1001,,0)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_xlfn.XLOOKUP(orders!D368,products!$A$2:$A$49,products!$B$2:$B$49,,0)</f>
        <v>Exc</v>
      </c>
      <c r="J368" t="str">
        <f>_xlfn.XLOOKUP(D368,products!$A$2:$A$49,products!$C$2:$C$49,,0)</f>
        <v>D</v>
      </c>
      <c r="K368" s="6">
        <f>_xlfn.XLOOKUP(D368,products!$A$2:$A$49,products!$D$2:$D$49,,0)</f>
        <v>0.5</v>
      </c>
      <c r="L368">
        <f>_xlfn.XLOOKUP(D368,products!$A$2:$A$49,products!$E$2:$E$49,,0)</f>
        <v>7.29</v>
      </c>
      <c r="M368">
        <f t="shared" si="15"/>
        <v>43.74</v>
      </c>
      <c r="N368" t="str">
        <f t="shared" si="16"/>
        <v>Excelsa</v>
      </c>
      <c r="O368" t="str">
        <f t="shared" si="17"/>
        <v>Dark</v>
      </c>
      <c r="P368" t="str">
        <f>_xlfn.XLOOKUP(orders!C368,customers!$A$2:$A$1001,customers!$I$2:$I$1001,,0)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_xlfn.XLOOKUP(orders!D369,products!$A$2:$A$49,products!$B$2:$B$49,,0)</f>
        <v>Lib</v>
      </c>
      <c r="J369" t="str">
        <f>_xlfn.XLOOKUP(D369,products!$A$2:$A$49,products!$C$2:$C$49,,0)</f>
        <v>M</v>
      </c>
      <c r="K369" s="6">
        <f>_xlfn.XLOOKUP(D369,products!$A$2:$A$49,products!$D$2:$D$49,,0)</f>
        <v>0.2</v>
      </c>
      <c r="L369">
        <f>_xlfn.XLOOKUP(D369,products!$A$2:$A$49,products!$E$2:$E$49,,0)</f>
        <v>4.3650000000000002</v>
      </c>
      <c r="M369">
        <f t="shared" si="15"/>
        <v>8.73</v>
      </c>
      <c r="N369" t="str">
        <f t="shared" si="16"/>
        <v>Liberica</v>
      </c>
      <c r="O369" t="str">
        <f t="shared" si="17"/>
        <v>Medium</v>
      </c>
      <c r="P369" t="str">
        <f>_xlfn.XLOOKUP(orders!C369,customers!$A$2:$A$1001,customers!$I$2:$I$1001,,0)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_xlfn.XLOOKUP(orders!D370,products!$A$2:$A$49,products!$B$2:$B$49,,0)</f>
        <v>Exc</v>
      </c>
      <c r="J370" t="str">
        <f>_xlfn.XLOOKUP(D370,products!$A$2:$A$49,products!$C$2:$C$49,,0)</f>
        <v>M</v>
      </c>
      <c r="K370" s="6">
        <f>_xlfn.XLOOKUP(D370,products!$A$2:$A$49,products!$D$2:$D$49,,0)</f>
        <v>2.5</v>
      </c>
      <c r="L370">
        <f>_xlfn.XLOOKUP(D370,products!$A$2:$A$49,products!$E$2:$E$49,,0)</f>
        <v>31.624999999999996</v>
      </c>
      <c r="M370">
        <f t="shared" si="15"/>
        <v>63.249999999999993</v>
      </c>
      <c r="N370" t="str">
        <f t="shared" si="16"/>
        <v>Excelsa</v>
      </c>
      <c r="O370" t="str">
        <f t="shared" si="17"/>
        <v>Medium</v>
      </c>
      <c r="P370" t="str">
        <f>_xlfn.XLOOKUP(orders!C370,customers!$A$2:$A$1001,customers!$I$2:$I$1001,,0)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_xlfn.XLOOKUP(orders!D371,products!$A$2:$A$49,products!$B$2:$B$49,,0)</f>
        <v>Exc</v>
      </c>
      <c r="J371" t="str">
        <f>_xlfn.XLOOKUP(D371,products!$A$2:$A$49,products!$C$2:$C$49,,0)</f>
        <v>L</v>
      </c>
      <c r="K371" s="6">
        <f>_xlfn.XLOOKUP(D371,products!$A$2:$A$49,products!$D$2:$D$49,,0)</f>
        <v>0.5</v>
      </c>
      <c r="L371">
        <f>_xlfn.XLOOKUP(D371,products!$A$2:$A$49,products!$E$2:$E$49,,0)</f>
        <v>8.91</v>
      </c>
      <c r="M371">
        <f t="shared" si="15"/>
        <v>8.91</v>
      </c>
      <c r="N371" t="str">
        <f t="shared" si="16"/>
        <v>Excelsa</v>
      </c>
      <c r="O371" t="str">
        <f t="shared" si="17"/>
        <v>Light</v>
      </c>
      <c r="P371" t="str">
        <f>_xlfn.XLOOKUP(orders!C371,customers!$A$2:$A$1001,customers!$I$2:$I$1001,,0)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_xlfn.XLOOKUP(orders!D372,products!$A$2:$A$49,products!$B$2:$B$49,,0)</f>
        <v>Exc</v>
      </c>
      <c r="J372" t="str">
        <f>_xlfn.XLOOKUP(D372,products!$A$2:$A$49,products!$C$2:$C$49,,0)</f>
        <v>D</v>
      </c>
      <c r="K372" s="6">
        <f>_xlfn.XLOOKUP(D372,products!$A$2:$A$49,products!$D$2:$D$49,,0)</f>
        <v>1</v>
      </c>
      <c r="L372">
        <f>_xlfn.XLOOKUP(D372,products!$A$2:$A$49,products!$E$2:$E$49,,0)</f>
        <v>12.15</v>
      </c>
      <c r="M372">
        <f t="shared" si="15"/>
        <v>24.3</v>
      </c>
      <c r="N372" t="str">
        <f t="shared" si="16"/>
        <v>Excelsa</v>
      </c>
      <c r="O372" t="str">
        <f t="shared" si="17"/>
        <v>Dark</v>
      </c>
      <c r="P372" t="str">
        <f>_xlfn.XLOOKUP(orders!C372,customers!$A$2:$A$1001,customers!$I$2:$I$1001,,0)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_xlfn.XLOOKUP(orders!D373,products!$A$2:$A$49,products!$B$2:$B$49,,0)</f>
        <v>Ara</v>
      </c>
      <c r="J373" t="str">
        <f>_xlfn.XLOOKUP(D373,products!$A$2:$A$49,products!$C$2:$C$49,,0)</f>
        <v>L</v>
      </c>
      <c r="K373" s="6">
        <f>_xlfn.XLOOKUP(D373,products!$A$2:$A$49,products!$D$2:$D$49,,0)</f>
        <v>0.5</v>
      </c>
      <c r="L373">
        <f>_xlfn.XLOOKUP(D373,products!$A$2:$A$49,products!$E$2:$E$49,,0)</f>
        <v>7.77</v>
      </c>
      <c r="M373">
        <f t="shared" si="15"/>
        <v>46.62</v>
      </c>
      <c r="N373" t="str">
        <f t="shared" si="16"/>
        <v>Arabica</v>
      </c>
      <c r="O373" t="str">
        <f t="shared" si="17"/>
        <v>Light</v>
      </c>
      <c r="P373" t="str">
        <f>_xlfn.XLOOKUP(orders!C373,customers!$A$2:$A$1001,customers!$I$2:$I$1001,,0)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_xlfn.XLOOKUP(orders!D374,products!$A$2:$A$49,products!$B$2:$B$49,,0)</f>
        <v>Rob</v>
      </c>
      <c r="J374" t="str">
        <f>_xlfn.XLOOKUP(D374,products!$A$2:$A$49,products!$C$2:$C$49,,0)</f>
        <v>L</v>
      </c>
      <c r="K374" s="6">
        <f>_xlfn.XLOOKUP(D374,products!$A$2:$A$49,products!$D$2:$D$49,,0)</f>
        <v>0.5</v>
      </c>
      <c r="L374">
        <f>_xlfn.XLOOKUP(D374,products!$A$2:$A$49,products!$E$2:$E$49,,0)</f>
        <v>7.169999999999999</v>
      </c>
      <c r="M374">
        <f t="shared" si="15"/>
        <v>43.019999999999996</v>
      </c>
      <c r="N374" t="str">
        <f t="shared" si="16"/>
        <v>Robusta</v>
      </c>
      <c r="O374" t="str">
        <f t="shared" si="17"/>
        <v>Light</v>
      </c>
      <c r="P374" t="str">
        <f>_xlfn.XLOOKUP(orders!C374,customers!$A$2:$A$1001,customers!$I$2:$I$1001,,0)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_xlfn.XLOOKUP(orders!D375,products!$A$2:$A$49,products!$B$2:$B$49,,0)</f>
        <v>Ara</v>
      </c>
      <c r="J375" t="str">
        <f>_xlfn.XLOOKUP(D375,products!$A$2:$A$49,products!$C$2:$C$49,,0)</f>
        <v>D</v>
      </c>
      <c r="K375" s="6">
        <f>_xlfn.XLOOKUP(D375,products!$A$2:$A$49,products!$D$2:$D$49,,0)</f>
        <v>0.5</v>
      </c>
      <c r="L375">
        <f>_xlfn.XLOOKUP(D375,products!$A$2:$A$49,products!$E$2:$E$49,,0)</f>
        <v>5.97</v>
      </c>
      <c r="M375">
        <f t="shared" si="15"/>
        <v>17.91</v>
      </c>
      <c r="N375" t="str">
        <f t="shared" si="16"/>
        <v>Arabica</v>
      </c>
      <c r="O375" t="str">
        <f t="shared" si="17"/>
        <v>Dark</v>
      </c>
      <c r="P375" t="str">
        <f>_xlfn.XLOOKUP(orders!C375,customers!$A$2:$A$1001,customers!$I$2:$I$1001,,0)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_xlfn.XLOOKUP(orders!D376,products!$A$2:$A$49,products!$B$2:$B$49,,0)</f>
        <v>Lib</v>
      </c>
      <c r="J376" t="str">
        <f>_xlfn.XLOOKUP(D376,products!$A$2:$A$49,products!$C$2:$C$49,,0)</f>
        <v>L</v>
      </c>
      <c r="K376" s="6">
        <f>_xlfn.XLOOKUP(D376,products!$A$2:$A$49,products!$D$2:$D$49,,0)</f>
        <v>0.5</v>
      </c>
      <c r="L376">
        <f>_xlfn.XLOOKUP(D376,products!$A$2:$A$49,products!$E$2:$E$49,,0)</f>
        <v>9.51</v>
      </c>
      <c r="M376">
        <f t="shared" si="15"/>
        <v>38.04</v>
      </c>
      <c r="N376" t="str">
        <f t="shared" si="16"/>
        <v>Liberica</v>
      </c>
      <c r="O376" t="str">
        <f t="shared" si="17"/>
        <v>Light</v>
      </c>
      <c r="P376" t="str">
        <f>_xlfn.XLOOKUP(orders!C376,customers!$A$2:$A$1001,customers!$I$2:$I$1001,,0)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_xlfn.XLOOKUP(orders!D377,products!$A$2:$A$49,products!$B$2:$B$49,,0)</f>
        <v>Ara</v>
      </c>
      <c r="J377" t="str">
        <f>_xlfn.XLOOKUP(D377,products!$A$2:$A$49,products!$C$2:$C$49,,0)</f>
        <v>M</v>
      </c>
      <c r="K377" s="6">
        <f>_xlfn.XLOOKUP(D377,products!$A$2:$A$49,products!$D$2:$D$49,,0)</f>
        <v>0.2</v>
      </c>
      <c r="L377">
        <f>_xlfn.XLOOKUP(D377,products!$A$2:$A$49,products!$E$2:$E$49,,0)</f>
        <v>3.375</v>
      </c>
      <c r="M377">
        <f t="shared" si="15"/>
        <v>6.75</v>
      </c>
      <c r="N377" t="str">
        <f t="shared" si="16"/>
        <v>Arabica</v>
      </c>
      <c r="O377" t="str">
        <f t="shared" si="17"/>
        <v>Medium</v>
      </c>
      <c r="P377" t="str">
        <f>_xlfn.XLOOKUP(orders!C377,customers!$A$2:$A$1001,customers!$I$2:$I$1001,,0)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_xlfn.XLOOKUP(orders!D378,products!$A$2:$A$49,products!$B$2:$B$49,,0)</f>
        <v>Rob</v>
      </c>
      <c r="J378" t="str">
        <f>_xlfn.XLOOKUP(D378,products!$A$2:$A$49,products!$C$2:$C$49,,0)</f>
        <v>M</v>
      </c>
      <c r="K378" s="6">
        <f>_xlfn.XLOOKUP(D378,products!$A$2:$A$49,products!$D$2:$D$49,,0)</f>
        <v>0.5</v>
      </c>
      <c r="L378">
        <f>_xlfn.XLOOKUP(D378,products!$A$2:$A$49,products!$E$2:$E$49,,0)</f>
        <v>5.97</v>
      </c>
      <c r="M378">
        <f t="shared" si="15"/>
        <v>5.97</v>
      </c>
      <c r="N378" t="str">
        <f t="shared" si="16"/>
        <v>Robusta</v>
      </c>
      <c r="O378" t="str">
        <f t="shared" si="17"/>
        <v>Medium</v>
      </c>
      <c r="P378" t="str">
        <f>_xlfn.XLOOKUP(orders!C378,customers!$A$2:$A$1001,customers!$I$2:$I$1001,,0)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_xlfn.XLOOKUP(orders!D379,products!$A$2:$A$49,products!$B$2:$B$49,,0)</f>
        <v>Rob</v>
      </c>
      <c r="J379" t="str">
        <f>_xlfn.XLOOKUP(D379,products!$A$2:$A$49,products!$C$2:$C$49,,0)</f>
        <v>D</v>
      </c>
      <c r="K379" s="6">
        <f>_xlfn.XLOOKUP(D379,products!$A$2:$A$49,products!$D$2:$D$49,,0)</f>
        <v>0.2</v>
      </c>
      <c r="L379">
        <f>_xlfn.XLOOKUP(D379,products!$A$2:$A$49,products!$E$2:$E$49,,0)</f>
        <v>2.6849999999999996</v>
      </c>
      <c r="M379">
        <f t="shared" si="15"/>
        <v>8.0549999999999997</v>
      </c>
      <c r="N379" t="str">
        <f t="shared" si="16"/>
        <v>Robusta</v>
      </c>
      <c r="O379" t="str">
        <f t="shared" si="17"/>
        <v>Dark</v>
      </c>
      <c r="P379" t="str">
        <f>_xlfn.XLOOKUP(orders!C379,customers!$A$2:$A$1001,customers!$I$2:$I$1001,,0)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_xlfn.XLOOKUP(orders!D380,products!$A$2:$A$49,products!$B$2:$B$49,,0)</f>
        <v>Ara</v>
      </c>
      <c r="J380" t="str">
        <f>_xlfn.XLOOKUP(D380,products!$A$2:$A$49,products!$C$2:$C$49,,0)</f>
        <v>L</v>
      </c>
      <c r="K380" s="6">
        <f>_xlfn.XLOOKUP(D380,products!$A$2:$A$49,products!$D$2:$D$49,,0)</f>
        <v>0.5</v>
      </c>
      <c r="L380">
        <f>_xlfn.XLOOKUP(D380,products!$A$2:$A$49,products!$E$2:$E$49,,0)</f>
        <v>7.77</v>
      </c>
      <c r="M380">
        <f t="shared" si="15"/>
        <v>23.31</v>
      </c>
      <c r="N380" t="str">
        <f t="shared" si="16"/>
        <v>Arabica</v>
      </c>
      <c r="O380" t="str">
        <f t="shared" si="17"/>
        <v>Light</v>
      </c>
      <c r="P380" t="str">
        <f>_xlfn.XLOOKUP(orders!C380,customers!$A$2:$A$1001,customers!$I$2:$I$1001,,0)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_xlfn.XLOOKUP(orders!D381,products!$A$2:$A$49,products!$B$2:$B$49,,0)</f>
        <v>Rob</v>
      </c>
      <c r="J381" t="str">
        <f>_xlfn.XLOOKUP(D381,products!$A$2:$A$49,products!$C$2:$C$49,,0)</f>
        <v>L</v>
      </c>
      <c r="K381" s="6">
        <f>_xlfn.XLOOKUP(D381,products!$A$2:$A$49,products!$D$2:$D$49,,0)</f>
        <v>0.5</v>
      </c>
      <c r="L381">
        <f>_xlfn.XLOOKUP(D381,products!$A$2:$A$49,products!$E$2:$E$49,,0)</f>
        <v>7.169999999999999</v>
      </c>
      <c r="M381">
        <f t="shared" si="15"/>
        <v>43.019999999999996</v>
      </c>
      <c r="N381" t="str">
        <f t="shared" si="16"/>
        <v>Robusta</v>
      </c>
      <c r="O381" t="str">
        <f t="shared" si="17"/>
        <v>Light</v>
      </c>
      <c r="P381" t="str">
        <f>_xlfn.XLOOKUP(orders!C381,customers!$A$2:$A$1001,customers!$I$2:$I$1001,,0)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_xlfn.XLOOKUP(orders!D382,products!$A$2:$A$49,products!$B$2:$B$49,,0)</f>
        <v>Lib</v>
      </c>
      <c r="J382" t="str">
        <f>_xlfn.XLOOKUP(D382,products!$A$2:$A$49,products!$C$2:$C$49,,0)</f>
        <v>D</v>
      </c>
      <c r="K382" s="6">
        <f>_xlfn.XLOOKUP(D382,products!$A$2:$A$49,products!$D$2:$D$49,,0)</f>
        <v>0.5</v>
      </c>
      <c r="L382">
        <f>_xlfn.XLOOKUP(D382,products!$A$2:$A$49,products!$E$2:$E$49,,0)</f>
        <v>7.77</v>
      </c>
      <c r="M382">
        <f t="shared" si="15"/>
        <v>23.31</v>
      </c>
      <c r="N382" t="str">
        <f t="shared" si="16"/>
        <v>Liberica</v>
      </c>
      <c r="O382" t="str">
        <f t="shared" si="17"/>
        <v>Dark</v>
      </c>
      <c r="P382" t="str">
        <f>_xlfn.XLOOKUP(orders!C382,customers!$A$2:$A$1001,customers!$I$2:$I$1001,,0)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_xlfn.XLOOKUP(orders!D383,products!$A$2:$A$49,products!$B$2:$B$49,,0)</f>
        <v>Ara</v>
      </c>
      <c r="J383" t="str">
        <f>_xlfn.XLOOKUP(D383,products!$A$2:$A$49,products!$C$2:$C$49,,0)</f>
        <v>D</v>
      </c>
      <c r="K383" s="6">
        <f>_xlfn.XLOOKUP(D383,products!$A$2:$A$49,products!$D$2:$D$49,,0)</f>
        <v>0.2</v>
      </c>
      <c r="L383">
        <f>_xlfn.XLOOKUP(D383,products!$A$2:$A$49,products!$E$2:$E$49,,0)</f>
        <v>2.9849999999999999</v>
      </c>
      <c r="M383">
        <f t="shared" si="15"/>
        <v>14.924999999999999</v>
      </c>
      <c r="N383" t="str">
        <f t="shared" si="16"/>
        <v>Arabica</v>
      </c>
      <c r="O383" t="str">
        <f t="shared" si="17"/>
        <v>Dark</v>
      </c>
      <c r="P383" t="str">
        <f>_xlfn.XLOOKUP(orders!C383,customers!$A$2:$A$1001,customers!$I$2:$I$1001,,0)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_xlfn.XLOOKUP(orders!D384,products!$A$2:$A$49,products!$B$2:$B$49,,0)</f>
        <v>Exc</v>
      </c>
      <c r="J384" t="str">
        <f>_xlfn.XLOOKUP(D384,products!$A$2:$A$49,products!$C$2:$C$49,,0)</f>
        <v>D</v>
      </c>
      <c r="K384" s="6">
        <f>_xlfn.XLOOKUP(D384,products!$A$2:$A$49,products!$D$2:$D$49,,0)</f>
        <v>0.5</v>
      </c>
      <c r="L384">
        <f>_xlfn.XLOOKUP(D384,products!$A$2:$A$49,products!$E$2:$E$49,,0)</f>
        <v>7.29</v>
      </c>
      <c r="M384">
        <f t="shared" si="15"/>
        <v>21.87</v>
      </c>
      <c r="N384" t="str">
        <f t="shared" si="16"/>
        <v>Excelsa</v>
      </c>
      <c r="O384" t="str">
        <f t="shared" si="17"/>
        <v>Dark</v>
      </c>
      <c r="P384" t="str">
        <f>_xlfn.XLOOKUP(orders!C384,customers!$A$2:$A$1001,customers!$I$2:$I$1001,,0)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_xlfn.XLOOKUP(orders!D385,products!$A$2:$A$49,products!$B$2:$B$49,,0)</f>
        <v>Exc</v>
      </c>
      <c r="J385" t="str">
        <f>_xlfn.XLOOKUP(D385,products!$A$2:$A$49,products!$C$2:$C$49,,0)</f>
        <v>L</v>
      </c>
      <c r="K385" s="6">
        <f>_xlfn.XLOOKUP(D385,products!$A$2:$A$49,products!$D$2:$D$49,,0)</f>
        <v>0.5</v>
      </c>
      <c r="L385">
        <f>_xlfn.XLOOKUP(D385,products!$A$2:$A$49,products!$E$2:$E$49,,0)</f>
        <v>8.91</v>
      </c>
      <c r="M385">
        <f t="shared" si="15"/>
        <v>53.46</v>
      </c>
      <c r="N385" t="str">
        <f t="shared" si="16"/>
        <v>Excelsa</v>
      </c>
      <c r="O385" t="str">
        <f t="shared" si="17"/>
        <v>Light</v>
      </c>
      <c r="P385" t="str">
        <f>_xlfn.XLOOKUP(orders!C385,customers!$A$2:$A$1001,customers!$I$2:$I$1001,,0)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_xlfn.XLOOKUP(orders!D386,products!$A$2:$A$49,products!$B$2:$B$49,,0)</f>
        <v>Ara</v>
      </c>
      <c r="J386" t="str">
        <f>_xlfn.XLOOKUP(D386,products!$A$2:$A$49,products!$C$2:$C$49,,0)</f>
        <v>L</v>
      </c>
      <c r="K386" s="6">
        <f>_xlfn.XLOOKUP(D386,products!$A$2:$A$49,products!$D$2:$D$49,,0)</f>
        <v>2.5</v>
      </c>
      <c r="L386">
        <f>_xlfn.XLOOKUP(D386,products!$A$2:$A$49,products!$E$2:$E$49,,0)</f>
        <v>29.784999999999997</v>
      </c>
      <c r="M386">
        <f t="shared" si="15"/>
        <v>119.13999999999999</v>
      </c>
      <c r="N386" t="str">
        <f t="shared" si="16"/>
        <v>Arabica</v>
      </c>
      <c r="O386" t="str">
        <f t="shared" si="17"/>
        <v>Light</v>
      </c>
      <c r="P386" t="str">
        <f>_xlfn.XLOOKUP(orders!C386,customers!$A$2:$A$1001,customers!$I$2:$I$1001,,0)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_xlfn.XLOOKUP(orders!D387,products!$A$2:$A$49,products!$B$2:$B$49,,0)</f>
        <v>Lib</v>
      </c>
      <c r="J387" t="str">
        <f>_xlfn.XLOOKUP(D387,products!$A$2:$A$49,products!$C$2:$C$49,,0)</f>
        <v>M</v>
      </c>
      <c r="K387" s="6">
        <f>_xlfn.XLOOKUP(D387,products!$A$2:$A$49,products!$D$2:$D$49,,0)</f>
        <v>0.5</v>
      </c>
      <c r="L387">
        <f>_xlfn.XLOOKUP(D387,products!$A$2:$A$49,products!$E$2:$E$49,,0)</f>
        <v>8.73</v>
      </c>
      <c r="M387">
        <f t="shared" ref="M387:M450" si="18">L387*E387</f>
        <v>43.650000000000006</v>
      </c>
      <c r="N387" t="str">
        <f t="shared" ref="N387:N450" si="19">IF(I387="Rob","Robusta",IF(I387="Exc","Excelsa",IF(I387="Ara","Arabica",IF(I387="Lib","Liberica"))))</f>
        <v>Liberica</v>
      </c>
      <c r="O387" t="str">
        <f t="shared" ref="O387:O450" si="20">IF(J387="M","Medium",IF(J387="L", "Light",IF(J387="D","Dark","")))</f>
        <v>Medium</v>
      </c>
      <c r="P387" t="str">
        <f>_xlfn.XLOOKUP(orders!C387,customers!$A$2:$A$1001,customers!$I$2:$I$1001,,0)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_xlfn.XLOOKUP(orders!D388,products!$A$2:$A$49,products!$B$2:$B$49,,0)</f>
        <v>Ara</v>
      </c>
      <c r="J388" t="str">
        <f>_xlfn.XLOOKUP(D388,products!$A$2:$A$49,products!$C$2:$C$49,,0)</f>
        <v>D</v>
      </c>
      <c r="K388" s="6">
        <f>_xlfn.XLOOKUP(D388,products!$A$2:$A$49,products!$D$2:$D$49,,0)</f>
        <v>0.2</v>
      </c>
      <c r="L388">
        <f>_xlfn.XLOOKUP(D388,products!$A$2:$A$49,products!$E$2:$E$49,,0)</f>
        <v>2.9849999999999999</v>
      </c>
      <c r="M388">
        <f t="shared" si="18"/>
        <v>17.91</v>
      </c>
      <c r="N388" t="str">
        <f t="shared" si="19"/>
        <v>Arabica</v>
      </c>
      <c r="O388" t="str">
        <f t="shared" si="20"/>
        <v>Dark</v>
      </c>
      <c r="P388" t="str">
        <f>_xlfn.XLOOKUP(orders!C388,customers!$A$2:$A$1001,customers!$I$2:$I$1001,,0)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_xlfn.XLOOKUP(orders!D389,products!$A$2:$A$49,products!$B$2:$B$49,,0)</f>
        <v>Exc</v>
      </c>
      <c r="J389" t="str">
        <f>_xlfn.XLOOKUP(D389,products!$A$2:$A$49,products!$C$2:$C$49,,0)</f>
        <v>L</v>
      </c>
      <c r="K389" s="6">
        <f>_xlfn.XLOOKUP(D389,products!$A$2:$A$49,products!$D$2:$D$49,,0)</f>
        <v>1</v>
      </c>
      <c r="L389">
        <f>_xlfn.XLOOKUP(D389,products!$A$2:$A$49,products!$E$2:$E$49,,0)</f>
        <v>14.85</v>
      </c>
      <c r="M389">
        <f t="shared" si="18"/>
        <v>74.25</v>
      </c>
      <c r="N389" t="str">
        <f t="shared" si="19"/>
        <v>Excelsa</v>
      </c>
      <c r="O389" t="str">
        <f t="shared" si="20"/>
        <v>Light</v>
      </c>
      <c r="P389" t="str">
        <f>_xlfn.XLOOKUP(orders!C389,customers!$A$2:$A$1001,customers!$I$2:$I$1001,,0)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_xlfn.XLOOKUP(orders!D390,products!$A$2:$A$49,products!$B$2:$B$49,,0)</f>
        <v>Lib</v>
      </c>
      <c r="J390" t="str">
        <f>_xlfn.XLOOKUP(D390,products!$A$2:$A$49,products!$C$2:$C$49,,0)</f>
        <v>D</v>
      </c>
      <c r="K390" s="6">
        <f>_xlfn.XLOOKUP(D390,products!$A$2:$A$49,products!$D$2:$D$49,,0)</f>
        <v>0.2</v>
      </c>
      <c r="L390">
        <f>_xlfn.XLOOKUP(D390,products!$A$2:$A$49,products!$E$2:$E$49,,0)</f>
        <v>3.8849999999999998</v>
      </c>
      <c r="M390">
        <f t="shared" si="18"/>
        <v>11.654999999999999</v>
      </c>
      <c r="N390" t="str">
        <f t="shared" si="19"/>
        <v>Liberica</v>
      </c>
      <c r="O390" t="str">
        <f t="shared" si="20"/>
        <v>Dark</v>
      </c>
      <c r="P390" t="str">
        <f>_xlfn.XLOOKUP(orders!C390,customers!$A$2:$A$1001,customers!$I$2:$I$1001,,0)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_xlfn.XLOOKUP(orders!D391,products!$A$2:$A$49,products!$B$2:$B$49,,0)</f>
        <v>Lib</v>
      </c>
      <c r="J391" t="str">
        <f>_xlfn.XLOOKUP(D391,products!$A$2:$A$49,products!$C$2:$C$49,,0)</f>
        <v>D</v>
      </c>
      <c r="K391" s="6">
        <f>_xlfn.XLOOKUP(D391,products!$A$2:$A$49,products!$D$2:$D$49,,0)</f>
        <v>0.5</v>
      </c>
      <c r="L391">
        <f>_xlfn.XLOOKUP(D391,products!$A$2:$A$49,products!$E$2:$E$49,,0)</f>
        <v>7.77</v>
      </c>
      <c r="M391">
        <f t="shared" si="18"/>
        <v>23.31</v>
      </c>
      <c r="N391" t="str">
        <f t="shared" si="19"/>
        <v>Liberica</v>
      </c>
      <c r="O391" t="str">
        <f t="shared" si="20"/>
        <v>Dark</v>
      </c>
      <c r="P391" t="str">
        <f>_xlfn.XLOOKUP(orders!C391,customers!$A$2:$A$1001,customers!$I$2:$I$1001,,0)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_xlfn.XLOOKUP(orders!D392,products!$A$2:$A$49,products!$B$2:$B$49,,0)</f>
        <v>Exc</v>
      </c>
      <c r="J392" t="str">
        <f>_xlfn.XLOOKUP(D392,products!$A$2:$A$49,products!$C$2:$C$49,,0)</f>
        <v>D</v>
      </c>
      <c r="K392" s="6">
        <f>_xlfn.XLOOKUP(D392,products!$A$2:$A$49,products!$D$2:$D$49,,0)</f>
        <v>0.5</v>
      </c>
      <c r="L392">
        <f>_xlfn.XLOOKUP(D392,products!$A$2:$A$49,products!$E$2:$E$49,,0)</f>
        <v>7.29</v>
      </c>
      <c r="M392">
        <f t="shared" si="18"/>
        <v>14.58</v>
      </c>
      <c r="N392" t="str">
        <f t="shared" si="19"/>
        <v>Excelsa</v>
      </c>
      <c r="O392" t="str">
        <f t="shared" si="20"/>
        <v>Dark</v>
      </c>
      <c r="P392" t="str">
        <f>_xlfn.XLOOKUP(orders!C392,customers!$A$2:$A$1001,customers!$I$2:$I$1001,,0)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_xlfn.XLOOKUP(orders!D393,products!$A$2:$A$49,products!$B$2:$B$49,,0)</f>
        <v>Ara</v>
      </c>
      <c r="J393" t="str">
        <f>_xlfn.XLOOKUP(D393,products!$A$2:$A$49,products!$C$2:$C$49,,0)</f>
        <v>M</v>
      </c>
      <c r="K393" s="6">
        <f>_xlfn.XLOOKUP(D393,products!$A$2:$A$49,products!$D$2:$D$49,,0)</f>
        <v>0.5</v>
      </c>
      <c r="L393">
        <f>_xlfn.XLOOKUP(D393,products!$A$2:$A$49,products!$E$2:$E$49,,0)</f>
        <v>6.75</v>
      </c>
      <c r="M393">
        <f t="shared" si="18"/>
        <v>13.5</v>
      </c>
      <c r="N393" t="str">
        <f t="shared" si="19"/>
        <v>Arabica</v>
      </c>
      <c r="O393" t="str">
        <f t="shared" si="20"/>
        <v>Medium</v>
      </c>
      <c r="P393" t="str">
        <f>_xlfn.XLOOKUP(orders!C393,customers!$A$2:$A$1001,customers!$I$2:$I$1001,,0)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_xlfn.XLOOKUP(orders!D394,products!$A$2:$A$49,products!$B$2:$B$49,,0)</f>
        <v>Exc</v>
      </c>
      <c r="J394" t="str">
        <f>_xlfn.XLOOKUP(D394,products!$A$2:$A$49,products!$C$2:$C$49,,0)</f>
        <v>L</v>
      </c>
      <c r="K394" s="6">
        <f>_xlfn.XLOOKUP(D394,products!$A$2:$A$49,products!$D$2:$D$49,,0)</f>
        <v>1</v>
      </c>
      <c r="L394">
        <f>_xlfn.XLOOKUP(D394,products!$A$2:$A$49,products!$E$2:$E$49,,0)</f>
        <v>14.85</v>
      </c>
      <c r="M394">
        <f t="shared" si="18"/>
        <v>89.1</v>
      </c>
      <c r="N394" t="str">
        <f t="shared" si="19"/>
        <v>Excelsa</v>
      </c>
      <c r="O394" t="str">
        <f t="shared" si="20"/>
        <v>Light</v>
      </c>
      <c r="P394" t="str">
        <f>_xlfn.XLOOKUP(orders!C394,customers!$A$2:$A$1001,customers!$I$2:$I$1001,,0)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_xlfn.XLOOKUP(orders!D395,products!$A$2:$A$49,products!$B$2:$B$49,,0)</f>
        <v>Ara</v>
      </c>
      <c r="J395" t="str">
        <f>_xlfn.XLOOKUP(D395,products!$A$2:$A$49,products!$C$2:$C$49,,0)</f>
        <v>L</v>
      </c>
      <c r="K395" s="6">
        <f>_xlfn.XLOOKUP(D395,products!$A$2:$A$49,products!$D$2:$D$49,,0)</f>
        <v>0.2</v>
      </c>
      <c r="L395">
        <f>_xlfn.XLOOKUP(D395,products!$A$2:$A$49,products!$E$2:$E$49,,0)</f>
        <v>3.8849999999999998</v>
      </c>
      <c r="M395">
        <f t="shared" si="18"/>
        <v>3.8849999999999998</v>
      </c>
      <c r="N395" t="str">
        <f t="shared" si="19"/>
        <v>Arabica</v>
      </c>
      <c r="O395" t="str">
        <f t="shared" si="20"/>
        <v>Light</v>
      </c>
      <c r="P395" t="str">
        <f>_xlfn.XLOOKUP(orders!C395,customers!$A$2:$A$1001,customers!$I$2:$I$1001,,0)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_xlfn.XLOOKUP(orders!D396,products!$A$2:$A$49,products!$B$2:$B$49,,0)</f>
        <v>Rob</v>
      </c>
      <c r="J396" t="str">
        <f>_xlfn.XLOOKUP(D396,products!$A$2:$A$49,products!$C$2:$C$49,,0)</f>
        <v>L</v>
      </c>
      <c r="K396" s="6">
        <f>_xlfn.XLOOKUP(D396,products!$A$2:$A$49,products!$D$2:$D$49,,0)</f>
        <v>2.5</v>
      </c>
      <c r="L396">
        <f>_xlfn.XLOOKUP(D396,products!$A$2:$A$49,products!$E$2:$E$49,,0)</f>
        <v>27.484999999999996</v>
      </c>
      <c r="M396">
        <f t="shared" si="18"/>
        <v>109.93999999999998</v>
      </c>
      <c r="N396" t="str">
        <f t="shared" si="19"/>
        <v>Robusta</v>
      </c>
      <c r="O396" t="str">
        <f t="shared" si="20"/>
        <v>Light</v>
      </c>
      <c r="P396" t="str">
        <f>_xlfn.XLOOKUP(orders!C396,customers!$A$2:$A$1001,customers!$I$2:$I$1001,,0)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_xlfn.XLOOKUP(orders!D397,products!$A$2:$A$49,products!$B$2:$B$49,,0)</f>
        <v>Lib</v>
      </c>
      <c r="J397" t="str">
        <f>_xlfn.XLOOKUP(D397,products!$A$2:$A$49,products!$C$2:$C$49,,0)</f>
        <v>D</v>
      </c>
      <c r="K397" s="6">
        <f>_xlfn.XLOOKUP(D397,products!$A$2:$A$49,products!$D$2:$D$49,,0)</f>
        <v>0.5</v>
      </c>
      <c r="L397">
        <f>_xlfn.XLOOKUP(D397,products!$A$2:$A$49,products!$E$2:$E$49,,0)</f>
        <v>7.77</v>
      </c>
      <c r="M397">
        <f t="shared" si="18"/>
        <v>46.62</v>
      </c>
      <c r="N397" t="str">
        <f t="shared" si="19"/>
        <v>Liberica</v>
      </c>
      <c r="O397" t="str">
        <f t="shared" si="20"/>
        <v>Dark</v>
      </c>
      <c r="P397" t="str">
        <f>_xlfn.XLOOKUP(orders!C397,customers!$A$2:$A$1001,customers!$I$2:$I$1001,,0)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_xlfn.XLOOKUP(orders!D398,products!$A$2:$A$49,products!$B$2:$B$49,,0)</f>
        <v>Ara</v>
      </c>
      <c r="J398" t="str">
        <f>_xlfn.XLOOKUP(D398,products!$A$2:$A$49,products!$C$2:$C$49,,0)</f>
        <v>L</v>
      </c>
      <c r="K398" s="6">
        <f>_xlfn.XLOOKUP(D398,products!$A$2:$A$49,products!$D$2:$D$49,,0)</f>
        <v>0.5</v>
      </c>
      <c r="L398">
        <f>_xlfn.XLOOKUP(D398,products!$A$2:$A$49,products!$E$2:$E$49,,0)</f>
        <v>7.77</v>
      </c>
      <c r="M398">
        <f t="shared" si="18"/>
        <v>38.849999999999994</v>
      </c>
      <c r="N398" t="str">
        <f t="shared" si="19"/>
        <v>Arabica</v>
      </c>
      <c r="O398" t="str">
        <f t="shared" si="20"/>
        <v>Light</v>
      </c>
      <c r="P398" t="str">
        <f>_xlfn.XLOOKUP(orders!C398,customers!$A$2:$A$1001,customers!$I$2:$I$1001,,0)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_xlfn.XLOOKUP(orders!D399,products!$A$2:$A$49,products!$B$2:$B$49,,0)</f>
        <v>Lib</v>
      </c>
      <c r="J399" t="str">
        <f>_xlfn.XLOOKUP(D399,products!$A$2:$A$49,products!$C$2:$C$49,,0)</f>
        <v>D</v>
      </c>
      <c r="K399" s="6">
        <f>_xlfn.XLOOKUP(D399,products!$A$2:$A$49,products!$D$2:$D$49,,0)</f>
        <v>0.5</v>
      </c>
      <c r="L399">
        <f>_xlfn.XLOOKUP(D399,products!$A$2:$A$49,products!$E$2:$E$49,,0)</f>
        <v>7.77</v>
      </c>
      <c r="M399">
        <f t="shared" si="18"/>
        <v>31.08</v>
      </c>
      <c r="N399" t="str">
        <f t="shared" si="19"/>
        <v>Liberica</v>
      </c>
      <c r="O399" t="str">
        <f t="shared" si="20"/>
        <v>Dark</v>
      </c>
      <c r="P399" t="str">
        <f>_xlfn.XLOOKUP(orders!C399,customers!$A$2:$A$1001,customers!$I$2:$I$1001,,0)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_xlfn.XLOOKUP(orders!D400,products!$A$2:$A$49,products!$B$2:$B$49,,0)</f>
        <v>Ara</v>
      </c>
      <c r="J400" t="str">
        <f>_xlfn.XLOOKUP(D400,products!$A$2:$A$49,products!$C$2:$C$49,,0)</f>
        <v>D</v>
      </c>
      <c r="K400" s="6">
        <f>_xlfn.XLOOKUP(D400,products!$A$2:$A$49,products!$D$2:$D$49,,0)</f>
        <v>0.2</v>
      </c>
      <c r="L400">
        <f>_xlfn.XLOOKUP(D400,products!$A$2:$A$49,products!$E$2:$E$49,,0)</f>
        <v>2.9849999999999999</v>
      </c>
      <c r="M400">
        <f t="shared" si="18"/>
        <v>17.91</v>
      </c>
      <c r="N400" t="str">
        <f t="shared" si="19"/>
        <v>Arabica</v>
      </c>
      <c r="O400" t="str">
        <f t="shared" si="20"/>
        <v>Dark</v>
      </c>
      <c r="P400" t="str">
        <f>_xlfn.XLOOKUP(orders!C400,customers!$A$2:$A$1001,customers!$I$2:$I$1001,,0)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_xlfn.XLOOKUP(orders!D401,products!$A$2:$A$49,products!$B$2:$B$49,,0)</f>
        <v>Exc</v>
      </c>
      <c r="J401" t="str">
        <f>_xlfn.XLOOKUP(D401,products!$A$2:$A$49,products!$C$2:$C$49,,0)</f>
        <v>D</v>
      </c>
      <c r="K401" s="6">
        <f>_xlfn.XLOOKUP(D401,products!$A$2:$A$49,products!$D$2:$D$49,,0)</f>
        <v>2.5</v>
      </c>
      <c r="L401">
        <f>_xlfn.XLOOKUP(D401,products!$A$2:$A$49,products!$E$2:$E$49,,0)</f>
        <v>27.945</v>
      </c>
      <c r="M401">
        <f t="shared" si="18"/>
        <v>167.67000000000002</v>
      </c>
      <c r="N401" t="str">
        <f t="shared" si="19"/>
        <v>Excelsa</v>
      </c>
      <c r="O401" t="str">
        <f t="shared" si="20"/>
        <v>Dark</v>
      </c>
      <c r="P401" t="str">
        <f>_xlfn.XLOOKUP(orders!C401,customers!$A$2:$A$1001,customers!$I$2:$I$1001,,0)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_xlfn.XLOOKUP(orders!D402,products!$A$2:$A$49,products!$B$2:$B$49,,0)</f>
        <v>Lib</v>
      </c>
      <c r="J402" t="str">
        <f>_xlfn.XLOOKUP(D402,products!$A$2:$A$49,products!$C$2:$C$49,,0)</f>
        <v>L</v>
      </c>
      <c r="K402" s="6">
        <f>_xlfn.XLOOKUP(D402,products!$A$2:$A$49,products!$D$2:$D$49,,0)</f>
        <v>1</v>
      </c>
      <c r="L402">
        <f>_xlfn.XLOOKUP(D402,products!$A$2:$A$49,products!$E$2:$E$49,,0)</f>
        <v>15.85</v>
      </c>
      <c r="M402">
        <f t="shared" si="18"/>
        <v>63.4</v>
      </c>
      <c r="N402" t="str">
        <f t="shared" si="19"/>
        <v>Liberica</v>
      </c>
      <c r="O402" t="str">
        <f t="shared" si="20"/>
        <v>Light</v>
      </c>
      <c r="P402" t="str">
        <f>_xlfn.XLOOKUP(orders!C402,customers!$A$2:$A$1001,customers!$I$2:$I$1001,,0)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_xlfn.XLOOKUP(orders!D403,products!$A$2:$A$49,products!$B$2:$B$49,,0)</f>
        <v>Lib</v>
      </c>
      <c r="J403" t="str">
        <f>_xlfn.XLOOKUP(D403,products!$A$2:$A$49,products!$C$2:$C$49,,0)</f>
        <v>M</v>
      </c>
      <c r="K403" s="6">
        <f>_xlfn.XLOOKUP(D403,products!$A$2:$A$49,products!$D$2:$D$49,,0)</f>
        <v>0.2</v>
      </c>
      <c r="L403">
        <f>_xlfn.XLOOKUP(D403,products!$A$2:$A$49,products!$E$2:$E$49,,0)</f>
        <v>4.3650000000000002</v>
      </c>
      <c r="M403">
        <f t="shared" si="18"/>
        <v>8.73</v>
      </c>
      <c r="N403" t="str">
        <f t="shared" si="19"/>
        <v>Liberica</v>
      </c>
      <c r="O403" t="str">
        <f t="shared" si="20"/>
        <v>Medium</v>
      </c>
      <c r="P403" t="str">
        <f>_xlfn.XLOOKUP(orders!C403,customers!$A$2:$A$1001,customers!$I$2:$I$1001,,0)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_xlfn.XLOOKUP(orders!D404,products!$A$2:$A$49,products!$B$2:$B$49,,0)</f>
        <v>Rob</v>
      </c>
      <c r="J404" t="str">
        <f>_xlfn.XLOOKUP(D404,products!$A$2:$A$49,products!$C$2:$C$49,,0)</f>
        <v>D</v>
      </c>
      <c r="K404" s="6">
        <f>_xlfn.XLOOKUP(D404,products!$A$2:$A$49,products!$D$2:$D$49,,0)</f>
        <v>1</v>
      </c>
      <c r="L404">
        <f>_xlfn.XLOOKUP(D404,products!$A$2:$A$49,products!$E$2:$E$49,,0)</f>
        <v>8.9499999999999993</v>
      </c>
      <c r="M404">
        <f t="shared" si="18"/>
        <v>26.849999999999998</v>
      </c>
      <c r="N404" t="str">
        <f t="shared" si="19"/>
        <v>Robusta</v>
      </c>
      <c r="O404" t="str">
        <f t="shared" si="20"/>
        <v>Dark</v>
      </c>
      <c r="P404" t="str">
        <f>_xlfn.XLOOKUP(orders!C404,customers!$A$2:$A$1001,customers!$I$2:$I$1001,,0)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_xlfn.XLOOKUP(orders!D405,products!$A$2:$A$49,products!$B$2:$B$49,,0)</f>
        <v>Lib</v>
      </c>
      <c r="J405" t="str">
        <f>_xlfn.XLOOKUP(D405,products!$A$2:$A$49,products!$C$2:$C$49,,0)</f>
        <v>L</v>
      </c>
      <c r="K405" s="6">
        <f>_xlfn.XLOOKUP(D405,products!$A$2:$A$49,products!$D$2:$D$49,,0)</f>
        <v>0.2</v>
      </c>
      <c r="L405">
        <f>_xlfn.XLOOKUP(D405,products!$A$2:$A$49,products!$E$2:$E$49,,0)</f>
        <v>4.7549999999999999</v>
      </c>
      <c r="M405">
        <f t="shared" si="18"/>
        <v>9.51</v>
      </c>
      <c r="N405" t="str">
        <f t="shared" si="19"/>
        <v>Liberica</v>
      </c>
      <c r="O405" t="str">
        <f t="shared" si="20"/>
        <v>Light</v>
      </c>
      <c r="P405" t="str">
        <f>_xlfn.XLOOKUP(orders!C405,customers!$A$2:$A$1001,customers!$I$2:$I$1001,,0)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_xlfn.XLOOKUP(orders!D406,products!$A$2:$A$49,products!$B$2:$B$49,,0)</f>
        <v>Ara</v>
      </c>
      <c r="J406" t="str">
        <f>_xlfn.XLOOKUP(D406,products!$A$2:$A$49,products!$C$2:$C$49,,0)</f>
        <v>D</v>
      </c>
      <c r="K406" s="6">
        <f>_xlfn.XLOOKUP(D406,products!$A$2:$A$49,products!$D$2:$D$49,,0)</f>
        <v>1</v>
      </c>
      <c r="L406">
        <f>_xlfn.XLOOKUP(D406,products!$A$2:$A$49,products!$E$2:$E$49,,0)</f>
        <v>9.9499999999999993</v>
      </c>
      <c r="M406">
        <f t="shared" si="18"/>
        <v>39.799999999999997</v>
      </c>
      <c r="N406" t="str">
        <f t="shared" si="19"/>
        <v>Arabica</v>
      </c>
      <c r="O406" t="str">
        <f t="shared" si="20"/>
        <v>Dark</v>
      </c>
      <c r="P406" t="str">
        <f>_xlfn.XLOOKUP(orders!C406,customers!$A$2:$A$1001,customers!$I$2:$I$1001,,0)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_xlfn.XLOOKUP(orders!D407,products!$A$2:$A$49,products!$B$2:$B$49,,0)</f>
        <v>Exc</v>
      </c>
      <c r="J407" t="str">
        <f>_xlfn.XLOOKUP(D407,products!$A$2:$A$49,products!$C$2:$C$49,,0)</f>
        <v>M</v>
      </c>
      <c r="K407" s="6">
        <f>_xlfn.XLOOKUP(D407,products!$A$2:$A$49,products!$D$2:$D$49,,0)</f>
        <v>0.5</v>
      </c>
      <c r="L407">
        <f>_xlfn.XLOOKUP(D407,products!$A$2:$A$49,products!$E$2:$E$49,,0)</f>
        <v>8.25</v>
      </c>
      <c r="M407">
        <f t="shared" si="18"/>
        <v>24.75</v>
      </c>
      <c r="N407" t="str">
        <f t="shared" si="19"/>
        <v>Excelsa</v>
      </c>
      <c r="O407" t="str">
        <f t="shared" si="20"/>
        <v>Medium</v>
      </c>
      <c r="P407" t="str">
        <f>_xlfn.XLOOKUP(orders!C407,customers!$A$2:$A$1001,customers!$I$2:$I$1001,,0)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_xlfn.XLOOKUP(orders!D408,products!$A$2:$A$49,products!$B$2:$B$49,,0)</f>
        <v>Exc</v>
      </c>
      <c r="J408" t="str">
        <f>_xlfn.XLOOKUP(D408,products!$A$2:$A$49,products!$C$2:$C$49,,0)</f>
        <v>M</v>
      </c>
      <c r="K408" s="6">
        <f>_xlfn.XLOOKUP(D408,products!$A$2:$A$49,products!$D$2:$D$49,,0)</f>
        <v>1</v>
      </c>
      <c r="L408">
        <f>_xlfn.XLOOKUP(D408,products!$A$2:$A$49,products!$E$2:$E$49,,0)</f>
        <v>13.75</v>
      </c>
      <c r="M408">
        <f t="shared" si="18"/>
        <v>68.75</v>
      </c>
      <c r="N408" t="str">
        <f t="shared" si="19"/>
        <v>Excelsa</v>
      </c>
      <c r="O408" t="str">
        <f t="shared" si="20"/>
        <v>Medium</v>
      </c>
      <c r="P408" t="str">
        <f>_xlfn.XLOOKUP(orders!C408,customers!$A$2:$A$1001,customers!$I$2:$I$1001,,0)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_xlfn.XLOOKUP(orders!D409,products!$A$2:$A$49,products!$B$2:$B$49,,0)</f>
        <v>Exc</v>
      </c>
      <c r="J409" t="str">
        <f>_xlfn.XLOOKUP(D409,products!$A$2:$A$49,products!$C$2:$C$49,,0)</f>
        <v>M</v>
      </c>
      <c r="K409" s="6">
        <f>_xlfn.XLOOKUP(D409,products!$A$2:$A$49,products!$D$2:$D$49,,0)</f>
        <v>0.5</v>
      </c>
      <c r="L409">
        <f>_xlfn.XLOOKUP(D409,products!$A$2:$A$49,products!$E$2:$E$49,,0)</f>
        <v>8.25</v>
      </c>
      <c r="M409">
        <f t="shared" si="18"/>
        <v>49.5</v>
      </c>
      <c r="N409" t="str">
        <f t="shared" si="19"/>
        <v>Excelsa</v>
      </c>
      <c r="O409" t="str">
        <f t="shared" si="20"/>
        <v>Medium</v>
      </c>
      <c r="P409" t="str">
        <f>_xlfn.XLOOKUP(orders!C409,customers!$A$2:$A$1001,customers!$I$2:$I$1001,,0)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_xlfn.XLOOKUP(orders!D410,products!$A$2:$A$49,products!$B$2:$B$49,,0)</f>
        <v>Ara</v>
      </c>
      <c r="J410" t="str">
        <f>_xlfn.XLOOKUP(D410,products!$A$2:$A$49,products!$C$2:$C$49,,0)</f>
        <v>M</v>
      </c>
      <c r="K410" s="6">
        <f>_xlfn.XLOOKUP(D410,products!$A$2:$A$49,products!$D$2:$D$49,,0)</f>
        <v>2.5</v>
      </c>
      <c r="L410">
        <f>_xlfn.XLOOKUP(D410,products!$A$2:$A$49,products!$E$2:$E$49,,0)</f>
        <v>25.874999999999996</v>
      </c>
      <c r="M410">
        <f t="shared" si="18"/>
        <v>51.749999999999993</v>
      </c>
      <c r="N410" t="str">
        <f t="shared" si="19"/>
        <v>Arabica</v>
      </c>
      <c r="O410" t="str">
        <f t="shared" si="20"/>
        <v>Medium</v>
      </c>
      <c r="P410" t="str">
        <f>_xlfn.XLOOKUP(orders!C410,customers!$A$2:$A$1001,customers!$I$2:$I$1001,,0)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_xlfn.XLOOKUP(orders!D411,products!$A$2:$A$49,products!$B$2:$B$49,,0)</f>
        <v>Lib</v>
      </c>
      <c r="J411" t="str">
        <f>_xlfn.XLOOKUP(D411,products!$A$2:$A$49,products!$C$2:$C$49,,0)</f>
        <v>L</v>
      </c>
      <c r="K411" s="6">
        <f>_xlfn.XLOOKUP(D411,products!$A$2:$A$49,products!$D$2:$D$49,,0)</f>
        <v>1</v>
      </c>
      <c r="L411">
        <f>_xlfn.XLOOKUP(D411,products!$A$2:$A$49,products!$E$2:$E$49,,0)</f>
        <v>15.85</v>
      </c>
      <c r="M411">
        <f t="shared" si="18"/>
        <v>47.55</v>
      </c>
      <c r="N411" t="str">
        <f t="shared" si="19"/>
        <v>Liberica</v>
      </c>
      <c r="O411" t="str">
        <f t="shared" si="20"/>
        <v>Light</v>
      </c>
      <c r="P411" t="str">
        <f>_xlfn.XLOOKUP(orders!C411,customers!$A$2:$A$1001,customers!$I$2:$I$1001,,0)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_xlfn.XLOOKUP(orders!D412,products!$A$2:$A$49,products!$B$2:$B$49,,0)</f>
        <v>Ara</v>
      </c>
      <c r="J412" t="str">
        <f>_xlfn.XLOOKUP(D412,products!$A$2:$A$49,products!$C$2:$C$49,,0)</f>
        <v>L</v>
      </c>
      <c r="K412" s="6">
        <f>_xlfn.XLOOKUP(D412,products!$A$2:$A$49,products!$D$2:$D$49,,0)</f>
        <v>0.2</v>
      </c>
      <c r="L412">
        <f>_xlfn.XLOOKUP(D412,products!$A$2:$A$49,products!$E$2:$E$49,,0)</f>
        <v>3.8849999999999998</v>
      </c>
      <c r="M412">
        <f t="shared" si="18"/>
        <v>15.54</v>
      </c>
      <c r="N412" t="str">
        <f t="shared" si="19"/>
        <v>Arabica</v>
      </c>
      <c r="O412" t="str">
        <f t="shared" si="20"/>
        <v>Light</v>
      </c>
      <c r="P412" t="str">
        <f>_xlfn.XLOOKUP(orders!C412,customers!$A$2:$A$1001,customers!$I$2:$I$1001,,0)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_xlfn.XLOOKUP(orders!D413,products!$A$2:$A$49,products!$B$2:$B$49,,0)</f>
        <v>Lib</v>
      </c>
      <c r="J413" t="str">
        <f>_xlfn.XLOOKUP(D413,products!$A$2:$A$49,products!$C$2:$C$49,,0)</f>
        <v>M</v>
      </c>
      <c r="K413" s="6">
        <f>_xlfn.XLOOKUP(D413,products!$A$2:$A$49,products!$D$2:$D$49,,0)</f>
        <v>1</v>
      </c>
      <c r="L413">
        <f>_xlfn.XLOOKUP(D413,products!$A$2:$A$49,products!$E$2:$E$49,,0)</f>
        <v>14.55</v>
      </c>
      <c r="M413">
        <f t="shared" si="18"/>
        <v>87.300000000000011</v>
      </c>
      <c r="N413" t="str">
        <f t="shared" si="19"/>
        <v>Liberica</v>
      </c>
      <c r="O413" t="str">
        <f t="shared" si="20"/>
        <v>Medium</v>
      </c>
      <c r="P413" t="str">
        <f>_xlfn.XLOOKUP(orders!C413,customers!$A$2:$A$1001,customers!$I$2:$I$1001,,0)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_xlfn.XLOOKUP(orders!D414,products!$A$2:$A$49,products!$B$2:$B$49,,0)</f>
        <v>Ara</v>
      </c>
      <c r="J414" t="str">
        <f>_xlfn.XLOOKUP(D414,products!$A$2:$A$49,products!$C$2:$C$49,,0)</f>
        <v>M</v>
      </c>
      <c r="K414" s="6">
        <f>_xlfn.XLOOKUP(D414,products!$A$2:$A$49,products!$D$2:$D$49,,0)</f>
        <v>1</v>
      </c>
      <c r="L414">
        <f>_xlfn.XLOOKUP(D414,products!$A$2:$A$49,products!$E$2:$E$49,,0)</f>
        <v>11.25</v>
      </c>
      <c r="M414">
        <f t="shared" si="18"/>
        <v>56.25</v>
      </c>
      <c r="N414" t="str">
        <f t="shared" si="19"/>
        <v>Arabica</v>
      </c>
      <c r="O414" t="str">
        <f t="shared" si="20"/>
        <v>Medium</v>
      </c>
      <c r="P414" t="str">
        <f>_xlfn.XLOOKUP(orders!C414,customers!$A$2:$A$1001,customers!$I$2:$I$1001,,0)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_xlfn.XLOOKUP(orders!D415,products!$A$2:$A$49,products!$B$2:$B$49,,0)</f>
        <v>Lib</v>
      </c>
      <c r="J415" t="str">
        <f>_xlfn.XLOOKUP(D415,products!$A$2:$A$49,products!$C$2:$C$49,,0)</f>
        <v>L</v>
      </c>
      <c r="K415" s="6">
        <f>_xlfn.XLOOKUP(D415,products!$A$2:$A$49,products!$D$2:$D$49,,0)</f>
        <v>2.5</v>
      </c>
      <c r="L415">
        <f>_xlfn.XLOOKUP(D415,products!$A$2:$A$49,products!$E$2:$E$49,,0)</f>
        <v>36.454999999999998</v>
      </c>
      <c r="M415">
        <f t="shared" si="18"/>
        <v>36.454999999999998</v>
      </c>
      <c r="N415" t="str">
        <f t="shared" si="19"/>
        <v>Liberica</v>
      </c>
      <c r="O415" t="str">
        <f t="shared" si="20"/>
        <v>Light</v>
      </c>
      <c r="P415" t="str">
        <f>_xlfn.XLOOKUP(orders!C415,customers!$A$2:$A$1001,customers!$I$2:$I$1001,,0)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_xlfn.XLOOKUP(orders!D416,products!$A$2:$A$49,products!$B$2:$B$49,,0)</f>
        <v>Rob</v>
      </c>
      <c r="J416" t="str">
        <f>_xlfn.XLOOKUP(D416,products!$A$2:$A$49,products!$C$2:$C$49,,0)</f>
        <v>L</v>
      </c>
      <c r="K416" s="6">
        <f>_xlfn.XLOOKUP(D416,products!$A$2:$A$49,products!$D$2:$D$49,,0)</f>
        <v>0.2</v>
      </c>
      <c r="L416">
        <f>_xlfn.XLOOKUP(D416,products!$A$2:$A$49,products!$E$2:$E$49,,0)</f>
        <v>3.5849999999999995</v>
      </c>
      <c r="M416">
        <f t="shared" si="18"/>
        <v>10.754999999999999</v>
      </c>
      <c r="N416" t="str">
        <f t="shared" si="19"/>
        <v>Robusta</v>
      </c>
      <c r="O416" t="str">
        <f t="shared" si="20"/>
        <v>Light</v>
      </c>
      <c r="P416" t="str">
        <f>_xlfn.XLOOKUP(orders!C416,customers!$A$2:$A$1001,customers!$I$2:$I$1001,,0)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_xlfn.XLOOKUP(orders!D417,products!$A$2:$A$49,products!$B$2:$B$49,,0)</f>
        <v>Rob</v>
      </c>
      <c r="J417" t="str">
        <f>_xlfn.XLOOKUP(D417,products!$A$2:$A$49,products!$C$2:$C$49,,0)</f>
        <v>M</v>
      </c>
      <c r="K417" s="6">
        <f>_xlfn.XLOOKUP(D417,products!$A$2:$A$49,products!$D$2:$D$49,,0)</f>
        <v>0.2</v>
      </c>
      <c r="L417">
        <f>_xlfn.XLOOKUP(D417,products!$A$2:$A$49,products!$E$2:$E$49,,0)</f>
        <v>2.9849999999999999</v>
      </c>
      <c r="M417">
        <f t="shared" si="18"/>
        <v>8.9550000000000001</v>
      </c>
      <c r="N417" t="str">
        <f t="shared" si="19"/>
        <v>Robusta</v>
      </c>
      <c r="O417" t="str">
        <f t="shared" si="20"/>
        <v>Medium</v>
      </c>
      <c r="P417" t="str">
        <f>_xlfn.XLOOKUP(orders!C417,customers!$A$2:$A$1001,customers!$I$2:$I$1001,,0)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_xlfn.XLOOKUP(orders!D418,products!$A$2:$A$49,products!$B$2:$B$49,,0)</f>
        <v>Ara</v>
      </c>
      <c r="J418" t="str">
        <f>_xlfn.XLOOKUP(D418,products!$A$2:$A$49,products!$C$2:$C$49,,0)</f>
        <v>L</v>
      </c>
      <c r="K418" s="6">
        <f>_xlfn.XLOOKUP(D418,products!$A$2:$A$49,products!$D$2:$D$49,,0)</f>
        <v>0.5</v>
      </c>
      <c r="L418">
        <f>_xlfn.XLOOKUP(D418,products!$A$2:$A$49,products!$E$2:$E$49,,0)</f>
        <v>7.77</v>
      </c>
      <c r="M418">
        <f t="shared" si="18"/>
        <v>23.31</v>
      </c>
      <c r="N418" t="str">
        <f t="shared" si="19"/>
        <v>Arabica</v>
      </c>
      <c r="O418" t="str">
        <f t="shared" si="20"/>
        <v>Light</v>
      </c>
      <c r="P418" t="str">
        <f>_xlfn.XLOOKUP(orders!C418,customers!$A$2:$A$1001,customers!$I$2:$I$1001,,0)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_xlfn.XLOOKUP(orders!D419,products!$A$2:$A$49,products!$B$2:$B$49,,0)</f>
        <v>Ara</v>
      </c>
      <c r="J419" t="str">
        <f>_xlfn.XLOOKUP(D419,products!$A$2:$A$49,products!$C$2:$C$49,,0)</f>
        <v>L</v>
      </c>
      <c r="K419" s="6">
        <f>_xlfn.XLOOKUP(D419,products!$A$2:$A$49,products!$D$2:$D$49,,0)</f>
        <v>2.5</v>
      </c>
      <c r="L419">
        <f>_xlfn.XLOOKUP(D419,products!$A$2:$A$49,products!$E$2:$E$49,,0)</f>
        <v>29.784999999999997</v>
      </c>
      <c r="M419">
        <f t="shared" si="18"/>
        <v>29.784999999999997</v>
      </c>
      <c r="N419" t="str">
        <f t="shared" si="19"/>
        <v>Arabica</v>
      </c>
      <c r="O419" t="str">
        <f t="shared" si="20"/>
        <v>Light</v>
      </c>
      <c r="P419" t="str">
        <f>_xlfn.XLOOKUP(orders!C419,customers!$A$2:$A$1001,customers!$I$2:$I$1001,,0)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_xlfn.XLOOKUP(orders!D420,products!$A$2:$A$49,products!$B$2:$B$49,,0)</f>
        <v>Ara</v>
      </c>
      <c r="J420" t="str">
        <f>_xlfn.XLOOKUP(D420,products!$A$2:$A$49,products!$C$2:$C$49,,0)</f>
        <v>L</v>
      </c>
      <c r="K420" s="6">
        <f>_xlfn.XLOOKUP(D420,products!$A$2:$A$49,products!$D$2:$D$49,,0)</f>
        <v>2.5</v>
      </c>
      <c r="L420">
        <f>_xlfn.XLOOKUP(D420,products!$A$2:$A$49,products!$E$2:$E$49,,0)</f>
        <v>29.784999999999997</v>
      </c>
      <c r="M420">
        <f t="shared" si="18"/>
        <v>148.92499999999998</v>
      </c>
      <c r="N420" t="str">
        <f t="shared" si="19"/>
        <v>Arabica</v>
      </c>
      <c r="O420" t="str">
        <f t="shared" si="20"/>
        <v>Light</v>
      </c>
      <c r="P420" t="str">
        <f>_xlfn.XLOOKUP(orders!C420,customers!$A$2:$A$1001,customers!$I$2:$I$1001,,0)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_xlfn.XLOOKUP(orders!D421,products!$A$2:$A$49,products!$B$2:$B$49,,0)</f>
        <v>Lib</v>
      </c>
      <c r="J421" t="str">
        <f>_xlfn.XLOOKUP(D421,products!$A$2:$A$49,products!$C$2:$C$49,,0)</f>
        <v>M</v>
      </c>
      <c r="K421" s="6">
        <f>_xlfn.XLOOKUP(D421,products!$A$2:$A$49,products!$D$2:$D$49,,0)</f>
        <v>0.5</v>
      </c>
      <c r="L421">
        <f>_xlfn.XLOOKUP(D421,products!$A$2:$A$49,products!$E$2:$E$49,,0)</f>
        <v>8.73</v>
      </c>
      <c r="M421">
        <f t="shared" si="18"/>
        <v>8.73</v>
      </c>
      <c r="N421" t="str">
        <f t="shared" si="19"/>
        <v>Liberica</v>
      </c>
      <c r="O421" t="str">
        <f t="shared" si="20"/>
        <v>Medium</v>
      </c>
      <c r="P421" t="str">
        <f>_xlfn.XLOOKUP(orders!C421,customers!$A$2:$A$1001,customers!$I$2:$I$1001,,0)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_xlfn.XLOOKUP(orders!D422,products!$A$2:$A$49,products!$B$2:$B$49,,0)</f>
        <v>Lib</v>
      </c>
      <c r="J422" t="str">
        <f>_xlfn.XLOOKUP(D422,products!$A$2:$A$49,products!$C$2:$C$49,,0)</f>
        <v>D</v>
      </c>
      <c r="K422" s="6">
        <f>_xlfn.XLOOKUP(D422,products!$A$2:$A$49,products!$D$2:$D$49,,0)</f>
        <v>0.5</v>
      </c>
      <c r="L422">
        <f>_xlfn.XLOOKUP(D422,products!$A$2:$A$49,products!$E$2:$E$49,,0)</f>
        <v>7.77</v>
      </c>
      <c r="M422">
        <f t="shared" si="18"/>
        <v>31.08</v>
      </c>
      <c r="N422" t="str">
        <f t="shared" si="19"/>
        <v>Liberica</v>
      </c>
      <c r="O422" t="str">
        <f t="shared" si="20"/>
        <v>Dark</v>
      </c>
      <c r="P422" t="str">
        <f>_xlfn.XLOOKUP(orders!C422,customers!$A$2:$A$1001,customers!$I$2:$I$1001,,0)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_xlfn.XLOOKUP(orders!D423,products!$A$2:$A$49,products!$B$2:$B$49,,0)</f>
        <v>Ara</v>
      </c>
      <c r="J423" t="str">
        <f>_xlfn.XLOOKUP(D423,products!$A$2:$A$49,products!$C$2:$C$49,,0)</f>
        <v>D</v>
      </c>
      <c r="K423" s="6">
        <f>_xlfn.XLOOKUP(D423,products!$A$2:$A$49,products!$D$2:$D$49,,0)</f>
        <v>2.5</v>
      </c>
      <c r="L423">
        <f>_xlfn.XLOOKUP(D423,products!$A$2:$A$49,products!$E$2:$E$49,,0)</f>
        <v>22.884999999999998</v>
      </c>
      <c r="M423">
        <f t="shared" si="18"/>
        <v>137.31</v>
      </c>
      <c r="N423" t="str">
        <f t="shared" si="19"/>
        <v>Arabica</v>
      </c>
      <c r="O423" t="str">
        <f t="shared" si="20"/>
        <v>Dark</v>
      </c>
      <c r="P423" t="str">
        <f>_xlfn.XLOOKUP(orders!C423,customers!$A$2:$A$1001,customers!$I$2:$I$1001,,0)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_xlfn.XLOOKUP(orders!D424,products!$A$2:$A$49,products!$B$2:$B$49,,0)</f>
        <v>Ara</v>
      </c>
      <c r="J424" t="str">
        <f>_xlfn.XLOOKUP(D424,products!$A$2:$A$49,products!$C$2:$C$49,,0)</f>
        <v>D</v>
      </c>
      <c r="K424" s="6">
        <f>_xlfn.XLOOKUP(D424,products!$A$2:$A$49,products!$D$2:$D$49,,0)</f>
        <v>0.5</v>
      </c>
      <c r="L424">
        <f>_xlfn.XLOOKUP(D424,products!$A$2:$A$49,products!$E$2:$E$49,,0)</f>
        <v>5.97</v>
      </c>
      <c r="M424">
        <f t="shared" si="18"/>
        <v>29.849999999999998</v>
      </c>
      <c r="N424" t="str">
        <f t="shared" si="19"/>
        <v>Arabica</v>
      </c>
      <c r="O424" t="str">
        <f t="shared" si="20"/>
        <v>Dark</v>
      </c>
      <c r="P424" t="str">
        <f>_xlfn.XLOOKUP(orders!C424,customers!$A$2:$A$1001,customers!$I$2:$I$1001,,0)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_xlfn.XLOOKUP(orders!D425,products!$A$2:$A$49,products!$B$2:$B$49,,0)</f>
        <v>Rob</v>
      </c>
      <c r="J425" t="str">
        <f>_xlfn.XLOOKUP(D425,products!$A$2:$A$49,products!$C$2:$C$49,,0)</f>
        <v>M</v>
      </c>
      <c r="K425" s="6">
        <f>_xlfn.XLOOKUP(D425,products!$A$2:$A$49,products!$D$2:$D$49,,0)</f>
        <v>0.5</v>
      </c>
      <c r="L425">
        <f>_xlfn.XLOOKUP(D425,products!$A$2:$A$49,products!$E$2:$E$49,,0)</f>
        <v>5.97</v>
      </c>
      <c r="M425">
        <f t="shared" si="18"/>
        <v>17.91</v>
      </c>
      <c r="N425" t="str">
        <f t="shared" si="19"/>
        <v>Robusta</v>
      </c>
      <c r="O425" t="str">
        <f t="shared" si="20"/>
        <v>Medium</v>
      </c>
      <c r="P425" t="str">
        <f>_xlfn.XLOOKUP(orders!C425,customers!$A$2:$A$1001,customers!$I$2:$I$1001,,0)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_xlfn.XLOOKUP(orders!D426,products!$A$2:$A$49,products!$B$2:$B$49,,0)</f>
        <v>Exc</v>
      </c>
      <c r="J426" t="str">
        <f>_xlfn.XLOOKUP(D426,products!$A$2:$A$49,products!$C$2:$C$49,,0)</f>
        <v>L</v>
      </c>
      <c r="K426" s="6">
        <f>_xlfn.XLOOKUP(D426,products!$A$2:$A$49,products!$D$2:$D$49,,0)</f>
        <v>0.5</v>
      </c>
      <c r="L426">
        <f>_xlfn.XLOOKUP(D426,products!$A$2:$A$49,products!$E$2:$E$49,,0)</f>
        <v>8.91</v>
      </c>
      <c r="M426">
        <f t="shared" si="18"/>
        <v>26.73</v>
      </c>
      <c r="N426" t="str">
        <f t="shared" si="19"/>
        <v>Excelsa</v>
      </c>
      <c r="O426" t="str">
        <f t="shared" si="20"/>
        <v>Light</v>
      </c>
      <c r="P426" t="str">
        <f>_xlfn.XLOOKUP(orders!C426,customers!$A$2:$A$1001,customers!$I$2:$I$1001,,0)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_xlfn.XLOOKUP(orders!D427,products!$A$2:$A$49,products!$B$2:$B$49,,0)</f>
        <v>Rob</v>
      </c>
      <c r="J427" t="str">
        <f>_xlfn.XLOOKUP(D427,products!$A$2:$A$49,products!$C$2:$C$49,,0)</f>
        <v>D</v>
      </c>
      <c r="K427" s="6">
        <f>_xlfn.XLOOKUP(D427,products!$A$2:$A$49,products!$D$2:$D$49,,0)</f>
        <v>1</v>
      </c>
      <c r="L427">
        <f>_xlfn.XLOOKUP(D427,products!$A$2:$A$49,products!$E$2:$E$49,,0)</f>
        <v>8.9499999999999993</v>
      </c>
      <c r="M427">
        <f t="shared" si="18"/>
        <v>17.899999999999999</v>
      </c>
      <c r="N427" t="str">
        <f t="shared" si="19"/>
        <v>Robusta</v>
      </c>
      <c r="O427" t="str">
        <f t="shared" si="20"/>
        <v>Dark</v>
      </c>
      <c r="P427" t="str">
        <f>_xlfn.XLOOKUP(orders!C427,customers!$A$2:$A$1001,customers!$I$2:$I$1001,,0)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_xlfn.XLOOKUP(orders!D428,products!$A$2:$A$49,products!$B$2:$B$49,,0)</f>
        <v>Rob</v>
      </c>
      <c r="J428" t="str">
        <f>_xlfn.XLOOKUP(D428,products!$A$2:$A$49,products!$C$2:$C$49,,0)</f>
        <v>L</v>
      </c>
      <c r="K428" s="6">
        <f>_xlfn.XLOOKUP(D428,products!$A$2:$A$49,products!$D$2:$D$49,,0)</f>
        <v>0.2</v>
      </c>
      <c r="L428">
        <f>_xlfn.XLOOKUP(D428,products!$A$2:$A$49,products!$E$2:$E$49,,0)</f>
        <v>3.5849999999999995</v>
      </c>
      <c r="M428">
        <f t="shared" si="18"/>
        <v>14.339999999999998</v>
      </c>
      <c r="N428" t="str">
        <f t="shared" si="19"/>
        <v>Robusta</v>
      </c>
      <c r="O428" t="str">
        <f t="shared" si="20"/>
        <v>Light</v>
      </c>
      <c r="P428" t="str">
        <f>_xlfn.XLOOKUP(orders!C428,customers!$A$2:$A$1001,customers!$I$2:$I$1001,,0)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_xlfn.XLOOKUP(orders!D429,products!$A$2:$A$49,products!$B$2:$B$49,,0)</f>
        <v>Ara</v>
      </c>
      <c r="J429" t="str">
        <f>_xlfn.XLOOKUP(D429,products!$A$2:$A$49,products!$C$2:$C$49,,0)</f>
        <v>M</v>
      </c>
      <c r="K429" s="6">
        <f>_xlfn.XLOOKUP(D429,products!$A$2:$A$49,products!$D$2:$D$49,,0)</f>
        <v>2.5</v>
      </c>
      <c r="L429">
        <f>_xlfn.XLOOKUP(D429,products!$A$2:$A$49,products!$E$2:$E$49,,0)</f>
        <v>25.874999999999996</v>
      </c>
      <c r="M429">
        <f t="shared" si="18"/>
        <v>77.624999999999986</v>
      </c>
      <c r="N429" t="str">
        <f t="shared" si="19"/>
        <v>Arabica</v>
      </c>
      <c r="O429" t="str">
        <f t="shared" si="20"/>
        <v>Medium</v>
      </c>
      <c r="P429" t="str">
        <f>_xlfn.XLOOKUP(orders!C429,customers!$A$2:$A$1001,customers!$I$2:$I$1001,,0)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_xlfn.XLOOKUP(orders!D430,products!$A$2:$A$49,products!$B$2:$B$49,,0)</f>
        <v>Rob</v>
      </c>
      <c r="J430" t="str">
        <f>_xlfn.XLOOKUP(D430,products!$A$2:$A$49,products!$C$2:$C$49,,0)</f>
        <v>L</v>
      </c>
      <c r="K430" s="6">
        <f>_xlfn.XLOOKUP(D430,products!$A$2:$A$49,products!$D$2:$D$49,,0)</f>
        <v>1</v>
      </c>
      <c r="L430">
        <f>_xlfn.XLOOKUP(D430,products!$A$2:$A$49,products!$E$2:$E$49,,0)</f>
        <v>11.95</v>
      </c>
      <c r="M430">
        <f t="shared" si="18"/>
        <v>59.75</v>
      </c>
      <c r="N430" t="str">
        <f t="shared" si="19"/>
        <v>Robusta</v>
      </c>
      <c r="O430" t="str">
        <f t="shared" si="20"/>
        <v>Light</v>
      </c>
      <c r="P430" t="str">
        <f>_xlfn.XLOOKUP(orders!C430,customers!$A$2:$A$1001,customers!$I$2:$I$1001,,0)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_xlfn.XLOOKUP(orders!D431,products!$A$2:$A$49,products!$B$2:$B$49,,0)</f>
        <v>Ara</v>
      </c>
      <c r="J431" t="str">
        <f>_xlfn.XLOOKUP(D431,products!$A$2:$A$49,products!$C$2:$C$49,,0)</f>
        <v>L</v>
      </c>
      <c r="K431" s="6">
        <f>_xlfn.XLOOKUP(D431,products!$A$2:$A$49,products!$D$2:$D$49,,0)</f>
        <v>1</v>
      </c>
      <c r="L431">
        <f>_xlfn.XLOOKUP(D431,products!$A$2:$A$49,products!$E$2:$E$49,,0)</f>
        <v>12.95</v>
      </c>
      <c r="M431">
        <f t="shared" si="18"/>
        <v>77.699999999999989</v>
      </c>
      <c r="N431" t="str">
        <f t="shared" si="19"/>
        <v>Arabica</v>
      </c>
      <c r="O431" t="str">
        <f t="shared" si="20"/>
        <v>Light</v>
      </c>
      <c r="P431" t="str">
        <f>_xlfn.XLOOKUP(orders!C431,customers!$A$2:$A$1001,customers!$I$2:$I$1001,,0)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_xlfn.XLOOKUP(orders!D432,products!$A$2:$A$49,products!$B$2:$B$49,,0)</f>
        <v>Rob</v>
      </c>
      <c r="J432" t="str">
        <f>_xlfn.XLOOKUP(D432,products!$A$2:$A$49,products!$C$2:$C$49,,0)</f>
        <v>D</v>
      </c>
      <c r="K432" s="6">
        <f>_xlfn.XLOOKUP(D432,products!$A$2:$A$49,products!$D$2:$D$49,,0)</f>
        <v>0.2</v>
      </c>
      <c r="L432">
        <f>_xlfn.XLOOKUP(D432,products!$A$2:$A$49,products!$E$2:$E$49,,0)</f>
        <v>2.6849999999999996</v>
      </c>
      <c r="M432">
        <f t="shared" si="18"/>
        <v>5.3699999999999992</v>
      </c>
      <c r="N432" t="str">
        <f t="shared" si="19"/>
        <v>Robusta</v>
      </c>
      <c r="O432" t="str">
        <f t="shared" si="20"/>
        <v>Dark</v>
      </c>
      <c r="P432" t="str">
        <f>_xlfn.XLOOKUP(orders!C432,customers!$A$2:$A$1001,customers!$I$2:$I$1001,,0)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_xlfn.XLOOKUP(orders!D433,products!$A$2:$A$49,products!$B$2:$B$49,,0)</f>
        <v>Exc</v>
      </c>
      <c r="J433" t="str">
        <f>_xlfn.XLOOKUP(D433,products!$A$2:$A$49,products!$C$2:$C$49,,0)</f>
        <v>D</v>
      </c>
      <c r="K433" s="6">
        <f>_xlfn.XLOOKUP(D433,products!$A$2:$A$49,products!$D$2:$D$49,,0)</f>
        <v>2.5</v>
      </c>
      <c r="L433">
        <f>_xlfn.XLOOKUP(D433,products!$A$2:$A$49,products!$E$2:$E$49,,0)</f>
        <v>27.945</v>
      </c>
      <c r="M433">
        <f t="shared" si="18"/>
        <v>83.835000000000008</v>
      </c>
      <c r="N433" t="str">
        <f t="shared" si="19"/>
        <v>Excelsa</v>
      </c>
      <c r="O433" t="str">
        <f t="shared" si="20"/>
        <v>Dark</v>
      </c>
      <c r="P433" t="str">
        <f>_xlfn.XLOOKUP(orders!C433,customers!$A$2:$A$1001,customers!$I$2:$I$1001,,0)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_xlfn.XLOOKUP(orders!D434,products!$A$2:$A$49,products!$B$2:$B$49,,0)</f>
        <v>Ara</v>
      </c>
      <c r="J434" t="str">
        <f>_xlfn.XLOOKUP(D434,products!$A$2:$A$49,products!$C$2:$C$49,,0)</f>
        <v>M</v>
      </c>
      <c r="K434" s="6">
        <f>_xlfn.XLOOKUP(D434,products!$A$2:$A$49,products!$D$2:$D$49,,0)</f>
        <v>1</v>
      </c>
      <c r="L434">
        <f>_xlfn.XLOOKUP(D434,products!$A$2:$A$49,products!$E$2:$E$49,,0)</f>
        <v>11.25</v>
      </c>
      <c r="M434">
        <f t="shared" si="18"/>
        <v>22.5</v>
      </c>
      <c r="N434" t="str">
        <f t="shared" si="19"/>
        <v>Arabica</v>
      </c>
      <c r="O434" t="str">
        <f t="shared" si="20"/>
        <v>Medium</v>
      </c>
      <c r="P434" t="str">
        <f>_xlfn.XLOOKUP(orders!C434,customers!$A$2:$A$1001,customers!$I$2:$I$1001,,0)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_xlfn.XLOOKUP(orders!D435,products!$A$2:$A$49,products!$B$2:$B$49,,0)</f>
        <v>Lib</v>
      </c>
      <c r="J435" t="str">
        <f>_xlfn.XLOOKUP(D435,products!$A$2:$A$49,products!$C$2:$C$49,,0)</f>
        <v>M</v>
      </c>
      <c r="K435" s="6">
        <f>_xlfn.XLOOKUP(D435,products!$A$2:$A$49,products!$D$2:$D$49,,0)</f>
        <v>2.5</v>
      </c>
      <c r="L435">
        <f>_xlfn.XLOOKUP(D435,products!$A$2:$A$49,products!$E$2:$E$49,,0)</f>
        <v>33.464999999999996</v>
      </c>
      <c r="M435">
        <f t="shared" si="18"/>
        <v>200.78999999999996</v>
      </c>
      <c r="N435" t="str">
        <f t="shared" si="19"/>
        <v>Liberica</v>
      </c>
      <c r="O435" t="str">
        <f t="shared" si="20"/>
        <v>Medium</v>
      </c>
      <c r="P435" t="str">
        <f>_xlfn.XLOOKUP(orders!C435,customers!$A$2:$A$1001,customers!$I$2:$I$1001,,0)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_xlfn.XLOOKUP(orders!D436,products!$A$2:$A$49,products!$B$2:$B$49,,0)</f>
        <v>Ara</v>
      </c>
      <c r="J436" t="str">
        <f>_xlfn.XLOOKUP(D436,products!$A$2:$A$49,products!$C$2:$C$49,,0)</f>
        <v>M</v>
      </c>
      <c r="K436" s="6">
        <f>_xlfn.XLOOKUP(D436,products!$A$2:$A$49,products!$D$2:$D$49,,0)</f>
        <v>1</v>
      </c>
      <c r="L436">
        <f>_xlfn.XLOOKUP(D436,products!$A$2:$A$49,products!$E$2:$E$49,,0)</f>
        <v>11.25</v>
      </c>
      <c r="M436">
        <f t="shared" si="18"/>
        <v>67.5</v>
      </c>
      <c r="N436" t="str">
        <f t="shared" si="19"/>
        <v>Arabica</v>
      </c>
      <c r="O436" t="str">
        <f t="shared" si="20"/>
        <v>Medium</v>
      </c>
      <c r="P436" t="str">
        <f>_xlfn.XLOOKUP(orders!C436,customers!$A$2:$A$1001,customers!$I$2:$I$1001,,0)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_xlfn.XLOOKUP(orders!D437,products!$A$2:$A$49,products!$B$2:$B$49,,0)</f>
        <v>Exc</v>
      </c>
      <c r="J437" t="str">
        <f>_xlfn.XLOOKUP(D437,products!$A$2:$A$49,products!$C$2:$C$49,,0)</f>
        <v>M</v>
      </c>
      <c r="K437" s="6">
        <f>_xlfn.XLOOKUP(D437,products!$A$2:$A$49,products!$D$2:$D$49,,0)</f>
        <v>0.5</v>
      </c>
      <c r="L437">
        <f>_xlfn.XLOOKUP(D437,products!$A$2:$A$49,products!$E$2:$E$49,,0)</f>
        <v>8.25</v>
      </c>
      <c r="M437">
        <f t="shared" si="18"/>
        <v>8.25</v>
      </c>
      <c r="N437" t="str">
        <f t="shared" si="19"/>
        <v>Excelsa</v>
      </c>
      <c r="O437" t="str">
        <f t="shared" si="20"/>
        <v>Medium</v>
      </c>
      <c r="P437" t="str">
        <f>_xlfn.XLOOKUP(orders!C437,customers!$A$2:$A$1001,customers!$I$2:$I$1001,,0)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_xlfn.XLOOKUP(orders!D438,products!$A$2:$A$49,products!$B$2:$B$49,,0)</f>
        <v>Lib</v>
      </c>
      <c r="J438" t="str">
        <f>_xlfn.XLOOKUP(D438,products!$A$2:$A$49,products!$C$2:$C$49,,0)</f>
        <v>L</v>
      </c>
      <c r="K438" s="6">
        <f>_xlfn.XLOOKUP(D438,products!$A$2:$A$49,products!$D$2:$D$49,,0)</f>
        <v>0.2</v>
      </c>
      <c r="L438">
        <f>_xlfn.XLOOKUP(D438,products!$A$2:$A$49,products!$E$2:$E$49,,0)</f>
        <v>4.7549999999999999</v>
      </c>
      <c r="M438">
        <f t="shared" si="18"/>
        <v>9.51</v>
      </c>
      <c r="N438" t="str">
        <f t="shared" si="19"/>
        <v>Liberica</v>
      </c>
      <c r="O438" t="str">
        <f t="shared" si="20"/>
        <v>Light</v>
      </c>
      <c r="P438" t="str">
        <f>_xlfn.XLOOKUP(orders!C438,customers!$A$2:$A$1001,customers!$I$2:$I$1001,,0)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_xlfn.XLOOKUP(orders!D439,products!$A$2:$A$49,products!$B$2:$B$49,,0)</f>
        <v>Lib</v>
      </c>
      <c r="J439" t="str">
        <f>_xlfn.XLOOKUP(D439,products!$A$2:$A$49,products!$C$2:$C$49,,0)</f>
        <v>D</v>
      </c>
      <c r="K439" s="6">
        <f>_xlfn.XLOOKUP(D439,products!$A$2:$A$49,products!$D$2:$D$49,,0)</f>
        <v>2.5</v>
      </c>
      <c r="L439">
        <f>_xlfn.XLOOKUP(D439,products!$A$2:$A$49,products!$E$2:$E$49,,0)</f>
        <v>29.784999999999997</v>
      </c>
      <c r="M439">
        <f t="shared" si="18"/>
        <v>29.784999999999997</v>
      </c>
      <c r="N439" t="str">
        <f t="shared" si="19"/>
        <v>Liberica</v>
      </c>
      <c r="O439" t="str">
        <f t="shared" si="20"/>
        <v>Dark</v>
      </c>
      <c r="P439" t="str">
        <f>_xlfn.XLOOKUP(orders!C439,customers!$A$2:$A$1001,customers!$I$2:$I$1001,,0)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_xlfn.XLOOKUP(orders!D440,products!$A$2:$A$49,products!$B$2:$B$49,,0)</f>
        <v>Lib</v>
      </c>
      <c r="J440" t="str">
        <f>_xlfn.XLOOKUP(D440,products!$A$2:$A$49,products!$C$2:$C$49,,0)</f>
        <v>D</v>
      </c>
      <c r="K440" s="6">
        <f>_xlfn.XLOOKUP(D440,products!$A$2:$A$49,products!$D$2:$D$49,,0)</f>
        <v>0.5</v>
      </c>
      <c r="L440">
        <f>_xlfn.XLOOKUP(D440,products!$A$2:$A$49,products!$E$2:$E$49,,0)</f>
        <v>7.77</v>
      </c>
      <c r="M440">
        <f t="shared" si="18"/>
        <v>15.54</v>
      </c>
      <c r="N440" t="str">
        <f t="shared" si="19"/>
        <v>Liberica</v>
      </c>
      <c r="O440" t="str">
        <f t="shared" si="20"/>
        <v>Dark</v>
      </c>
      <c r="P440" t="str">
        <f>_xlfn.XLOOKUP(orders!C440,customers!$A$2:$A$1001,customers!$I$2:$I$1001,,0)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_xlfn.XLOOKUP(orders!D441,products!$A$2:$A$49,products!$B$2:$B$49,,0)</f>
        <v>Exc</v>
      </c>
      <c r="J441" t="str">
        <f>_xlfn.XLOOKUP(D441,products!$A$2:$A$49,products!$C$2:$C$49,,0)</f>
        <v>L</v>
      </c>
      <c r="K441" s="6">
        <f>_xlfn.XLOOKUP(D441,products!$A$2:$A$49,products!$D$2:$D$49,,0)</f>
        <v>0.5</v>
      </c>
      <c r="L441">
        <f>_xlfn.XLOOKUP(D441,products!$A$2:$A$49,products!$E$2:$E$49,,0)</f>
        <v>8.91</v>
      </c>
      <c r="M441">
        <f t="shared" si="18"/>
        <v>35.64</v>
      </c>
      <c r="N441" t="str">
        <f t="shared" si="19"/>
        <v>Excelsa</v>
      </c>
      <c r="O441" t="str">
        <f t="shared" si="20"/>
        <v>Light</v>
      </c>
      <c r="P441" t="str">
        <f>_xlfn.XLOOKUP(orders!C441,customers!$A$2:$A$1001,customers!$I$2:$I$1001,,0)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_xlfn.XLOOKUP(orders!D442,products!$A$2:$A$49,products!$B$2:$B$49,,0)</f>
        <v>Ara</v>
      </c>
      <c r="J442" t="str">
        <f>_xlfn.XLOOKUP(D442,products!$A$2:$A$49,products!$C$2:$C$49,,0)</f>
        <v>M</v>
      </c>
      <c r="K442" s="6">
        <f>_xlfn.XLOOKUP(D442,products!$A$2:$A$49,products!$D$2:$D$49,,0)</f>
        <v>2.5</v>
      </c>
      <c r="L442">
        <f>_xlfn.XLOOKUP(D442,products!$A$2:$A$49,products!$E$2:$E$49,,0)</f>
        <v>25.874999999999996</v>
      </c>
      <c r="M442">
        <f t="shared" si="18"/>
        <v>103.49999999999999</v>
      </c>
      <c r="N442" t="str">
        <f t="shared" si="19"/>
        <v>Arabica</v>
      </c>
      <c r="O442" t="str">
        <f t="shared" si="20"/>
        <v>Medium</v>
      </c>
      <c r="P442" t="str">
        <f>_xlfn.XLOOKUP(orders!C442,customers!$A$2:$A$1001,customers!$I$2:$I$1001,,0)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_xlfn.XLOOKUP(orders!D443,products!$A$2:$A$49,products!$B$2:$B$49,,0)</f>
        <v>Exc</v>
      </c>
      <c r="J443" t="str">
        <f>_xlfn.XLOOKUP(D443,products!$A$2:$A$49,products!$C$2:$C$49,,0)</f>
        <v>D</v>
      </c>
      <c r="K443" s="6">
        <f>_xlfn.XLOOKUP(D443,products!$A$2:$A$49,products!$D$2:$D$49,,0)</f>
        <v>1</v>
      </c>
      <c r="L443">
        <f>_xlfn.XLOOKUP(D443,products!$A$2:$A$49,products!$E$2:$E$49,,0)</f>
        <v>12.15</v>
      </c>
      <c r="M443">
        <f t="shared" si="18"/>
        <v>36.450000000000003</v>
      </c>
      <c r="N443" t="str">
        <f t="shared" si="19"/>
        <v>Excelsa</v>
      </c>
      <c r="O443" t="str">
        <f t="shared" si="20"/>
        <v>Dark</v>
      </c>
      <c r="P443" t="str">
        <f>_xlfn.XLOOKUP(orders!C443,customers!$A$2:$A$1001,customers!$I$2:$I$1001,,0)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_xlfn.XLOOKUP(orders!D444,products!$A$2:$A$49,products!$B$2:$B$49,,0)</f>
        <v>Rob</v>
      </c>
      <c r="J444" t="str">
        <f>_xlfn.XLOOKUP(D444,products!$A$2:$A$49,products!$C$2:$C$49,,0)</f>
        <v>L</v>
      </c>
      <c r="K444" s="6">
        <f>_xlfn.XLOOKUP(D444,products!$A$2:$A$49,products!$D$2:$D$49,,0)</f>
        <v>0.5</v>
      </c>
      <c r="L444">
        <f>_xlfn.XLOOKUP(D444,products!$A$2:$A$49,products!$E$2:$E$49,,0)</f>
        <v>7.169999999999999</v>
      </c>
      <c r="M444">
        <f t="shared" si="18"/>
        <v>35.849999999999994</v>
      </c>
      <c r="N444" t="str">
        <f t="shared" si="19"/>
        <v>Robusta</v>
      </c>
      <c r="O444" t="str">
        <f t="shared" si="20"/>
        <v>Light</v>
      </c>
      <c r="P444" t="str">
        <f>_xlfn.XLOOKUP(orders!C444,customers!$A$2:$A$1001,customers!$I$2:$I$1001,,0)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_xlfn.XLOOKUP(orders!D445,products!$A$2:$A$49,products!$B$2:$B$49,,0)</f>
        <v>Exc</v>
      </c>
      <c r="J445" t="str">
        <f>_xlfn.XLOOKUP(D445,products!$A$2:$A$49,products!$C$2:$C$49,,0)</f>
        <v>L</v>
      </c>
      <c r="K445" s="6">
        <f>_xlfn.XLOOKUP(D445,products!$A$2:$A$49,products!$D$2:$D$49,,0)</f>
        <v>0.2</v>
      </c>
      <c r="L445">
        <f>_xlfn.XLOOKUP(D445,products!$A$2:$A$49,products!$E$2:$E$49,,0)</f>
        <v>4.4550000000000001</v>
      </c>
      <c r="M445">
        <f t="shared" si="18"/>
        <v>22.274999999999999</v>
      </c>
      <c r="N445" t="str">
        <f t="shared" si="19"/>
        <v>Excelsa</v>
      </c>
      <c r="O445" t="str">
        <f t="shared" si="20"/>
        <v>Light</v>
      </c>
      <c r="P445" t="str">
        <f>_xlfn.XLOOKUP(orders!C445,customers!$A$2:$A$1001,customers!$I$2:$I$1001,,0)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_xlfn.XLOOKUP(orders!D446,products!$A$2:$A$49,products!$B$2:$B$49,,0)</f>
        <v>Exc</v>
      </c>
      <c r="J446" t="str">
        <f>_xlfn.XLOOKUP(D446,products!$A$2:$A$49,products!$C$2:$C$49,,0)</f>
        <v>M</v>
      </c>
      <c r="K446" s="6">
        <f>_xlfn.XLOOKUP(D446,products!$A$2:$A$49,products!$D$2:$D$49,,0)</f>
        <v>0.2</v>
      </c>
      <c r="L446">
        <f>_xlfn.XLOOKUP(D446,products!$A$2:$A$49,products!$E$2:$E$49,,0)</f>
        <v>4.125</v>
      </c>
      <c r="M446">
        <f t="shared" si="18"/>
        <v>24.75</v>
      </c>
      <c r="N446" t="str">
        <f t="shared" si="19"/>
        <v>Excelsa</v>
      </c>
      <c r="O446" t="str">
        <f t="shared" si="20"/>
        <v>Medium</v>
      </c>
      <c r="P446" t="str">
        <f>_xlfn.XLOOKUP(orders!C446,customers!$A$2:$A$1001,customers!$I$2:$I$1001,,0)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_xlfn.XLOOKUP(orders!D447,products!$A$2:$A$49,products!$B$2:$B$49,,0)</f>
        <v>Lib</v>
      </c>
      <c r="J447" t="str">
        <f>_xlfn.XLOOKUP(D447,products!$A$2:$A$49,products!$C$2:$C$49,,0)</f>
        <v>M</v>
      </c>
      <c r="K447" s="6">
        <f>_xlfn.XLOOKUP(D447,products!$A$2:$A$49,products!$D$2:$D$49,,0)</f>
        <v>2.5</v>
      </c>
      <c r="L447">
        <f>_xlfn.XLOOKUP(D447,products!$A$2:$A$49,products!$E$2:$E$49,,0)</f>
        <v>33.464999999999996</v>
      </c>
      <c r="M447">
        <f t="shared" si="18"/>
        <v>66.929999999999993</v>
      </c>
      <c r="N447" t="str">
        <f t="shared" si="19"/>
        <v>Liberica</v>
      </c>
      <c r="O447" t="str">
        <f t="shared" si="20"/>
        <v>Medium</v>
      </c>
      <c r="P447" t="str">
        <f>_xlfn.XLOOKUP(orders!C447,customers!$A$2:$A$1001,customers!$I$2:$I$1001,,0)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_xlfn.XLOOKUP(orders!D448,products!$A$2:$A$49,products!$B$2:$B$49,,0)</f>
        <v>Lib</v>
      </c>
      <c r="J448" t="str">
        <f>_xlfn.XLOOKUP(D448,products!$A$2:$A$49,products!$C$2:$C$49,,0)</f>
        <v>M</v>
      </c>
      <c r="K448" s="6">
        <f>_xlfn.XLOOKUP(D448,products!$A$2:$A$49,products!$D$2:$D$49,,0)</f>
        <v>0.5</v>
      </c>
      <c r="L448">
        <f>_xlfn.XLOOKUP(D448,products!$A$2:$A$49,products!$E$2:$E$49,,0)</f>
        <v>8.73</v>
      </c>
      <c r="M448">
        <f t="shared" si="18"/>
        <v>8.73</v>
      </c>
      <c r="N448" t="str">
        <f t="shared" si="19"/>
        <v>Liberica</v>
      </c>
      <c r="O448" t="str">
        <f t="shared" si="20"/>
        <v>Medium</v>
      </c>
      <c r="P448" t="str">
        <f>_xlfn.XLOOKUP(orders!C448,customers!$A$2:$A$1001,customers!$I$2:$I$1001,,0)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_xlfn.XLOOKUP(orders!D449,products!$A$2:$A$49,products!$B$2:$B$49,,0)</f>
        <v>Rob</v>
      </c>
      <c r="J449" t="str">
        <f>_xlfn.XLOOKUP(D449,products!$A$2:$A$49,products!$C$2:$C$49,,0)</f>
        <v>M</v>
      </c>
      <c r="K449" s="6">
        <f>_xlfn.XLOOKUP(D449,products!$A$2:$A$49,products!$D$2:$D$49,,0)</f>
        <v>0.5</v>
      </c>
      <c r="L449">
        <f>_xlfn.XLOOKUP(D449,products!$A$2:$A$49,products!$E$2:$E$49,,0)</f>
        <v>5.97</v>
      </c>
      <c r="M449">
        <f t="shared" si="18"/>
        <v>17.91</v>
      </c>
      <c r="N449" t="str">
        <f t="shared" si="19"/>
        <v>Robusta</v>
      </c>
      <c r="O449" t="str">
        <f t="shared" si="20"/>
        <v>Medium</v>
      </c>
      <c r="P449" t="str">
        <f>_xlfn.XLOOKUP(orders!C449,customers!$A$2:$A$1001,customers!$I$2:$I$1001,,0)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_xlfn.XLOOKUP(orders!D450,products!$A$2:$A$49,products!$B$2:$B$49,,0)</f>
        <v>Rob</v>
      </c>
      <c r="J450" t="str">
        <f>_xlfn.XLOOKUP(D450,products!$A$2:$A$49,products!$C$2:$C$49,,0)</f>
        <v>L</v>
      </c>
      <c r="K450" s="6">
        <f>_xlfn.XLOOKUP(D450,products!$A$2:$A$49,products!$D$2:$D$49,,0)</f>
        <v>0.5</v>
      </c>
      <c r="L450">
        <f>_xlfn.XLOOKUP(D450,products!$A$2:$A$49,products!$E$2:$E$49,,0)</f>
        <v>7.169999999999999</v>
      </c>
      <c r="M450">
        <f t="shared" si="18"/>
        <v>7.169999999999999</v>
      </c>
      <c r="N450" t="str">
        <f t="shared" si="19"/>
        <v>Robusta</v>
      </c>
      <c r="O450" t="str">
        <f t="shared" si="20"/>
        <v>Light</v>
      </c>
      <c r="P450" t="str">
        <f>_xlfn.XLOOKUP(orders!C450,customers!$A$2:$A$1001,customers!$I$2:$I$1001,,0)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_xlfn.XLOOKUP(orders!D451,products!$A$2:$A$49,products!$B$2:$B$49,,0)</f>
        <v>Rob</v>
      </c>
      <c r="J451" t="str">
        <f>_xlfn.XLOOKUP(D451,products!$A$2:$A$49,products!$C$2:$C$49,,0)</f>
        <v>D</v>
      </c>
      <c r="K451" s="6">
        <f>_xlfn.XLOOKUP(D451,products!$A$2:$A$49,products!$D$2:$D$49,,0)</f>
        <v>0.2</v>
      </c>
      <c r="L451">
        <f>_xlfn.XLOOKUP(D451,products!$A$2:$A$49,products!$E$2:$E$49,,0)</f>
        <v>2.6849999999999996</v>
      </c>
      <c r="M451">
        <f t="shared" ref="M451:M514" si="21">L451*E451</f>
        <v>5.3699999999999992</v>
      </c>
      <c r="N451" t="str">
        <f t="shared" ref="N451:N514" si="22">IF(I451="Rob","Robusta",IF(I451="Exc","Excelsa",IF(I451="Ara","Arabica",IF(I451="Lib","Liberica"))))</f>
        <v>Robusta</v>
      </c>
      <c r="O451" t="str">
        <f t="shared" ref="O451:O514" si="23">IF(J451="M","Medium",IF(J451="L", "Light",IF(J451="D","Dark","")))</f>
        <v>Dark</v>
      </c>
      <c r="P451" t="str">
        <f>_xlfn.XLOOKUP(orders!C451,customers!$A$2:$A$1001,customers!$I$2:$I$1001,,0)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_xlfn.XLOOKUP(orders!D452,products!$A$2:$A$49,products!$B$2:$B$49,,0)</f>
        <v>Lib</v>
      </c>
      <c r="J452" t="str">
        <f>_xlfn.XLOOKUP(D452,products!$A$2:$A$49,products!$C$2:$C$49,,0)</f>
        <v>L</v>
      </c>
      <c r="K452" s="6">
        <f>_xlfn.XLOOKUP(D452,products!$A$2:$A$49,products!$D$2:$D$49,,0)</f>
        <v>0.2</v>
      </c>
      <c r="L452">
        <f>_xlfn.XLOOKUP(D452,products!$A$2:$A$49,products!$E$2:$E$49,,0)</f>
        <v>4.7549999999999999</v>
      </c>
      <c r="M452">
        <f t="shared" si="21"/>
        <v>23.774999999999999</v>
      </c>
      <c r="N452" t="str">
        <f t="shared" si="22"/>
        <v>Liberica</v>
      </c>
      <c r="O452" t="str">
        <f t="shared" si="23"/>
        <v>Light</v>
      </c>
      <c r="P452" t="str">
        <f>_xlfn.XLOOKUP(orders!C452,customers!$A$2:$A$1001,customers!$I$2:$I$1001,,0)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_xlfn.XLOOKUP(orders!D453,products!$A$2:$A$49,products!$B$2:$B$49,,0)</f>
        <v>Rob</v>
      </c>
      <c r="J453" t="str">
        <f>_xlfn.XLOOKUP(D453,products!$A$2:$A$49,products!$C$2:$C$49,,0)</f>
        <v>D</v>
      </c>
      <c r="K453" s="6">
        <f>_xlfn.XLOOKUP(D453,products!$A$2:$A$49,products!$D$2:$D$49,,0)</f>
        <v>2.5</v>
      </c>
      <c r="L453">
        <f>_xlfn.XLOOKUP(D453,products!$A$2:$A$49,products!$E$2:$E$49,,0)</f>
        <v>20.584999999999997</v>
      </c>
      <c r="M453">
        <f t="shared" si="21"/>
        <v>41.169999999999995</v>
      </c>
      <c r="N453" t="str">
        <f t="shared" si="22"/>
        <v>Robusta</v>
      </c>
      <c r="O453" t="str">
        <f t="shared" si="23"/>
        <v>Dark</v>
      </c>
      <c r="P453" t="str">
        <f>_xlfn.XLOOKUP(orders!C453,customers!$A$2:$A$1001,customers!$I$2:$I$1001,,0)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_xlfn.XLOOKUP(orders!D454,products!$A$2:$A$49,products!$B$2:$B$49,,0)</f>
        <v>Ara</v>
      </c>
      <c r="J454" t="str">
        <f>_xlfn.XLOOKUP(D454,products!$A$2:$A$49,products!$C$2:$C$49,,0)</f>
        <v>L</v>
      </c>
      <c r="K454" s="6">
        <f>_xlfn.XLOOKUP(D454,products!$A$2:$A$49,products!$D$2:$D$49,,0)</f>
        <v>0.2</v>
      </c>
      <c r="L454">
        <f>_xlfn.XLOOKUP(D454,products!$A$2:$A$49,products!$E$2:$E$49,,0)</f>
        <v>3.8849999999999998</v>
      </c>
      <c r="M454">
        <f t="shared" si="21"/>
        <v>11.654999999999999</v>
      </c>
      <c r="N454" t="str">
        <f t="shared" si="22"/>
        <v>Arabica</v>
      </c>
      <c r="O454" t="str">
        <f t="shared" si="23"/>
        <v>Light</v>
      </c>
      <c r="P454" t="str">
        <f>_xlfn.XLOOKUP(orders!C454,customers!$A$2:$A$1001,customers!$I$2:$I$1001,,0)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_xlfn.XLOOKUP(orders!D455,products!$A$2:$A$49,products!$B$2:$B$49,,0)</f>
        <v>Lib</v>
      </c>
      <c r="J455" t="str">
        <f>_xlfn.XLOOKUP(D455,products!$A$2:$A$49,products!$C$2:$C$49,,0)</f>
        <v>L</v>
      </c>
      <c r="K455" s="6">
        <f>_xlfn.XLOOKUP(D455,products!$A$2:$A$49,products!$D$2:$D$49,,0)</f>
        <v>0.5</v>
      </c>
      <c r="L455">
        <f>_xlfn.XLOOKUP(D455,products!$A$2:$A$49,products!$E$2:$E$49,,0)</f>
        <v>9.51</v>
      </c>
      <c r="M455">
        <f t="shared" si="21"/>
        <v>38.04</v>
      </c>
      <c r="N455" t="str">
        <f t="shared" si="22"/>
        <v>Liberica</v>
      </c>
      <c r="O455" t="str">
        <f t="shared" si="23"/>
        <v>Light</v>
      </c>
      <c r="P455" t="str">
        <f>_xlfn.XLOOKUP(orders!C455,customers!$A$2:$A$1001,customers!$I$2:$I$1001,,0)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_xlfn.XLOOKUP(orders!D456,products!$A$2:$A$49,products!$B$2:$B$49,,0)</f>
        <v>Rob</v>
      </c>
      <c r="J456" t="str">
        <f>_xlfn.XLOOKUP(D456,products!$A$2:$A$49,products!$C$2:$C$49,,0)</f>
        <v>D</v>
      </c>
      <c r="K456" s="6">
        <f>_xlfn.XLOOKUP(D456,products!$A$2:$A$49,products!$D$2:$D$49,,0)</f>
        <v>2.5</v>
      </c>
      <c r="L456">
        <f>_xlfn.XLOOKUP(D456,products!$A$2:$A$49,products!$E$2:$E$49,,0)</f>
        <v>20.584999999999997</v>
      </c>
      <c r="M456">
        <f t="shared" si="21"/>
        <v>82.339999999999989</v>
      </c>
      <c r="N456" t="str">
        <f t="shared" si="22"/>
        <v>Robusta</v>
      </c>
      <c r="O456" t="str">
        <f t="shared" si="23"/>
        <v>Dark</v>
      </c>
      <c r="P456" t="str">
        <f>_xlfn.XLOOKUP(orders!C456,customers!$A$2:$A$1001,customers!$I$2:$I$1001,,0)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_xlfn.XLOOKUP(orders!D457,products!$A$2:$A$49,products!$B$2:$B$49,,0)</f>
        <v>Lib</v>
      </c>
      <c r="J457" t="str">
        <f>_xlfn.XLOOKUP(D457,products!$A$2:$A$49,products!$C$2:$C$49,,0)</f>
        <v>L</v>
      </c>
      <c r="K457" s="6">
        <f>_xlfn.XLOOKUP(D457,products!$A$2:$A$49,products!$D$2:$D$49,,0)</f>
        <v>0.2</v>
      </c>
      <c r="L457">
        <f>_xlfn.XLOOKUP(D457,products!$A$2:$A$49,products!$E$2:$E$49,,0)</f>
        <v>4.7549999999999999</v>
      </c>
      <c r="M457">
        <f t="shared" si="21"/>
        <v>9.51</v>
      </c>
      <c r="N457" t="str">
        <f t="shared" si="22"/>
        <v>Liberica</v>
      </c>
      <c r="O457" t="str">
        <f t="shared" si="23"/>
        <v>Light</v>
      </c>
      <c r="P457" t="str">
        <f>_xlfn.XLOOKUP(orders!C457,customers!$A$2:$A$1001,customers!$I$2:$I$1001,,0)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_xlfn.XLOOKUP(orders!D458,products!$A$2:$A$49,products!$B$2:$B$49,,0)</f>
        <v>Rob</v>
      </c>
      <c r="J458" t="str">
        <f>_xlfn.XLOOKUP(D458,products!$A$2:$A$49,products!$C$2:$C$49,,0)</f>
        <v>D</v>
      </c>
      <c r="K458" s="6">
        <f>_xlfn.XLOOKUP(D458,products!$A$2:$A$49,products!$D$2:$D$49,,0)</f>
        <v>2.5</v>
      </c>
      <c r="L458">
        <f>_xlfn.XLOOKUP(D458,products!$A$2:$A$49,products!$E$2:$E$49,,0)</f>
        <v>20.584999999999997</v>
      </c>
      <c r="M458">
        <f t="shared" si="21"/>
        <v>41.169999999999995</v>
      </c>
      <c r="N458" t="str">
        <f t="shared" si="22"/>
        <v>Robusta</v>
      </c>
      <c r="O458" t="str">
        <f t="shared" si="23"/>
        <v>Dark</v>
      </c>
      <c r="P458" t="str">
        <f>_xlfn.XLOOKUP(orders!C458,customers!$A$2:$A$1001,customers!$I$2:$I$1001,,0)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_xlfn.XLOOKUP(orders!D459,products!$A$2:$A$49,products!$B$2:$B$49,,0)</f>
        <v>Lib</v>
      </c>
      <c r="J459" t="str">
        <f>_xlfn.XLOOKUP(D459,products!$A$2:$A$49,products!$C$2:$C$49,,0)</f>
        <v>L</v>
      </c>
      <c r="K459" s="6">
        <f>_xlfn.XLOOKUP(D459,products!$A$2:$A$49,products!$D$2:$D$49,,0)</f>
        <v>0.5</v>
      </c>
      <c r="L459">
        <f>_xlfn.XLOOKUP(D459,products!$A$2:$A$49,products!$E$2:$E$49,,0)</f>
        <v>9.51</v>
      </c>
      <c r="M459">
        <f t="shared" si="21"/>
        <v>47.55</v>
      </c>
      <c r="N459" t="str">
        <f t="shared" si="22"/>
        <v>Liberica</v>
      </c>
      <c r="O459" t="str">
        <f t="shared" si="23"/>
        <v>Light</v>
      </c>
      <c r="P459" t="str">
        <f>_xlfn.XLOOKUP(orders!C459,customers!$A$2:$A$1001,customers!$I$2:$I$1001,,0)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_xlfn.XLOOKUP(orders!D460,products!$A$2:$A$49,products!$B$2:$B$49,,0)</f>
        <v>Ara</v>
      </c>
      <c r="J460" t="str">
        <f>_xlfn.XLOOKUP(D460,products!$A$2:$A$49,products!$C$2:$C$49,,0)</f>
        <v>M</v>
      </c>
      <c r="K460" s="6">
        <f>_xlfn.XLOOKUP(D460,products!$A$2:$A$49,products!$D$2:$D$49,,0)</f>
        <v>1</v>
      </c>
      <c r="L460">
        <f>_xlfn.XLOOKUP(D460,products!$A$2:$A$49,products!$E$2:$E$49,,0)</f>
        <v>11.25</v>
      </c>
      <c r="M460">
        <f t="shared" si="21"/>
        <v>45</v>
      </c>
      <c r="N460" t="str">
        <f t="shared" si="22"/>
        <v>Arabica</v>
      </c>
      <c r="O460" t="str">
        <f t="shared" si="23"/>
        <v>Medium</v>
      </c>
      <c r="P460" t="str">
        <f>_xlfn.XLOOKUP(orders!C460,customers!$A$2:$A$1001,customers!$I$2:$I$1001,,0)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_xlfn.XLOOKUP(orders!D461,products!$A$2:$A$49,products!$B$2:$B$49,,0)</f>
        <v>Lib</v>
      </c>
      <c r="J461" t="str">
        <f>_xlfn.XLOOKUP(D461,products!$A$2:$A$49,products!$C$2:$C$49,,0)</f>
        <v>L</v>
      </c>
      <c r="K461" s="6">
        <f>_xlfn.XLOOKUP(D461,products!$A$2:$A$49,products!$D$2:$D$49,,0)</f>
        <v>0.2</v>
      </c>
      <c r="L461">
        <f>_xlfn.XLOOKUP(D461,products!$A$2:$A$49,products!$E$2:$E$49,,0)</f>
        <v>4.7549999999999999</v>
      </c>
      <c r="M461">
        <f t="shared" si="21"/>
        <v>23.774999999999999</v>
      </c>
      <c r="N461" t="str">
        <f t="shared" si="22"/>
        <v>Liberica</v>
      </c>
      <c r="O461" t="str">
        <f t="shared" si="23"/>
        <v>Light</v>
      </c>
      <c r="P461" t="str">
        <f>_xlfn.XLOOKUP(orders!C461,customers!$A$2:$A$1001,customers!$I$2:$I$1001,,0)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_xlfn.XLOOKUP(orders!D462,products!$A$2:$A$49,products!$B$2:$B$49,,0)</f>
        <v>Rob</v>
      </c>
      <c r="J462" t="str">
        <f>_xlfn.XLOOKUP(D462,products!$A$2:$A$49,products!$C$2:$C$49,,0)</f>
        <v>D</v>
      </c>
      <c r="K462" s="6">
        <f>_xlfn.XLOOKUP(D462,products!$A$2:$A$49,products!$D$2:$D$49,,0)</f>
        <v>0.5</v>
      </c>
      <c r="L462">
        <f>_xlfn.XLOOKUP(D462,products!$A$2:$A$49,products!$E$2:$E$49,,0)</f>
        <v>5.3699999999999992</v>
      </c>
      <c r="M462">
        <f t="shared" si="21"/>
        <v>16.11</v>
      </c>
      <c r="N462" t="str">
        <f t="shared" si="22"/>
        <v>Robusta</v>
      </c>
      <c r="O462" t="str">
        <f t="shared" si="23"/>
        <v>Dark</v>
      </c>
      <c r="P462" t="str">
        <f>_xlfn.XLOOKUP(orders!C462,customers!$A$2:$A$1001,customers!$I$2:$I$1001,,0)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_xlfn.XLOOKUP(orders!D463,products!$A$2:$A$49,products!$B$2:$B$49,,0)</f>
        <v>Rob</v>
      </c>
      <c r="J463" t="str">
        <f>_xlfn.XLOOKUP(D463,products!$A$2:$A$49,products!$C$2:$C$49,,0)</f>
        <v>D</v>
      </c>
      <c r="K463" s="6">
        <f>_xlfn.XLOOKUP(D463,products!$A$2:$A$49,products!$D$2:$D$49,,0)</f>
        <v>0.2</v>
      </c>
      <c r="L463">
        <f>_xlfn.XLOOKUP(D463,products!$A$2:$A$49,products!$E$2:$E$49,,0)</f>
        <v>2.6849999999999996</v>
      </c>
      <c r="M463">
        <f t="shared" si="21"/>
        <v>10.739999999999998</v>
      </c>
      <c r="N463" t="str">
        <f t="shared" si="22"/>
        <v>Robusta</v>
      </c>
      <c r="O463" t="str">
        <f t="shared" si="23"/>
        <v>Dark</v>
      </c>
      <c r="P463" t="str">
        <f>_xlfn.XLOOKUP(orders!C463,customers!$A$2:$A$1001,customers!$I$2:$I$1001,,0)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_xlfn.XLOOKUP(orders!D464,products!$A$2:$A$49,products!$B$2:$B$49,,0)</f>
        <v>Ara</v>
      </c>
      <c r="J464" t="str">
        <f>_xlfn.XLOOKUP(D464,products!$A$2:$A$49,products!$C$2:$C$49,,0)</f>
        <v>D</v>
      </c>
      <c r="K464" s="6">
        <f>_xlfn.XLOOKUP(D464,products!$A$2:$A$49,products!$D$2:$D$49,,0)</f>
        <v>1</v>
      </c>
      <c r="L464">
        <f>_xlfn.XLOOKUP(D464,products!$A$2:$A$49,products!$E$2:$E$49,,0)</f>
        <v>9.9499999999999993</v>
      </c>
      <c r="M464">
        <f t="shared" si="21"/>
        <v>49.75</v>
      </c>
      <c r="N464" t="str">
        <f t="shared" si="22"/>
        <v>Arabica</v>
      </c>
      <c r="O464" t="str">
        <f t="shared" si="23"/>
        <v>Dark</v>
      </c>
      <c r="P464" t="str">
        <f>_xlfn.XLOOKUP(orders!C464,customers!$A$2:$A$1001,customers!$I$2:$I$1001,,0)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_xlfn.XLOOKUP(orders!D465,products!$A$2:$A$49,products!$B$2:$B$49,,0)</f>
        <v>Exc</v>
      </c>
      <c r="J465" t="str">
        <f>_xlfn.XLOOKUP(D465,products!$A$2:$A$49,products!$C$2:$C$49,,0)</f>
        <v>M</v>
      </c>
      <c r="K465" s="6">
        <f>_xlfn.XLOOKUP(D465,products!$A$2:$A$49,products!$D$2:$D$49,,0)</f>
        <v>1</v>
      </c>
      <c r="L465">
        <f>_xlfn.XLOOKUP(D465,products!$A$2:$A$49,products!$E$2:$E$49,,0)</f>
        <v>13.75</v>
      </c>
      <c r="M465">
        <f t="shared" si="21"/>
        <v>27.5</v>
      </c>
      <c r="N465" t="str">
        <f t="shared" si="22"/>
        <v>Excelsa</v>
      </c>
      <c r="O465" t="str">
        <f t="shared" si="23"/>
        <v>Medium</v>
      </c>
      <c r="P465" t="str">
        <f>_xlfn.XLOOKUP(orders!C465,customers!$A$2:$A$1001,customers!$I$2:$I$1001,,0)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_xlfn.XLOOKUP(orders!D466,products!$A$2:$A$49,products!$B$2:$B$49,,0)</f>
        <v>Lib</v>
      </c>
      <c r="J466" t="str">
        <f>_xlfn.XLOOKUP(D466,products!$A$2:$A$49,products!$C$2:$C$49,,0)</f>
        <v>D</v>
      </c>
      <c r="K466" s="6">
        <f>_xlfn.XLOOKUP(D466,products!$A$2:$A$49,products!$D$2:$D$49,,0)</f>
        <v>2.5</v>
      </c>
      <c r="L466">
        <f>_xlfn.XLOOKUP(D466,products!$A$2:$A$49,products!$E$2:$E$49,,0)</f>
        <v>29.784999999999997</v>
      </c>
      <c r="M466">
        <f t="shared" si="21"/>
        <v>119.13999999999999</v>
      </c>
      <c r="N466" t="str">
        <f t="shared" si="22"/>
        <v>Liberica</v>
      </c>
      <c r="O466" t="str">
        <f t="shared" si="23"/>
        <v>Dark</v>
      </c>
      <c r="P466" t="str">
        <f>_xlfn.XLOOKUP(orders!C466,customers!$A$2:$A$1001,customers!$I$2:$I$1001,,0)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_xlfn.XLOOKUP(orders!D467,products!$A$2:$A$49,products!$B$2:$B$49,,0)</f>
        <v>Rob</v>
      </c>
      <c r="J467" t="str">
        <f>_xlfn.XLOOKUP(D467,products!$A$2:$A$49,products!$C$2:$C$49,,0)</f>
        <v>D</v>
      </c>
      <c r="K467" s="6">
        <f>_xlfn.XLOOKUP(D467,products!$A$2:$A$49,products!$D$2:$D$49,,0)</f>
        <v>2.5</v>
      </c>
      <c r="L467">
        <f>_xlfn.XLOOKUP(D467,products!$A$2:$A$49,products!$E$2:$E$49,,0)</f>
        <v>20.584999999999997</v>
      </c>
      <c r="M467">
        <f t="shared" si="21"/>
        <v>20.584999999999997</v>
      </c>
      <c r="N467" t="str">
        <f t="shared" si="22"/>
        <v>Robusta</v>
      </c>
      <c r="O467" t="str">
        <f t="shared" si="23"/>
        <v>Dark</v>
      </c>
      <c r="P467" t="str">
        <f>_xlfn.XLOOKUP(orders!C467,customers!$A$2:$A$1001,customers!$I$2:$I$1001,,0)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_xlfn.XLOOKUP(orders!D468,products!$A$2:$A$49,products!$B$2:$B$49,,0)</f>
        <v>Ara</v>
      </c>
      <c r="J468" t="str">
        <f>_xlfn.XLOOKUP(D468,products!$A$2:$A$49,products!$C$2:$C$49,,0)</f>
        <v>D</v>
      </c>
      <c r="K468" s="6">
        <f>_xlfn.XLOOKUP(D468,products!$A$2:$A$49,products!$D$2:$D$49,,0)</f>
        <v>0.2</v>
      </c>
      <c r="L468">
        <f>_xlfn.XLOOKUP(D468,products!$A$2:$A$49,products!$E$2:$E$49,,0)</f>
        <v>2.9849999999999999</v>
      </c>
      <c r="M468">
        <f t="shared" si="21"/>
        <v>8.9550000000000001</v>
      </c>
      <c r="N468" t="str">
        <f t="shared" si="22"/>
        <v>Arabica</v>
      </c>
      <c r="O468" t="str">
        <f t="shared" si="23"/>
        <v>Dark</v>
      </c>
      <c r="P468" t="str">
        <f>_xlfn.XLOOKUP(orders!C468,customers!$A$2:$A$1001,customers!$I$2:$I$1001,,0)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_xlfn.XLOOKUP(orders!D469,products!$A$2:$A$49,products!$B$2:$B$49,,0)</f>
        <v>Ara</v>
      </c>
      <c r="J469" t="str">
        <f>_xlfn.XLOOKUP(D469,products!$A$2:$A$49,products!$C$2:$C$49,,0)</f>
        <v>D</v>
      </c>
      <c r="K469" s="6">
        <f>_xlfn.XLOOKUP(D469,products!$A$2:$A$49,products!$D$2:$D$49,,0)</f>
        <v>0.5</v>
      </c>
      <c r="L469">
        <f>_xlfn.XLOOKUP(D469,products!$A$2:$A$49,products!$E$2:$E$49,,0)</f>
        <v>5.97</v>
      </c>
      <c r="M469">
        <f t="shared" si="21"/>
        <v>5.97</v>
      </c>
      <c r="N469" t="str">
        <f t="shared" si="22"/>
        <v>Arabica</v>
      </c>
      <c r="O469" t="str">
        <f t="shared" si="23"/>
        <v>Dark</v>
      </c>
      <c r="P469" t="str">
        <f>_xlfn.XLOOKUP(orders!C469,customers!$A$2:$A$1001,customers!$I$2:$I$1001,,0)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_xlfn.XLOOKUP(orders!D470,products!$A$2:$A$49,products!$B$2:$B$49,,0)</f>
        <v>Exc</v>
      </c>
      <c r="J470" t="str">
        <f>_xlfn.XLOOKUP(D470,products!$A$2:$A$49,products!$C$2:$C$49,,0)</f>
        <v>M</v>
      </c>
      <c r="K470" s="6">
        <f>_xlfn.XLOOKUP(D470,products!$A$2:$A$49,products!$D$2:$D$49,,0)</f>
        <v>1</v>
      </c>
      <c r="L470">
        <f>_xlfn.XLOOKUP(D470,products!$A$2:$A$49,products!$E$2:$E$49,,0)</f>
        <v>13.75</v>
      </c>
      <c r="M470">
        <f t="shared" si="21"/>
        <v>41.25</v>
      </c>
      <c r="N470" t="str">
        <f t="shared" si="22"/>
        <v>Excelsa</v>
      </c>
      <c r="O470" t="str">
        <f t="shared" si="23"/>
        <v>Medium</v>
      </c>
      <c r="P470" t="str">
        <f>_xlfn.XLOOKUP(orders!C470,customers!$A$2:$A$1001,customers!$I$2:$I$1001,,0)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_xlfn.XLOOKUP(orders!D471,products!$A$2:$A$49,products!$B$2:$B$49,,0)</f>
        <v>Exc</v>
      </c>
      <c r="J471" t="str">
        <f>_xlfn.XLOOKUP(D471,products!$A$2:$A$49,products!$C$2:$C$49,,0)</f>
        <v>L</v>
      </c>
      <c r="K471" s="6">
        <f>_xlfn.XLOOKUP(D471,products!$A$2:$A$49,products!$D$2:$D$49,,0)</f>
        <v>0.2</v>
      </c>
      <c r="L471">
        <f>_xlfn.XLOOKUP(D471,products!$A$2:$A$49,products!$E$2:$E$49,,0)</f>
        <v>4.4550000000000001</v>
      </c>
      <c r="M471">
        <f t="shared" si="21"/>
        <v>22.274999999999999</v>
      </c>
      <c r="N471" t="str">
        <f t="shared" si="22"/>
        <v>Excelsa</v>
      </c>
      <c r="O471" t="str">
        <f t="shared" si="23"/>
        <v>Light</v>
      </c>
      <c r="P471" t="str">
        <f>_xlfn.XLOOKUP(orders!C471,customers!$A$2:$A$1001,customers!$I$2:$I$1001,,0)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_xlfn.XLOOKUP(orders!D472,products!$A$2:$A$49,products!$B$2:$B$49,,0)</f>
        <v>Ara</v>
      </c>
      <c r="J472" t="str">
        <f>_xlfn.XLOOKUP(D472,products!$A$2:$A$49,products!$C$2:$C$49,,0)</f>
        <v>M</v>
      </c>
      <c r="K472" s="6">
        <f>_xlfn.XLOOKUP(D472,products!$A$2:$A$49,products!$D$2:$D$49,,0)</f>
        <v>0.5</v>
      </c>
      <c r="L472">
        <f>_xlfn.XLOOKUP(D472,products!$A$2:$A$49,products!$E$2:$E$49,,0)</f>
        <v>6.75</v>
      </c>
      <c r="M472">
        <f t="shared" si="21"/>
        <v>6.75</v>
      </c>
      <c r="N472" t="str">
        <f t="shared" si="22"/>
        <v>Arabica</v>
      </c>
      <c r="O472" t="str">
        <f t="shared" si="23"/>
        <v>Medium</v>
      </c>
      <c r="P472" t="str">
        <f>_xlfn.XLOOKUP(orders!C472,customers!$A$2:$A$1001,customers!$I$2:$I$1001,,0)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_xlfn.XLOOKUP(orders!D473,products!$A$2:$A$49,products!$B$2:$B$49,,0)</f>
        <v>Lib</v>
      </c>
      <c r="J473" t="str">
        <f>_xlfn.XLOOKUP(D473,products!$A$2:$A$49,products!$C$2:$C$49,,0)</f>
        <v>M</v>
      </c>
      <c r="K473" s="6">
        <f>_xlfn.XLOOKUP(D473,products!$A$2:$A$49,products!$D$2:$D$49,,0)</f>
        <v>2.5</v>
      </c>
      <c r="L473">
        <f>_xlfn.XLOOKUP(D473,products!$A$2:$A$49,products!$E$2:$E$49,,0)</f>
        <v>33.464999999999996</v>
      </c>
      <c r="M473">
        <f t="shared" si="21"/>
        <v>133.85999999999999</v>
      </c>
      <c r="N473" t="str">
        <f t="shared" si="22"/>
        <v>Liberica</v>
      </c>
      <c r="O473" t="str">
        <f t="shared" si="23"/>
        <v>Medium</v>
      </c>
      <c r="P473" t="str">
        <f>_xlfn.XLOOKUP(orders!C473,customers!$A$2:$A$1001,customers!$I$2:$I$1001,,0)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_xlfn.XLOOKUP(orders!D474,products!$A$2:$A$49,products!$B$2:$B$49,,0)</f>
        <v>Ara</v>
      </c>
      <c r="J474" t="str">
        <f>_xlfn.XLOOKUP(D474,products!$A$2:$A$49,products!$C$2:$C$49,,0)</f>
        <v>D</v>
      </c>
      <c r="K474" s="6">
        <f>_xlfn.XLOOKUP(D474,products!$A$2:$A$49,products!$D$2:$D$49,,0)</f>
        <v>0.2</v>
      </c>
      <c r="L474">
        <f>_xlfn.XLOOKUP(D474,products!$A$2:$A$49,products!$E$2:$E$49,,0)</f>
        <v>2.9849999999999999</v>
      </c>
      <c r="M474">
        <f t="shared" si="21"/>
        <v>5.97</v>
      </c>
      <c r="N474" t="str">
        <f t="shared" si="22"/>
        <v>Arabica</v>
      </c>
      <c r="O474" t="str">
        <f t="shared" si="23"/>
        <v>Dark</v>
      </c>
      <c r="P474" t="str">
        <f>_xlfn.XLOOKUP(orders!C474,customers!$A$2:$A$1001,customers!$I$2:$I$1001,,0)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_xlfn.XLOOKUP(orders!D475,products!$A$2:$A$49,products!$B$2:$B$49,,0)</f>
        <v>Ara</v>
      </c>
      <c r="J475" t="str">
        <f>_xlfn.XLOOKUP(D475,products!$A$2:$A$49,products!$C$2:$C$49,,0)</f>
        <v>L</v>
      </c>
      <c r="K475" s="6">
        <f>_xlfn.XLOOKUP(D475,products!$A$2:$A$49,products!$D$2:$D$49,,0)</f>
        <v>1</v>
      </c>
      <c r="L475">
        <f>_xlfn.XLOOKUP(D475,products!$A$2:$A$49,products!$E$2:$E$49,,0)</f>
        <v>12.95</v>
      </c>
      <c r="M475">
        <f t="shared" si="21"/>
        <v>25.9</v>
      </c>
      <c r="N475" t="str">
        <f t="shared" si="22"/>
        <v>Arabica</v>
      </c>
      <c r="O475" t="str">
        <f t="shared" si="23"/>
        <v>Light</v>
      </c>
      <c r="P475" t="str">
        <f>_xlfn.XLOOKUP(orders!C475,customers!$A$2:$A$1001,customers!$I$2:$I$1001,,0)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_xlfn.XLOOKUP(orders!D476,products!$A$2:$A$49,products!$B$2:$B$49,,0)</f>
        <v>Exc</v>
      </c>
      <c r="J476" t="str">
        <f>_xlfn.XLOOKUP(D476,products!$A$2:$A$49,products!$C$2:$C$49,,0)</f>
        <v>M</v>
      </c>
      <c r="K476" s="6">
        <f>_xlfn.XLOOKUP(D476,products!$A$2:$A$49,products!$D$2:$D$49,,0)</f>
        <v>2.5</v>
      </c>
      <c r="L476">
        <f>_xlfn.XLOOKUP(D476,products!$A$2:$A$49,products!$E$2:$E$49,,0)</f>
        <v>31.624999999999996</v>
      </c>
      <c r="M476">
        <f t="shared" si="21"/>
        <v>31.624999999999996</v>
      </c>
      <c r="N476" t="str">
        <f t="shared" si="22"/>
        <v>Excelsa</v>
      </c>
      <c r="O476" t="str">
        <f t="shared" si="23"/>
        <v>Medium</v>
      </c>
      <c r="P476" t="str">
        <f>_xlfn.XLOOKUP(orders!C476,customers!$A$2:$A$1001,customers!$I$2:$I$1001,,0)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_xlfn.XLOOKUP(orders!D477,products!$A$2:$A$49,products!$B$2:$B$49,,0)</f>
        <v>Lib</v>
      </c>
      <c r="J477" t="str">
        <f>_xlfn.XLOOKUP(D477,products!$A$2:$A$49,products!$C$2:$C$49,,0)</f>
        <v>M</v>
      </c>
      <c r="K477" s="6">
        <f>_xlfn.XLOOKUP(D477,products!$A$2:$A$49,products!$D$2:$D$49,,0)</f>
        <v>0.2</v>
      </c>
      <c r="L477">
        <f>_xlfn.XLOOKUP(D477,products!$A$2:$A$49,products!$E$2:$E$49,,0)</f>
        <v>4.3650000000000002</v>
      </c>
      <c r="M477">
        <f t="shared" si="21"/>
        <v>8.73</v>
      </c>
      <c r="N477" t="str">
        <f t="shared" si="22"/>
        <v>Liberica</v>
      </c>
      <c r="O477" t="str">
        <f t="shared" si="23"/>
        <v>Medium</v>
      </c>
      <c r="P477" t="str">
        <f>_xlfn.XLOOKUP(orders!C477,customers!$A$2:$A$1001,customers!$I$2:$I$1001,,0)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_xlfn.XLOOKUP(orders!D478,products!$A$2:$A$49,products!$B$2:$B$49,,0)</f>
        <v>Exc</v>
      </c>
      <c r="J478" t="str">
        <f>_xlfn.XLOOKUP(D478,products!$A$2:$A$49,products!$C$2:$C$49,,0)</f>
        <v>L</v>
      </c>
      <c r="K478" s="6">
        <f>_xlfn.XLOOKUP(D478,products!$A$2:$A$49,products!$D$2:$D$49,,0)</f>
        <v>0.2</v>
      </c>
      <c r="L478">
        <f>_xlfn.XLOOKUP(D478,products!$A$2:$A$49,products!$E$2:$E$49,,0)</f>
        <v>4.4550000000000001</v>
      </c>
      <c r="M478">
        <f t="shared" si="21"/>
        <v>26.73</v>
      </c>
      <c r="N478" t="str">
        <f t="shared" si="22"/>
        <v>Excelsa</v>
      </c>
      <c r="O478" t="str">
        <f t="shared" si="23"/>
        <v>Light</v>
      </c>
      <c r="P478" t="str">
        <f>_xlfn.XLOOKUP(orders!C478,customers!$A$2:$A$1001,customers!$I$2:$I$1001,,0)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_xlfn.XLOOKUP(orders!D479,products!$A$2:$A$49,products!$B$2:$B$49,,0)</f>
        <v>Lib</v>
      </c>
      <c r="J479" t="str">
        <f>_xlfn.XLOOKUP(D479,products!$A$2:$A$49,products!$C$2:$C$49,,0)</f>
        <v>M</v>
      </c>
      <c r="K479" s="6">
        <f>_xlfn.XLOOKUP(D479,products!$A$2:$A$49,products!$D$2:$D$49,,0)</f>
        <v>0.2</v>
      </c>
      <c r="L479">
        <f>_xlfn.XLOOKUP(D479,products!$A$2:$A$49,products!$E$2:$E$49,,0)</f>
        <v>4.3650000000000002</v>
      </c>
      <c r="M479">
        <f t="shared" si="21"/>
        <v>26.19</v>
      </c>
      <c r="N479" t="str">
        <f t="shared" si="22"/>
        <v>Liberica</v>
      </c>
      <c r="O479" t="str">
        <f t="shared" si="23"/>
        <v>Medium</v>
      </c>
      <c r="P479" t="str">
        <f>_xlfn.XLOOKUP(orders!C479,customers!$A$2:$A$1001,customers!$I$2:$I$1001,,0)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_xlfn.XLOOKUP(orders!D480,products!$A$2:$A$49,products!$B$2:$B$49,,0)</f>
        <v>Rob</v>
      </c>
      <c r="J480" t="str">
        <f>_xlfn.XLOOKUP(D480,products!$A$2:$A$49,products!$C$2:$C$49,,0)</f>
        <v>D</v>
      </c>
      <c r="K480" s="6">
        <f>_xlfn.XLOOKUP(D480,products!$A$2:$A$49,products!$D$2:$D$49,,0)</f>
        <v>1</v>
      </c>
      <c r="L480">
        <f>_xlfn.XLOOKUP(D480,products!$A$2:$A$49,products!$E$2:$E$49,,0)</f>
        <v>8.9499999999999993</v>
      </c>
      <c r="M480">
        <f t="shared" si="21"/>
        <v>53.699999999999996</v>
      </c>
      <c r="N480" t="str">
        <f t="shared" si="22"/>
        <v>Robusta</v>
      </c>
      <c r="O480" t="str">
        <f t="shared" si="23"/>
        <v>Dark</v>
      </c>
      <c r="P480" t="str">
        <f>_xlfn.XLOOKUP(orders!C480,customers!$A$2:$A$1001,customers!$I$2:$I$1001,,0)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_xlfn.XLOOKUP(orders!D481,products!$A$2:$A$49,products!$B$2:$B$49,,0)</f>
        <v>Exc</v>
      </c>
      <c r="J481" t="str">
        <f>_xlfn.XLOOKUP(D481,products!$A$2:$A$49,products!$C$2:$C$49,,0)</f>
        <v>M</v>
      </c>
      <c r="K481" s="6">
        <f>_xlfn.XLOOKUP(D481,products!$A$2:$A$49,products!$D$2:$D$49,,0)</f>
        <v>2.5</v>
      </c>
      <c r="L481">
        <f>_xlfn.XLOOKUP(D481,products!$A$2:$A$49,products!$E$2:$E$49,,0)</f>
        <v>31.624999999999996</v>
      </c>
      <c r="M481">
        <f t="shared" si="21"/>
        <v>126.49999999999999</v>
      </c>
      <c r="N481" t="str">
        <f t="shared" si="22"/>
        <v>Excelsa</v>
      </c>
      <c r="O481" t="str">
        <f t="shared" si="23"/>
        <v>Medium</v>
      </c>
      <c r="P481" t="str">
        <f>_xlfn.XLOOKUP(orders!C481,customers!$A$2:$A$1001,customers!$I$2:$I$1001,,0)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_xlfn.XLOOKUP(orders!D482,products!$A$2:$A$49,products!$B$2:$B$49,,0)</f>
        <v>Exc</v>
      </c>
      <c r="J482" t="str">
        <f>_xlfn.XLOOKUP(D482,products!$A$2:$A$49,products!$C$2:$C$49,,0)</f>
        <v>M</v>
      </c>
      <c r="K482" s="6">
        <f>_xlfn.XLOOKUP(D482,products!$A$2:$A$49,products!$D$2:$D$49,,0)</f>
        <v>0.2</v>
      </c>
      <c r="L482">
        <f>_xlfn.XLOOKUP(D482,products!$A$2:$A$49,products!$E$2:$E$49,,0)</f>
        <v>4.125</v>
      </c>
      <c r="M482">
        <f t="shared" si="21"/>
        <v>4.125</v>
      </c>
      <c r="N482" t="str">
        <f t="shared" si="22"/>
        <v>Excelsa</v>
      </c>
      <c r="O482" t="str">
        <f t="shared" si="23"/>
        <v>Medium</v>
      </c>
      <c r="P482" t="str">
        <f>_xlfn.XLOOKUP(orders!C482,customers!$A$2:$A$1001,customers!$I$2:$I$1001,,0)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_xlfn.XLOOKUP(orders!D483,products!$A$2:$A$49,products!$B$2:$B$49,,0)</f>
        <v>Rob</v>
      </c>
      <c r="J483" t="str">
        <f>_xlfn.XLOOKUP(D483,products!$A$2:$A$49,products!$C$2:$C$49,,0)</f>
        <v>L</v>
      </c>
      <c r="K483" s="6">
        <f>_xlfn.XLOOKUP(D483,products!$A$2:$A$49,products!$D$2:$D$49,,0)</f>
        <v>1</v>
      </c>
      <c r="L483">
        <f>_xlfn.XLOOKUP(D483,products!$A$2:$A$49,products!$E$2:$E$49,,0)</f>
        <v>11.95</v>
      </c>
      <c r="M483">
        <f t="shared" si="21"/>
        <v>23.9</v>
      </c>
      <c r="N483" t="str">
        <f t="shared" si="22"/>
        <v>Robusta</v>
      </c>
      <c r="O483" t="str">
        <f t="shared" si="23"/>
        <v>Light</v>
      </c>
      <c r="P483" t="str">
        <f>_xlfn.XLOOKUP(orders!C483,customers!$A$2:$A$1001,customers!$I$2:$I$1001,,0)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_xlfn.XLOOKUP(orders!D484,products!$A$2:$A$49,products!$B$2:$B$49,,0)</f>
        <v>Exc</v>
      </c>
      <c r="J484" t="str">
        <f>_xlfn.XLOOKUP(D484,products!$A$2:$A$49,products!$C$2:$C$49,,0)</f>
        <v>D</v>
      </c>
      <c r="K484" s="6">
        <f>_xlfn.XLOOKUP(D484,products!$A$2:$A$49,products!$D$2:$D$49,,0)</f>
        <v>2.5</v>
      </c>
      <c r="L484">
        <f>_xlfn.XLOOKUP(D484,products!$A$2:$A$49,products!$E$2:$E$49,,0)</f>
        <v>27.945</v>
      </c>
      <c r="M484">
        <f t="shared" si="21"/>
        <v>139.72499999999999</v>
      </c>
      <c r="N484" t="str">
        <f t="shared" si="22"/>
        <v>Excelsa</v>
      </c>
      <c r="O484" t="str">
        <f t="shared" si="23"/>
        <v>Dark</v>
      </c>
      <c r="P484" t="str">
        <f>_xlfn.XLOOKUP(orders!C484,customers!$A$2:$A$1001,customers!$I$2:$I$1001,,0)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_xlfn.XLOOKUP(orders!D485,products!$A$2:$A$49,products!$B$2:$B$49,,0)</f>
        <v>Lib</v>
      </c>
      <c r="J485" t="str">
        <f>_xlfn.XLOOKUP(D485,products!$A$2:$A$49,products!$C$2:$C$49,,0)</f>
        <v>D</v>
      </c>
      <c r="K485" s="6">
        <f>_xlfn.XLOOKUP(D485,products!$A$2:$A$49,products!$D$2:$D$49,,0)</f>
        <v>2.5</v>
      </c>
      <c r="L485">
        <f>_xlfn.XLOOKUP(D485,products!$A$2:$A$49,products!$E$2:$E$49,,0)</f>
        <v>29.784999999999997</v>
      </c>
      <c r="M485">
        <f t="shared" si="21"/>
        <v>59.569999999999993</v>
      </c>
      <c r="N485" t="str">
        <f t="shared" si="22"/>
        <v>Liberica</v>
      </c>
      <c r="O485" t="str">
        <f t="shared" si="23"/>
        <v>Dark</v>
      </c>
      <c r="P485" t="str">
        <f>_xlfn.XLOOKUP(orders!C485,customers!$A$2:$A$1001,customers!$I$2:$I$1001,,0)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_xlfn.XLOOKUP(orders!D486,products!$A$2:$A$49,products!$B$2:$B$49,,0)</f>
        <v>Lib</v>
      </c>
      <c r="J486" t="str">
        <f>_xlfn.XLOOKUP(D486,products!$A$2:$A$49,products!$C$2:$C$49,,0)</f>
        <v>L</v>
      </c>
      <c r="K486" s="6">
        <f>_xlfn.XLOOKUP(D486,products!$A$2:$A$49,products!$D$2:$D$49,,0)</f>
        <v>0.5</v>
      </c>
      <c r="L486">
        <f>_xlfn.XLOOKUP(D486,products!$A$2:$A$49,products!$E$2:$E$49,,0)</f>
        <v>9.51</v>
      </c>
      <c r="M486">
        <f t="shared" si="21"/>
        <v>57.06</v>
      </c>
      <c r="N486" t="str">
        <f t="shared" si="22"/>
        <v>Liberica</v>
      </c>
      <c r="O486" t="str">
        <f t="shared" si="23"/>
        <v>Light</v>
      </c>
      <c r="P486" t="str">
        <f>_xlfn.XLOOKUP(orders!C486,customers!$A$2:$A$1001,customers!$I$2:$I$1001,,0)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_xlfn.XLOOKUP(orders!D487,products!$A$2:$A$49,products!$B$2:$B$49,,0)</f>
        <v>Rob</v>
      </c>
      <c r="J487" t="str">
        <f>_xlfn.XLOOKUP(D487,products!$A$2:$A$49,products!$C$2:$C$49,,0)</f>
        <v>L</v>
      </c>
      <c r="K487" s="6">
        <f>_xlfn.XLOOKUP(D487,products!$A$2:$A$49,products!$D$2:$D$49,,0)</f>
        <v>0.2</v>
      </c>
      <c r="L487">
        <f>_xlfn.XLOOKUP(D487,products!$A$2:$A$49,products!$E$2:$E$49,,0)</f>
        <v>3.5849999999999995</v>
      </c>
      <c r="M487">
        <f t="shared" si="21"/>
        <v>21.509999999999998</v>
      </c>
      <c r="N487" t="str">
        <f t="shared" si="22"/>
        <v>Robusta</v>
      </c>
      <c r="O487" t="str">
        <f t="shared" si="23"/>
        <v>Light</v>
      </c>
      <c r="P487" t="str">
        <f>_xlfn.XLOOKUP(orders!C487,customers!$A$2:$A$1001,customers!$I$2:$I$1001,,0)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_xlfn.XLOOKUP(orders!D488,products!$A$2:$A$49,products!$B$2:$B$49,,0)</f>
        <v>Lib</v>
      </c>
      <c r="J488" t="str">
        <f>_xlfn.XLOOKUP(D488,products!$A$2:$A$49,products!$C$2:$C$49,,0)</f>
        <v>M</v>
      </c>
      <c r="K488" s="6">
        <f>_xlfn.XLOOKUP(D488,products!$A$2:$A$49,products!$D$2:$D$49,,0)</f>
        <v>0.5</v>
      </c>
      <c r="L488">
        <f>_xlfn.XLOOKUP(D488,products!$A$2:$A$49,products!$E$2:$E$49,,0)</f>
        <v>8.73</v>
      </c>
      <c r="M488">
        <f t="shared" si="21"/>
        <v>52.38</v>
      </c>
      <c r="N488" t="str">
        <f t="shared" si="22"/>
        <v>Liberica</v>
      </c>
      <c r="O488" t="str">
        <f t="shared" si="23"/>
        <v>Medium</v>
      </c>
      <c r="P488" t="str">
        <f>_xlfn.XLOOKUP(orders!C488,customers!$A$2:$A$1001,customers!$I$2:$I$1001,,0)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_xlfn.XLOOKUP(orders!D489,products!$A$2:$A$49,products!$B$2:$B$49,,0)</f>
        <v>Exc</v>
      </c>
      <c r="J489" t="str">
        <f>_xlfn.XLOOKUP(D489,products!$A$2:$A$49,products!$C$2:$C$49,,0)</f>
        <v>D</v>
      </c>
      <c r="K489" s="6">
        <f>_xlfn.XLOOKUP(D489,products!$A$2:$A$49,products!$D$2:$D$49,,0)</f>
        <v>1</v>
      </c>
      <c r="L489">
        <f>_xlfn.XLOOKUP(D489,products!$A$2:$A$49,products!$E$2:$E$49,,0)</f>
        <v>12.15</v>
      </c>
      <c r="M489">
        <f t="shared" si="21"/>
        <v>72.900000000000006</v>
      </c>
      <c r="N489" t="str">
        <f t="shared" si="22"/>
        <v>Excelsa</v>
      </c>
      <c r="O489" t="str">
        <f t="shared" si="23"/>
        <v>Dark</v>
      </c>
      <c r="P489" t="str">
        <f>_xlfn.XLOOKUP(orders!C489,customers!$A$2:$A$1001,customers!$I$2:$I$1001,,0)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_xlfn.XLOOKUP(orders!D490,products!$A$2:$A$49,products!$B$2:$B$49,,0)</f>
        <v>Rob</v>
      </c>
      <c r="J490" t="str">
        <f>_xlfn.XLOOKUP(D490,products!$A$2:$A$49,products!$C$2:$C$49,,0)</f>
        <v>M</v>
      </c>
      <c r="K490" s="6">
        <f>_xlfn.XLOOKUP(D490,products!$A$2:$A$49,products!$D$2:$D$49,,0)</f>
        <v>0.2</v>
      </c>
      <c r="L490">
        <f>_xlfn.XLOOKUP(D490,products!$A$2:$A$49,products!$E$2:$E$49,,0)</f>
        <v>2.9849999999999999</v>
      </c>
      <c r="M490">
        <f t="shared" si="21"/>
        <v>14.924999999999999</v>
      </c>
      <c r="N490" t="str">
        <f t="shared" si="22"/>
        <v>Robusta</v>
      </c>
      <c r="O490" t="str">
        <f t="shared" si="23"/>
        <v>Medium</v>
      </c>
      <c r="P490" t="str">
        <f>_xlfn.XLOOKUP(orders!C490,customers!$A$2:$A$1001,customers!$I$2:$I$1001,,0)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_xlfn.XLOOKUP(orders!D491,products!$A$2:$A$49,products!$B$2:$B$49,,0)</f>
        <v>Lib</v>
      </c>
      <c r="J491" t="str">
        <f>_xlfn.XLOOKUP(D491,products!$A$2:$A$49,products!$C$2:$C$49,,0)</f>
        <v>L</v>
      </c>
      <c r="K491" s="6">
        <f>_xlfn.XLOOKUP(D491,products!$A$2:$A$49,products!$D$2:$D$49,,0)</f>
        <v>1</v>
      </c>
      <c r="L491">
        <f>_xlfn.XLOOKUP(D491,products!$A$2:$A$49,products!$E$2:$E$49,,0)</f>
        <v>15.85</v>
      </c>
      <c r="M491">
        <f t="shared" si="21"/>
        <v>95.1</v>
      </c>
      <c r="N491" t="str">
        <f t="shared" si="22"/>
        <v>Liberica</v>
      </c>
      <c r="O491" t="str">
        <f t="shared" si="23"/>
        <v>Light</v>
      </c>
      <c r="P491" t="str">
        <f>_xlfn.XLOOKUP(orders!C491,customers!$A$2:$A$1001,customers!$I$2:$I$1001,,0)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_xlfn.XLOOKUP(orders!D492,products!$A$2:$A$49,products!$B$2:$B$49,,0)</f>
        <v>Lib</v>
      </c>
      <c r="J492" t="str">
        <f>_xlfn.XLOOKUP(D492,products!$A$2:$A$49,products!$C$2:$C$49,,0)</f>
        <v>D</v>
      </c>
      <c r="K492" s="6">
        <f>_xlfn.XLOOKUP(D492,products!$A$2:$A$49,products!$D$2:$D$49,,0)</f>
        <v>0.5</v>
      </c>
      <c r="L492">
        <f>_xlfn.XLOOKUP(D492,products!$A$2:$A$49,products!$E$2:$E$49,,0)</f>
        <v>7.77</v>
      </c>
      <c r="M492">
        <f t="shared" si="21"/>
        <v>15.54</v>
      </c>
      <c r="N492" t="str">
        <f t="shared" si="22"/>
        <v>Liberica</v>
      </c>
      <c r="O492" t="str">
        <f t="shared" si="23"/>
        <v>Dark</v>
      </c>
      <c r="P492" t="str">
        <f>_xlfn.XLOOKUP(orders!C492,customers!$A$2:$A$1001,customers!$I$2:$I$1001,,0)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_xlfn.XLOOKUP(orders!D493,products!$A$2:$A$49,products!$B$2:$B$49,,0)</f>
        <v>Lib</v>
      </c>
      <c r="J493" t="str">
        <f>_xlfn.XLOOKUP(D493,products!$A$2:$A$49,products!$C$2:$C$49,,0)</f>
        <v>D</v>
      </c>
      <c r="K493" s="6">
        <f>_xlfn.XLOOKUP(D493,products!$A$2:$A$49,products!$D$2:$D$49,,0)</f>
        <v>0.2</v>
      </c>
      <c r="L493">
        <f>_xlfn.XLOOKUP(D493,products!$A$2:$A$49,products!$E$2:$E$49,,0)</f>
        <v>3.8849999999999998</v>
      </c>
      <c r="M493">
        <f t="shared" si="21"/>
        <v>23.31</v>
      </c>
      <c r="N493" t="str">
        <f t="shared" si="22"/>
        <v>Liberica</v>
      </c>
      <c r="O493" t="str">
        <f t="shared" si="23"/>
        <v>Dark</v>
      </c>
      <c r="P493" t="str">
        <f>_xlfn.XLOOKUP(orders!C493,customers!$A$2:$A$1001,customers!$I$2:$I$1001,,0)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_xlfn.XLOOKUP(orders!D494,products!$A$2:$A$49,products!$B$2:$B$49,,0)</f>
        <v>Exc</v>
      </c>
      <c r="J494" t="str">
        <f>_xlfn.XLOOKUP(D494,products!$A$2:$A$49,products!$C$2:$C$49,,0)</f>
        <v>M</v>
      </c>
      <c r="K494" s="6">
        <f>_xlfn.XLOOKUP(D494,products!$A$2:$A$49,products!$D$2:$D$49,,0)</f>
        <v>0.2</v>
      </c>
      <c r="L494">
        <f>_xlfn.XLOOKUP(D494,products!$A$2:$A$49,products!$E$2:$E$49,,0)</f>
        <v>4.125</v>
      </c>
      <c r="M494">
        <f t="shared" si="21"/>
        <v>4.125</v>
      </c>
      <c r="N494" t="str">
        <f t="shared" si="22"/>
        <v>Excelsa</v>
      </c>
      <c r="O494" t="str">
        <f t="shared" si="23"/>
        <v>Medium</v>
      </c>
      <c r="P494" t="str">
        <f>_xlfn.XLOOKUP(orders!C494,customers!$A$2:$A$1001,customers!$I$2:$I$1001,,0)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_xlfn.XLOOKUP(orders!D495,products!$A$2:$A$49,products!$B$2:$B$49,,0)</f>
        <v>Rob</v>
      </c>
      <c r="J495" t="str">
        <f>_xlfn.XLOOKUP(D495,products!$A$2:$A$49,products!$C$2:$C$49,,0)</f>
        <v>M</v>
      </c>
      <c r="K495" s="6">
        <f>_xlfn.XLOOKUP(D495,products!$A$2:$A$49,products!$D$2:$D$49,,0)</f>
        <v>0.5</v>
      </c>
      <c r="L495">
        <f>_xlfn.XLOOKUP(D495,products!$A$2:$A$49,products!$E$2:$E$49,,0)</f>
        <v>5.97</v>
      </c>
      <c r="M495">
        <f t="shared" si="21"/>
        <v>35.82</v>
      </c>
      <c r="N495" t="str">
        <f t="shared" si="22"/>
        <v>Robusta</v>
      </c>
      <c r="O495" t="str">
        <f t="shared" si="23"/>
        <v>Medium</v>
      </c>
      <c r="P495" t="str">
        <f>_xlfn.XLOOKUP(orders!C495,customers!$A$2:$A$1001,customers!$I$2:$I$1001,,0)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_xlfn.XLOOKUP(orders!D496,products!$A$2:$A$49,products!$B$2:$B$49,,0)</f>
        <v>Lib</v>
      </c>
      <c r="J496" t="str">
        <f>_xlfn.XLOOKUP(D496,products!$A$2:$A$49,products!$C$2:$C$49,,0)</f>
        <v>L</v>
      </c>
      <c r="K496" s="6">
        <f>_xlfn.XLOOKUP(D496,products!$A$2:$A$49,products!$D$2:$D$49,,0)</f>
        <v>1</v>
      </c>
      <c r="L496">
        <f>_xlfn.XLOOKUP(D496,products!$A$2:$A$49,products!$E$2:$E$49,,0)</f>
        <v>15.85</v>
      </c>
      <c r="M496">
        <f t="shared" si="21"/>
        <v>31.7</v>
      </c>
      <c r="N496" t="str">
        <f t="shared" si="22"/>
        <v>Liberica</v>
      </c>
      <c r="O496" t="str">
        <f t="shared" si="23"/>
        <v>Light</v>
      </c>
      <c r="P496" t="str">
        <f>_xlfn.XLOOKUP(orders!C496,customers!$A$2:$A$1001,customers!$I$2:$I$1001,,0)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_xlfn.XLOOKUP(orders!D497,products!$A$2:$A$49,products!$B$2:$B$49,,0)</f>
        <v>Lib</v>
      </c>
      <c r="J497" t="str">
        <f>_xlfn.XLOOKUP(D497,products!$A$2:$A$49,products!$C$2:$C$49,,0)</f>
        <v>L</v>
      </c>
      <c r="K497" s="6">
        <f>_xlfn.XLOOKUP(D497,products!$A$2:$A$49,products!$D$2:$D$49,,0)</f>
        <v>1</v>
      </c>
      <c r="L497">
        <f>_xlfn.XLOOKUP(D497,products!$A$2:$A$49,products!$E$2:$E$49,,0)</f>
        <v>15.85</v>
      </c>
      <c r="M497">
        <f t="shared" si="21"/>
        <v>79.25</v>
      </c>
      <c r="N497" t="str">
        <f t="shared" si="22"/>
        <v>Liberica</v>
      </c>
      <c r="O497" t="str">
        <f t="shared" si="23"/>
        <v>Light</v>
      </c>
      <c r="P497" t="str">
        <f>_xlfn.XLOOKUP(orders!C497,customers!$A$2:$A$1001,customers!$I$2:$I$1001,,0)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_xlfn.XLOOKUP(orders!D498,products!$A$2:$A$49,products!$B$2:$B$49,,0)</f>
        <v>Exc</v>
      </c>
      <c r="J498" t="str">
        <f>_xlfn.XLOOKUP(D498,products!$A$2:$A$49,products!$C$2:$C$49,,0)</f>
        <v>D</v>
      </c>
      <c r="K498" s="6">
        <f>_xlfn.XLOOKUP(D498,products!$A$2:$A$49,products!$D$2:$D$49,,0)</f>
        <v>0.2</v>
      </c>
      <c r="L498">
        <f>_xlfn.XLOOKUP(D498,products!$A$2:$A$49,products!$E$2:$E$49,,0)</f>
        <v>3.645</v>
      </c>
      <c r="M498">
        <f t="shared" si="21"/>
        <v>10.935</v>
      </c>
      <c r="N498" t="str">
        <f t="shared" si="22"/>
        <v>Excelsa</v>
      </c>
      <c r="O498" t="str">
        <f t="shared" si="23"/>
        <v>Dark</v>
      </c>
      <c r="P498" t="str">
        <f>_xlfn.XLOOKUP(orders!C498,customers!$A$2:$A$1001,customers!$I$2:$I$1001,,0)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_xlfn.XLOOKUP(orders!D499,products!$A$2:$A$49,products!$B$2:$B$49,,0)</f>
        <v>Ara</v>
      </c>
      <c r="J499" t="str">
        <f>_xlfn.XLOOKUP(D499,products!$A$2:$A$49,products!$C$2:$C$49,,0)</f>
        <v>D</v>
      </c>
      <c r="K499" s="6">
        <f>_xlfn.XLOOKUP(D499,products!$A$2:$A$49,products!$D$2:$D$49,,0)</f>
        <v>1</v>
      </c>
      <c r="L499">
        <f>_xlfn.XLOOKUP(D499,products!$A$2:$A$49,products!$E$2:$E$49,,0)</f>
        <v>9.9499999999999993</v>
      </c>
      <c r="M499">
        <f t="shared" si="21"/>
        <v>39.799999999999997</v>
      </c>
      <c r="N499" t="str">
        <f t="shared" si="22"/>
        <v>Arabica</v>
      </c>
      <c r="O499" t="str">
        <f t="shared" si="23"/>
        <v>Dark</v>
      </c>
      <c r="P499" t="str">
        <f>_xlfn.XLOOKUP(orders!C499,customers!$A$2:$A$1001,customers!$I$2:$I$1001,,0)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_xlfn.XLOOKUP(orders!D500,products!$A$2:$A$49,products!$B$2:$B$49,,0)</f>
        <v>Rob</v>
      </c>
      <c r="J500" t="str">
        <f>_xlfn.XLOOKUP(D500,products!$A$2:$A$49,products!$C$2:$C$49,,0)</f>
        <v>M</v>
      </c>
      <c r="K500" s="6">
        <f>_xlfn.XLOOKUP(D500,products!$A$2:$A$49,products!$D$2:$D$49,,0)</f>
        <v>1</v>
      </c>
      <c r="L500">
        <f>_xlfn.XLOOKUP(D500,products!$A$2:$A$49,products!$E$2:$E$49,,0)</f>
        <v>9.9499999999999993</v>
      </c>
      <c r="M500">
        <f t="shared" si="21"/>
        <v>49.75</v>
      </c>
      <c r="N500" t="str">
        <f t="shared" si="22"/>
        <v>Robusta</v>
      </c>
      <c r="O500" t="str">
        <f t="shared" si="23"/>
        <v>Medium</v>
      </c>
      <c r="P500" t="str">
        <f>_xlfn.XLOOKUP(orders!C500,customers!$A$2:$A$1001,customers!$I$2:$I$1001,,0)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_xlfn.XLOOKUP(orders!D501,products!$A$2:$A$49,products!$B$2:$B$49,,0)</f>
        <v>Rob</v>
      </c>
      <c r="J501" t="str">
        <f>_xlfn.XLOOKUP(D501,products!$A$2:$A$49,products!$C$2:$C$49,,0)</f>
        <v>D</v>
      </c>
      <c r="K501" s="6">
        <f>_xlfn.XLOOKUP(D501,products!$A$2:$A$49,products!$D$2:$D$49,,0)</f>
        <v>0.2</v>
      </c>
      <c r="L501">
        <f>_xlfn.XLOOKUP(D501,products!$A$2:$A$49,products!$E$2:$E$49,,0)</f>
        <v>2.6849999999999996</v>
      </c>
      <c r="M501">
        <f t="shared" si="21"/>
        <v>8.0549999999999997</v>
      </c>
      <c r="N501" t="str">
        <f t="shared" si="22"/>
        <v>Robusta</v>
      </c>
      <c r="O501" t="str">
        <f t="shared" si="23"/>
        <v>Dark</v>
      </c>
      <c r="P501" t="str">
        <f>_xlfn.XLOOKUP(orders!C501,customers!$A$2:$A$1001,customers!$I$2:$I$1001,,0)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_xlfn.XLOOKUP(orders!D502,products!$A$2:$A$49,products!$B$2:$B$49,,0)</f>
        <v>Rob</v>
      </c>
      <c r="J502" t="str">
        <f>_xlfn.XLOOKUP(D502,products!$A$2:$A$49,products!$C$2:$C$49,,0)</f>
        <v>L</v>
      </c>
      <c r="K502" s="6">
        <f>_xlfn.XLOOKUP(D502,products!$A$2:$A$49,products!$D$2:$D$49,,0)</f>
        <v>1</v>
      </c>
      <c r="L502">
        <f>_xlfn.XLOOKUP(D502,products!$A$2:$A$49,products!$E$2:$E$49,,0)</f>
        <v>11.95</v>
      </c>
      <c r="M502">
        <f t="shared" si="21"/>
        <v>47.8</v>
      </c>
      <c r="N502" t="str">
        <f t="shared" si="22"/>
        <v>Robusta</v>
      </c>
      <c r="O502" t="str">
        <f t="shared" si="23"/>
        <v>Light</v>
      </c>
      <c r="P502" t="str">
        <f>_xlfn.XLOOKUP(orders!C502,customers!$A$2:$A$1001,customers!$I$2:$I$1001,,0)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_xlfn.XLOOKUP(orders!D503,products!$A$2:$A$49,products!$B$2:$B$49,,0)</f>
        <v>Rob</v>
      </c>
      <c r="J503" t="str">
        <f>_xlfn.XLOOKUP(D503,products!$A$2:$A$49,products!$C$2:$C$49,,0)</f>
        <v>M</v>
      </c>
      <c r="K503" s="6">
        <f>_xlfn.XLOOKUP(D503,products!$A$2:$A$49,products!$D$2:$D$49,,0)</f>
        <v>0.2</v>
      </c>
      <c r="L503">
        <f>_xlfn.XLOOKUP(D503,products!$A$2:$A$49,products!$E$2:$E$49,,0)</f>
        <v>2.9849999999999999</v>
      </c>
      <c r="M503">
        <f t="shared" si="21"/>
        <v>11.94</v>
      </c>
      <c r="N503" t="str">
        <f t="shared" si="22"/>
        <v>Robusta</v>
      </c>
      <c r="O503" t="str">
        <f t="shared" si="23"/>
        <v>Medium</v>
      </c>
      <c r="P503" t="str">
        <f>_xlfn.XLOOKUP(orders!C503,customers!$A$2:$A$1001,customers!$I$2:$I$1001,,0)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_xlfn.XLOOKUP(orders!D504,products!$A$2:$A$49,products!$B$2:$B$49,,0)</f>
        <v>Exc</v>
      </c>
      <c r="J504" t="str">
        <f>_xlfn.XLOOKUP(D504,products!$A$2:$A$49,products!$C$2:$C$49,,0)</f>
        <v>M</v>
      </c>
      <c r="K504" s="6">
        <f>_xlfn.XLOOKUP(D504,products!$A$2:$A$49,products!$D$2:$D$49,,0)</f>
        <v>0.2</v>
      </c>
      <c r="L504">
        <f>_xlfn.XLOOKUP(D504,products!$A$2:$A$49,products!$E$2:$E$49,,0)</f>
        <v>4.125</v>
      </c>
      <c r="M504">
        <f t="shared" si="21"/>
        <v>16.5</v>
      </c>
      <c r="N504" t="str">
        <f t="shared" si="22"/>
        <v>Excelsa</v>
      </c>
      <c r="O504" t="str">
        <f t="shared" si="23"/>
        <v>Medium</v>
      </c>
      <c r="P504" t="str">
        <f>_xlfn.XLOOKUP(orders!C504,customers!$A$2:$A$1001,customers!$I$2:$I$1001,,0)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_xlfn.XLOOKUP(orders!D505,products!$A$2:$A$49,products!$B$2:$B$49,,0)</f>
        <v>Lib</v>
      </c>
      <c r="J505" t="str">
        <f>_xlfn.XLOOKUP(D505,products!$A$2:$A$49,products!$C$2:$C$49,,0)</f>
        <v>D</v>
      </c>
      <c r="K505" s="6">
        <f>_xlfn.XLOOKUP(D505,products!$A$2:$A$49,products!$D$2:$D$49,,0)</f>
        <v>1</v>
      </c>
      <c r="L505">
        <f>_xlfn.XLOOKUP(D505,products!$A$2:$A$49,products!$E$2:$E$49,,0)</f>
        <v>12.95</v>
      </c>
      <c r="M505">
        <f t="shared" si="21"/>
        <v>51.8</v>
      </c>
      <c r="N505" t="str">
        <f t="shared" si="22"/>
        <v>Liberica</v>
      </c>
      <c r="O505" t="str">
        <f t="shared" si="23"/>
        <v>Dark</v>
      </c>
      <c r="P505" t="str">
        <f>_xlfn.XLOOKUP(orders!C505,customers!$A$2:$A$1001,customers!$I$2:$I$1001,,0)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_xlfn.XLOOKUP(orders!D506,products!$A$2:$A$49,products!$B$2:$B$49,,0)</f>
        <v>Lib</v>
      </c>
      <c r="J506" t="str">
        <f>_xlfn.XLOOKUP(D506,products!$A$2:$A$49,products!$C$2:$C$49,,0)</f>
        <v>L</v>
      </c>
      <c r="K506" s="6">
        <f>_xlfn.XLOOKUP(D506,products!$A$2:$A$49,products!$D$2:$D$49,,0)</f>
        <v>0.2</v>
      </c>
      <c r="L506">
        <f>_xlfn.XLOOKUP(D506,products!$A$2:$A$49,products!$E$2:$E$49,,0)</f>
        <v>4.7549999999999999</v>
      </c>
      <c r="M506">
        <f t="shared" si="21"/>
        <v>14.265000000000001</v>
      </c>
      <c r="N506" t="str">
        <f t="shared" si="22"/>
        <v>Liberica</v>
      </c>
      <c r="O506" t="str">
        <f t="shared" si="23"/>
        <v>Light</v>
      </c>
      <c r="P506" t="str">
        <f>_xlfn.XLOOKUP(orders!C506,customers!$A$2:$A$1001,customers!$I$2:$I$1001,,0)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_xlfn.XLOOKUP(orders!D507,products!$A$2:$A$49,products!$B$2:$B$49,,0)</f>
        <v>Lib</v>
      </c>
      <c r="J507" t="str">
        <f>_xlfn.XLOOKUP(D507,products!$A$2:$A$49,products!$C$2:$C$49,,0)</f>
        <v>M</v>
      </c>
      <c r="K507" s="6">
        <f>_xlfn.XLOOKUP(D507,products!$A$2:$A$49,products!$D$2:$D$49,,0)</f>
        <v>0.2</v>
      </c>
      <c r="L507">
        <f>_xlfn.XLOOKUP(D507,products!$A$2:$A$49,products!$E$2:$E$49,,0)</f>
        <v>4.3650000000000002</v>
      </c>
      <c r="M507">
        <f t="shared" si="21"/>
        <v>26.19</v>
      </c>
      <c r="N507" t="str">
        <f t="shared" si="22"/>
        <v>Liberica</v>
      </c>
      <c r="O507" t="str">
        <f t="shared" si="23"/>
        <v>Medium</v>
      </c>
      <c r="P507" t="str">
        <f>_xlfn.XLOOKUP(orders!C507,customers!$A$2:$A$1001,customers!$I$2:$I$1001,,0)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_xlfn.XLOOKUP(orders!D508,products!$A$2:$A$49,products!$B$2:$B$49,,0)</f>
        <v>Ara</v>
      </c>
      <c r="J508" t="str">
        <f>_xlfn.XLOOKUP(D508,products!$A$2:$A$49,products!$C$2:$C$49,,0)</f>
        <v>L</v>
      </c>
      <c r="K508" s="6">
        <f>_xlfn.XLOOKUP(D508,products!$A$2:$A$49,products!$D$2:$D$49,,0)</f>
        <v>1</v>
      </c>
      <c r="L508">
        <f>_xlfn.XLOOKUP(D508,products!$A$2:$A$49,products!$E$2:$E$49,,0)</f>
        <v>12.95</v>
      </c>
      <c r="M508">
        <f t="shared" si="21"/>
        <v>25.9</v>
      </c>
      <c r="N508" t="str">
        <f t="shared" si="22"/>
        <v>Arabica</v>
      </c>
      <c r="O508" t="str">
        <f t="shared" si="23"/>
        <v>Light</v>
      </c>
      <c r="P508" t="str">
        <f>_xlfn.XLOOKUP(orders!C508,customers!$A$2:$A$1001,customers!$I$2:$I$1001,,0)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_xlfn.XLOOKUP(orders!D509,products!$A$2:$A$49,products!$B$2:$B$49,,0)</f>
        <v>Ara</v>
      </c>
      <c r="J509" t="str">
        <f>_xlfn.XLOOKUP(D509,products!$A$2:$A$49,products!$C$2:$C$49,,0)</f>
        <v>L</v>
      </c>
      <c r="K509" s="6">
        <f>_xlfn.XLOOKUP(D509,products!$A$2:$A$49,products!$D$2:$D$49,,0)</f>
        <v>2.5</v>
      </c>
      <c r="L509">
        <f>_xlfn.XLOOKUP(D509,products!$A$2:$A$49,products!$E$2:$E$49,,0)</f>
        <v>29.784999999999997</v>
      </c>
      <c r="M509">
        <f t="shared" si="21"/>
        <v>89.35499999999999</v>
      </c>
      <c r="N509" t="str">
        <f t="shared" si="22"/>
        <v>Arabica</v>
      </c>
      <c r="O509" t="str">
        <f t="shared" si="23"/>
        <v>Light</v>
      </c>
      <c r="P509" t="str">
        <f>_xlfn.XLOOKUP(orders!C509,customers!$A$2:$A$1001,customers!$I$2:$I$1001,,0)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_xlfn.XLOOKUP(orders!D510,products!$A$2:$A$49,products!$B$2:$B$49,,0)</f>
        <v>Lib</v>
      </c>
      <c r="J510" t="str">
        <f>_xlfn.XLOOKUP(D510,products!$A$2:$A$49,products!$C$2:$C$49,,0)</f>
        <v>D</v>
      </c>
      <c r="K510" s="6">
        <f>_xlfn.XLOOKUP(D510,products!$A$2:$A$49,products!$D$2:$D$49,,0)</f>
        <v>0.5</v>
      </c>
      <c r="L510">
        <f>_xlfn.XLOOKUP(D510,products!$A$2:$A$49,products!$E$2:$E$49,,0)</f>
        <v>7.77</v>
      </c>
      <c r="M510">
        <f t="shared" si="21"/>
        <v>46.62</v>
      </c>
      <c r="N510" t="str">
        <f t="shared" si="22"/>
        <v>Liberica</v>
      </c>
      <c r="O510" t="str">
        <f t="shared" si="23"/>
        <v>Dark</v>
      </c>
      <c r="P510" t="str">
        <f>_xlfn.XLOOKUP(orders!C510,customers!$A$2:$A$1001,customers!$I$2:$I$1001,,0)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_xlfn.XLOOKUP(orders!D511,products!$A$2:$A$49,products!$B$2:$B$49,,0)</f>
        <v>Ara</v>
      </c>
      <c r="J511" t="str">
        <f>_xlfn.XLOOKUP(D511,products!$A$2:$A$49,products!$C$2:$C$49,,0)</f>
        <v>D</v>
      </c>
      <c r="K511" s="6">
        <f>_xlfn.XLOOKUP(D511,products!$A$2:$A$49,products!$D$2:$D$49,,0)</f>
        <v>1</v>
      </c>
      <c r="L511">
        <f>_xlfn.XLOOKUP(D511,products!$A$2:$A$49,products!$E$2:$E$49,,0)</f>
        <v>9.9499999999999993</v>
      </c>
      <c r="M511">
        <f t="shared" si="21"/>
        <v>29.849999999999998</v>
      </c>
      <c r="N511" t="str">
        <f t="shared" si="22"/>
        <v>Arabica</v>
      </c>
      <c r="O511" t="str">
        <f t="shared" si="23"/>
        <v>Dark</v>
      </c>
      <c r="P511" t="str">
        <f>_xlfn.XLOOKUP(orders!C511,customers!$A$2:$A$1001,customers!$I$2:$I$1001,,0)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_xlfn.XLOOKUP(orders!D512,products!$A$2:$A$49,products!$B$2:$B$49,,0)</f>
        <v>Rob</v>
      </c>
      <c r="J512" t="str">
        <f>_xlfn.XLOOKUP(D512,products!$A$2:$A$49,products!$C$2:$C$49,,0)</f>
        <v>L</v>
      </c>
      <c r="K512" s="6">
        <f>_xlfn.XLOOKUP(D512,products!$A$2:$A$49,products!$D$2:$D$49,,0)</f>
        <v>0.2</v>
      </c>
      <c r="L512">
        <f>_xlfn.XLOOKUP(D512,products!$A$2:$A$49,products!$E$2:$E$49,,0)</f>
        <v>3.5849999999999995</v>
      </c>
      <c r="M512">
        <f t="shared" si="21"/>
        <v>10.754999999999999</v>
      </c>
      <c r="N512" t="str">
        <f t="shared" si="22"/>
        <v>Robusta</v>
      </c>
      <c r="O512" t="str">
        <f t="shared" si="23"/>
        <v>Light</v>
      </c>
      <c r="P512" t="str">
        <f>_xlfn.XLOOKUP(orders!C512,customers!$A$2:$A$1001,customers!$I$2:$I$1001,,0)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_xlfn.XLOOKUP(orders!D513,products!$A$2:$A$49,products!$B$2:$B$49,,0)</f>
        <v>Ara</v>
      </c>
      <c r="J513" t="str">
        <f>_xlfn.XLOOKUP(D513,products!$A$2:$A$49,products!$C$2:$C$49,,0)</f>
        <v>M</v>
      </c>
      <c r="K513" s="6">
        <f>_xlfn.XLOOKUP(D513,products!$A$2:$A$49,products!$D$2:$D$49,,0)</f>
        <v>0.2</v>
      </c>
      <c r="L513">
        <f>_xlfn.XLOOKUP(D513,products!$A$2:$A$49,products!$E$2:$E$49,,0)</f>
        <v>3.375</v>
      </c>
      <c r="M513">
        <f t="shared" si="21"/>
        <v>13.5</v>
      </c>
      <c r="N513" t="str">
        <f t="shared" si="22"/>
        <v>Arabica</v>
      </c>
      <c r="O513" t="str">
        <f t="shared" si="23"/>
        <v>Medium</v>
      </c>
      <c r="P513" t="str">
        <f>_xlfn.XLOOKUP(orders!C513,customers!$A$2:$A$1001,customers!$I$2:$I$1001,,0)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_xlfn.XLOOKUP(orders!D514,products!$A$2:$A$49,products!$B$2:$B$49,,0)</f>
        <v>Lib</v>
      </c>
      <c r="J514" t="str">
        <f>_xlfn.XLOOKUP(D514,products!$A$2:$A$49,products!$C$2:$C$49,,0)</f>
        <v>L</v>
      </c>
      <c r="K514" s="6">
        <f>_xlfn.XLOOKUP(D514,products!$A$2:$A$49,products!$D$2:$D$49,,0)</f>
        <v>1</v>
      </c>
      <c r="L514">
        <f>_xlfn.XLOOKUP(D514,products!$A$2:$A$49,products!$E$2:$E$49,,0)</f>
        <v>15.85</v>
      </c>
      <c r="M514">
        <f t="shared" si="21"/>
        <v>47.55</v>
      </c>
      <c r="N514" t="str">
        <f t="shared" si="22"/>
        <v>Liberica</v>
      </c>
      <c r="O514" t="str">
        <f t="shared" si="23"/>
        <v>Light</v>
      </c>
      <c r="P514" t="str">
        <f>_xlfn.XLOOKUP(orders!C514,customers!$A$2:$A$1001,customers!$I$2:$I$1001,,0)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_xlfn.XLOOKUP(orders!D515,products!$A$2:$A$49,products!$B$2:$B$49,,0)</f>
        <v>Lib</v>
      </c>
      <c r="J515" t="str">
        <f>_xlfn.XLOOKUP(D515,products!$A$2:$A$49,products!$C$2:$C$49,,0)</f>
        <v>L</v>
      </c>
      <c r="K515" s="6">
        <f>_xlfn.XLOOKUP(D515,products!$A$2:$A$49,products!$D$2:$D$49,,0)</f>
        <v>1</v>
      </c>
      <c r="L515">
        <f>_xlfn.XLOOKUP(D515,products!$A$2:$A$49,products!$E$2:$E$49,,0)</f>
        <v>15.85</v>
      </c>
      <c r="M515">
        <f t="shared" ref="M515:M578" si="24">L515*E515</f>
        <v>79.25</v>
      </c>
      <c r="N515" t="str">
        <f t="shared" ref="N515:N578" si="25">IF(I515="Rob","Robusta",IF(I515="Exc","Excelsa",IF(I515="Ara","Arabica",IF(I515="Lib","Liberica"))))</f>
        <v>Liberica</v>
      </c>
      <c r="O515" t="str">
        <f t="shared" ref="O515:O578" si="26">IF(J515="M","Medium",IF(J515="L", "Light",IF(J515="D","Dark","")))</f>
        <v>Light</v>
      </c>
      <c r="P515" t="str">
        <f>_xlfn.XLOOKUP(orders!C515,customers!$A$2:$A$1001,customers!$I$2:$I$1001,,0)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_xlfn.XLOOKUP(orders!D516,products!$A$2:$A$49,products!$B$2:$B$49,,0)</f>
        <v>Lib</v>
      </c>
      <c r="J516" t="str">
        <f>_xlfn.XLOOKUP(D516,products!$A$2:$A$49,products!$C$2:$C$49,,0)</f>
        <v>M</v>
      </c>
      <c r="K516" s="6">
        <f>_xlfn.XLOOKUP(D516,products!$A$2:$A$49,products!$D$2:$D$49,,0)</f>
        <v>0.2</v>
      </c>
      <c r="L516">
        <f>_xlfn.XLOOKUP(D516,products!$A$2:$A$49,products!$E$2:$E$49,,0)</f>
        <v>4.3650000000000002</v>
      </c>
      <c r="M516">
        <f t="shared" si="24"/>
        <v>26.19</v>
      </c>
      <c r="N516" t="str">
        <f t="shared" si="25"/>
        <v>Liberica</v>
      </c>
      <c r="O516" t="str">
        <f t="shared" si="26"/>
        <v>Medium</v>
      </c>
      <c r="P516" t="str">
        <f>_xlfn.XLOOKUP(orders!C516,customers!$A$2:$A$1001,customers!$I$2:$I$1001,,0)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_xlfn.XLOOKUP(orders!D517,products!$A$2:$A$49,products!$B$2:$B$49,,0)</f>
        <v>Rob</v>
      </c>
      <c r="J517" t="str">
        <f>_xlfn.XLOOKUP(D517,products!$A$2:$A$49,products!$C$2:$C$49,,0)</f>
        <v>L</v>
      </c>
      <c r="K517" s="6">
        <f>_xlfn.XLOOKUP(D517,products!$A$2:$A$49,products!$D$2:$D$49,,0)</f>
        <v>0.5</v>
      </c>
      <c r="L517">
        <f>_xlfn.XLOOKUP(D517,products!$A$2:$A$49,products!$E$2:$E$49,,0)</f>
        <v>7.169999999999999</v>
      </c>
      <c r="M517">
        <f t="shared" si="24"/>
        <v>21.509999999999998</v>
      </c>
      <c r="N517" t="str">
        <f t="shared" si="25"/>
        <v>Robusta</v>
      </c>
      <c r="O517" t="str">
        <f t="shared" si="26"/>
        <v>Light</v>
      </c>
      <c r="P517" t="str">
        <f>_xlfn.XLOOKUP(orders!C517,customers!$A$2:$A$1001,customers!$I$2:$I$1001,,0)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_xlfn.XLOOKUP(orders!D518,products!$A$2:$A$49,products!$B$2:$B$49,,0)</f>
        <v>Rob</v>
      </c>
      <c r="J518" t="str">
        <f>_xlfn.XLOOKUP(D518,products!$A$2:$A$49,products!$C$2:$C$49,,0)</f>
        <v>D</v>
      </c>
      <c r="K518" s="6">
        <f>_xlfn.XLOOKUP(D518,products!$A$2:$A$49,products!$D$2:$D$49,,0)</f>
        <v>2.5</v>
      </c>
      <c r="L518">
        <f>_xlfn.XLOOKUP(D518,products!$A$2:$A$49,products!$E$2:$E$49,,0)</f>
        <v>20.584999999999997</v>
      </c>
      <c r="M518">
        <f t="shared" si="24"/>
        <v>102.92499999999998</v>
      </c>
      <c r="N518" t="str">
        <f t="shared" si="25"/>
        <v>Robusta</v>
      </c>
      <c r="O518" t="str">
        <f t="shared" si="26"/>
        <v>Dark</v>
      </c>
      <c r="P518" t="str">
        <f>_xlfn.XLOOKUP(orders!C518,customers!$A$2:$A$1001,customers!$I$2:$I$1001,,0)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_xlfn.XLOOKUP(orders!D519,products!$A$2:$A$49,products!$B$2:$B$49,,0)</f>
        <v>Lib</v>
      </c>
      <c r="J519" t="str">
        <f>_xlfn.XLOOKUP(D519,products!$A$2:$A$49,products!$C$2:$C$49,,0)</f>
        <v>D</v>
      </c>
      <c r="K519" s="6">
        <f>_xlfn.XLOOKUP(D519,products!$A$2:$A$49,products!$D$2:$D$49,,0)</f>
        <v>0.2</v>
      </c>
      <c r="L519">
        <f>_xlfn.XLOOKUP(D519,products!$A$2:$A$49,products!$E$2:$E$49,,0)</f>
        <v>3.8849999999999998</v>
      </c>
      <c r="M519">
        <f t="shared" si="24"/>
        <v>7.77</v>
      </c>
      <c r="N519" t="str">
        <f t="shared" si="25"/>
        <v>Liberica</v>
      </c>
      <c r="O519" t="str">
        <f t="shared" si="26"/>
        <v>Dark</v>
      </c>
      <c r="P519" t="str">
        <f>_xlfn.XLOOKUP(orders!C519,customers!$A$2:$A$1001,customers!$I$2:$I$1001,,0)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_xlfn.XLOOKUP(orders!D520,products!$A$2:$A$49,products!$B$2:$B$49,,0)</f>
        <v>Exc</v>
      </c>
      <c r="J520" t="str">
        <f>_xlfn.XLOOKUP(D520,products!$A$2:$A$49,products!$C$2:$C$49,,0)</f>
        <v>D</v>
      </c>
      <c r="K520" s="6">
        <f>_xlfn.XLOOKUP(D520,products!$A$2:$A$49,products!$D$2:$D$49,,0)</f>
        <v>2.5</v>
      </c>
      <c r="L520">
        <f>_xlfn.XLOOKUP(D520,products!$A$2:$A$49,products!$E$2:$E$49,,0)</f>
        <v>27.945</v>
      </c>
      <c r="M520">
        <f t="shared" si="24"/>
        <v>139.72499999999999</v>
      </c>
      <c r="N520" t="str">
        <f t="shared" si="25"/>
        <v>Excelsa</v>
      </c>
      <c r="O520" t="str">
        <f t="shared" si="26"/>
        <v>Dark</v>
      </c>
      <c r="P520" t="str">
        <f>_xlfn.XLOOKUP(orders!C520,customers!$A$2:$A$1001,customers!$I$2:$I$1001,,0)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_xlfn.XLOOKUP(orders!D521,products!$A$2:$A$49,products!$B$2:$B$49,,0)</f>
        <v>Ara</v>
      </c>
      <c r="J521" t="str">
        <f>_xlfn.XLOOKUP(D521,products!$A$2:$A$49,products!$C$2:$C$49,,0)</f>
        <v>D</v>
      </c>
      <c r="K521" s="6">
        <f>_xlfn.XLOOKUP(D521,products!$A$2:$A$49,products!$D$2:$D$49,,0)</f>
        <v>0.5</v>
      </c>
      <c r="L521">
        <f>_xlfn.XLOOKUP(D521,products!$A$2:$A$49,products!$E$2:$E$49,,0)</f>
        <v>5.97</v>
      </c>
      <c r="M521">
        <f t="shared" si="24"/>
        <v>11.94</v>
      </c>
      <c r="N521" t="str">
        <f t="shared" si="25"/>
        <v>Arabica</v>
      </c>
      <c r="O521" t="str">
        <f t="shared" si="26"/>
        <v>Dark</v>
      </c>
      <c r="P521" t="str">
        <f>_xlfn.XLOOKUP(orders!C521,customers!$A$2:$A$1001,customers!$I$2:$I$1001,,0)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_xlfn.XLOOKUP(orders!D522,products!$A$2:$A$49,products!$B$2:$B$49,,0)</f>
        <v>Lib</v>
      </c>
      <c r="J522" t="str">
        <f>_xlfn.XLOOKUP(D522,products!$A$2:$A$49,products!$C$2:$C$49,,0)</f>
        <v>D</v>
      </c>
      <c r="K522" s="6">
        <f>_xlfn.XLOOKUP(D522,products!$A$2:$A$49,products!$D$2:$D$49,,0)</f>
        <v>0.2</v>
      </c>
      <c r="L522">
        <f>_xlfn.XLOOKUP(D522,products!$A$2:$A$49,products!$E$2:$E$49,,0)</f>
        <v>3.8849999999999998</v>
      </c>
      <c r="M522">
        <f t="shared" si="24"/>
        <v>3.8849999999999998</v>
      </c>
      <c r="N522" t="str">
        <f t="shared" si="25"/>
        <v>Liberica</v>
      </c>
      <c r="O522" t="str">
        <f t="shared" si="26"/>
        <v>Dark</v>
      </c>
      <c r="P522" t="str">
        <f>_xlfn.XLOOKUP(orders!C522,customers!$A$2:$A$1001,customers!$I$2:$I$1001,,0)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_xlfn.XLOOKUP(orders!D523,products!$A$2:$A$49,products!$B$2:$B$49,,0)</f>
        <v>Rob</v>
      </c>
      <c r="J523" t="str">
        <f>_xlfn.XLOOKUP(D523,products!$A$2:$A$49,products!$C$2:$C$49,,0)</f>
        <v>M</v>
      </c>
      <c r="K523" s="6">
        <f>_xlfn.XLOOKUP(D523,products!$A$2:$A$49,products!$D$2:$D$49,,0)</f>
        <v>1</v>
      </c>
      <c r="L523">
        <f>_xlfn.XLOOKUP(D523,products!$A$2:$A$49,products!$E$2:$E$49,,0)</f>
        <v>9.9499999999999993</v>
      </c>
      <c r="M523">
        <f t="shared" si="24"/>
        <v>39.799999999999997</v>
      </c>
      <c r="N523" t="str">
        <f t="shared" si="25"/>
        <v>Robusta</v>
      </c>
      <c r="O523" t="str">
        <f t="shared" si="26"/>
        <v>Medium</v>
      </c>
      <c r="P523" t="str">
        <f>_xlfn.XLOOKUP(orders!C523,customers!$A$2:$A$1001,customers!$I$2:$I$1001,,0)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_xlfn.XLOOKUP(orders!D524,products!$A$2:$A$49,products!$B$2:$B$49,,0)</f>
        <v>Rob</v>
      </c>
      <c r="J524" t="str">
        <f>_xlfn.XLOOKUP(D524,products!$A$2:$A$49,products!$C$2:$C$49,,0)</f>
        <v>M</v>
      </c>
      <c r="K524" s="6">
        <f>_xlfn.XLOOKUP(D524,products!$A$2:$A$49,products!$D$2:$D$49,,0)</f>
        <v>0.5</v>
      </c>
      <c r="L524">
        <f>_xlfn.XLOOKUP(D524,products!$A$2:$A$49,products!$E$2:$E$49,,0)</f>
        <v>5.97</v>
      </c>
      <c r="M524">
        <f t="shared" si="24"/>
        <v>29.849999999999998</v>
      </c>
      <c r="N524" t="str">
        <f t="shared" si="25"/>
        <v>Robusta</v>
      </c>
      <c r="O524" t="str">
        <f t="shared" si="26"/>
        <v>Medium</v>
      </c>
      <c r="P524" t="str">
        <f>_xlfn.XLOOKUP(orders!C524,customers!$A$2:$A$1001,customers!$I$2:$I$1001,,0)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_xlfn.XLOOKUP(orders!D525,products!$A$2:$A$49,products!$B$2:$B$49,,0)</f>
        <v>Lib</v>
      </c>
      <c r="J525" t="str">
        <f>_xlfn.XLOOKUP(D525,products!$A$2:$A$49,products!$C$2:$C$49,,0)</f>
        <v>D</v>
      </c>
      <c r="K525" s="6">
        <f>_xlfn.XLOOKUP(D525,products!$A$2:$A$49,products!$D$2:$D$49,,0)</f>
        <v>2.5</v>
      </c>
      <c r="L525">
        <f>_xlfn.XLOOKUP(D525,products!$A$2:$A$49,products!$E$2:$E$49,,0)</f>
        <v>29.784999999999997</v>
      </c>
      <c r="M525">
        <f t="shared" si="24"/>
        <v>29.784999999999997</v>
      </c>
      <c r="N525" t="str">
        <f t="shared" si="25"/>
        <v>Liberica</v>
      </c>
      <c r="O525" t="str">
        <f t="shared" si="26"/>
        <v>Dark</v>
      </c>
      <c r="P525" t="str">
        <f>_xlfn.XLOOKUP(orders!C525,customers!$A$2:$A$1001,customers!$I$2:$I$1001,,0)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_xlfn.XLOOKUP(orders!D526,products!$A$2:$A$49,products!$B$2:$B$49,,0)</f>
        <v>Lib</v>
      </c>
      <c r="J526" t="str">
        <f>_xlfn.XLOOKUP(D526,products!$A$2:$A$49,products!$C$2:$C$49,,0)</f>
        <v>L</v>
      </c>
      <c r="K526" s="6">
        <f>_xlfn.XLOOKUP(D526,products!$A$2:$A$49,products!$D$2:$D$49,,0)</f>
        <v>2.5</v>
      </c>
      <c r="L526">
        <f>_xlfn.XLOOKUP(D526,products!$A$2:$A$49,products!$E$2:$E$49,,0)</f>
        <v>36.454999999999998</v>
      </c>
      <c r="M526">
        <f t="shared" si="24"/>
        <v>72.91</v>
      </c>
      <c r="N526" t="str">
        <f t="shared" si="25"/>
        <v>Liberica</v>
      </c>
      <c r="O526" t="str">
        <f t="shared" si="26"/>
        <v>Light</v>
      </c>
      <c r="P526" t="str">
        <f>_xlfn.XLOOKUP(orders!C526,customers!$A$2:$A$1001,customers!$I$2:$I$1001,,0)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_xlfn.XLOOKUP(orders!D527,products!$A$2:$A$49,products!$B$2:$B$49,,0)</f>
        <v>Rob</v>
      </c>
      <c r="J527" t="str">
        <f>_xlfn.XLOOKUP(D527,products!$A$2:$A$49,products!$C$2:$C$49,,0)</f>
        <v>D</v>
      </c>
      <c r="K527" s="6">
        <f>_xlfn.XLOOKUP(D527,products!$A$2:$A$49,products!$D$2:$D$49,,0)</f>
        <v>0.2</v>
      </c>
      <c r="L527">
        <f>_xlfn.XLOOKUP(D527,products!$A$2:$A$49,products!$E$2:$E$49,,0)</f>
        <v>2.6849999999999996</v>
      </c>
      <c r="M527">
        <f t="shared" si="24"/>
        <v>13.424999999999997</v>
      </c>
      <c r="N527" t="str">
        <f t="shared" si="25"/>
        <v>Robusta</v>
      </c>
      <c r="O527" t="str">
        <f t="shared" si="26"/>
        <v>Dark</v>
      </c>
      <c r="P527" t="str">
        <f>_xlfn.XLOOKUP(orders!C527,customers!$A$2:$A$1001,customers!$I$2:$I$1001,,0)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_xlfn.XLOOKUP(orders!D528,products!$A$2:$A$49,products!$B$2:$B$49,,0)</f>
        <v>Exc</v>
      </c>
      <c r="J528" t="str">
        <f>_xlfn.XLOOKUP(D528,products!$A$2:$A$49,products!$C$2:$C$49,,0)</f>
        <v>M</v>
      </c>
      <c r="K528" s="6">
        <f>_xlfn.XLOOKUP(D528,products!$A$2:$A$49,products!$D$2:$D$49,,0)</f>
        <v>2.5</v>
      </c>
      <c r="L528">
        <f>_xlfn.XLOOKUP(D528,products!$A$2:$A$49,products!$E$2:$E$49,,0)</f>
        <v>31.624999999999996</v>
      </c>
      <c r="M528">
        <f t="shared" si="24"/>
        <v>126.49999999999999</v>
      </c>
      <c r="N528" t="str">
        <f t="shared" si="25"/>
        <v>Excelsa</v>
      </c>
      <c r="O528" t="str">
        <f t="shared" si="26"/>
        <v>Medium</v>
      </c>
      <c r="P528" t="str">
        <f>_xlfn.XLOOKUP(orders!C528,customers!$A$2:$A$1001,customers!$I$2:$I$1001,,0)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_xlfn.XLOOKUP(orders!D529,products!$A$2:$A$49,products!$B$2:$B$49,,0)</f>
        <v>Exc</v>
      </c>
      <c r="J529" t="str">
        <f>_xlfn.XLOOKUP(D529,products!$A$2:$A$49,products!$C$2:$C$49,,0)</f>
        <v>M</v>
      </c>
      <c r="K529" s="6">
        <f>_xlfn.XLOOKUP(D529,products!$A$2:$A$49,products!$D$2:$D$49,,0)</f>
        <v>0.5</v>
      </c>
      <c r="L529">
        <f>_xlfn.XLOOKUP(D529,products!$A$2:$A$49,products!$E$2:$E$49,,0)</f>
        <v>8.25</v>
      </c>
      <c r="M529">
        <f t="shared" si="24"/>
        <v>41.25</v>
      </c>
      <c r="N529" t="str">
        <f t="shared" si="25"/>
        <v>Excelsa</v>
      </c>
      <c r="O529" t="str">
        <f t="shared" si="26"/>
        <v>Medium</v>
      </c>
      <c r="P529" t="str">
        <f>_xlfn.XLOOKUP(orders!C529,customers!$A$2:$A$1001,customers!$I$2:$I$1001,,0)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_xlfn.XLOOKUP(orders!D530,products!$A$2:$A$49,products!$B$2:$B$49,,0)</f>
        <v>Exc</v>
      </c>
      <c r="J530" t="str">
        <f>_xlfn.XLOOKUP(D530,products!$A$2:$A$49,products!$C$2:$C$49,,0)</f>
        <v>L</v>
      </c>
      <c r="K530" s="6">
        <f>_xlfn.XLOOKUP(D530,products!$A$2:$A$49,products!$D$2:$D$49,,0)</f>
        <v>0.5</v>
      </c>
      <c r="L530">
        <f>_xlfn.XLOOKUP(D530,products!$A$2:$A$49,products!$E$2:$E$49,,0)</f>
        <v>8.91</v>
      </c>
      <c r="M530">
        <f t="shared" si="24"/>
        <v>53.46</v>
      </c>
      <c r="N530" t="str">
        <f t="shared" si="25"/>
        <v>Excelsa</v>
      </c>
      <c r="O530" t="str">
        <f t="shared" si="26"/>
        <v>Light</v>
      </c>
      <c r="P530" t="str">
        <f>_xlfn.XLOOKUP(orders!C530,customers!$A$2:$A$1001,customers!$I$2:$I$1001,,0)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_xlfn.XLOOKUP(orders!D531,products!$A$2:$A$49,products!$B$2:$B$49,,0)</f>
        <v>Rob</v>
      </c>
      <c r="J531" t="str">
        <f>_xlfn.XLOOKUP(D531,products!$A$2:$A$49,products!$C$2:$C$49,,0)</f>
        <v>M</v>
      </c>
      <c r="K531" s="6">
        <f>_xlfn.XLOOKUP(D531,products!$A$2:$A$49,products!$D$2:$D$49,,0)</f>
        <v>1</v>
      </c>
      <c r="L531">
        <f>_xlfn.XLOOKUP(D531,products!$A$2:$A$49,products!$E$2:$E$49,,0)</f>
        <v>9.9499999999999993</v>
      </c>
      <c r="M531">
        <f t="shared" si="24"/>
        <v>59.699999999999996</v>
      </c>
      <c r="N531" t="str">
        <f t="shared" si="25"/>
        <v>Robusta</v>
      </c>
      <c r="O531" t="str">
        <f t="shared" si="26"/>
        <v>Medium</v>
      </c>
      <c r="P531" t="str">
        <f>_xlfn.XLOOKUP(orders!C531,customers!$A$2:$A$1001,customers!$I$2:$I$1001,,0)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_xlfn.XLOOKUP(orders!D532,products!$A$2:$A$49,products!$B$2:$B$49,,0)</f>
        <v>Rob</v>
      </c>
      <c r="J532" t="str">
        <f>_xlfn.XLOOKUP(D532,products!$A$2:$A$49,products!$C$2:$C$49,,0)</f>
        <v>M</v>
      </c>
      <c r="K532" s="6">
        <f>_xlfn.XLOOKUP(D532,products!$A$2:$A$49,products!$D$2:$D$49,,0)</f>
        <v>1</v>
      </c>
      <c r="L532">
        <f>_xlfn.XLOOKUP(D532,products!$A$2:$A$49,products!$E$2:$E$49,,0)</f>
        <v>9.9499999999999993</v>
      </c>
      <c r="M532">
        <f t="shared" si="24"/>
        <v>59.699999999999996</v>
      </c>
      <c r="N532" t="str">
        <f t="shared" si="25"/>
        <v>Robusta</v>
      </c>
      <c r="O532" t="str">
        <f t="shared" si="26"/>
        <v>Medium</v>
      </c>
      <c r="P532" t="str">
        <f>_xlfn.XLOOKUP(orders!C532,customers!$A$2:$A$1001,customers!$I$2:$I$1001,,0)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_xlfn.XLOOKUP(orders!D533,products!$A$2:$A$49,products!$B$2:$B$49,,0)</f>
        <v>Rob</v>
      </c>
      <c r="J533" t="str">
        <f>_xlfn.XLOOKUP(D533,products!$A$2:$A$49,products!$C$2:$C$49,,0)</f>
        <v>D</v>
      </c>
      <c r="K533" s="6">
        <f>_xlfn.XLOOKUP(D533,products!$A$2:$A$49,products!$D$2:$D$49,,0)</f>
        <v>1</v>
      </c>
      <c r="L533">
        <f>_xlfn.XLOOKUP(D533,products!$A$2:$A$49,products!$E$2:$E$49,,0)</f>
        <v>8.9499999999999993</v>
      </c>
      <c r="M533">
        <f t="shared" si="24"/>
        <v>44.75</v>
      </c>
      <c r="N533" t="str">
        <f t="shared" si="25"/>
        <v>Robusta</v>
      </c>
      <c r="O533" t="str">
        <f t="shared" si="26"/>
        <v>Dark</v>
      </c>
      <c r="P533" t="str">
        <f>_xlfn.XLOOKUP(orders!C533,customers!$A$2:$A$1001,customers!$I$2:$I$1001,,0)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_xlfn.XLOOKUP(orders!D534,products!$A$2:$A$49,products!$B$2:$B$49,,0)</f>
        <v>Exc</v>
      </c>
      <c r="J534" t="str">
        <f>_xlfn.XLOOKUP(D534,products!$A$2:$A$49,products!$C$2:$C$49,,0)</f>
        <v>M</v>
      </c>
      <c r="K534" s="6">
        <f>_xlfn.XLOOKUP(D534,products!$A$2:$A$49,products!$D$2:$D$49,,0)</f>
        <v>0.5</v>
      </c>
      <c r="L534">
        <f>_xlfn.XLOOKUP(D534,products!$A$2:$A$49,products!$E$2:$E$49,,0)</f>
        <v>8.25</v>
      </c>
      <c r="M534">
        <f t="shared" si="24"/>
        <v>16.5</v>
      </c>
      <c r="N534" t="str">
        <f t="shared" si="25"/>
        <v>Excelsa</v>
      </c>
      <c r="O534" t="str">
        <f t="shared" si="26"/>
        <v>Medium</v>
      </c>
      <c r="P534" t="str">
        <f>_xlfn.XLOOKUP(orders!C534,customers!$A$2:$A$1001,customers!$I$2:$I$1001,,0)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_xlfn.XLOOKUP(orders!D535,products!$A$2:$A$49,products!$B$2:$B$49,,0)</f>
        <v>Rob</v>
      </c>
      <c r="J535" t="str">
        <f>_xlfn.XLOOKUP(D535,products!$A$2:$A$49,products!$C$2:$C$49,,0)</f>
        <v>D</v>
      </c>
      <c r="K535" s="6">
        <f>_xlfn.XLOOKUP(D535,products!$A$2:$A$49,products!$D$2:$D$49,,0)</f>
        <v>0.5</v>
      </c>
      <c r="L535">
        <f>_xlfn.XLOOKUP(D535,products!$A$2:$A$49,products!$E$2:$E$49,,0)</f>
        <v>5.3699999999999992</v>
      </c>
      <c r="M535">
        <f t="shared" si="24"/>
        <v>21.479999999999997</v>
      </c>
      <c r="N535" t="str">
        <f t="shared" si="25"/>
        <v>Robusta</v>
      </c>
      <c r="O535" t="str">
        <f t="shared" si="26"/>
        <v>Dark</v>
      </c>
      <c r="P535" t="str">
        <f>_xlfn.XLOOKUP(orders!C535,customers!$A$2:$A$1001,customers!$I$2:$I$1001,,0)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_xlfn.XLOOKUP(orders!D536,products!$A$2:$A$49,products!$B$2:$B$49,,0)</f>
        <v>Rob</v>
      </c>
      <c r="J536" t="str">
        <f>_xlfn.XLOOKUP(D536,products!$A$2:$A$49,products!$C$2:$C$49,,0)</f>
        <v>M</v>
      </c>
      <c r="K536" s="6">
        <f>_xlfn.XLOOKUP(D536,products!$A$2:$A$49,products!$D$2:$D$49,,0)</f>
        <v>2.5</v>
      </c>
      <c r="L536">
        <f>_xlfn.XLOOKUP(D536,products!$A$2:$A$49,products!$E$2:$E$49,,0)</f>
        <v>22.884999999999998</v>
      </c>
      <c r="M536">
        <f t="shared" si="24"/>
        <v>45.769999999999996</v>
      </c>
      <c r="N536" t="str">
        <f t="shared" si="25"/>
        <v>Robusta</v>
      </c>
      <c r="O536" t="str">
        <f t="shared" si="26"/>
        <v>Medium</v>
      </c>
      <c r="P536" t="str">
        <f>_xlfn.XLOOKUP(orders!C536,customers!$A$2:$A$1001,customers!$I$2:$I$1001,,0)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_xlfn.XLOOKUP(orders!D537,products!$A$2:$A$49,products!$B$2:$B$49,,0)</f>
        <v>Lib</v>
      </c>
      <c r="J537" t="str">
        <f>_xlfn.XLOOKUP(D537,products!$A$2:$A$49,products!$C$2:$C$49,,0)</f>
        <v>L</v>
      </c>
      <c r="K537" s="6">
        <f>_xlfn.XLOOKUP(D537,products!$A$2:$A$49,products!$D$2:$D$49,,0)</f>
        <v>0.2</v>
      </c>
      <c r="L537">
        <f>_xlfn.XLOOKUP(D537,products!$A$2:$A$49,products!$E$2:$E$49,,0)</f>
        <v>4.7549999999999999</v>
      </c>
      <c r="M537">
        <f t="shared" si="24"/>
        <v>9.51</v>
      </c>
      <c r="N537" t="str">
        <f t="shared" si="25"/>
        <v>Liberica</v>
      </c>
      <c r="O537" t="str">
        <f t="shared" si="26"/>
        <v>Light</v>
      </c>
      <c r="P537" t="str">
        <f>_xlfn.XLOOKUP(orders!C537,customers!$A$2:$A$1001,customers!$I$2:$I$1001,,0)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_xlfn.XLOOKUP(orders!D538,products!$A$2:$A$49,products!$B$2:$B$49,,0)</f>
        <v>Rob</v>
      </c>
      <c r="J538" t="str">
        <f>_xlfn.XLOOKUP(D538,products!$A$2:$A$49,products!$C$2:$C$49,,0)</f>
        <v>D</v>
      </c>
      <c r="K538" s="6">
        <f>_xlfn.XLOOKUP(D538,products!$A$2:$A$49,products!$D$2:$D$49,,0)</f>
        <v>0.2</v>
      </c>
      <c r="L538">
        <f>_xlfn.XLOOKUP(D538,products!$A$2:$A$49,products!$E$2:$E$49,,0)</f>
        <v>2.6849999999999996</v>
      </c>
      <c r="M538">
        <f t="shared" si="24"/>
        <v>8.0549999999999997</v>
      </c>
      <c r="N538" t="str">
        <f t="shared" si="25"/>
        <v>Robusta</v>
      </c>
      <c r="O538" t="str">
        <f t="shared" si="26"/>
        <v>Dark</v>
      </c>
      <c r="P538" t="str">
        <f>_xlfn.XLOOKUP(orders!C538,customers!$A$2:$A$1001,customers!$I$2:$I$1001,,0)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_xlfn.XLOOKUP(orders!D539,products!$A$2:$A$49,products!$B$2:$B$49,,0)</f>
        <v>Exc</v>
      </c>
      <c r="J539" t="str">
        <f>_xlfn.XLOOKUP(D539,products!$A$2:$A$49,products!$C$2:$C$49,,0)</f>
        <v>D</v>
      </c>
      <c r="K539" s="6">
        <f>_xlfn.XLOOKUP(D539,products!$A$2:$A$49,products!$D$2:$D$49,,0)</f>
        <v>2.5</v>
      </c>
      <c r="L539">
        <f>_xlfn.XLOOKUP(D539,products!$A$2:$A$49,products!$E$2:$E$49,,0)</f>
        <v>27.945</v>
      </c>
      <c r="M539">
        <f t="shared" si="24"/>
        <v>111.78</v>
      </c>
      <c r="N539" t="str">
        <f t="shared" si="25"/>
        <v>Excelsa</v>
      </c>
      <c r="O539" t="str">
        <f t="shared" si="26"/>
        <v>Dark</v>
      </c>
      <c r="P539" t="str">
        <f>_xlfn.XLOOKUP(orders!C539,customers!$A$2:$A$1001,customers!$I$2:$I$1001,,0)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_xlfn.XLOOKUP(orders!D540,products!$A$2:$A$49,products!$B$2:$B$49,,0)</f>
        <v>Rob</v>
      </c>
      <c r="J540" t="str">
        <f>_xlfn.XLOOKUP(D540,products!$A$2:$A$49,products!$C$2:$C$49,,0)</f>
        <v>D</v>
      </c>
      <c r="K540" s="6">
        <f>_xlfn.XLOOKUP(D540,products!$A$2:$A$49,products!$D$2:$D$49,,0)</f>
        <v>0.2</v>
      </c>
      <c r="L540">
        <f>_xlfn.XLOOKUP(D540,products!$A$2:$A$49,products!$E$2:$E$49,,0)</f>
        <v>2.6849999999999996</v>
      </c>
      <c r="M540">
        <f t="shared" si="24"/>
        <v>10.739999999999998</v>
      </c>
      <c r="N540" t="str">
        <f t="shared" si="25"/>
        <v>Robusta</v>
      </c>
      <c r="O540" t="str">
        <f t="shared" si="26"/>
        <v>Dark</v>
      </c>
      <c r="P540" t="str">
        <f>_xlfn.XLOOKUP(orders!C540,customers!$A$2:$A$1001,customers!$I$2:$I$1001,,0)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_xlfn.XLOOKUP(orders!D541,products!$A$2:$A$49,products!$B$2:$B$49,,0)</f>
        <v>Rob</v>
      </c>
      <c r="J541" t="str">
        <f>_xlfn.XLOOKUP(D541,products!$A$2:$A$49,products!$C$2:$C$49,,0)</f>
        <v>D</v>
      </c>
      <c r="K541" s="6">
        <f>_xlfn.XLOOKUP(D541,products!$A$2:$A$49,products!$D$2:$D$49,,0)</f>
        <v>0.5</v>
      </c>
      <c r="L541">
        <f>_xlfn.XLOOKUP(D541,products!$A$2:$A$49,products!$E$2:$E$49,,0)</f>
        <v>5.3699999999999992</v>
      </c>
      <c r="M541">
        <f t="shared" si="24"/>
        <v>26.849999999999994</v>
      </c>
      <c r="N541" t="str">
        <f t="shared" si="25"/>
        <v>Robusta</v>
      </c>
      <c r="O541" t="str">
        <f t="shared" si="26"/>
        <v>Dark</v>
      </c>
      <c r="P541" t="str">
        <f>_xlfn.XLOOKUP(orders!C541,customers!$A$2:$A$1001,customers!$I$2:$I$1001,,0)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_xlfn.XLOOKUP(orders!D542,products!$A$2:$A$49,products!$B$2:$B$49,,0)</f>
        <v>Lib</v>
      </c>
      <c r="J542" t="str">
        <f>_xlfn.XLOOKUP(D542,products!$A$2:$A$49,products!$C$2:$C$49,,0)</f>
        <v>L</v>
      </c>
      <c r="K542" s="6">
        <f>_xlfn.XLOOKUP(D542,products!$A$2:$A$49,products!$D$2:$D$49,,0)</f>
        <v>1</v>
      </c>
      <c r="L542">
        <f>_xlfn.XLOOKUP(D542,products!$A$2:$A$49,products!$E$2:$E$49,,0)</f>
        <v>15.85</v>
      </c>
      <c r="M542">
        <f t="shared" si="24"/>
        <v>63.4</v>
      </c>
      <c r="N542" t="str">
        <f t="shared" si="25"/>
        <v>Liberica</v>
      </c>
      <c r="O542" t="str">
        <f t="shared" si="26"/>
        <v>Light</v>
      </c>
      <c r="P542" t="str">
        <f>_xlfn.XLOOKUP(orders!C542,customers!$A$2:$A$1001,customers!$I$2:$I$1001,,0)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_xlfn.XLOOKUP(orders!D543,products!$A$2:$A$49,products!$B$2:$B$49,,0)</f>
        <v>Ara</v>
      </c>
      <c r="J543" t="str">
        <f>_xlfn.XLOOKUP(D543,products!$A$2:$A$49,products!$C$2:$C$49,,0)</f>
        <v>D</v>
      </c>
      <c r="K543" s="6">
        <f>_xlfn.XLOOKUP(D543,products!$A$2:$A$49,products!$D$2:$D$49,,0)</f>
        <v>2.5</v>
      </c>
      <c r="L543">
        <f>_xlfn.XLOOKUP(D543,products!$A$2:$A$49,products!$E$2:$E$49,,0)</f>
        <v>22.884999999999998</v>
      </c>
      <c r="M543">
        <f t="shared" si="24"/>
        <v>22.884999999999998</v>
      </c>
      <c r="N543" t="str">
        <f t="shared" si="25"/>
        <v>Arabica</v>
      </c>
      <c r="O543" t="str">
        <f t="shared" si="26"/>
        <v>Dark</v>
      </c>
      <c r="P543" t="str">
        <f>_xlfn.XLOOKUP(orders!C543,customers!$A$2:$A$1001,customers!$I$2:$I$1001,,0)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_xlfn.XLOOKUP(orders!D544,products!$A$2:$A$49,products!$B$2:$B$49,,0)</f>
        <v>Ara</v>
      </c>
      <c r="J544" t="str">
        <f>_xlfn.XLOOKUP(D544,products!$A$2:$A$49,products!$C$2:$C$49,,0)</f>
        <v>M</v>
      </c>
      <c r="K544" s="6">
        <f>_xlfn.XLOOKUP(D544,products!$A$2:$A$49,products!$D$2:$D$49,,0)</f>
        <v>2.5</v>
      </c>
      <c r="L544">
        <f>_xlfn.XLOOKUP(D544,products!$A$2:$A$49,products!$E$2:$E$49,,0)</f>
        <v>25.874999999999996</v>
      </c>
      <c r="M544">
        <f t="shared" si="24"/>
        <v>103.49999999999999</v>
      </c>
      <c r="N544" t="str">
        <f t="shared" si="25"/>
        <v>Arabica</v>
      </c>
      <c r="O544" t="str">
        <f t="shared" si="26"/>
        <v>Medium</v>
      </c>
      <c r="P544" t="str">
        <f>_xlfn.XLOOKUP(orders!C544,customers!$A$2:$A$1001,customers!$I$2:$I$1001,,0)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_xlfn.XLOOKUP(orders!D545,products!$A$2:$A$49,products!$B$2:$B$49,,0)</f>
        <v>Rob</v>
      </c>
      <c r="J545" t="str">
        <f>_xlfn.XLOOKUP(D545,products!$A$2:$A$49,products!$C$2:$C$49,,0)</f>
        <v>L</v>
      </c>
      <c r="K545" s="6">
        <f>_xlfn.XLOOKUP(D545,products!$A$2:$A$49,products!$D$2:$D$49,,0)</f>
        <v>2.5</v>
      </c>
      <c r="L545">
        <f>_xlfn.XLOOKUP(D545,products!$A$2:$A$49,products!$E$2:$E$49,,0)</f>
        <v>27.484999999999996</v>
      </c>
      <c r="M545">
        <f t="shared" si="24"/>
        <v>54.969999999999992</v>
      </c>
      <c r="N545" t="str">
        <f t="shared" si="25"/>
        <v>Robusta</v>
      </c>
      <c r="O545" t="str">
        <f t="shared" si="26"/>
        <v>Light</v>
      </c>
      <c r="P545" t="str">
        <f>_xlfn.XLOOKUP(orders!C545,customers!$A$2:$A$1001,customers!$I$2:$I$1001,,0)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_xlfn.XLOOKUP(orders!D546,products!$A$2:$A$49,products!$B$2:$B$49,,0)</f>
        <v>Ara</v>
      </c>
      <c r="J546" t="str">
        <f>_xlfn.XLOOKUP(D546,products!$A$2:$A$49,products!$C$2:$C$49,,0)</f>
        <v>L</v>
      </c>
      <c r="K546" s="6">
        <f>_xlfn.XLOOKUP(D546,products!$A$2:$A$49,products!$D$2:$D$49,,0)</f>
        <v>0.5</v>
      </c>
      <c r="L546">
        <f>_xlfn.XLOOKUP(D546,products!$A$2:$A$49,products!$E$2:$E$49,,0)</f>
        <v>7.77</v>
      </c>
      <c r="M546">
        <f t="shared" si="24"/>
        <v>15.54</v>
      </c>
      <c r="N546" t="str">
        <f t="shared" si="25"/>
        <v>Arabica</v>
      </c>
      <c r="O546" t="str">
        <f t="shared" si="26"/>
        <v>Light</v>
      </c>
      <c r="P546" t="str">
        <f>_xlfn.XLOOKUP(orders!C546,customers!$A$2:$A$1001,customers!$I$2:$I$1001,,0)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_xlfn.XLOOKUP(orders!D547,products!$A$2:$A$49,products!$B$2:$B$49,,0)</f>
        <v>Lib</v>
      </c>
      <c r="J547" t="str">
        <f>_xlfn.XLOOKUP(D547,products!$A$2:$A$49,products!$C$2:$C$49,,0)</f>
        <v>D</v>
      </c>
      <c r="K547" s="6">
        <f>_xlfn.XLOOKUP(D547,products!$A$2:$A$49,products!$D$2:$D$49,,0)</f>
        <v>0.2</v>
      </c>
      <c r="L547">
        <f>_xlfn.XLOOKUP(D547,products!$A$2:$A$49,products!$E$2:$E$49,,0)</f>
        <v>3.8849999999999998</v>
      </c>
      <c r="M547">
        <f t="shared" si="24"/>
        <v>15.54</v>
      </c>
      <c r="N547" t="str">
        <f t="shared" si="25"/>
        <v>Liberica</v>
      </c>
      <c r="O547" t="str">
        <f t="shared" si="26"/>
        <v>Dark</v>
      </c>
      <c r="P547" t="str">
        <f>_xlfn.XLOOKUP(orders!C547,customers!$A$2:$A$1001,customers!$I$2:$I$1001,,0)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_xlfn.XLOOKUP(orders!D548,products!$A$2:$A$49,products!$B$2:$B$49,,0)</f>
        <v>Exc</v>
      </c>
      <c r="J548" t="str">
        <f>_xlfn.XLOOKUP(D548,products!$A$2:$A$49,products!$C$2:$C$49,,0)</f>
        <v>D</v>
      </c>
      <c r="K548" s="6">
        <f>_xlfn.XLOOKUP(D548,products!$A$2:$A$49,products!$D$2:$D$49,,0)</f>
        <v>2.5</v>
      </c>
      <c r="L548">
        <f>_xlfn.XLOOKUP(D548,products!$A$2:$A$49,products!$E$2:$E$49,,0)</f>
        <v>27.945</v>
      </c>
      <c r="M548">
        <f t="shared" si="24"/>
        <v>83.835000000000008</v>
      </c>
      <c r="N548" t="str">
        <f t="shared" si="25"/>
        <v>Excelsa</v>
      </c>
      <c r="O548" t="str">
        <f t="shared" si="26"/>
        <v>Dark</v>
      </c>
      <c r="P548" t="str">
        <f>_xlfn.XLOOKUP(orders!C548,customers!$A$2:$A$1001,customers!$I$2:$I$1001,,0)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_xlfn.XLOOKUP(orders!D549,products!$A$2:$A$49,products!$B$2:$B$49,,0)</f>
        <v>Rob</v>
      </c>
      <c r="J549" t="str">
        <f>_xlfn.XLOOKUP(D549,products!$A$2:$A$49,products!$C$2:$C$49,,0)</f>
        <v>L</v>
      </c>
      <c r="K549" s="6">
        <f>_xlfn.XLOOKUP(D549,products!$A$2:$A$49,products!$D$2:$D$49,,0)</f>
        <v>0.2</v>
      </c>
      <c r="L549">
        <f>_xlfn.XLOOKUP(D549,products!$A$2:$A$49,products!$E$2:$E$49,,0)</f>
        <v>3.5849999999999995</v>
      </c>
      <c r="M549">
        <f t="shared" si="24"/>
        <v>10.754999999999999</v>
      </c>
      <c r="N549" t="str">
        <f t="shared" si="25"/>
        <v>Robusta</v>
      </c>
      <c r="O549" t="str">
        <f t="shared" si="26"/>
        <v>Light</v>
      </c>
      <c r="P549" t="str">
        <f>_xlfn.XLOOKUP(orders!C549,customers!$A$2:$A$1001,customers!$I$2:$I$1001,,0)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_xlfn.XLOOKUP(orders!D550,products!$A$2:$A$49,products!$B$2:$B$49,,0)</f>
        <v>Exc</v>
      </c>
      <c r="J550" t="str">
        <f>_xlfn.XLOOKUP(D550,products!$A$2:$A$49,products!$C$2:$C$49,,0)</f>
        <v>L</v>
      </c>
      <c r="K550" s="6">
        <f>_xlfn.XLOOKUP(D550,products!$A$2:$A$49,products!$D$2:$D$49,,0)</f>
        <v>0.2</v>
      </c>
      <c r="L550">
        <f>_xlfn.XLOOKUP(D550,products!$A$2:$A$49,products!$E$2:$E$49,,0)</f>
        <v>4.4550000000000001</v>
      </c>
      <c r="M550">
        <f t="shared" si="24"/>
        <v>13.365</v>
      </c>
      <c r="N550" t="str">
        <f t="shared" si="25"/>
        <v>Excelsa</v>
      </c>
      <c r="O550" t="str">
        <f t="shared" si="26"/>
        <v>Light</v>
      </c>
      <c r="P550" t="str">
        <f>_xlfn.XLOOKUP(orders!C550,customers!$A$2:$A$1001,customers!$I$2:$I$1001,,0)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_xlfn.XLOOKUP(orders!D551,products!$A$2:$A$49,products!$B$2:$B$49,,0)</f>
        <v>Exc</v>
      </c>
      <c r="J551" t="str">
        <f>_xlfn.XLOOKUP(D551,products!$A$2:$A$49,products!$C$2:$C$49,,0)</f>
        <v>L</v>
      </c>
      <c r="K551" s="6">
        <f>_xlfn.XLOOKUP(D551,products!$A$2:$A$49,products!$D$2:$D$49,,0)</f>
        <v>0.2</v>
      </c>
      <c r="L551">
        <f>_xlfn.XLOOKUP(D551,products!$A$2:$A$49,products!$E$2:$E$49,,0)</f>
        <v>4.4550000000000001</v>
      </c>
      <c r="M551">
        <f t="shared" si="24"/>
        <v>17.82</v>
      </c>
      <c r="N551" t="str">
        <f t="shared" si="25"/>
        <v>Excelsa</v>
      </c>
      <c r="O551" t="str">
        <f t="shared" si="26"/>
        <v>Light</v>
      </c>
      <c r="P551" t="str">
        <f>_xlfn.XLOOKUP(orders!C551,customers!$A$2:$A$1001,customers!$I$2:$I$1001,,0)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_xlfn.XLOOKUP(orders!D552,products!$A$2:$A$49,products!$B$2:$B$49,,0)</f>
        <v>Lib</v>
      </c>
      <c r="J552" t="str">
        <f>_xlfn.XLOOKUP(D552,products!$A$2:$A$49,products!$C$2:$C$49,,0)</f>
        <v>D</v>
      </c>
      <c r="K552" s="6">
        <f>_xlfn.XLOOKUP(D552,products!$A$2:$A$49,products!$D$2:$D$49,,0)</f>
        <v>0.2</v>
      </c>
      <c r="L552">
        <f>_xlfn.XLOOKUP(D552,products!$A$2:$A$49,products!$E$2:$E$49,,0)</f>
        <v>3.8849999999999998</v>
      </c>
      <c r="M552">
        <f t="shared" si="24"/>
        <v>23.31</v>
      </c>
      <c r="N552" t="str">
        <f t="shared" si="25"/>
        <v>Liberica</v>
      </c>
      <c r="O552" t="str">
        <f t="shared" si="26"/>
        <v>Dark</v>
      </c>
      <c r="P552" t="str">
        <f>_xlfn.XLOOKUP(orders!C552,customers!$A$2:$A$1001,customers!$I$2:$I$1001,,0)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_xlfn.XLOOKUP(orders!D553,products!$A$2:$A$49,products!$B$2:$B$49,,0)</f>
        <v>Exc</v>
      </c>
      <c r="J553" t="str">
        <f>_xlfn.XLOOKUP(D553,products!$A$2:$A$49,products!$C$2:$C$49,,0)</f>
        <v>D</v>
      </c>
      <c r="K553" s="6">
        <f>_xlfn.XLOOKUP(D553,products!$A$2:$A$49,products!$D$2:$D$49,,0)</f>
        <v>0.2</v>
      </c>
      <c r="L553">
        <f>_xlfn.XLOOKUP(D553,products!$A$2:$A$49,products!$E$2:$E$49,,0)</f>
        <v>3.645</v>
      </c>
      <c r="M553">
        <f t="shared" si="24"/>
        <v>7.29</v>
      </c>
      <c r="N553" t="str">
        <f t="shared" si="25"/>
        <v>Excelsa</v>
      </c>
      <c r="O553" t="str">
        <f t="shared" si="26"/>
        <v>Dark</v>
      </c>
      <c r="P553" t="str">
        <f>_xlfn.XLOOKUP(orders!C553,customers!$A$2:$A$1001,customers!$I$2:$I$1001,,0)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_xlfn.XLOOKUP(orders!D554,products!$A$2:$A$49,products!$B$2:$B$49,,0)</f>
        <v>Exc</v>
      </c>
      <c r="J554" t="str">
        <f>_xlfn.XLOOKUP(D554,products!$A$2:$A$49,products!$C$2:$C$49,,0)</f>
        <v>L</v>
      </c>
      <c r="K554" s="6">
        <f>_xlfn.XLOOKUP(D554,products!$A$2:$A$49,products!$D$2:$D$49,,0)</f>
        <v>0.2</v>
      </c>
      <c r="L554">
        <f>_xlfn.XLOOKUP(D554,products!$A$2:$A$49,products!$E$2:$E$49,,0)</f>
        <v>4.4550000000000001</v>
      </c>
      <c r="M554">
        <f t="shared" si="24"/>
        <v>17.82</v>
      </c>
      <c r="N554" t="str">
        <f t="shared" si="25"/>
        <v>Excelsa</v>
      </c>
      <c r="O554" t="str">
        <f t="shared" si="26"/>
        <v>Light</v>
      </c>
      <c r="P554" t="str">
        <f>_xlfn.XLOOKUP(orders!C554,customers!$A$2:$A$1001,customers!$I$2:$I$1001,,0)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_xlfn.XLOOKUP(orders!D555,products!$A$2:$A$49,products!$B$2:$B$49,,0)</f>
        <v>Exc</v>
      </c>
      <c r="J555" t="str">
        <f>_xlfn.XLOOKUP(D555,products!$A$2:$A$49,products!$C$2:$C$49,,0)</f>
        <v>M</v>
      </c>
      <c r="K555" s="6">
        <f>_xlfn.XLOOKUP(D555,products!$A$2:$A$49,products!$D$2:$D$49,,0)</f>
        <v>1</v>
      </c>
      <c r="L555">
        <f>_xlfn.XLOOKUP(D555,products!$A$2:$A$49,products!$E$2:$E$49,,0)</f>
        <v>13.75</v>
      </c>
      <c r="M555">
        <f t="shared" si="24"/>
        <v>68.75</v>
      </c>
      <c r="N555" t="str">
        <f t="shared" si="25"/>
        <v>Excelsa</v>
      </c>
      <c r="O555" t="str">
        <f t="shared" si="26"/>
        <v>Medium</v>
      </c>
      <c r="P555" t="str">
        <f>_xlfn.XLOOKUP(orders!C555,customers!$A$2:$A$1001,customers!$I$2:$I$1001,,0)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_xlfn.XLOOKUP(orders!D556,products!$A$2:$A$49,products!$B$2:$B$49,,0)</f>
        <v>Rob</v>
      </c>
      <c r="J556" t="str">
        <f>_xlfn.XLOOKUP(D556,products!$A$2:$A$49,products!$C$2:$C$49,,0)</f>
        <v>L</v>
      </c>
      <c r="K556" s="6">
        <f>_xlfn.XLOOKUP(D556,products!$A$2:$A$49,products!$D$2:$D$49,,0)</f>
        <v>2.5</v>
      </c>
      <c r="L556">
        <f>_xlfn.XLOOKUP(D556,products!$A$2:$A$49,products!$E$2:$E$49,,0)</f>
        <v>27.484999999999996</v>
      </c>
      <c r="M556">
        <f t="shared" si="24"/>
        <v>54.969999999999992</v>
      </c>
      <c r="N556" t="str">
        <f t="shared" si="25"/>
        <v>Robusta</v>
      </c>
      <c r="O556" t="str">
        <f t="shared" si="26"/>
        <v>Light</v>
      </c>
      <c r="P556" t="str">
        <f>_xlfn.XLOOKUP(orders!C556,customers!$A$2:$A$1001,customers!$I$2:$I$1001,,0)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_xlfn.XLOOKUP(orders!D557,products!$A$2:$A$49,products!$B$2:$B$49,,0)</f>
        <v>Exc</v>
      </c>
      <c r="J557" t="str">
        <f>_xlfn.XLOOKUP(D557,products!$A$2:$A$49,products!$C$2:$C$49,,0)</f>
        <v>M</v>
      </c>
      <c r="K557" s="6">
        <f>_xlfn.XLOOKUP(D557,products!$A$2:$A$49,products!$D$2:$D$49,,0)</f>
        <v>1</v>
      </c>
      <c r="L557">
        <f>_xlfn.XLOOKUP(D557,products!$A$2:$A$49,products!$E$2:$E$49,,0)</f>
        <v>13.75</v>
      </c>
      <c r="M557">
        <f t="shared" si="24"/>
        <v>82.5</v>
      </c>
      <c r="N557" t="str">
        <f t="shared" si="25"/>
        <v>Excelsa</v>
      </c>
      <c r="O557" t="str">
        <f t="shared" si="26"/>
        <v>Medium</v>
      </c>
      <c r="P557" t="str">
        <f>_xlfn.XLOOKUP(orders!C557,customers!$A$2:$A$1001,customers!$I$2:$I$1001,,0)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_xlfn.XLOOKUP(orders!D558,products!$A$2:$A$49,products!$B$2:$B$49,,0)</f>
        <v>Lib</v>
      </c>
      <c r="J558" t="str">
        <f>_xlfn.XLOOKUP(D558,products!$A$2:$A$49,products!$C$2:$C$49,,0)</f>
        <v>M</v>
      </c>
      <c r="K558" s="6">
        <f>_xlfn.XLOOKUP(D558,products!$A$2:$A$49,products!$D$2:$D$49,,0)</f>
        <v>0.2</v>
      </c>
      <c r="L558">
        <f>_xlfn.XLOOKUP(D558,products!$A$2:$A$49,products!$E$2:$E$49,,0)</f>
        <v>4.3650000000000002</v>
      </c>
      <c r="M558">
        <f t="shared" si="24"/>
        <v>8.73</v>
      </c>
      <c r="N558" t="str">
        <f t="shared" si="25"/>
        <v>Liberica</v>
      </c>
      <c r="O558" t="str">
        <f t="shared" si="26"/>
        <v>Medium</v>
      </c>
      <c r="P558" t="str">
        <f>_xlfn.XLOOKUP(orders!C558,customers!$A$2:$A$1001,customers!$I$2:$I$1001,,0)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_xlfn.XLOOKUP(orders!D559,products!$A$2:$A$49,products!$B$2:$B$49,,0)</f>
        <v>Exc</v>
      </c>
      <c r="J559" t="str">
        <f>_xlfn.XLOOKUP(D559,products!$A$2:$A$49,products!$C$2:$C$49,,0)</f>
        <v>L</v>
      </c>
      <c r="K559" s="6">
        <f>_xlfn.XLOOKUP(D559,products!$A$2:$A$49,products!$D$2:$D$49,,0)</f>
        <v>1</v>
      </c>
      <c r="L559">
        <f>_xlfn.XLOOKUP(D559,products!$A$2:$A$49,products!$E$2:$E$49,,0)</f>
        <v>14.85</v>
      </c>
      <c r="M559">
        <f t="shared" si="24"/>
        <v>59.4</v>
      </c>
      <c r="N559" t="str">
        <f t="shared" si="25"/>
        <v>Excelsa</v>
      </c>
      <c r="O559" t="str">
        <f t="shared" si="26"/>
        <v>Light</v>
      </c>
      <c r="P559" t="str">
        <f>_xlfn.XLOOKUP(orders!C559,customers!$A$2:$A$1001,customers!$I$2:$I$1001,,0)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_xlfn.XLOOKUP(orders!D560,products!$A$2:$A$49,products!$B$2:$B$49,,0)</f>
        <v>Lib</v>
      </c>
      <c r="J560" t="str">
        <f>_xlfn.XLOOKUP(D560,products!$A$2:$A$49,products!$C$2:$C$49,,0)</f>
        <v>D</v>
      </c>
      <c r="K560" s="6">
        <f>_xlfn.XLOOKUP(D560,products!$A$2:$A$49,products!$D$2:$D$49,,0)</f>
        <v>0.2</v>
      </c>
      <c r="L560">
        <f>_xlfn.XLOOKUP(D560,products!$A$2:$A$49,products!$E$2:$E$49,,0)</f>
        <v>3.8849999999999998</v>
      </c>
      <c r="M560">
        <f t="shared" si="24"/>
        <v>15.54</v>
      </c>
      <c r="N560" t="str">
        <f t="shared" si="25"/>
        <v>Liberica</v>
      </c>
      <c r="O560" t="str">
        <f t="shared" si="26"/>
        <v>Dark</v>
      </c>
      <c r="P560" t="str">
        <f>_xlfn.XLOOKUP(orders!C560,customers!$A$2:$A$1001,customers!$I$2:$I$1001,,0)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_xlfn.XLOOKUP(orders!D561,products!$A$2:$A$49,products!$B$2:$B$49,,0)</f>
        <v>Ara</v>
      </c>
      <c r="J561" t="str">
        <f>_xlfn.XLOOKUP(D561,products!$A$2:$A$49,products!$C$2:$C$49,,0)</f>
        <v>L</v>
      </c>
      <c r="K561" s="6">
        <f>_xlfn.XLOOKUP(D561,products!$A$2:$A$49,products!$D$2:$D$49,,0)</f>
        <v>1</v>
      </c>
      <c r="L561">
        <f>_xlfn.XLOOKUP(D561,products!$A$2:$A$49,products!$E$2:$E$49,,0)</f>
        <v>12.95</v>
      </c>
      <c r="M561">
        <f t="shared" si="24"/>
        <v>38.849999999999994</v>
      </c>
      <c r="N561" t="str">
        <f t="shared" si="25"/>
        <v>Arabica</v>
      </c>
      <c r="O561" t="str">
        <f t="shared" si="26"/>
        <v>Light</v>
      </c>
      <c r="P561" t="str">
        <f>_xlfn.XLOOKUP(orders!C561,customers!$A$2:$A$1001,customers!$I$2:$I$1001,,0)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_xlfn.XLOOKUP(orders!D562,products!$A$2:$A$49,products!$B$2:$B$49,,0)</f>
        <v>Exc</v>
      </c>
      <c r="J562" t="str">
        <f>_xlfn.XLOOKUP(D562,products!$A$2:$A$49,products!$C$2:$C$49,,0)</f>
        <v>M</v>
      </c>
      <c r="K562" s="6">
        <f>_xlfn.XLOOKUP(D562,products!$A$2:$A$49,products!$D$2:$D$49,,0)</f>
        <v>2.5</v>
      </c>
      <c r="L562">
        <f>_xlfn.XLOOKUP(D562,products!$A$2:$A$49,products!$E$2:$E$49,,0)</f>
        <v>31.624999999999996</v>
      </c>
      <c r="M562">
        <f t="shared" si="24"/>
        <v>189.74999999999997</v>
      </c>
      <c r="N562" t="str">
        <f t="shared" si="25"/>
        <v>Excelsa</v>
      </c>
      <c r="O562" t="str">
        <f t="shared" si="26"/>
        <v>Medium</v>
      </c>
      <c r="P562" t="str">
        <f>_xlfn.XLOOKUP(orders!C562,customers!$A$2:$A$1001,customers!$I$2:$I$1001,,0)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_xlfn.XLOOKUP(orders!D563,products!$A$2:$A$49,products!$B$2:$B$49,,0)</f>
        <v>Ara</v>
      </c>
      <c r="J563" t="str">
        <f>_xlfn.XLOOKUP(D563,products!$A$2:$A$49,products!$C$2:$C$49,,0)</f>
        <v>D</v>
      </c>
      <c r="K563" s="6">
        <f>_xlfn.XLOOKUP(D563,products!$A$2:$A$49,products!$D$2:$D$49,,0)</f>
        <v>0.2</v>
      </c>
      <c r="L563">
        <f>_xlfn.XLOOKUP(D563,products!$A$2:$A$49,products!$E$2:$E$49,,0)</f>
        <v>2.9849999999999999</v>
      </c>
      <c r="M563">
        <f t="shared" si="24"/>
        <v>17.91</v>
      </c>
      <c r="N563" t="str">
        <f t="shared" si="25"/>
        <v>Arabica</v>
      </c>
      <c r="O563" t="str">
        <f t="shared" si="26"/>
        <v>Dark</v>
      </c>
      <c r="P563" t="str">
        <f>_xlfn.XLOOKUP(orders!C563,customers!$A$2:$A$1001,customers!$I$2:$I$1001,,0)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_xlfn.XLOOKUP(orders!D564,products!$A$2:$A$49,products!$B$2:$B$49,,0)</f>
        <v>Lib</v>
      </c>
      <c r="J564" t="str">
        <f>_xlfn.XLOOKUP(D564,products!$A$2:$A$49,products!$C$2:$C$49,,0)</f>
        <v>L</v>
      </c>
      <c r="K564" s="6">
        <f>_xlfn.XLOOKUP(D564,products!$A$2:$A$49,products!$D$2:$D$49,,0)</f>
        <v>0.2</v>
      </c>
      <c r="L564">
        <f>_xlfn.XLOOKUP(D564,products!$A$2:$A$49,products!$E$2:$E$49,,0)</f>
        <v>4.7549999999999999</v>
      </c>
      <c r="M564">
        <f t="shared" si="24"/>
        <v>28.53</v>
      </c>
      <c r="N564" t="str">
        <f t="shared" si="25"/>
        <v>Liberica</v>
      </c>
      <c r="O564" t="str">
        <f t="shared" si="26"/>
        <v>Light</v>
      </c>
      <c r="P564" t="str">
        <f>_xlfn.XLOOKUP(orders!C564,customers!$A$2:$A$1001,customers!$I$2:$I$1001,,0)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_xlfn.XLOOKUP(orders!D565,products!$A$2:$A$49,products!$B$2:$B$49,,0)</f>
        <v>Exc</v>
      </c>
      <c r="J565" t="str">
        <f>_xlfn.XLOOKUP(D565,products!$A$2:$A$49,products!$C$2:$C$49,,0)</f>
        <v>M</v>
      </c>
      <c r="K565" s="6">
        <f>_xlfn.XLOOKUP(D565,products!$A$2:$A$49,products!$D$2:$D$49,,0)</f>
        <v>1</v>
      </c>
      <c r="L565">
        <f>_xlfn.XLOOKUP(D565,products!$A$2:$A$49,products!$E$2:$E$49,,0)</f>
        <v>13.75</v>
      </c>
      <c r="M565">
        <f t="shared" si="24"/>
        <v>82.5</v>
      </c>
      <c r="N565" t="str">
        <f t="shared" si="25"/>
        <v>Excelsa</v>
      </c>
      <c r="O565" t="str">
        <f t="shared" si="26"/>
        <v>Medium</v>
      </c>
      <c r="P565" t="str">
        <f>_xlfn.XLOOKUP(orders!C565,customers!$A$2:$A$1001,customers!$I$2:$I$1001,,0)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_xlfn.XLOOKUP(orders!D566,products!$A$2:$A$49,products!$B$2:$B$49,,0)</f>
        <v>Rob</v>
      </c>
      <c r="J566" t="str">
        <f>_xlfn.XLOOKUP(D566,products!$A$2:$A$49,products!$C$2:$C$49,,0)</f>
        <v>L</v>
      </c>
      <c r="K566" s="6">
        <f>_xlfn.XLOOKUP(D566,products!$A$2:$A$49,products!$D$2:$D$49,,0)</f>
        <v>0.5</v>
      </c>
      <c r="L566">
        <f>_xlfn.XLOOKUP(D566,products!$A$2:$A$49,products!$E$2:$E$49,,0)</f>
        <v>7.169999999999999</v>
      </c>
      <c r="M566">
        <f t="shared" si="24"/>
        <v>14.339999999999998</v>
      </c>
      <c r="N566" t="str">
        <f t="shared" si="25"/>
        <v>Robusta</v>
      </c>
      <c r="O566" t="str">
        <f t="shared" si="26"/>
        <v>Light</v>
      </c>
      <c r="P566" t="str">
        <f>_xlfn.XLOOKUP(orders!C566,customers!$A$2:$A$1001,customers!$I$2:$I$1001,,0)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_xlfn.XLOOKUP(orders!D567,products!$A$2:$A$49,products!$B$2:$B$49,,0)</f>
        <v>Rob</v>
      </c>
      <c r="J567" t="str">
        <f>_xlfn.XLOOKUP(D567,products!$A$2:$A$49,products!$C$2:$C$49,,0)</f>
        <v>D</v>
      </c>
      <c r="K567" s="6">
        <f>_xlfn.XLOOKUP(D567,products!$A$2:$A$49,products!$D$2:$D$49,,0)</f>
        <v>2.5</v>
      </c>
      <c r="L567">
        <f>_xlfn.XLOOKUP(D567,products!$A$2:$A$49,products!$E$2:$E$49,,0)</f>
        <v>20.584999999999997</v>
      </c>
      <c r="M567">
        <f t="shared" si="24"/>
        <v>82.339999999999989</v>
      </c>
      <c r="N567" t="str">
        <f t="shared" si="25"/>
        <v>Robusta</v>
      </c>
      <c r="O567" t="str">
        <f t="shared" si="26"/>
        <v>Dark</v>
      </c>
      <c r="P567" t="str">
        <f>_xlfn.XLOOKUP(orders!C567,customers!$A$2:$A$1001,customers!$I$2:$I$1001,,0)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_xlfn.XLOOKUP(orders!D568,products!$A$2:$A$49,products!$B$2:$B$49,,0)</f>
        <v>Ara</v>
      </c>
      <c r="J568" t="str">
        <f>_xlfn.XLOOKUP(D568,products!$A$2:$A$49,products!$C$2:$C$49,,0)</f>
        <v>M</v>
      </c>
      <c r="K568" s="6">
        <f>_xlfn.XLOOKUP(D568,products!$A$2:$A$49,products!$D$2:$D$49,,0)</f>
        <v>0.2</v>
      </c>
      <c r="L568">
        <f>_xlfn.XLOOKUP(D568,products!$A$2:$A$49,products!$E$2:$E$49,,0)</f>
        <v>3.375</v>
      </c>
      <c r="M568">
        <f t="shared" si="24"/>
        <v>20.25</v>
      </c>
      <c r="N568" t="str">
        <f t="shared" si="25"/>
        <v>Arabica</v>
      </c>
      <c r="O568" t="str">
        <f t="shared" si="26"/>
        <v>Medium</v>
      </c>
      <c r="P568" t="str">
        <f>_xlfn.XLOOKUP(orders!C568,customers!$A$2:$A$1001,customers!$I$2:$I$1001,,0)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_xlfn.XLOOKUP(orders!D569,products!$A$2:$A$49,products!$B$2:$B$49,,0)</f>
        <v>Rob</v>
      </c>
      <c r="J569" t="str">
        <f>_xlfn.XLOOKUP(D569,products!$A$2:$A$49,products!$C$2:$C$49,,0)</f>
        <v>L</v>
      </c>
      <c r="K569" s="6">
        <f>_xlfn.XLOOKUP(D569,products!$A$2:$A$49,products!$D$2:$D$49,,0)</f>
        <v>2.5</v>
      </c>
      <c r="L569">
        <f>_xlfn.XLOOKUP(D569,products!$A$2:$A$49,products!$E$2:$E$49,,0)</f>
        <v>27.484999999999996</v>
      </c>
      <c r="M569">
        <f t="shared" si="24"/>
        <v>164.90999999999997</v>
      </c>
      <c r="N569" t="str">
        <f t="shared" si="25"/>
        <v>Robusta</v>
      </c>
      <c r="O569" t="str">
        <f t="shared" si="26"/>
        <v>Light</v>
      </c>
      <c r="P569" t="str">
        <f>_xlfn.XLOOKUP(orders!C569,customers!$A$2:$A$1001,customers!$I$2:$I$1001,,0)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_xlfn.XLOOKUP(orders!D570,products!$A$2:$A$49,products!$B$2:$B$49,,0)</f>
        <v>Lib</v>
      </c>
      <c r="J570" t="str">
        <f>_xlfn.XLOOKUP(D570,products!$A$2:$A$49,products!$C$2:$C$49,,0)</f>
        <v>L</v>
      </c>
      <c r="K570" s="6">
        <f>_xlfn.XLOOKUP(D570,products!$A$2:$A$49,products!$D$2:$D$49,,0)</f>
        <v>0.2</v>
      </c>
      <c r="L570">
        <f>_xlfn.XLOOKUP(D570,products!$A$2:$A$49,products!$E$2:$E$49,,0)</f>
        <v>4.7549999999999999</v>
      </c>
      <c r="M570">
        <f t="shared" si="24"/>
        <v>19.02</v>
      </c>
      <c r="N570" t="str">
        <f t="shared" si="25"/>
        <v>Liberica</v>
      </c>
      <c r="O570" t="str">
        <f t="shared" si="26"/>
        <v>Light</v>
      </c>
      <c r="P570" t="str">
        <f>_xlfn.XLOOKUP(orders!C570,customers!$A$2:$A$1001,customers!$I$2:$I$1001,,0)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_xlfn.XLOOKUP(orders!D571,products!$A$2:$A$49,products!$B$2:$B$49,,0)</f>
        <v>Ara</v>
      </c>
      <c r="J571" t="str">
        <f>_xlfn.XLOOKUP(D571,products!$A$2:$A$49,products!$C$2:$C$49,,0)</f>
        <v>D</v>
      </c>
      <c r="K571" s="6">
        <f>_xlfn.XLOOKUP(D571,products!$A$2:$A$49,products!$D$2:$D$49,,0)</f>
        <v>2.5</v>
      </c>
      <c r="L571">
        <f>_xlfn.XLOOKUP(D571,products!$A$2:$A$49,products!$E$2:$E$49,,0)</f>
        <v>22.884999999999998</v>
      </c>
      <c r="M571">
        <f t="shared" si="24"/>
        <v>137.31</v>
      </c>
      <c r="N571" t="str">
        <f t="shared" si="25"/>
        <v>Arabica</v>
      </c>
      <c r="O571" t="str">
        <f t="shared" si="26"/>
        <v>Dark</v>
      </c>
      <c r="P571" t="str">
        <f>_xlfn.XLOOKUP(orders!C571,customers!$A$2:$A$1001,customers!$I$2:$I$1001,,0)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_xlfn.XLOOKUP(orders!D572,products!$A$2:$A$49,products!$B$2:$B$49,,0)</f>
        <v>Ara</v>
      </c>
      <c r="J572" t="str">
        <f>_xlfn.XLOOKUP(D572,products!$A$2:$A$49,products!$C$2:$C$49,,0)</f>
        <v>M</v>
      </c>
      <c r="K572" s="6">
        <f>_xlfn.XLOOKUP(D572,products!$A$2:$A$49,products!$D$2:$D$49,,0)</f>
        <v>0.5</v>
      </c>
      <c r="L572">
        <f>_xlfn.XLOOKUP(D572,products!$A$2:$A$49,products!$E$2:$E$49,,0)</f>
        <v>6.75</v>
      </c>
      <c r="M572">
        <f t="shared" si="24"/>
        <v>27</v>
      </c>
      <c r="N572" t="str">
        <f t="shared" si="25"/>
        <v>Arabica</v>
      </c>
      <c r="O572" t="str">
        <f t="shared" si="26"/>
        <v>Medium</v>
      </c>
      <c r="P572" t="str">
        <f>_xlfn.XLOOKUP(orders!C572,customers!$A$2:$A$1001,customers!$I$2:$I$1001,,0)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_xlfn.XLOOKUP(orders!D573,products!$A$2:$A$49,products!$B$2:$B$49,,0)</f>
        <v>Exc</v>
      </c>
      <c r="J573" t="str">
        <f>_xlfn.XLOOKUP(D573,products!$A$2:$A$49,products!$C$2:$C$49,,0)</f>
        <v>L</v>
      </c>
      <c r="K573" s="6">
        <f>_xlfn.XLOOKUP(D573,products!$A$2:$A$49,products!$D$2:$D$49,,0)</f>
        <v>0.5</v>
      </c>
      <c r="L573">
        <f>_xlfn.XLOOKUP(D573,products!$A$2:$A$49,products!$E$2:$E$49,,0)</f>
        <v>8.91</v>
      </c>
      <c r="M573">
        <f t="shared" si="24"/>
        <v>35.64</v>
      </c>
      <c r="N573" t="str">
        <f t="shared" si="25"/>
        <v>Excelsa</v>
      </c>
      <c r="O573" t="str">
        <f t="shared" si="26"/>
        <v>Light</v>
      </c>
      <c r="P573" t="str">
        <f>_xlfn.XLOOKUP(orders!C573,customers!$A$2:$A$1001,customers!$I$2:$I$1001,,0)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_xlfn.XLOOKUP(orders!D574,products!$A$2:$A$49,products!$B$2:$B$49,,0)</f>
        <v>Ara</v>
      </c>
      <c r="J574" t="str">
        <f>_xlfn.XLOOKUP(D574,products!$A$2:$A$49,products!$C$2:$C$49,,0)</f>
        <v>D</v>
      </c>
      <c r="K574" s="6">
        <f>_xlfn.XLOOKUP(D574,products!$A$2:$A$49,products!$D$2:$D$49,,0)</f>
        <v>0.2</v>
      </c>
      <c r="L574">
        <f>_xlfn.XLOOKUP(D574,products!$A$2:$A$49,products!$E$2:$E$49,,0)</f>
        <v>2.9849999999999999</v>
      </c>
      <c r="M574">
        <f t="shared" si="24"/>
        <v>5.97</v>
      </c>
      <c r="N574" t="str">
        <f t="shared" si="25"/>
        <v>Arabica</v>
      </c>
      <c r="O574" t="str">
        <f t="shared" si="26"/>
        <v>Dark</v>
      </c>
      <c r="P574" t="str">
        <f>_xlfn.XLOOKUP(orders!C574,customers!$A$2:$A$1001,customers!$I$2:$I$1001,,0)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_xlfn.XLOOKUP(orders!D575,products!$A$2:$A$49,products!$B$2:$B$49,,0)</f>
        <v>Ara</v>
      </c>
      <c r="J575" t="str">
        <f>_xlfn.XLOOKUP(D575,products!$A$2:$A$49,products!$C$2:$C$49,,0)</f>
        <v>M</v>
      </c>
      <c r="K575" s="6">
        <f>_xlfn.XLOOKUP(D575,products!$A$2:$A$49,products!$D$2:$D$49,,0)</f>
        <v>1</v>
      </c>
      <c r="L575">
        <f>_xlfn.XLOOKUP(D575,products!$A$2:$A$49,products!$E$2:$E$49,,0)</f>
        <v>11.25</v>
      </c>
      <c r="M575">
        <f t="shared" si="24"/>
        <v>67.5</v>
      </c>
      <c r="N575" t="str">
        <f t="shared" si="25"/>
        <v>Arabica</v>
      </c>
      <c r="O575" t="str">
        <f t="shared" si="26"/>
        <v>Medium</v>
      </c>
      <c r="P575" t="str">
        <f>_xlfn.XLOOKUP(orders!C575,customers!$A$2:$A$1001,customers!$I$2:$I$1001,,0)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_xlfn.XLOOKUP(orders!D576,products!$A$2:$A$49,products!$B$2:$B$49,,0)</f>
        <v>Rob</v>
      </c>
      <c r="J576" t="str">
        <f>_xlfn.XLOOKUP(D576,products!$A$2:$A$49,products!$C$2:$C$49,,0)</f>
        <v>L</v>
      </c>
      <c r="K576" s="6">
        <f>_xlfn.XLOOKUP(D576,products!$A$2:$A$49,products!$D$2:$D$49,,0)</f>
        <v>0.2</v>
      </c>
      <c r="L576">
        <f>_xlfn.XLOOKUP(D576,products!$A$2:$A$49,products!$E$2:$E$49,,0)</f>
        <v>3.5849999999999995</v>
      </c>
      <c r="M576">
        <f t="shared" si="24"/>
        <v>21.509999999999998</v>
      </c>
      <c r="N576" t="str">
        <f t="shared" si="25"/>
        <v>Robusta</v>
      </c>
      <c r="O576" t="str">
        <f t="shared" si="26"/>
        <v>Light</v>
      </c>
      <c r="P576" t="str">
        <f>_xlfn.XLOOKUP(orders!C576,customers!$A$2:$A$1001,customers!$I$2:$I$1001,,0)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_xlfn.XLOOKUP(orders!D577,products!$A$2:$A$49,products!$B$2:$B$49,,0)</f>
        <v>Lib</v>
      </c>
      <c r="J577" t="str">
        <f>_xlfn.XLOOKUP(D577,products!$A$2:$A$49,products!$C$2:$C$49,,0)</f>
        <v>M</v>
      </c>
      <c r="K577" s="6">
        <f>_xlfn.XLOOKUP(D577,products!$A$2:$A$49,products!$D$2:$D$49,,0)</f>
        <v>2.5</v>
      </c>
      <c r="L577">
        <f>_xlfn.XLOOKUP(D577,products!$A$2:$A$49,products!$E$2:$E$49,,0)</f>
        <v>33.464999999999996</v>
      </c>
      <c r="M577">
        <f t="shared" si="24"/>
        <v>66.929999999999993</v>
      </c>
      <c r="N577" t="str">
        <f t="shared" si="25"/>
        <v>Liberica</v>
      </c>
      <c r="O577" t="str">
        <f t="shared" si="26"/>
        <v>Medium</v>
      </c>
      <c r="P577" t="str">
        <f>_xlfn.XLOOKUP(orders!C577,customers!$A$2:$A$1001,customers!$I$2:$I$1001,,0)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_xlfn.XLOOKUP(orders!D578,products!$A$2:$A$49,products!$B$2:$B$49,,0)</f>
        <v>Ara</v>
      </c>
      <c r="J578" t="str">
        <f>_xlfn.XLOOKUP(D578,products!$A$2:$A$49,products!$C$2:$C$49,,0)</f>
        <v>D</v>
      </c>
      <c r="K578" s="6">
        <f>_xlfn.XLOOKUP(D578,products!$A$2:$A$49,products!$D$2:$D$49,,0)</f>
        <v>0.2</v>
      </c>
      <c r="L578">
        <f>_xlfn.XLOOKUP(D578,products!$A$2:$A$49,products!$E$2:$E$49,,0)</f>
        <v>2.9849999999999999</v>
      </c>
      <c r="M578">
        <f t="shared" si="24"/>
        <v>17.91</v>
      </c>
      <c r="N578" t="str">
        <f t="shared" si="25"/>
        <v>Arabica</v>
      </c>
      <c r="O578" t="str">
        <f t="shared" si="26"/>
        <v>Dark</v>
      </c>
      <c r="P578" t="str">
        <f>_xlfn.XLOOKUP(orders!C578,customers!$A$2:$A$1001,customers!$I$2:$I$1001,,0)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_xlfn.XLOOKUP(orders!D579,products!$A$2:$A$49,products!$B$2:$B$49,,0)</f>
        <v>Lib</v>
      </c>
      <c r="J579" t="str">
        <f>_xlfn.XLOOKUP(D579,products!$A$2:$A$49,products!$C$2:$C$49,,0)</f>
        <v>M</v>
      </c>
      <c r="K579" s="6">
        <f>_xlfn.XLOOKUP(D579,products!$A$2:$A$49,products!$D$2:$D$49,,0)</f>
        <v>1</v>
      </c>
      <c r="L579">
        <f>_xlfn.XLOOKUP(D579,products!$A$2:$A$49,products!$E$2:$E$49,,0)</f>
        <v>14.55</v>
      </c>
      <c r="M579">
        <f t="shared" ref="M579:M642" si="27">L579*E579</f>
        <v>58.2</v>
      </c>
      <c r="N579" t="str">
        <f t="shared" ref="N579:N642" si="28">IF(I579="Rob","Robusta",IF(I579="Exc","Excelsa",IF(I579="Ara","Arabica",IF(I579="Lib","Liberica"))))</f>
        <v>Liberica</v>
      </c>
      <c r="O579" t="str">
        <f t="shared" ref="O579:O642" si="29">IF(J579="M","Medium",IF(J579="L", "Light",IF(J579="D","Dark","")))</f>
        <v>Medium</v>
      </c>
      <c r="P579" t="str">
        <f>_xlfn.XLOOKUP(orders!C579,customers!$A$2:$A$1001,customers!$I$2:$I$1001,,0)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_xlfn.XLOOKUP(orders!D580,products!$A$2:$A$49,products!$B$2:$B$49,,0)</f>
        <v>Exc</v>
      </c>
      <c r="J580" t="str">
        <f>_xlfn.XLOOKUP(D580,products!$A$2:$A$49,products!$C$2:$C$49,,0)</f>
        <v>L</v>
      </c>
      <c r="K580" s="6">
        <f>_xlfn.XLOOKUP(D580,products!$A$2:$A$49,products!$D$2:$D$49,,0)</f>
        <v>0.2</v>
      </c>
      <c r="L580">
        <f>_xlfn.XLOOKUP(D580,products!$A$2:$A$49,products!$E$2:$E$49,,0)</f>
        <v>4.4550000000000001</v>
      </c>
      <c r="M580">
        <f t="shared" si="27"/>
        <v>13.365</v>
      </c>
      <c r="N580" t="str">
        <f t="shared" si="28"/>
        <v>Excelsa</v>
      </c>
      <c r="O580" t="str">
        <f t="shared" si="29"/>
        <v>Light</v>
      </c>
      <c r="P580" t="str">
        <f>_xlfn.XLOOKUP(orders!C580,customers!$A$2:$A$1001,customers!$I$2:$I$1001,,0)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_xlfn.XLOOKUP(orders!D581,products!$A$2:$A$49,products!$B$2:$B$49,,0)</f>
        <v>Ara</v>
      </c>
      <c r="J581" t="str">
        <f>_xlfn.XLOOKUP(D581,products!$A$2:$A$49,products!$C$2:$C$49,,0)</f>
        <v>M</v>
      </c>
      <c r="K581" s="6">
        <f>_xlfn.XLOOKUP(D581,products!$A$2:$A$49,products!$D$2:$D$49,,0)</f>
        <v>0.5</v>
      </c>
      <c r="L581">
        <f>_xlfn.XLOOKUP(D581,products!$A$2:$A$49,products!$E$2:$E$49,,0)</f>
        <v>6.75</v>
      </c>
      <c r="M581">
        <f t="shared" si="27"/>
        <v>33.75</v>
      </c>
      <c r="N581" t="str">
        <f t="shared" si="28"/>
        <v>Arabica</v>
      </c>
      <c r="O581" t="str">
        <f t="shared" si="29"/>
        <v>Medium</v>
      </c>
      <c r="P581" t="str">
        <f>_xlfn.XLOOKUP(orders!C581,customers!$A$2:$A$1001,customers!$I$2:$I$1001,,0)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_xlfn.XLOOKUP(orders!D582,products!$A$2:$A$49,products!$B$2:$B$49,,0)</f>
        <v>Exc</v>
      </c>
      <c r="J582" t="str">
        <f>_xlfn.XLOOKUP(D582,products!$A$2:$A$49,products!$C$2:$C$49,,0)</f>
        <v>L</v>
      </c>
      <c r="K582" s="6">
        <f>_xlfn.XLOOKUP(D582,products!$A$2:$A$49,products!$D$2:$D$49,,0)</f>
        <v>1</v>
      </c>
      <c r="L582">
        <f>_xlfn.XLOOKUP(D582,products!$A$2:$A$49,products!$E$2:$E$49,,0)</f>
        <v>14.85</v>
      </c>
      <c r="M582">
        <f t="shared" si="27"/>
        <v>44.55</v>
      </c>
      <c r="N582" t="str">
        <f t="shared" si="28"/>
        <v>Excelsa</v>
      </c>
      <c r="O582" t="str">
        <f t="shared" si="29"/>
        <v>Light</v>
      </c>
      <c r="P582" t="str">
        <f>_xlfn.XLOOKUP(orders!C582,customers!$A$2:$A$1001,customers!$I$2:$I$1001,,0)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_xlfn.XLOOKUP(orders!D583,products!$A$2:$A$49,products!$B$2:$B$49,,0)</f>
        <v>Exc</v>
      </c>
      <c r="J583" t="str">
        <f>_xlfn.XLOOKUP(D583,products!$A$2:$A$49,products!$C$2:$C$49,,0)</f>
        <v>L</v>
      </c>
      <c r="K583" s="6">
        <f>_xlfn.XLOOKUP(D583,products!$A$2:$A$49,products!$D$2:$D$49,,0)</f>
        <v>0.5</v>
      </c>
      <c r="L583">
        <f>_xlfn.XLOOKUP(D583,products!$A$2:$A$49,products!$E$2:$E$49,,0)</f>
        <v>8.91</v>
      </c>
      <c r="M583">
        <f t="shared" si="27"/>
        <v>44.55</v>
      </c>
      <c r="N583" t="str">
        <f t="shared" si="28"/>
        <v>Excelsa</v>
      </c>
      <c r="O583" t="str">
        <f t="shared" si="29"/>
        <v>Light</v>
      </c>
      <c r="P583" t="str">
        <f>_xlfn.XLOOKUP(orders!C583,customers!$A$2:$A$1001,customers!$I$2:$I$1001,,0)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_xlfn.XLOOKUP(orders!D584,products!$A$2:$A$49,products!$B$2:$B$49,,0)</f>
        <v>Exc</v>
      </c>
      <c r="J584" t="str">
        <f>_xlfn.XLOOKUP(D584,products!$A$2:$A$49,products!$C$2:$C$49,,0)</f>
        <v>D</v>
      </c>
      <c r="K584" s="6">
        <f>_xlfn.XLOOKUP(D584,products!$A$2:$A$49,products!$D$2:$D$49,,0)</f>
        <v>1</v>
      </c>
      <c r="L584">
        <f>_xlfn.XLOOKUP(D584,products!$A$2:$A$49,products!$E$2:$E$49,,0)</f>
        <v>12.15</v>
      </c>
      <c r="M584">
        <f t="shared" si="27"/>
        <v>60.75</v>
      </c>
      <c r="N584" t="str">
        <f t="shared" si="28"/>
        <v>Excelsa</v>
      </c>
      <c r="O584" t="str">
        <f t="shared" si="29"/>
        <v>Dark</v>
      </c>
      <c r="P584" t="str">
        <f>_xlfn.XLOOKUP(orders!C584,customers!$A$2:$A$1001,customers!$I$2:$I$1001,,0)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_xlfn.XLOOKUP(orders!D585,products!$A$2:$A$49,products!$B$2:$B$49,,0)</f>
        <v>Rob</v>
      </c>
      <c r="J585" t="str">
        <f>_xlfn.XLOOKUP(D585,products!$A$2:$A$49,products!$C$2:$C$49,,0)</f>
        <v>L</v>
      </c>
      <c r="K585" s="6">
        <f>_xlfn.XLOOKUP(D585,products!$A$2:$A$49,products!$D$2:$D$49,,0)</f>
        <v>0.2</v>
      </c>
      <c r="L585">
        <f>_xlfn.XLOOKUP(D585,products!$A$2:$A$49,products!$E$2:$E$49,,0)</f>
        <v>3.5849999999999995</v>
      </c>
      <c r="M585">
        <f t="shared" si="27"/>
        <v>3.5849999999999995</v>
      </c>
      <c r="N585" t="str">
        <f t="shared" si="28"/>
        <v>Robusta</v>
      </c>
      <c r="O585" t="str">
        <f t="shared" si="29"/>
        <v>Light</v>
      </c>
      <c r="P585" t="str">
        <f>_xlfn.XLOOKUP(orders!C585,customers!$A$2:$A$1001,customers!$I$2:$I$1001,,0)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_xlfn.XLOOKUP(orders!D586,products!$A$2:$A$49,products!$B$2:$B$49,,0)</f>
        <v>Rob</v>
      </c>
      <c r="J586" t="str">
        <f>_xlfn.XLOOKUP(D586,products!$A$2:$A$49,products!$C$2:$C$49,,0)</f>
        <v>L</v>
      </c>
      <c r="K586" s="6">
        <f>_xlfn.XLOOKUP(D586,products!$A$2:$A$49,products!$D$2:$D$49,,0)</f>
        <v>0.2</v>
      </c>
      <c r="L586">
        <f>_xlfn.XLOOKUP(D586,products!$A$2:$A$49,products!$E$2:$E$49,,0)</f>
        <v>3.5849999999999995</v>
      </c>
      <c r="M586">
        <f t="shared" si="27"/>
        <v>21.509999999999998</v>
      </c>
      <c r="N586" t="str">
        <f t="shared" si="28"/>
        <v>Robusta</v>
      </c>
      <c r="O586" t="str">
        <f t="shared" si="29"/>
        <v>Light</v>
      </c>
      <c r="P586" t="str">
        <f>_xlfn.XLOOKUP(orders!C586,customers!$A$2:$A$1001,customers!$I$2:$I$1001,,0)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_xlfn.XLOOKUP(orders!D587,products!$A$2:$A$49,products!$B$2:$B$49,,0)</f>
        <v>Exc</v>
      </c>
      <c r="J587" t="str">
        <f>_xlfn.XLOOKUP(D587,products!$A$2:$A$49,products!$C$2:$C$49,,0)</f>
        <v>M</v>
      </c>
      <c r="K587" s="6">
        <f>_xlfn.XLOOKUP(D587,products!$A$2:$A$49,products!$D$2:$D$49,,0)</f>
        <v>0.5</v>
      </c>
      <c r="L587">
        <f>_xlfn.XLOOKUP(D587,products!$A$2:$A$49,products!$E$2:$E$49,,0)</f>
        <v>8.25</v>
      </c>
      <c r="M587">
        <f t="shared" si="27"/>
        <v>16.5</v>
      </c>
      <c r="N587" t="str">
        <f t="shared" si="28"/>
        <v>Excelsa</v>
      </c>
      <c r="O587" t="str">
        <f t="shared" si="29"/>
        <v>Medium</v>
      </c>
      <c r="P587" t="str">
        <f>_xlfn.XLOOKUP(orders!C587,customers!$A$2:$A$1001,customers!$I$2:$I$1001,,0)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_xlfn.XLOOKUP(orders!D588,products!$A$2:$A$49,products!$B$2:$B$49,,0)</f>
        <v>Rob</v>
      </c>
      <c r="J588" t="str">
        <f>_xlfn.XLOOKUP(D588,products!$A$2:$A$49,products!$C$2:$C$49,,0)</f>
        <v>L</v>
      </c>
      <c r="K588" s="6">
        <f>_xlfn.XLOOKUP(D588,products!$A$2:$A$49,products!$D$2:$D$49,,0)</f>
        <v>2.5</v>
      </c>
      <c r="L588">
        <f>_xlfn.XLOOKUP(D588,products!$A$2:$A$49,products!$E$2:$E$49,,0)</f>
        <v>27.484999999999996</v>
      </c>
      <c r="M588">
        <f t="shared" si="27"/>
        <v>82.454999999999984</v>
      </c>
      <c r="N588" t="str">
        <f t="shared" si="28"/>
        <v>Robusta</v>
      </c>
      <c r="O588" t="str">
        <f t="shared" si="29"/>
        <v>Light</v>
      </c>
      <c r="P588" t="str">
        <f>_xlfn.XLOOKUP(orders!C588,customers!$A$2:$A$1001,customers!$I$2:$I$1001,,0)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_xlfn.XLOOKUP(orders!D589,products!$A$2:$A$49,products!$B$2:$B$49,,0)</f>
        <v>Lib</v>
      </c>
      <c r="J589" t="str">
        <f>_xlfn.XLOOKUP(D589,products!$A$2:$A$49,products!$C$2:$C$49,,0)</f>
        <v>D</v>
      </c>
      <c r="K589" s="6">
        <f>_xlfn.XLOOKUP(D589,products!$A$2:$A$49,products!$D$2:$D$49,,0)</f>
        <v>0.5</v>
      </c>
      <c r="L589">
        <f>_xlfn.XLOOKUP(D589,products!$A$2:$A$49,products!$E$2:$E$49,,0)</f>
        <v>7.77</v>
      </c>
      <c r="M589">
        <f t="shared" si="27"/>
        <v>7.77</v>
      </c>
      <c r="N589" t="str">
        <f t="shared" si="28"/>
        <v>Liberica</v>
      </c>
      <c r="O589" t="str">
        <f t="shared" si="29"/>
        <v>Dark</v>
      </c>
      <c r="P589" t="str">
        <f>_xlfn.XLOOKUP(orders!C589,customers!$A$2:$A$1001,customers!$I$2:$I$1001,,0)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_xlfn.XLOOKUP(orders!D590,products!$A$2:$A$49,products!$B$2:$B$49,,0)</f>
        <v>Rob</v>
      </c>
      <c r="J590" t="str">
        <f>_xlfn.XLOOKUP(D590,products!$A$2:$A$49,products!$C$2:$C$49,,0)</f>
        <v>M</v>
      </c>
      <c r="K590" s="6">
        <f>_xlfn.XLOOKUP(D590,products!$A$2:$A$49,products!$D$2:$D$49,,0)</f>
        <v>0.5</v>
      </c>
      <c r="L590">
        <f>_xlfn.XLOOKUP(D590,products!$A$2:$A$49,products!$E$2:$E$49,,0)</f>
        <v>5.97</v>
      </c>
      <c r="M590">
        <f t="shared" si="27"/>
        <v>11.94</v>
      </c>
      <c r="N590" t="str">
        <f t="shared" si="28"/>
        <v>Robusta</v>
      </c>
      <c r="O590" t="str">
        <f t="shared" si="29"/>
        <v>Medium</v>
      </c>
      <c r="P590" t="str">
        <f>_xlfn.XLOOKUP(orders!C590,customers!$A$2:$A$1001,customers!$I$2:$I$1001,,0)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_xlfn.XLOOKUP(orders!D591,products!$A$2:$A$49,products!$B$2:$B$49,,0)</f>
        <v>Exc</v>
      </c>
      <c r="J591" t="str">
        <f>_xlfn.XLOOKUP(D591,products!$A$2:$A$49,products!$C$2:$C$49,,0)</f>
        <v>L</v>
      </c>
      <c r="K591" s="6">
        <f>_xlfn.XLOOKUP(D591,products!$A$2:$A$49,products!$D$2:$D$49,,0)</f>
        <v>2.5</v>
      </c>
      <c r="L591">
        <f>_xlfn.XLOOKUP(D591,products!$A$2:$A$49,products!$E$2:$E$49,,0)</f>
        <v>34.154999999999994</v>
      </c>
      <c r="M591">
        <f t="shared" si="27"/>
        <v>204.92999999999995</v>
      </c>
      <c r="N591" t="str">
        <f t="shared" si="28"/>
        <v>Excelsa</v>
      </c>
      <c r="O591" t="str">
        <f t="shared" si="29"/>
        <v>Light</v>
      </c>
      <c r="P591" t="str">
        <f>_xlfn.XLOOKUP(orders!C591,customers!$A$2:$A$1001,customers!$I$2:$I$1001,,0)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_xlfn.XLOOKUP(orders!D592,products!$A$2:$A$49,products!$B$2:$B$49,,0)</f>
        <v>Exc</v>
      </c>
      <c r="J592" t="str">
        <f>_xlfn.XLOOKUP(D592,products!$A$2:$A$49,products!$C$2:$C$49,,0)</f>
        <v>M</v>
      </c>
      <c r="K592" s="6">
        <f>_xlfn.XLOOKUP(D592,products!$A$2:$A$49,products!$D$2:$D$49,,0)</f>
        <v>2.5</v>
      </c>
      <c r="L592">
        <f>_xlfn.XLOOKUP(D592,products!$A$2:$A$49,products!$E$2:$E$49,,0)</f>
        <v>31.624999999999996</v>
      </c>
      <c r="M592">
        <f t="shared" si="27"/>
        <v>63.249999999999993</v>
      </c>
      <c r="N592" t="str">
        <f t="shared" si="28"/>
        <v>Excelsa</v>
      </c>
      <c r="O592" t="str">
        <f t="shared" si="29"/>
        <v>Medium</v>
      </c>
      <c r="P592" t="str">
        <f>_xlfn.XLOOKUP(orders!C592,customers!$A$2:$A$1001,customers!$I$2:$I$1001,,0)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_xlfn.XLOOKUP(orders!D593,products!$A$2:$A$49,products!$B$2:$B$49,,0)</f>
        <v>Rob</v>
      </c>
      <c r="J593" t="str">
        <f>_xlfn.XLOOKUP(D593,products!$A$2:$A$49,products!$C$2:$C$49,,0)</f>
        <v>D</v>
      </c>
      <c r="K593" s="6">
        <f>_xlfn.XLOOKUP(D593,products!$A$2:$A$49,products!$D$2:$D$49,,0)</f>
        <v>0.2</v>
      </c>
      <c r="L593">
        <f>_xlfn.XLOOKUP(D593,products!$A$2:$A$49,products!$E$2:$E$49,,0)</f>
        <v>2.6849999999999996</v>
      </c>
      <c r="M593">
        <f t="shared" si="27"/>
        <v>8.0549999999999997</v>
      </c>
      <c r="N593" t="str">
        <f t="shared" si="28"/>
        <v>Robusta</v>
      </c>
      <c r="O593" t="str">
        <f t="shared" si="29"/>
        <v>Dark</v>
      </c>
      <c r="P593" t="str">
        <f>_xlfn.XLOOKUP(orders!C593,customers!$A$2:$A$1001,customers!$I$2:$I$1001,,0)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_xlfn.XLOOKUP(orders!D594,products!$A$2:$A$49,products!$B$2:$B$49,,0)</f>
        <v>Ara</v>
      </c>
      <c r="J594" t="str">
        <f>_xlfn.XLOOKUP(D594,products!$A$2:$A$49,products!$C$2:$C$49,,0)</f>
        <v>M</v>
      </c>
      <c r="K594" s="6">
        <f>_xlfn.XLOOKUP(D594,products!$A$2:$A$49,products!$D$2:$D$49,,0)</f>
        <v>2.5</v>
      </c>
      <c r="L594">
        <f>_xlfn.XLOOKUP(D594,products!$A$2:$A$49,products!$E$2:$E$49,,0)</f>
        <v>25.874999999999996</v>
      </c>
      <c r="M594">
        <f t="shared" si="27"/>
        <v>51.749999999999993</v>
      </c>
      <c r="N594" t="str">
        <f t="shared" si="28"/>
        <v>Arabica</v>
      </c>
      <c r="O594" t="str">
        <f t="shared" si="29"/>
        <v>Medium</v>
      </c>
      <c r="P594" t="str">
        <f>_xlfn.XLOOKUP(orders!C594,customers!$A$2:$A$1001,customers!$I$2:$I$1001,,0)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_xlfn.XLOOKUP(orders!D595,products!$A$2:$A$49,products!$B$2:$B$49,,0)</f>
        <v>Exc</v>
      </c>
      <c r="J595" t="str">
        <f>_xlfn.XLOOKUP(D595,products!$A$2:$A$49,products!$C$2:$C$49,,0)</f>
        <v>D</v>
      </c>
      <c r="K595" s="6">
        <f>_xlfn.XLOOKUP(D595,products!$A$2:$A$49,products!$D$2:$D$49,,0)</f>
        <v>2.5</v>
      </c>
      <c r="L595">
        <f>_xlfn.XLOOKUP(D595,products!$A$2:$A$49,products!$E$2:$E$49,,0)</f>
        <v>27.945</v>
      </c>
      <c r="M595">
        <f t="shared" si="27"/>
        <v>27.945</v>
      </c>
      <c r="N595" t="str">
        <f t="shared" si="28"/>
        <v>Excelsa</v>
      </c>
      <c r="O595" t="str">
        <f t="shared" si="29"/>
        <v>Dark</v>
      </c>
      <c r="P595" t="str">
        <f>_xlfn.XLOOKUP(orders!C595,customers!$A$2:$A$1001,customers!$I$2:$I$1001,,0)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_xlfn.XLOOKUP(orders!D596,products!$A$2:$A$49,products!$B$2:$B$49,,0)</f>
        <v>Ara</v>
      </c>
      <c r="J596" t="str">
        <f>_xlfn.XLOOKUP(D596,products!$A$2:$A$49,products!$C$2:$C$49,,0)</f>
        <v>L</v>
      </c>
      <c r="K596" s="6">
        <f>_xlfn.XLOOKUP(D596,products!$A$2:$A$49,products!$D$2:$D$49,,0)</f>
        <v>2.5</v>
      </c>
      <c r="L596">
        <f>_xlfn.XLOOKUP(D596,products!$A$2:$A$49,products!$E$2:$E$49,,0)</f>
        <v>29.784999999999997</v>
      </c>
      <c r="M596">
        <f t="shared" si="27"/>
        <v>59.569999999999993</v>
      </c>
      <c r="N596" t="str">
        <f t="shared" si="28"/>
        <v>Arabica</v>
      </c>
      <c r="O596" t="str">
        <f t="shared" si="29"/>
        <v>Light</v>
      </c>
      <c r="P596" t="str">
        <f>_xlfn.XLOOKUP(orders!C596,customers!$A$2:$A$1001,customers!$I$2:$I$1001,,0)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_xlfn.XLOOKUP(orders!D597,products!$A$2:$A$49,products!$B$2:$B$49,,0)</f>
        <v>Exc</v>
      </c>
      <c r="J597" t="str">
        <f>_xlfn.XLOOKUP(D597,products!$A$2:$A$49,products!$C$2:$C$49,,0)</f>
        <v>L</v>
      </c>
      <c r="K597" s="6">
        <f>_xlfn.XLOOKUP(D597,products!$A$2:$A$49,products!$D$2:$D$49,,0)</f>
        <v>1</v>
      </c>
      <c r="L597">
        <f>_xlfn.XLOOKUP(D597,products!$A$2:$A$49,products!$E$2:$E$49,,0)</f>
        <v>14.85</v>
      </c>
      <c r="M597">
        <f t="shared" si="27"/>
        <v>14.85</v>
      </c>
      <c r="N597" t="str">
        <f t="shared" si="28"/>
        <v>Excelsa</v>
      </c>
      <c r="O597" t="str">
        <f t="shared" si="29"/>
        <v>Light</v>
      </c>
      <c r="P597" t="str">
        <f>_xlfn.XLOOKUP(orders!C597,customers!$A$2:$A$1001,customers!$I$2:$I$1001,,0)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_xlfn.XLOOKUP(orders!D598,products!$A$2:$A$49,products!$B$2:$B$49,,0)</f>
        <v>Ara</v>
      </c>
      <c r="J598" t="str">
        <f>_xlfn.XLOOKUP(D598,products!$A$2:$A$49,products!$C$2:$C$49,,0)</f>
        <v>M</v>
      </c>
      <c r="K598" s="6">
        <f>_xlfn.XLOOKUP(D598,products!$A$2:$A$49,products!$D$2:$D$49,,0)</f>
        <v>0.5</v>
      </c>
      <c r="L598">
        <f>_xlfn.XLOOKUP(D598,products!$A$2:$A$49,products!$E$2:$E$49,,0)</f>
        <v>6.75</v>
      </c>
      <c r="M598">
        <f t="shared" si="27"/>
        <v>33.75</v>
      </c>
      <c r="N598" t="str">
        <f t="shared" si="28"/>
        <v>Arabica</v>
      </c>
      <c r="O598" t="str">
        <f t="shared" si="29"/>
        <v>Medium</v>
      </c>
      <c r="P598" t="str">
        <f>_xlfn.XLOOKUP(orders!C598,customers!$A$2:$A$1001,customers!$I$2:$I$1001,,0)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_xlfn.XLOOKUP(orders!D599,products!$A$2:$A$49,products!$B$2:$B$49,,0)</f>
        <v>Lib</v>
      </c>
      <c r="J599" t="str">
        <f>_xlfn.XLOOKUP(D599,products!$A$2:$A$49,products!$C$2:$C$49,,0)</f>
        <v>L</v>
      </c>
      <c r="K599" s="6">
        <f>_xlfn.XLOOKUP(D599,products!$A$2:$A$49,products!$D$2:$D$49,,0)</f>
        <v>2.5</v>
      </c>
      <c r="L599">
        <f>_xlfn.XLOOKUP(D599,products!$A$2:$A$49,products!$E$2:$E$49,,0)</f>
        <v>36.454999999999998</v>
      </c>
      <c r="M599">
        <f t="shared" si="27"/>
        <v>145.82</v>
      </c>
      <c r="N599" t="str">
        <f t="shared" si="28"/>
        <v>Liberica</v>
      </c>
      <c r="O599" t="str">
        <f t="shared" si="29"/>
        <v>Light</v>
      </c>
      <c r="P599" t="str">
        <f>_xlfn.XLOOKUP(orders!C599,customers!$A$2:$A$1001,customers!$I$2:$I$1001,,0)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_xlfn.XLOOKUP(orders!D600,products!$A$2:$A$49,products!$B$2:$B$49,,0)</f>
        <v>Rob</v>
      </c>
      <c r="J600" t="str">
        <f>_xlfn.XLOOKUP(D600,products!$A$2:$A$49,products!$C$2:$C$49,,0)</f>
        <v>M</v>
      </c>
      <c r="K600" s="6">
        <f>_xlfn.XLOOKUP(D600,products!$A$2:$A$49,products!$D$2:$D$49,,0)</f>
        <v>0.2</v>
      </c>
      <c r="L600">
        <f>_xlfn.XLOOKUP(D600,products!$A$2:$A$49,products!$E$2:$E$49,,0)</f>
        <v>2.9849999999999999</v>
      </c>
      <c r="M600">
        <f t="shared" si="27"/>
        <v>11.94</v>
      </c>
      <c r="N600" t="str">
        <f t="shared" si="28"/>
        <v>Robusta</v>
      </c>
      <c r="O600" t="str">
        <f t="shared" si="29"/>
        <v>Medium</v>
      </c>
      <c r="P600" t="str">
        <f>_xlfn.XLOOKUP(orders!C600,customers!$A$2:$A$1001,customers!$I$2:$I$1001,,0)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_xlfn.XLOOKUP(orders!D601,products!$A$2:$A$49,products!$B$2:$B$49,,0)</f>
        <v>Ara</v>
      </c>
      <c r="J601" t="str">
        <f>_xlfn.XLOOKUP(D601,products!$A$2:$A$49,products!$C$2:$C$49,,0)</f>
        <v>D</v>
      </c>
      <c r="K601" s="6">
        <f>_xlfn.XLOOKUP(D601,products!$A$2:$A$49,products!$D$2:$D$49,,0)</f>
        <v>0.2</v>
      </c>
      <c r="L601">
        <f>_xlfn.XLOOKUP(D601,products!$A$2:$A$49,products!$E$2:$E$49,,0)</f>
        <v>2.9849999999999999</v>
      </c>
      <c r="M601">
        <f t="shared" si="27"/>
        <v>11.94</v>
      </c>
      <c r="N601" t="str">
        <f t="shared" si="28"/>
        <v>Arabica</v>
      </c>
      <c r="O601" t="str">
        <f t="shared" si="29"/>
        <v>Dark</v>
      </c>
      <c r="P601" t="str">
        <f>_xlfn.XLOOKUP(orders!C601,customers!$A$2:$A$1001,customers!$I$2:$I$1001,,0)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_xlfn.XLOOKUP(orders!D602,products!$A$2:$A$49,products!$B$2:$B$49,,0)</f>
        <v>Lib</v>
      </c>
      <c r="J602" t="str">
        <f>_xlfn.XLOOKUP(D602,products!$A$2:$A$49,products!$C$2:$C$49,,0)</f>
        <v>D</v>
      </c>
      <c r="K602" s="6">
        <f>_xlfn.XLOOKUP(D602,products!$A$2:$A$49,products!$D$2:$D$49,,0)</f>
        <v>0.5</v>
      </c>
      <c r="L602">
        <f>_xlfn.XLOOKUP(D602,products!$A$2:$A$49,products!$E$2:$E$49,,0)</f>
        <v>7.77</v>
      </c>
      <c r="M602">
        <f t="shared" si="27"/>
        <v>7.77</v>
      </c>
      <c r="N602" t="str">
        <f t="shared" si="28"/>
        <v>Liberica</v>
      </c>
      <c r="O602" t="str">
        <f t="shared" si="29"/>
        <v>Dark</v>
      </c>
      <c r="P602" t="str">
        <f>_xlfn.XLOOKUP(orders!C602,customers!$A$2:$A$1001,customers!$I$2:$I$1001,,0)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_xlfn.XLOOKUP(orders!D603,products!$A$2:$A$49,products!$B$2:$B$49,,0)</f>
        <v>Rob</v>
      </c>
      <c r="J603" t="str">
        <f>_xlfn.XLOOKUP(D603,products!$A$2:$A$49,products!$C$2:$C$49,,0)</f>
        <v>L</v>
      </c>
      <c r="K603" s="6">
        <f>_xlfn.XLOOKUP(D603,products!$A$2:$A$49,products!$D$2:$D$49,,0)</f>
        <v>2.5</v>
      </c>
      <c r="L603">
        <f>_xlfn.XLOOKUP(D603,products!$A$2:$A$49,products!$E$2:$E$49,,0)</f>
        <v>27.484999999999996</v>
      </c>
      <c r="M603">
        <f t="shared" si="27"/>
        <v>109.93999999999998</v>
      </c>
      <c r="N603" t="str">
        <f t="shared" si="28"/>
        <v>Robusta</v>
      </c>
      <c r="O603" t="str">
        <f t="shared" si="29"/>
        <v>Light</v>
      </c>
      <c r="P603" t="str">
        <f>_xlfn.XLOOKUP(orders!C603,customers!$A$2:$A$1001,customers!$I$2:$I$1001,,0)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_xlfn.XLOOKUP(orders!D604,products!$A$2:$A$49,products!$B$2:$B$49,,0)</f>
        <v>Exc</v>
      </c>
      <c r="J604" t="str">
        <f>_xlfn.XLOOKUP(D604,products!$A$2:$A$49,products!$C$2:$C$49,,0)</f>
        <v>L</v>
      </c>
      <c r="K604" s="6">
        <f>_xlfn.XLOOKUP(D604,products!$A$2:$A$49,products!$D$2:$D$49,,0)</f>
        <v>0.2</v>
      </c>
      <c r="L604">
        <f>_xlfn.XLOOKUP(D604,products!$A$2:$A$49,products!$E$2:$E$49,,0)</f>
        <v>4.4550000000000001</v>
      </c>
      <c r="M604">
        <f t="shared" si="27"/>
        <v>22.274999999999999</v>
      </c>
      <c r="N604" t="str">
        <f t="shared" si="28"/>
        <v>Excelsa</v>
      </c>
      <c r="O604" t="str">
        <f t="shared" si="29"/>
        <v>Light</v>
      </c>
      <c r="P604" t="str">
        <f>_xlfn.XLOOKUP(orders!C604,customers!$A$2:$A$1001,customers!$I$2:$I$1001,,0)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_xlfn.XLOOKUP(orders!D605,products!$A$2:$A$49,products!$B$2:$B$49,,0)</f>
        <v>Rob</v>
      </c>
      <c r="J605" t="str">
        <f>_xlfn.XLOOKUP(D605,products!$A$2:$A$49,products!$C$2:$C$49,,0)</f>
        <v>M</v>
      </c>
      <c r="K605" s="6">
        <f>_xlfn.XLOOKUP(D605,products!$A$2:$A$49,products!$D$2:$D$49,,0)</f>
        <v>0.2</v>
      </c>
      <c r="L605">
        <f>_xlfn.XLOOKUP(D605,products!$A$2:$A$49,products!$E$2:$E$49,,0)</f>
        <v>2.9849999999999999</v>
      </c>
      <c r="M605">
        <f t="shared" si="27"/>
        <v>8.9550000000000001</v>
      </c>
      <c r="N605" t="str">
        <f t="shared" si="28"/>
        <v>Robusta</v>
      </c>
      <c r="O605" t="str">
        <f t="shared" si="29"/>
        <v>Medium</v>
      </c>
      <c r="P605" t="str">
        <f>_xlfn.XLOOKUP(orders!C605,customers!$A$2:$A$1001,customers!$I$2:$I$1001,,0)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_xlfn.XLOOKUP(orders!D606,products!$A$2:$A$49,products!$B$2:$B$49,,0)</f>
        <v>Lib</v>
      </c>
      <c r="J606" t="str">
        <f>_xlfn.XLOOKUP(D606,products!$A$2:$A$49,products!$C$2:$C$49,,0)</f>
        <v>D</v>
      </c>
      <c r="K606" s="6">
        <f>_xlfn.XLOOKUP(D606,products!$A$2:$A$49,products!$D$2:$D$49,,0)</f>
        <v>2.5</v>
      </c>
      <c r="L606">
        <f>_xlfn.XLOOKUP(D606,products!$A$2:$A$49,products!$E$2:$E$49,,0)</f>
        <v>29.784999999999997</v>
      </c>
      <c r="M606">
        <f t="shared" si="27"/>
        <v>119.13999999999999</v>
      </c>
      <c r="N606" t="str">
        <f t="shared" si="28"/>
        <v>Liberica</v>
      </c>
      <c r="O606" t="str">
        <f t="shared" si="29"/>
        <v>Dark</v>
      </c>
      <c r="P606" t="str">
        <f>_xlfn.XLOOKUP(orders!C606,customers!$A$2:$A$1001,customers!$I$2:$I$1001,,0)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_xlfn.XLOOKUP(orders!D607,products!$A$2:$A$49,products!$B$2:$B$49,,0)</f>
        <v>Ara</v>
      </c>
      <c r="J607" t="str">
        <f>_xlfn.XLOOKUP(D607,products!$A$2:$A$49,products!$C$2:$C$49,,0)</f>
        <v>L</v>
      </c>
      <c r="K607" s="6">
        <f>_xlfn.XLOOKUP(D607,products!$A$2:$A$49,products!$D$2:$D$49,,0)</f>
        <v>2.5</v>
      </c>
      <c r="L607">
        <f>_xlfn.XLOOKUP(D607,products!$A$2:$A$49,products!$E$2:$E$49,,0)</f>
        <v>29.784999999999997</v>
      </c>
      <c r="M607">
        <f t="shared" si="27"/>
        <v>148.92499999999998</v>
      </c>
      <c r="N607" t="str">
        <f t="shared" si="28"/>
        <v>Arabica</v>
      </c>
      <c r="O607" t="str">
        <f t="shared" si="29"/>
        <v>Light</v>
      </c>
      <c r="P607" t="str">
        <f>_xlfn.XLOOKUP(orders!C607,customers!$A$2:$A$1001,customers!$I$2:$I$1001,,0)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_xlfn.XLOOKUP(orders!D608,products!$A$2:$A$49,products!$B$2:$B$49,,0)</f>
        <v>Lib</v>
      </c>
      <c r="J608" t="str">
        <f>_xlfn.XLOOKUP(D608,products!$A$2:$A$49,products!$C$2:$C$49,,0)</f>
        <v>L</v>
      </c>
      <c r="K608" s="6">
        <f>_xlfn.XLOOKUP(D608,products!$A$2:$A$49,products!$D$2:$D$49,,0)</f>
        <v>2.5</v>
      </c>
      <c r="L608">
        <f>_xlfn.XLOOKUP(D608,products!$A$2:$A$49,products!$E$2:$E$49,,0)</f>
        <v>36.454999999999998</v>
      </c>
      <c r="M608">
        <f t="shared" si="27"/>
        <v>109.36499999999999</v>
      </c>
      <c r="N608" t="str">
        <f t="shared" si="28"/>
        <v>Liberica</v>
      </c>
      <c r="O608" t="str">
        <f t="shared" si="29"/>
        <v>Light</v>
      </c>
      <c r="P608" t="str">
        <f>_xlfn.XLOOKUP(orders!C608,customers!$A$2:$A$1001,customers!$I$2:$I$1001,,0)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_xlfn.XLOOKUP(orders!D609,products!$A$2:$A$49,products!$B$2:$B$49,,0)</f>
        <v>Exc</v>
      </c>
      <c r="J609" t="str">
        <f>_xlfn.XLOOKUP(D609,products!$A$2:$A$49,products!$C$2:$C$49,,0)</f>
        <v>D</v>
      </c>
      <c r="K609" s="6">
        <f>_xlfn.XLOOKUP(D609,products!$A$2:$A$49,products!$D$2:$D$49,,0)</f>
        <v>0.2</v>
      </c>
      <c r="L609">
        <f>_xlfn.XLOOKUP(D609,products!$A$2:$A$49,products!$E$2:$E$49,,0)</f>
        <v>3.645</v>
      </c>
      <c r="M609">
        <f t="shared" si="27"/>
        <v>3.645</v>
      </c>
      <c r="N609" t="str">
        <f t="shared" si="28"/>
        <v>Excelsa</v>
      </c>
      <c r="O609" t="str">
        <f t="shared" si="29"/>
        <v>Dark</v>
      </c>
      <c r="P609" t="str">
        <f>_xlfn.XLOOKUP(orders!C609,customers!$A$2:$A$1001,customers!$I$2:$I$1001,,0)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_xlfn.XLOOKUP(orders!D610,products!$A$2:$A$49,products!$B$2:$B$49,,0)</f>
        <v>Exc</v>
      </c>
      <c r="J610" t="str">
        <f>_xlfn.XLOOKUP(D610,products!$A$2:$A$49,products!$C$2:$C$49,,0)</f>
        <v>D</v>
      </c>
      <c r="K610" s="6">
        <f>_xlfn.XLOOKUP(D610,products!$A$2:$A$49,products!$D$2:$D$49,,0)</f>
        <v>2.5</v>
      </c>
      <c r="L610">
        <f>_xlfn.XLOOKUP(D610,products!$A$2:$A$49,products!$E$2:$E$49,,0)</f>
        <v>27.945</v>
      </c>
      <c r="M610">
        <f t="shared" si="27"/>
        <v>55.89</v>
      </c>
      <c r="N610" t="str">
        <f t="shared" si="28"/>
        <v>Excelsa</v>
      </c>
      <c r="O610" t="str">
        <f t="shared" si="29"/>
        <v>Dark</v>
      </c>
      <c r="P610" t="str">
        <f>_xlfn.XLOOKUP(orders!C610,customers!$A$2:$A$1001,customers!$I$2:$I$1001,,0)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_xlfn.XLOOKUP(orders!D611,products!$A$2:$A$49,products!$B$2:$B$49,,0)</f>
        <v>Lib</v>
      </c>
      <c r="J611" t="str">
        <f>_xlfn.XLOOKUP(D611,products!$A$2:$A$49,products!$C$2:$C$49,,0)</f>
        <v>M</v>
      </c>
      <c r="K611" s="6">
        <f>_xlfn.XLOOKUP(D611,products!$A$2:$A$49,products!$D$2:$D$49,,0)</f>
        <v>0.2</v>
      </c>
      <c r="L611">
        <f>_xlfn.XLOOKUP(D611,products!$A$2:$A$49,products!$E$2:$E$49,,0)</f>
        <v>4.3650000000000002</v>
      </c>
      <c r="M611">
        <f t="shared" si="27"/>
        <v>26.19</v>
      </c>
      <c r="N611" t="str">
        <f t="shared" si="28"/>
        <v>Liberica</v>
      </c>
      <c r="O611" t="str">
        <f t="shared" si="29"/>
        <v>Medium</v>
      </c>
      <c r="P611" t="str">
        <f>_xlfn.XLOOKUP(orders!C611,customers!$A$2:$A$1001,customers!$I$2:$I$1001,,0)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_xlfn.XLOOKUP(orders!D612,products!$A$2:$A$49,products!$B$2:$B$49,,0)</f>
        <v>Rob</v>
      </c>
      <c r="J612" t="str">
        <f>_xlfn.XLOOKUP(D612,products!$A$2:$A$49,products!$C$2:$C$49,,0)</f>
        <v>M</v>
      </c>
      <c r="K612" s="6">
        <f>_xlfn.XLOOKUP(D612,products!$A$2:$A$49,products!$D$2:$D$49,,0)</f>
        <v>1</v>
      </c>
      <c r="L612">
        <f>_xlfn.XLOOKUP(D612,products!$A$2:$A$49,products!$E$2:$E$49,,0)</f>
        <v>9.9499999999999993</v>
      </c>
      <c r="M612">
        <f t="shared" si="27"/>
        <v>39.799999999999997</v>
      </c>
      <c r="N612" t="str">
        <f t="shared" si="28"/>
        <v>Robusta</v>
      </c>
      <c r="O612" t="str">
        <f t="shared" si="29"/>
        <v>Medium</v>
      </c>
      <c r="P612" t="str">
        <f>_xlfn.XLOOKUP(orders!C612,customers!$A$2:$A$1001,customers!$I$2:$I$1001,,0)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_xlfn.XLOOKUP(orders!D613,products!$A$2:$A$49,products!$B$2:$B$49,,0)</f>
        <v>Exc</v>
      </c>
      <c r="J613" t="str">
        <f>_xlfn.XLOOKUP(D613,products!$A$2:$A$49,products!$C$2:$C$49,,0)</f>
        <v>L</v>
      </c>
      <c r="K613" s="6">
        <f>_xlfn.XLOOKUP(D613,products!$A$2:$A$49,products!$D$2:$D$49,,0)</f>
        <v>2.5</v>
      </c>
      <c r="L613">
        <f>_xlfn.XLOOKUP(D613,products!$A$2:$A$49,products!$E$2:$E$49,,0)</f>
        <v>34.154999999999994</v>
      </c>
      <c r="M613">
        <f t="shared" si="27"/>
        <v>68.309999999999988</v>
      </c>
      <c r="N613" t="str">
        <f t="shared" si="28"/>
        <v>Excelsa</v>
      </c>
      <c r="O613" t="str">
        <f t="shared" si="29"/>
        <v>Light</v>
      </c>
      <c r="P613" t="str">
        <f>_xlfn.XLOOKUP(orders!C613,customers!$A$2:$A$1001,customers!$I$2:$I$1001,,0)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_xlfn.XLOOKUP(orders!D614,products!$A$2:$A$49,products!$B$2:$B$49,,0)</f>
        <v>Ara</v>
      </c>
      <c r="J614" t="str">
        <f>_xlfn.XLOOKUP(D614,products!$A$2:$A$49,products!$C$2:$C$49,,0)</f>
        <v>M</v>
      </c>
      <c r="K614" s="6">
        <f>_xlfn.XLOOKUP(D614,products!$A$2:$A$49,products!$D$2:$D$49,,0)</f>
        <v>0.2</v>
      </c>
      <c r="L614">
        <f>_xlfn.XLOOKUP(D614,products!$A$2:$A$49,products!$E$2:$E$49,,0)</f>
        <v>3.375</v>
      </c>
      <c r="M614">
        <f t="shared" si="27"/>
        <v>13.5</v>
      </c>
      <c r="N614" t="str">
        <f t="shared" si="28"/>
        <v>Arabica</v>
      </c>
      <c r="O614" t="str">
        <f t="shared" si="29"/>
        <v>Medium</v>
      </c>
      <c r="P614" t="str">
        <f>_xlfn.XLOOKUP(orders!C614,customers!$A$2:$A$1001,customers!$I$2:$I$1001,,0)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_xlfn.XLOOKUP(orders!D615,products!$A$2:$A$49,products!$B$2:$B$49,,0)</f>
        <v>Rob</v>
      </c>
      <c r="J615" t="str">
        <f>_xlfn.XLOOKUP(D615,products!$A$2:$A$49,products!$C$2:$C$49,,0)</f>
        <v>M</v>
      </c>
      <c r="K615" s="6">
        <f>_xlfn.XLOOKUP(D615,products!$A$2:$A$49,products!$D$2:$D$49,,0)</f>
        <v>0.5</v>
      </c>
      <c r="L615">
        <f>_xlfn.XLOOKUP(D615,products!$A$2:$A$49,products!$E$2:$E$49,,0)</f>
        <v>5.97</v>
      </c>
      <c r="M615">
        <f t="shared" si="27"/>
        <v>5.97</v>
      </c>
      <c r="N615" t="str">
        <f t="shared" si="28"/>
        <v>Robusta</v>
      </c>
      <c r="O615" t="str">
        <f t="shared" si="29"/>
        <v>Medium</v>
      </c>
      <c r="P615" t="str">
        <f>_xlfn.XLOOKUP(orders!C615,customers!$A$2:$A$1001,customers!$I$2:$I$1001,,0)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_xlfn.XLOOKUP(orders!D616,products!$A$2:$A$49,products!$B$2:$B$49,,0)</f>
        <v>Rob</v>
      </c>
      <c r="J616" t="str">
        <f>_xlfn.XLOOKUP(D616,products!$A$2:$A$49,products!$C$2:$C$49,,0)</f>
        <v>M</v>
      </c>
      <c r="K616" s="6">
        <f>_xlfn.XLOOKUP(D616,products!$A$2:$A$49,products!$D$2:$D$49,,0)</f>
        <v>0.5</v>
      </c>
      <c r="L616">
        <f>_xlfn.XLOOKUP(D616,products!$A$2:$A$49,products!$E$2:$E$49,,0)</f>
        <v>5.97</v>
      </c>
      <c r="M616">
        <f t="shared" si="27"/>
        <v>29.849999999999998</v>
      </c>
      <c r="N616" t="str">
        <f t="shared" si="28"/>
        <v>Robusta</v>
      </c>
      <c r="O616" t="str">
        <f t="shared" si="29"/>
        <v>Medium</v>
      </c>
      <c r="P616" t="str">
        <f>_xlfn.XLOOKUP(orders!C616,customers!$A$2:$A$1001,customers!$I$2:$I$1001,,0)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_xlfn.XLOOKUP(orders!D617,products!$A$2:$A$49,products!$B$2:$B$49,,0)</f>
        <v>Lib</v>
      </c>
      <c r="J617" t="str">
        <f>_xlfn.XLOOKUP(D617,products!$A$2:$A$49,products!$C$2:$C$49,,0)</f>
        <v>L</v>
      </c>
      <c r="K617" s="6">
        <f>_xlfn.XLOOKUP(D617,products!$A$2:$A$49,products!$D$2:$D$49,,0)</f>
        <v>2.5</v>
      </c>
      <c r="L617">
        <f>_xlfn.XLOOKUP(D617,products!$A$2:$A$49,products!$E$2:$E$49,,0)</f>
        <v>36.454999999999998</v>
      </c>
      <c r="M617">
        <f t="shared" si="27"/>
        <v>72.91</v>
      </c>
      <c r="N617" t="str">
        <f t="shared" si="28"/>
        <v>Liberica</v>
      </c>
      <c r="O617" t="str">
        <f t="shared" si="29"/>
        <v>Light</v>
      </c>
      <c r="P617" t="str">
        <f>_xlfn.XLOOKUP(orders!C617,customers!$A$2:$A$1001,customers!$I$2:$I$1001,,0)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_xlfn.XLOOKUP(orders!D618,products!$A$2:$A$49,products!$B$2:$B$49,,0)</f>
        <v>Exc</v>
      </c>
      <c r="J618" t="str">
        <f>_xlfn.XLOOKUP(D618,products!$A$2:$A$49,products!$C$2:$C$49,,0)</f>
        <v>M</v>
      </c>
      <c r="K618" s="6">
        <f>_xlfn.XLOOKUP(D618,products!$A$2:$A$49,products!$D$2:$D$49,,0)</f>
        <v>2.5</v>
      </c>
      <c r="L618">
        <f>_xlfn.XLOOKUP(D618,products!$A$2:$A$49,products!$E$2:$E$49,,0)</f>
        <v>31.624999999999996</v>
      </c>
      <c r="M618">
        <f t="shared" si="27"/>
        <v>126.49999999999999</v>
      </c>
      <c r="N618" t="str">
        <f t="shared" si="28"/>
        <v>Excelsa</v>
      </c>
      <c r="O618" t="str">
        <f t="shared" si="29"/>
        <v>Medium</v>
      </c>
      <c r="P618" t="str">
        <f>_xlfn.XLOOKUP(orders!C618,customers!$A$2:$A$1001,customers!$I$2:$I$1001,,0)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_xlfn.XLOOKUP(orders!D619,products!$A$2:$A$49,products!$B$2:$B$49,,0)</f>
        <v>Lib</v>
      </c>
      <c r="J619" t="str">
        <f>_xlfn.XLOOKUP(D619,products!$A$2:$A$49,products!$C$2:$C$49,,0)</f>
        <v>M</v>
      </c>
      <c r="K619" s="6">
        <f>_xlfn.XLOOKUP(D619,products!$A$2:$A$49,products!$D$2:$D$49,,0)</f>
        <v>2.5</v>
      </c>
      <c r="L619">
        <f>_xlfn.XLOOKUP(D619,products!$A$2:$A$49,products!$E$2:$E$49,,0)</f>
        <v>33.464999999999996</v>
      </c>
      <c r="M619">
        <f t="shared" si="27"/>
        <v>33.464999999999996</v>
      </c>
      <c r="N619" t="str">
        <f t="shared" si="28"/>
        <v>Liberica</v>
      </c>
      <c r="O619" t="str">
        <f t="shared" si="29"/>
        <v>Medium</v>
      </c>
      <c r="P619" t="str">
        <f>_xlfn.XLOOKUP(orders!C619,customers!$A$2:$A$1001,customers!$I$2:$I$1001,,0)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_xlfn.XLOOKUP(orders!D620,products!$A$2:$A$49,products!$B$2:$B$49,,0)</f>
        <v>Exc</v>
      </c>
      <c r="J620" t="str">
        <f>_xlfn.XLOOKUP(D620,products!$A$2:$A$49,products!$C$2:$C$49,,0)</f>
        <v>D</v>
      </c>
      <c r="K620" s="6">
        <f>_xlfn.XLOOKUP(D620,products!$A$2:$A$49,products!$D$2:$D$49,,0)</f>
        <v>1</v>
      </c>
      <c r="L620">
        <f>_xlfn.XLOOKUP(D620,products!$A$2:$A$49,products!$E$2:$E$49,,0)</f>
        <v>12.15</v>
      </c>
      <c r="M620">
        <f t="shared" si="27"/>
        <v>72.900000000000006</v>
      </c>
      <c r="N620" t="str">
        <f t="shared" si="28"/>
        <v>Excelsa</v>
      </c>
      <c r="O620" t="str">
        <f t="shared" si="29"/>
        <v>Dark</v>
      </c>
      <c r="P620" t="str">
        <f>_xlfn.XLOOKUP(orders!C620,customers!$A$2:$A$1001,customers!$I$2:$I$1001,,0)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_xlfn.XLOOKUP(orders!D621,products!$A$2:$A$49,products!$B$2:$B$49,,0)</f>
        <v>Lib</v>
      </c>
      <c r="J621" t="str">
        <f>_xlfn.XLOOKUP(D621,products!$A$2:$A$49,products!$C$2:$C$49,,0)</f>
        <v>D</v>
      </c>
      <c r="K621" s="6">
        <f>_xlfn.XLOOKUP(D621,products!$A$2:$A$49,products!$D$2:$D$49,,0)</f>
        <v>0.5</v>
      </c>
      <c r="L621">
        <f>_xlfn.XLOOKUP(D621,products!$A$2:$A$49,products!$E$2:$E$49,,0)</f>
        <v>7.77</v>
      </c>
      <c r="M621">
        <f t="shared" si="27"/>
        <v>15.54</v>
      </c>
      <c r="N621" t="str">
        <f t="shared" si="28"/>
        <v>Liberica</v>
      </c>
      <c r="O621" t="str">
        <f t="shared" si="29"/>
        <v>Dark</v>
      </c>
      <c r="P621" t="str">
        <f>_xlfn.XLOOKUP(orders!C621,customers!$A$2:$A$1001,customers!$I$2:$I$1001,,0)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_xlfn.XLOOKUP(orders!D622,products!$A$2:$A$49,products!$B$2:$B$49,,0)</f>
        <v>Ara</v>
      </c>
      <c r="J622" t="str">
        <f>_xlfn.XLOOKUP(D622,products!$A$2:$A$49,products!$C$2:$C$49,,0)</f>
        <v>M</v>
      </c>
      <c r="K622" s="6">
        <f>_xlfn.XLOOKUP(D622,products!$A$2:$A$49,products!$D$2:$D$49,,0)</f>
        <v>0.2</v>
      </c>
      <c r="L622">
        <f>_xlfn.XLOOKUP(D622,products!$A$2:$A$49,products!$E$2:$E$49,,0)</f>
        <v>3.375</v>
      </c>
      <c r="M622">
        <f t="shared" si="27"/>
        <v>20.25</v>
      </c>
      <c r="N622" t="str">
        <f t="shared" si="28"/>
        <v>Arabica</v>
      </c>
      <c r="O622" t="str">
        <f t="shared" si="29"/>
        <v>Medium</v>
      </c>
      <c r="P622" t="str">
        <f>_xlfn.XLOOKUP(orders!C622,customers!$A$2:$A$1001,customers!$I$2:$I$1001,,0)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_xlfn.XLOOKUP(orders!D623,products!$A$2:$A$49,products!$B$2:$B$49,,0)</f>
        <v>Ara</v>
      </c>
      <c r="J623" t="str">
        <f>_xlfn.XLOOKUP(D623,products!$A$2:$A$49,products!$C$2:$C$49,,0)</f>
        <v>L</v>
      </c>
      <c r="K623" s="6">
        <f>_xlfn.XLOOKUP(D623,products!$A$2:$A$49,products!$D$2:$D$49,,0)</f>
        <v>1</v>
      </c>
      <c r="L623">
        <f>_xlfn.XLOOKUP(D623,products!$A$2:$A$49,products!$E$2:$E$49,,0)</f>
        <v>12.95</v>
      </c>
      <c r="M623">
        <f t="shared" si="27"/>
        <v>77.699999999999989</v>
      </c>
      <c r="N623" t="str">
        <f t="shared" si="28"/>
        <v>Arabica</v>
      </c>
      <c r="O623" t="str">
        <f t="shared" si="29"/>
        <v>Light</v>
      </c>
      <c r="P623" t="str">
        <f>_xlfn.XLOOKUP(orders!C623,customers!$A$2:$A$1001,customers!$I$2:$I$1001,,0)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_xlfn.XLOOKUP(orders!D624,products!$A$2:$A$49,products!$B$2:$B$49,,0)</f>
        <v>Lib</v>
      </c>
      <c r="J624" t="str">
        <f>_xlfn.XLOOKUP(D624,products!$A$2:$A$49,products!$C$2:$C$49,,0)</f>
        <v>M</v>
      </c>
      <c r="K624" s="6">
        <f>_xlfn.XLOOKUP(D624,products!$A$2:$A$49,products!$D$2:$D$49,,0)</f>
        <v>2.5</v>
      </c>
      <c r="L624">
        <f>_xlfn.XLOOKUP(D624,products!$A$2:$A$49,products!$E$2:$E$49,,0)</f>
        <v>33.464999999999996</v>
      </c>
      <c r="M624">
        <f t="shared" si="27"/>
        <v>133.85999999999999</v>
      </c>
      <c r="N624" t="str">
        <f t="shared" si="28"/>
        <v>Liberica</v>
      </c>
      <c r="O624" t="str">
        <f t="shared" si="29"/>
        <v>Medium</v>
      </c>
      <c r="P624" t="str">
        <f>_xlfn.XLOOKUP(orders!C624,customers!$A$2:$A$1001,customers!$I$2:$I$1001,,0)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_xlfn.XLOOKUP(orders!D625,products!$A$2:$A$49,products!$B$2:$B$49,,0)</f>
        <v>Exc</v>
      </c>
      <c r="J625" t="str">
        <f>_xlfn.XLOOKUP(D625,products!$A$2:$A$49,products!$C$2:$C$49,,0)</f>
        <v>D</v>
      </c>
      <c r="K625" s="6">
        <f>_xlfn.XLOOKUP(D625,products!$A$2:$A$49,products!$D$2:$D$49,,0)</f>
        <v>1</v>
      </c>
      <c r="L625">
        <f>_xlfn.XLOOKUP(D625,products!$A$2:$A$49,products!$E$2:$E$49,,0)</f>
        <v>12.15</v>
      </c>
      <c r="M625">
        <f t="shared" si="27"/>
        <v>12.15</v>
      </c>
      <c r="N625" t="str">
        <f t="shared" si="28"/>
        <v>Excelsa</v>
      </c>
      <c r="O625" t="str">
        <f t="shared" si="29"/>
        <v>Dark</v>
      </c>
      <c r="P625" t="str">
        <f>_xlfn.XLOOKUP(orders!C625,customers!$A$2:$A$1001,customers!$I$2:$I$1001,,0)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_xlfn.XLOOKUP(orders!D626,products!$A$2:$A$49,products!$B$2:$B$49,,0)</f>
        <v>Exc</v>
      </c>
      <c r="J626" t="str">
        <f>_xlfn.XLOOKUP(D626,products!$A$2:$A$49,products!$C$2:$C$49,,0)</f>
        <v>M</v>
      </c>
      <c r="K626" s="6">
        <f>_xlfn.XLOOKUP(D626,products!$A$2:$A$49,products!$D$2:$D$49,,0)</f>
        <v>2.5</v>
      </c>
      <c r="L626">
        <f>_xlfn.XLOOKUP(D626,products!$A$2:$A$49,products!$E$2:$E$49,,0)</f>
        <v>31.624999999999996</v>
      </c>
      <c r="M626">
        <f t="shared" si="27"/>
        <v>63.249999999999993</v>
      </c>
      <c r="N626" t="str">
        <f t="shared" si="28"/>
        <v>Excelsa</v>
      </c>
      <c r="O626" t="str">
        <f t="shared" si="29"/>
        <v>Medium</v>
      </c>
      <c r="P626" t="str">
        <f>_xlfn.XLOOKUP(orders!C626,customers!$A$2:$A$1001,customers!$I$2:$I$1001,,0)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_xlfn.XLOOKUP(orders!D627,products!$A$2:$A$49,products!$B$2:$B$49,,0)</f>
        <v>Rob</v>
      </c>
      <c r="J627" t="str">
        <f>_xlfn.XLOOKUP(D627,products!$A$2:$A$49,products!$C$2:$C$49,,0)</f>
        <v>L</v>
      </c>
      <c r="K627" s="6">
        <f>_xlfn.XLOOKUP(D627,products!$A$2:$A$49,products!$D$2:$D$49,,0)</f>
        <v>0.5</v>
      </c>
      <c r="L627">
        <f>_xlfn.XLOOKUP(D627,products!$A$2:$A$49,products!$E$2:$E$49,,0)</f>
        <v>7.169999999999999</v>
      </c>
      <c r="M627">
        <f t="shared" si="27"/>
        <v>35.849999999999994</v>
      </c>
      <c r="N627" t="str">
        <f t="shared" si="28"/>
        <v>Robusta</v>
      </c>
      <c r="O627" t="str">
        <f t="shared" si="29"/>
        <v>Light</v>
      </c>
      <c r="P627" t="str">
        <f>_xlfn.XLOOKUP(orders!C627,customers!$A$2:$A$1001,customers!$I$2:$I$1001,,0)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_xlfn.XLOOKUP(orders!D628,products!$A$2:$A$49,products!$B$2:$B$49,,0)</f>
        <v>Ara</v>
      </c>
      <c r="J628" t="str">
        <f>_xlfn.XLOOKUP(D628,products!$A$2:$A$49,products!$C$2:$C$49,,0)</f>
        <v>M</v>
      </c>
      <c r="K628" s="6">
        <f>_xlfn.XLOOKUP(D628,products!$A$2:$A$49,products!$D$2:$D$49,,0)</f>
        <v>2.5</v>
      </c>
      <c r="L628">
        <f>_xlfn.XLOOKUP(D628,products!$A$2:$A$49,products!$E$2:$E$49,,0)</f>
        <v>25.874999999999996</v>
      </c>
      <c r="M628">
        <f t="shared" si="27"/>
        <v>77.624999999999986</v>
      </c>
      <c r="N628" t="str">
        <f t="shared" si="28"/>
        <v>Arabica</v>
      </c>
      <c r="O628" t="str">
        <f t="shared" si="29"/>
        <v>Medium</v>
      </c>
      <c r="P628" t="str">
        <f>_xlfn.XLOOKUP(orders!C628,customers!$A$2:$A$1001,customers!$I$2:$I$1001,,0)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_xlfn.XLOOKUP(orders!D629,products!$A$2:$A$49,products!$B$2:$B$49,,0)</f>
        <v>Exc</v>
      </c>
      <c r="J629" t="str">
        <f>_xlfn.XLOOKUP(D629,products!$A$2:$A$49,products!$C$2:$C$49,,0)</f>
        <v>M</v>
      </c>
      <c r="K629" s="6">
        <f>_xlfn.XLOOKUP(D629,products!$A$2:$A$49,products!$D$2:$D$49,,0)</f>
        <v>2.5</v>
      </c>
      <c r="L629">
        <f>_xlfn.XLOOKUP(D629,products!$A$2:$A$49,products!$E$2:$E$49,,0)</f>
        <v>31.624999999999996</v>
      </c>
      <c r="M629">
        <f t="shared" si="27"/>
        <v>63.249999999999993</v>
      </c>
      <c r="N629" t="str">
        <f t="shared" si="28"/>
        <v>Excelsa</v>
      </c>
      <c r="O629" t="str">
        <f t="shared" si="29"/>
        <v>Medium</v>
      </c>
      <c r="P629" t="str">
        <f>_xlfn.XLOOKUP(orders!C629,customers!$A$2:$A$1001,customers!$I$2:$I$1001,,0)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_xlfn.XLOOKUP(orders!D630,products!$A$2:$A$49,products!$B$2:$B$49,,0)</f>
        <v>Exc</v>
      </c>
      <c r="J630" t="str">
        <f>_xlfn.XLOOKUP(D630,products!$A$2:$A$49,products!$C$2:$C$49,,0)</f>
        <v>L</v>
      </c>
      <c r="K630" s="6">
        <f>_xlfn.XLOOKUP(D630,products!$A$2:$A$49,products!$D$2:$D$49,,0)</f>
        <v>0.2</v>
      </c>
      <c r="L630">
        <f>_xlfn.XLOOKUP(D630,products!$A$2:$A$49,products!$E$2:$E$49,,0)</f>
        <v>4.4550000000000001</v>
      </c>
      <c r="M630">
        <f t="shared" si="27"/>
        <v>26.73</v>
      </c>
      <c r="N630" t="str">
        <f t="shared" si="28"/>
        <v>Excelsa</v>
      </c>
      <c r="O630" t="str">
        <f t="shared" si="29"/>
        <v>Light</v>
      </c>
      <c r="P630" t="str">
        <f>_xlfn.XLOOKUP(orders!C630,customers!$A$2:$A$1001,customers!$I$2:$I$1001,,0)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_xlfn.XLOOKUP(orders!D631,products!$A$2:$A$49,products!$B$2:$B$49,,0)</f>
        <v>Lib</v>
      </c>
      <c r="J631" t="str">
        <f>_xlfn.XLOOKUP(D631,products!$A$2:$A$49,products!$C$2:$C$49,,0)</f>
        <v>D</v>
      </c>
      <c r="K631" s="6">
        <f>_xlfn.XLOOKUP(D631,products!$A$2:$A$49,products!$D$2:$D$49,,0)</f>
        <v>0.5</v>
      </c>
      <c r="L631">
        <f>_xlfn.XLOOKUP(D631,products!$A$2:$A$49,products!$E$2:$E$49,,0)</f>
        <v>7.77</v>
      </c>
      <c r="M631">
        <f t="shared" si="27"/>
        <v>31.08</v>
      </c>
      <c r="N631" t="str">
        <f t="shared" si="28"/>
        <v>Liberica</v>
      </c>
      <c r="O631" t="str">
        <f t="shared" si="29"/>
        <v>Dark</v>
      </c>
      <c r="P631" t="str">
        <f>_xlfn.XLOOKUP(orders!C631,customers!$A$2:$A$1001,customers!$I$2:$I$1001,,0)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_xlfn.XLOOKUP(orders!D632,products!$A$2:$A$49,products!$B$2:$B$49,,0)</f>
        <v>Ara</v>
      </c>
      <c r="J632" t="str">
        <f>_xlfn.XLOOKUP(D632,products!$A$2:$A$49,products!$C$2:$C$49,,0)</f>
        <v>D</v>
      </c>
      <c r="K632" s="6">
        <f>_xlfn.XLOOKUP(D632,products!$A$2:$A$49,products!$D$2:$D$49,,0)</f>
        <v>0.2</v>
      </c>
      <c r="L632">
        <f>_xlfn.XLOOKUP(D632,products!$A$2:$A$49,products!$E$2:$E$49,,0)</f>
        <v>2.9849999999999999</v>
      </c>
      <c r="M632">
        <f t="shared" si="27"/>
        <v>2.9849999999999999</v>
      </c>
      <c r="N632" t="str">
        <f t="shared" si="28"/>
        <v>Arabica</v>
      </c>
      <c r="O632" t="str">
        <f t="shared" si="29"/>
        <v>Dark</v>
      </c>
      <c r="P632" t="str">
        <f>_xlfn.XLOOKUP(orders!C632,customers!$A$2:$A$1001,customers!$I$2:$I$1001,,0)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_xlfn.XLOOKUP(orders!D633,products!$A$2:$A$49,products!$B$2:$B$49,,0)</f>
        <v>Rob</v>
      </c>
      <c r="J633" t="str">
        <f>_xlfn.XLOOKUP(D633,products!$A$2:$A$49,products!$C$2:$C$49,,0)</f>
        <v>D</v>
      </c>
      <c r="K633" s="6">
        <f>_xlfn.XLOOKUP(D633,products!$A$2:$A$49,products!$D$2:$D$49,,0)</f>
        <v>2.5</v>
      </c>
      <c r="L633">
        <f>_xlfn.XLOOKUP(D633,products!$A$2:$A$49,products!$E$2:$E$49,,0)</f>
        <v>20.584999999999997</v>
      </c>
      <c r="M633">
        <f t="shared" si="27"/>
        <v>102.92499999999998</v>
      </c>
      <c r="N633" t="str">
        <f t="shared" si="28"/>
        <v>Robusta</v>
      </c>
      <c r="O633" t="str">
        <f t="shared" si="29"/>
        <v>Dark</v>
      </c>
      <c r="P633" t="str">
        <f>_xlfn.XLOOKUP(orders!C633,customers!$A$2:$A$1001,customers!$I$2:$I$1001,,0)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_xlfn.XLOOKUP(orders!D634,products!$A$2:$A$49,products!$B$2:$B$49,,0)</f>
        <v>Exc</v>
      </c>
      <c r="J634" t="str">
        <f>_xlfn.XLOOKUP(D634,products!$A$2:$A$49,products!$C$2:$C$49,,0)</f>
        <v>L</v>
      </c>
      <c r="K634" s="6">
        <f>_xlfn.XLOOKUP(D634,products!$A$2:$A$49,products!$D$2:$D$49,,0)</f>
        <v>0.5</v>
      </c>
      <c r="L634">
        <f>_xlfn.XLOOKUP(D634,products!$A$2:$A$49,products!$E$2:$E$49,,0)</f>
        <v>8.91</v>
      </c>
      <c r="M634">
        <f t="shared" si="27"/>
        <v>35.64</v>
      </c>
      <c r="N634" t="str">
        <f t="shared" si="28"/>
        <v>Excelsa</v>
      </c>
      <c r="O634" t="str">
        <f t="shared" si="29"/>
        <v>Light</v>
      </c>
      <c r="P634" t="str">
        <f>_xlfn.XLOOKUP(orders!C634,customers!$A$2:$A$1001,customers!$I$2:$I$1001,,0)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_xlfn.XLOOKUP(orders!D635,products!$A$2:$A$49,products!$B$2:$B$49,,0)</f>
        <v>Rob</v>
      </c>
      <c r="J635" t="str">
        <f>_xlfn.XLOOKUP(D635,products!$A$2:$A$49,products!$C$2:$C$49,,0)</f>
        <v>L</v>
      </c>
      <c r="K635" s="6">
        <f>_xlfn.XLOOKUP(D635,products!$A$2:$A$49,products!$D$2:$D$49,,0)</f>
        <v>1</v>
      </c>
      <c r="L635">
        <f>_xlfn.XLOOKUP(D635,products!$A$2:$A$49,products!$E$2:$E$49,,0)</f>
        <v>11.95</v>
      </c>
      <c r="M635">
        <f t="shared" si="27"/>
        <v>47.8</v>
      </c>
      <c r="N635" t="str">
        <f t="shared" si="28"/>
        <v>Robusta</v>
      </c>
      <c r="O635" t="str">
        <f t="shared" si="29"/>
        <v>Light</v>
      </c>
      <c r="P635" t="str">
        <f>_xlfn.XLOOKUP(orders!C635,customers!$A$2:$A$1001,customers!$I$2:$I$1001,,0)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_xlfn.XLOOKUP(orders!D636,products!$A$2:$A$49,products!$B$2:$B$49,,0)</f>
        <v>Lib</v>
      </c>
      <c r="J636" t="str">
        <f>_xlfn.XLOOKUP(D636,products!$A$2:$A$49,products!$C$2:$C$49,,0)</f>
        <v>M</v>
      </c>
      <c r="K636" s="6">
        <f>_xlfn.XLOOKUP(D636,products!$A$2:$A$49,products!$D$2:$D$49,,0)</f>
        <v>1</v>
      </c>
      <c r="L636">
        <f>_xlfn.XLOOKUP(D636,products!$A$2:$A$49,products!$E$2:$E$49,,0)</f>
        <v>14.55</v>
      </c>
      <c r="M636">
        <f t="shared" si="27"/>
        <v>43.650000000000006</v>
      </c>
      <c r="N636" t="str">
        <f t="shared" si="28"/>
        <v>Liberica</v>
      </c>
      <c r="O636" t="str">
        <f t="shared" si="29"/>
        <v>Medium</v>
      </c>
      <c r="P636" t="str">
        <f>_xlfn.XLOOKUP(orders!C636,customers!$A$2:$A$1001,customers!$I$2:$I$1001,,0)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_xlfn.XLOOKUP(orders!D637,products!$A$2:$A$49,products!$B$2:$B$49,,0)</f>
        <v>Exc</v>
      </c>
      <c r="J637" t="str">
        <f>_xlfn.XLOOKUP(D637,products!$A$2:$A$49,products!$C$2:$C$49,,0)</f>
        <v>L</v>
      </c>
      <c r="K637" s="6">
        <f>_xlfn.XLOOKUP(D637,products!$A$2:$A$49,products!$D$2:$D$49,,0)</f>
        <v>0.5</v>
      </c>
      <c r="L637">
        <f>_xlfn.XLOOKUP(D637,products!$A$2:$A$49,products!$E$2:$E$49,,0)</f>
        <v>8.91</v>
      </c>
      <c r="M637">
        <f t="shared" si="27"/>
        <v>35.64</v>
      </c>
      <c r="N637" t="str">
        <f t="shared" si="28"/>
        <v>Excelsa</v>
      </c>
      <c r="O637" t="str">
        <f t="shared" si="29"/>
        <v>Light</v>
      </c>
      <c r="P637" t="str">
        <f>_xlfn.XLOOKUP(orders!C637,customers!$A$2:$A$1001,customers!$I$2:$I$1001,,0)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_xlfn.XLOOKUP(orders!D638,products!$A$2:$A$49,products!$B$2:$B$49,,0)</f>
        <v>Lib</v>
      </c>
      <c r="J638" t="str">
        <f>_xlfn.XLOOKUP(D638,products!$A$2:$A$49,products!$C$2:$C$49,,0)</f>
        <v>L</v>
      </c>
      <c r="K638" s="6">
        <f>_xlfn.XLOOKUP(D638,products!$A$2:$A$49,products!$D$2:$D$49,,0)</f>
        <v>1</v>
      </c>
      <c r="L638">
        <f>_xlfn.XLOOKUP(D638,products!$A$2:$A$49,products!$E$2:$E$49,,0)</f>
        <v>15.85</v>
      </c>
      <c r="M638">
        <f t="shared" si="27"/>
        <v>95.1</v>
      </c>
      <c r="N638" t="str">
        <f t="shared" si="28"/>
        <v>Liberica</v>
      </c>
      <c r="O638" t="str">
        <f t="shared" si="29"/>
        <v>Light</v>
      </c>
      <c r="P638" t="str">
        <f>_xlfn.XLOOKUP(orders!C638,customers!$A$2:$A$1001,customers!$I$2:$I$1001,,0)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_xlfn.XLOOKUP(orders!D639,products!$A$2:$A$49,products!$B$2:$B$49,,0)</f>
        <v>Exc</v>
      </c>
      <c r="J639" t="str">
        <f>_xlfn.XLOOKUP(D639,products!$A$2:$A$49,products!$C$2:$C$49,,0)</f>
        <v>M</v>
      </c>
      <c r="K639" s="6">
        <f>_xlfn.XLOOKUP(D639,products!$A$2:$A$49,products!$D$2:$D$49,,0)</f>
        <v>2.5</v>
      </c>
      <c r="L639">
        <f>_xlfn.XLOOKUP(D639,products!$A$2:$A$49,products!$E$2:$E$49,,0)</f>
        <v>31.624999999999996</v>
      </c>
      <c r="M639">
        <f t="shared" si="27"/>
        <v>31.624999999999996</v>
      </c>
      <c r="N639" t="str">
        <f t="shared" si="28"/>
        <v>Excelsa</v>
      </c>
      <c r="O639" t="str">
        <f t="shared" si="29"/>
        <v>Medium</v>
      </c>
      <c r="P639" t="str">
        <f>_xlfn.XLOOKUP(orders!C639,customers!$A$2:$A$1001,customers!$I$2:$I$1001,,0)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_xlfn.XLOOKUP(orders!D640,products!$A$2:$A$49,products!$B$2:$B$49,,0)</f>
        <v>Ara</v>
      </c>
      <c r="J640" t="str">
        <f>_xlfn.XLOOKUP(D640,products!$A$2:$A$49,products!$C$2:$C$49,,0)</f>
        <v>M</v>
      </c>
      <c r="K640" s="6">
        <f>_xlfn.XLOOKUP(D640,products!$A$2:$A$49,products!$D$2:$D$49,,0)</f>
        <v>2.5</v>
      </c>
      <c r="L640">
        <f>_xlfn.XLOOKUP(D640,products!$A$2:$A$49,products!$E$2:$E$49,,0)</f>
        <v>25.874999999999996</v>
      </c>
      <c r="M640">
        <f t="shared" si="27"/>
        <v>77.624999999999986</v>
      </c>
      <c r="N640" t="str">
        <f t="shared" si="28"/>
        <v>Arabica</v>
      </c>
      <c r="O640" t="str">
        <f t="shared" si="29"/>
        <v>Medium</v>
      </c>
      <c r="P640" t="str">
        <f>_xlfn.XLOOKUP(orders!C640,customers!$A$2:$A$1001,customers!$I$2:$I$1001,,0)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_xlfn.XLOOKUP(orders!D641,products!$A$2:$A$49,products!$B$2:$B$49,,0)</f>
        <v>Lib</v>
      </c>
      <c r="J641" t="str">
        <f>_xlfn.XLOOKUP(D641,products!$A$2:$A$49,products!$C$2:$C$49,,0)</f>
        <v>D</v>
      </c>
      <c r="K641" s="6">
        <f>_xlfn.XLOOKUP(D641,products!$A$2:$A$49,products!$D$2:$D$49,,0)</f>
        <v>0.2</v>
      </c>
      <c r="L641">
        <f>_xlfn.XLOOKUP(D641,products!$A$2:$A$49,products!$E$2:$E$49,,0)</f>
        <v>3.8849999999999998</v>
      </c>
      <c r="M641">
        <f t="shared" si="27"/>
        <v>3.8849999999999998</v>
      </c>
      <c r="N641" t="str">
        <f t="shared" si="28"/>
        <v>Liberica</v>
      </c>
      <c r="O641" t="str">
        <f t="shared" si="29"/>
        <v>Dark</v>
      </c>
      <c r="P641" t="str">
        <f>_xlfn.XLOOKUP(orders!C641,customers!$A$2:$A$1001,customers!$I$2:$I$1001,,0)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_xlfn.XLOOKUP(orders!D642,products!$A$2:$A$49,products!$B$2:$B$49,,0)</f>
        <v>Rob</v>
      </c>
      <c r="J642" t="str">
        <f>_xlfn.XLOOKUP(D642,products!$A$2:$A$49,products!$C$2:$C$49,,0)</f>
        <v>L</v>
      </c>
      <c r="K642" s="6">
        <f>_xlfn.XLOOKUP(D642,products!$A$2:$A$49,products!$D$2:$D$49,,0)</f>
        <v>2.5</v>
      </c>
      <c r="L642">
        <f>_xlfn.XLOOKUP(D642,products!$A$2:$A$49,products!$E$2:$E$49,,0)</f>
        <v>27.484999999999996</v>
      </c>
      <c r="M642">
        <f t="shared" si="27"/>
        <v>137.42499999999998</v>
      </c>
      <c r="N642" t="str">
        <f t="shared" si="28"/>
        <v>Robusta</v>
      </c>
      <c r="O642" t="str">
        <f t="shared" si="29"/>
        <v>Light</v>
      </c>
      <c r="P642" t="str">
        <f>_xlfn.XLOOKUP(orders!C642,customers!$A$2:$A$1001,customers!$I$2:$I$1001,,0)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_xlfn.XLOOKUP(orders!D643,products!$A$2:$A$49,products!$B$2:$B$49,,0)</f>
        <v>Rob</v>
      </c>
      <c r="J643" t="str">
        <f>_xlfn.XLOOKUP(D643,products!$A$2:$A$49,products!$C$2:$C$49,,0)</f>
        <v>L</v>
      </c>
      <c r="K643" s="6">
        <f>_xlfn.XLOOKUP(D643,products!$A$2:$A$49,products!$D$2:$D$49,,0)</f>
        <v>1</v>
      </c>
      <c r="L643">
        <f>_xlfn.XLOOKUP(D643,products!$A$2:$A$49,products!$E$2:$E$49,,0)</f>
        <v>11.95</v>
      </c>
      <c r="M643">
        <f t="shared" ref="M643:M706" si="30">L643*E643</f>
        <v>35.849999999999994</v>
      </c>
      <c r="N643" t="str">
        <f t="shared" ref="N643:N706" si="31">IF(I643="Rob","Robusta",IF(I643="Exc","Excelsa",IF(I643="Ara","Arabica",IF(I643="Lib","Liberica"))))</f>
        <v>Robusta</v>
      </c>
      <c r="O643" t="str">
        <f t="shared" ref="O643:O706" si="32">IF(J643="M","Medium",IF(J643="L", "Light",IF(J643="D","Dark","")))</f>
        <v>Light</v>
      </c>
      <c r="P643" t="str">
        <f>_xlfn.XLOOKUP(orders!C643,customers!$A$2:$A$1001,customers!$I$2:$I$1001,,0)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_xlfn.XLOOKUP(orders!D644,products!$A$2:$A$49,products!$B$2:$B$49,,0)</f>
        <v>Exc</v>
      </c>
      <c r="J644" t="str">
        <f>_xlfn.XLOOKUP(D644,products!$A$2:$A$49,products!$C$2:$C$49,,0)</f>
        <v>M</v>
      </c>
      <c r="K644" s="6">
        <f>_xlfn.XLOOKUP(D644,products!$A$2:$A$49,products!$D$2:$D$49,,0)</f>
        <v>0.2</v>
      </c>
      <c r="L644">
        <f>_xlfn.XLOOKUP(D644,products!$A$2:$A$49,products!$E$2:$E$49,,0)</f>
        <v>4.125</v>
      </c>
      <c r="M644">
        <f t="shared" si="30"/>
        <v>8.25</v>
      </c>
      <c r="N644" t="str">
        <f t="shared" si="31"/>
        <v>Excelsa</v>
      </c>
      <c r="O644" t="str">
        <f t="shared" si="32"/>
        <v>Medium</v>
      </c>
      <c r="P644" t="str">
        <f>_xlfn.XLOOKUP(orders!C644,customers!$A$2:$A$1001,customers!$I$2:$I$1001,,0)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_xlfn.XLOOKUP(orders!D645,products!$A$2:$A$49,products!$B$2:$B$49,,0)</f>
        <v>Exc</v>
      </c>
      <c r="J645" t="str">
        <f>_xlfn.XLOOKUP(D645,products!$A$2:$A$49,products!$C$2:$C$49,,0)</f>
        <v>L</v>
      </c>
      <c r="K645" s="6">
        <f>_xlfn.XLOOKUP(D645,products!$A$2:$A$49,products!$D$2:$D$49,,0)</f>
        <v>2.5</v>
      </c>
      <c r="L645">
        <f>_xlfn.XLOOKUP(D645,products!$A$2:$A$49,products!$E$2:$E$49,,0)</f>
        <v>34.154999999999994</v>
      </c>
      <c r="M645">
        <f t="shared" si="30"/>
        <v>102.46499999999997</v>
      </c>
      <c r="N645" t="str">
        <f t="shared" si="31"/>
        <v>Excelsa</v>
      </c>
      <c r="O645" t="str">
        <f t="shared" si="32"/>
        <v>Light</v>
      </c>
      <c r="P645" t="str">
        <f>_xlfn.XLOOKUP(orders!C645,customers!$A$2:$A$1001,customers!$I$2:$I$1001,,0)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_xlfn.XLOOKUP(orders!D646,products!$A$2:$A$49,products!$B$2:$B$49,,0)</f>
        <v>Rob</v>
      </c>
      <c r="J646" t="str">
        <f>_xlfn.XLOOKUP(D646,products!$A$2:$A$49,products!$C$2:$C$49,,0)</f>
        <v>D</v>
      </c>
      <c r="K646" s="6">
        <f>_xlfn.XLOOKUP(D646,products!$A$2:$A$49,products!$D$2:$D$49,,0)</f>
        <v>2.5</v>
      </c>
      <c r="L646">
        <f>_xlfn.XLOOKUP(D646,products!$A$2:$A$49,products!$E$2:$E$49,,0)</f>
        <v>20.584999999999997</v>
      </c>
      <c r="M646">
        <f t="shared" si="30"/>
        <v>41.169999999999995</v>
      </c>
      <c r="N646" t="str">
        <f t="shared" si="31"/>
        <v>Robusta</v>
      </c>
      <c r="O646" t="str">
        <f t="shared" si="32"/>
        <v>Dark</v>
      </c>
      <c r="P646" t="str">
        <f>_xlfn.XLOOKUP(orders!C646,customers!$A$2:$A$1001,customers!$I$2:$I$1001,,0)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_xlfn.XLOOKUP(orders!D647,products!$A$2:$A$49,products!$B$2:$B$49,,0)</f>
        <v>Ara</v>
      </c>
      <c r="J647" t="str">
        <f>_xlfn.XLOOKUP(D647,products!$A$2:$A$49,products!$C$2:$C$49,,0)</f>
        <v>D</v>
      </c>
      <c r="K647" s="6">
        <f>_xlfn.XLOOKUP(D647,products!$A$2:$A$49,products!$D$2:$D$49,,0)</f>
        <v>2.5</v>
      </c>
      <c r="L647">
        <f>_xlfn.XLOOKUP(D647,products!$A$2:$A$49,products!$E$2:$E$49,,0)</f>
        <v>22.884999999999998</v>
      </c>
      <c r="M647">
        <f t="shared" si="30"/>
        <v>68.655000000000001</v>
      </c>
      <c r="N647" t="str">
        <f t="shared" si="31"/>
        <v>Arabica</v>
      </c>
      <c r="O647" t="str">
        <f t="shared" si="32"/>
        <v>Dark</v>
      </c>
      <c r="P647" t="str">
        <f>_xlfn.XLOOKUP(orders!C647,customers!$A$2:$A$1001,customers!$I$2:$I$1001,,0)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_xlfn.XLOOKUP(orders!D648,products!$A$2:$A$49,products!$B$2:$B$49,,0)</f>
        <v>Ara</v>
      </c>
      <c r="J648" t="str">
        <f>_xlfn.XLOOKUP(D648,products!$A$2:$A$49,products!$C$2:$C$49,,0)</f>
        <v>D</v>
      </c>
      <c r="K648" s="6">
        <f>_xlfn.XLOOKUP(D648,products!$A$2:$A$49,products!$D$2:$D$49,,0)</f>
        <v>1</v>
      </c>
      <c r="L648">
        <f>_xlfn.XLOOKUP(D648,products!$A$2:$A$49,products!$E$2:$E$49,,0)</f>
        <v>9.9499999999999993</v>
      </c>
      <c r="M648">
        <f t="shared" si="30"/>
        <v>9.9499999999999993</v>
      </c>
      <c r="N648" t="str">
        <f t="shared" si="31"/>
        <v>Arabica</v>
      </c>
      <c r="O648" t="str">
        <f t="shared" si="32"/>
        <v>Dark</v>
      </c>
      <c r="P648" t="str">
        <f>_xlfn.XLOOKUP(orders!C648,customers!$A$2:$A$1001,customers!$I$2:$I$1001,,0)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_xlfn.XLOOKUP(orders!D649,products!$A$2:$A$49,products!$B$2:$B$49,,0)</f>
        <v>Lib</v>
      </c>
      <c r="J649" t="str">
        <f>_xlfn.XLOOKUP(D649,products!$A$2:$A$49,products!$C$2:$C$49,,0)</f>
        <v>L</v>
      </c>
      <c r="K649" s="6">
        <f>_xlfn.XLOOKUP(D649,products!$A$2:$A$49,products!$D$2:$D$49,,0)</f>
        <v>0.5</v>
      </c>
      <c r="L649">
        <f>_xlfn.XLOOKUP(D649,products!$A$2:$A$49,products!$E$2:$E$49,,0)</f>
        <v>9.51</v>
      </c>
      <c r="M649">
        <f t="shared" si="30"/>
        <v>28.53</v>
      </c>
      <c r="N649" t="str">
        <f t="shared" si="31"/>
        <v>Liberica</v>
      </c>
      <c r="O649" t="str">
        <f t="shared" si="32"/>
        <v>Light</v>
      </c>
      <c r="P649" t="str">
        <f>_xlfn.XLOOKUP(orders!C649,customers!$A$2:$A$1001,customers!$I$2:$I$1001,,0)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_xlfn.XLOOKUP(orders!D650,products!$A$2:$A$49,products!$B$2:$B$49,,0)</f>
        <v>Rob</v>
      </c>
      <c r="J650" t="str">
        <f>_xlfn.XLOOKUP(D650,products!$A$2:$A$49,products!$C$2:$C$49,,0)</f>
        <v>D</v>
      </c>
      <c r="K650" s="6">
        <f>_xlfn.XLOOKUP(D650,products!$A$2:$A$49,products!$D$2:$D$49,,0)</f>
        <v>0.2</v>
      </c>
      <c r="L650">
        <f>_xlfn.XLOOKUP(D650,products!$A$2:$A$49,products!$E$2:$E$49,,0)</f>
        <v>2.6849999999999996</v>
      </c>
      <c r="M650">
        <f t="shared" si="30"/>
        <v>16.11</v>
      </c>
      <c r="N650" t="str">
        <f t="shared" si="31"/>
        <v>Robusta</v>
      </c>
      <c r="O650" t="str">
        <f t="shared" si="32"/>
        <v>Dark</v>
      </c>
      <c r="P650" t="str">
        <f>_xlfn.XLOOKUP(orders!C650,customers!$A$2:$A$1001,customers!$I$2:$I$1001,,0)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_xlfn.XLOOKUP(orders!D651,products!$A$2:$A$49,products!$B$2:$B$49,,0)</f>
        <v>Lib</v>
      </c>
      <c r="J651" t="str">
        <f>_xlfn.XLOOKUP(D651,products!$A$2:$A$49,products!$C$2:$C$49,,0)</f>
        <v>L</v>
      </c>
      <c r="K651" s="6">
        <f>_xlfn.XLOOKUP(D651,products!$A$2:$A$49,products!$D$2:$D$49,,0)</f>
        <v>1</v>
      </c>
      <c r="L651">
        <f>_xlfn.XLOOKUP(D651,products!$A$2:$A$49,products!$E$2:$E$49,,0)</f>
        <v>15.85</v>
      </c>
      <c r="M651">
        <f t="shared" si="30"/>
        <v>95.1</v>
      </c>
      <c r="N651" t="str">
        <f t="shared" si="31"/>
        <v>Liberica</v>
      </c>
      <c r="O651" t="str">
        <f t="shared" si="32"/>
        <v>Light</v>
      </c>
      <c r="P651" t="str">
        <f>_xlfn.XLOOKUP(orders!C651,customers!$A$2:$A$1001,customers!$I$2:$I$1001,,0)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_xlfn.XLOOKUP(orders!D652,products!$A$2:$A$49,products!$B$2:$B$49,,0)</f>
        <v>Rob</v>
      </c>
      <c r="J652" t="str">
        <f>_xlfn.XLOOKUP(D652,products!$A$2:$A$49,products!$C$2:$C$49,,0)</f>
        <v>D</v>
      </c>
      <c r="K652" s="6">
        <f>_xlfn.XLOOKUP(D652,products!$A$2:$A$49,products!$D$2:$D$49,,0)</f>
        <v>0.5</v>
      </c>
      <c r="L652">
        <f>_xlfn.XLOOKUP(D652,products!$A$2:$A$49,products!$E$2:$E$49,,0)</f>
        <v>5.3699999999999992</v>
      </c>
      <c r="M652">
        <f t="shared" si="30"/>
        <v>5.3699999999999992</v>
      </c>
      <c r="N652" t="str">
        <f t="shared" si="31"/>
        <v>Robusta</v>
      </c>
      <c r="O652" t="str">
        <f t="shared" si="32"/>
        <v>Dark</v>
      </c>
      <c r="P652" t="str">
        <f>_xlfn.XLOOKUP(orders!C652,customers!$A$2:$A$1001,customers!$I$2:$I$1001,,0)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_xlfn.XLOOKUP(orders!D653,products!$A$2:$A$49,products!$B$2:$B$49,,0)</f>
        <v>Rob</v>
      </c>
      <c r="J653" t="str">
        <f>_xlfn.XLOOKUP(D653,products!$A$2:$A$49,products!$C$2:$C$49,,0)</f>
        <v>L</v>
      </c>
      <c r="K653" s="6">
        <f>_xlfn.XLOOKUP(D653,products!$A$2:$A$49,products!$D$2:$D$49,,0)</f>
        <v>1</v>
      </c>
      <c r="L653">
        <f>_xlfn.XLOOKUP(D653,products!$A$2:$A$49,products!$E$2:$E$49,,0)</f>
        <v>11.95</v>
      </c>
      <c r="M653">
        <f t="shared" si="30"/>
        <v>47.8</v>
      </c>
      <c r="N653" t="str">
        <f t="shared" si="31"/>
        <v>Robusta</v>
      </c>
      <c r="O653" t="str">
        <f t="shared" si="32"/>
        <v>Light</v>
      </c>
      <c r="P653" t="str">
        <f>_xlfn.XLOOKUP(orders!C653,customers!$A$2:$A$1001,customers!$I$2:$I$1001,,0)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_xlfn.XLOOKUP(orders!D654,products!$A$2:$A$49,products!$B$2:$B$49,,0)</f>
        <v>Lib</v>
      </c>
      <c r="J654" t="str">
        <f>_xlfn.XLOOKUP(D654,products!$A$2:$A$49,products!$C$2:$C$49,,0)</f>
        <v>L</v>
      </c>
      <c r="K654" s="6">
        <f>_xlfn.XLOOKUP(D654,products!$A$2:$A$49,products!$D$2:$D$49,,0)</f>
        <v>1</v>
      </c>
      <c r="L654">
        <f>_xlfn.XLOOKUP(D654,products!$A$2:$A$49,products!$E$2:$E$49,,0)</f>
        <v>15.85</v>
      </c>
      <c r="M654">
        <f t="shared" si="30"/>
        <v>63.4</v>
      </c>
      <c r="N654" t="str">
        <f t="shared" si="31"/>
        <v>Liberica</v>
      </c>
      <c r="O654" t="str">
        <f t="shared" si="32"/>
        <v>Light</v>
      </c>
      <c r="P654" t="str">
        <f>_xlfn.XLOOKUP(orders!C654,customers!$A$2:$A$1001,customers!$I$2:$I$1001,,0)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_xlfn.XLOOKUP(orders!D655,products!$A$2:$A$49,products!$B$2:$B$49,,0)</f>
        <v>Ara</v>
      </c>
      <c r="J655" t="str">
        <f>_xlfn.XLOOKUP(D655,products!$A$2:$A$49,products!$C$2:$C$49,,0)</f>
        <v>M</v>
      </c>
      <c r="K655" s="6">
        <f>_xlfn.XLOOKUP(D655,products!$A$2:$A$49,products!$D$2:$D$49,,0)</f>
        <v>2.5</v>
      </c>
      <c r="L655">
        <f>_xlfn.XLOOKUP(D655,products!$A$2:$A$49,products!$E$2:$E$49,,0)</f>
        <v>25.874999999999996</v>
      </c>
      <c r="M655">
        <f t="shared" si="30"/>
        <v>103.49999999999999</v>
      </c>
      <c r="N655" t="str">
        <f t="shared" si="31"/>
        <v>Arabica</v>
      </c>
      <c r="O655" t="str">
        <f t="shared" si="32"/>
        <v>Medium</v>
      </c>
      <c r="P655" t="str">
        <f>_xlfn.XLOOKUP(orders!C655,customers!$A$2:$A$1001,customers!$I$2:$I$1001,,0)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_xlfn.XLOOKUP(orders!D656,products!$A$2:$A$49,products!$B$2:$B$49,,0)</f>
        <v>Ara</v>
      </c>
      <c r="J656" t="str">
        <f>_xlfn.XLOOKUP(D656,products!$A$2:$A$49,products!$C$2:$C$49,,0)</f>
        <v>D</v>
      </c>
      <c r="K656" s="6">
        <f>_xlfn.XLOOKUP(D656,products!$A$2:$A$49,products!$D$2:$D$49,,0)</f>
        <v>2.5</v>
      </c>
      <c r="L656">
        <f>_xlfn.XLOOKUP(D656,products!$A$2:$A$49,products!$E$2:$E$49,,0)</f>
        <v>22.884999999999998</v>
      </c>
      <c r="M656">
        <f t="shared" si="30"/>
        <v>68.655000000000001</v>
      </c>
      <c r="N656" t="str">
        <f t="shared" si="31"/>
        <v>Arabica</v>
      </c>
      <c r="O656" t="str">
        <f t="shared" si="32"/>
        <v>Dark</v>
      </c>
      <c r="P656" t="str">
        <f>_xlfn.XLOOKUP(orders!C656,customers!$A$2:$A$1001,customers!$I$2:$I$1001,,0)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_xlfn.XLOOKUP(orders!D657,products!$A$2:$A$49,products!$B$2:$B$49,,0)</f>
        <v>Rob</v>
      </c>
      <c r="J657" t="str">
        <f>_xlfn.XLOOKUP(D657,products!$A$2:$A$49,products!$C$2:$C$49,,0)</f>
        <v>M</v>
      </c>
      <c r="K657" s="6">
        <f>_xlfn.XLOOKUP(D657,products!$A$2:$A$49,products!$D$2:$D$49,,0)</f>
        <v>2.5</v>
      </c>
      <c r="L657">
        <f>_xlfn.XLOOKUP(D657,products!$A$2:$A$49,products!$E$2:$E$49,,0)</f>
        <v>22.884999999999998</v>
      </c>
      <c r="M657">
        <f t="shared" si="30"/>
        <v>45.769999999999996</v>
      </c>
      <c r="N657" t="str">
        <f t="shared" si="31"/>
        <v>Robusta</v>
      </c>
      <c r="O657" t="str">
        <f t="shared" si="32"/>
        <v>Medium</v>
      </c>
      <c r="P657" t="str">
        <f>_xlfn.XLOOKUP(orders!C657,customers!$A$2:$A$1001,customers!$I$2:$I$1001,,0)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_xlfn.XLOOKUP(orders!D658,products!$A$2:$A$49,products!$B$2:$B$49,,0)</f>
        <v>Lib</v>
      </c>
      <c r="J658" t="str">
        <f>_xlfn.XLOOKUP(D658,products!$A$2:$A$49,products!$C$2:$C$49,,0)</f>
        <v>D</v>
      </c>
      <c r="K658" s="6">
        <f>_xlfn.XLOOKUP(D658,products!$A$2:$A$49,products!$D$2:$D$49,,0)</f>
        <v>1</v>
      </c>
      <c r="L658">
        <f>_xlfn.XLOOKUP(D658,products!$A$2:$A$49,products!$E$2:$E$49,,0)</f>
        <v>12.95</v>
      </c>
      <c r="M658">
        <f t="shared" si="30"/>
        <v>51.8</v>
      </c>
      <c r="N658" t="str">
        <f t="shared" si="31"/>
        <v>Liberica</v>
      </c>
      <c r="O658" t="str">
        <f t="shared" si="32"/>
        <v>Dark</v>
      </c>
      <c r="P658" t="str">
        <f>_xlfn.XLOOKUP(orders!C658,customers!$A$2:$A$1001,customers!$I$2:$I$1001,,0)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_xlfn.XLOOKUP(orders!D659,products!$A$2:$A$49,products!$B$2:$B$49,,0)</f>
        <v>Ara</v>
      </c>
      <c r="J659" t="str">
        <f>_xlfn.XLOOKUP(D659,products!$A$2:$A$49,products!$C$2:$C$49,,0)</f>
        <v>M</v>
      </c>
      <c r="K659" s="6">
        <f>_xlfn.XLOOKUP(D659,products!$A$2:$A$49,products!$D$2:$D$49,,0)</f>
        <v>0.5</v>
      </c>
      <c r="L659">
        <f>_xlfn.XLOOKUP(D659,products!$A$2:$A$49,products!$E$2:$E$49,,0)</f>
        <v>6.75</v>
      </c>
      <c r="M659">
        <f t="shared" si="30"/>
        <v>13.5</v>
      </c>
      <c r="N659" t="str">
        <f t="shared" si="31"/>
        <v>Arabica</v>
      </c>
      <c r="O659" t="str">
        <f t="shared" si="32"/>
        <v>Medium</v>
      </c>
      <c r="P659" t="str">
        <f>_xlfn.XLOOKUP(orders!C659,customers!$A$2:$A$1001,customers!$I$2:$I$1001,,0)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_xlfn.XLOOKUP(orders!D660,products!$A$2:$A$49,products!$B$2:$B$49,,0)</f>
        <v>Exc</v>
      </c>
      <c r="J660" t="str">
        <f>_xlfn.XLOOKUP(D660,products!$A$2:$A$49,products!$C$2:$C$49,,0)</f>
        <v>M</v>
      </c>
      <c r="K660" s="6">
        <f>_xlfn.XLOOKUP(D660,products!$A$2:$A$49,products!$D$2:$D$49,,0)</f>
        <v>0.5</v>
      </c>
      <c r="L660">
        <f>_xlfn.XLOOKUP(D660,products!$A$2:$A$49,products!$E$2:$E$49,,0)</f>
        <v>8.25</v>
      </c>
      <c r="M660">
        <f t="shared" si="30"/>
        <v>24.75</v>
      </c>
      <c r="N660" t="str">
        <f t="shared" si="31"/>
        <v>Excelsa</v>
      </c>
      <c r="O660" t="str">
        <f t="shared" si="32"/>
        <v>Medium</v>
      </c>
      <c r="P660" t="str">
        <f>_xlfn.XLOOKUP(orders!C660,customers!$A$2:$A$1001,customers!$I$2:$I$1001,,0)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_xlfn.XLOOKUP(orders!D661,products!$A$2:$A$49,products!$B$2:$B$49,,0)</f>
        <v>Ara</v>
      </c>
      <c r="J661" t="str">
        <f>_xlfn.XLOOKUP(D661,products!$A$2:$A$49,products!$C$2:$C$49,,0)</f>
        <v>D</v>
      </c>
      <c r="K661" s="6">
        <f>_xlfn.XLOOKUP(D661,products!$A$2:$A$49,products!$D$2:$D$49,,0)</f>
        <v>2.5</v>
      </c>
      <c r="L661">
        <f>_xlfn.XLOOKUP(D661,products!$A$2:$A$49,products!$E$2:$E$49,,0)</f>
        <v>22.884999999999998</v>
      </c>
      <c r="M661">
        <f t="shared" si="30"/>
        <v>45.769999999999996</v>
      </c>
      <c r="N661" t="str">
        <f t="shared" si="31"/>
        <v>Arabica</v>
      </c>
      <c r="O661" t="str">
        <f t="shared" si="32"/>
        <v>Dark</v>
      </c>
      <c r="P661" t="str">
        <f>_xlfn.XLOOKUP(orders!C661,customers!$A$2:$A$1001,customers!$I$2:$I$1001,,0)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_xlfn.XLOOKUP(orders!D662,products!$A$2:$A$49,products!$B$2:$B$49,,0)</f>
        <v>Exc</v>
      </c>
      <c r="J662" t="str">
        <f>_xlfn.XLOOKUP(D662,products!$A$2:$A$49,products!$C$2:$C$49,,0)</f>
        <v>L</v>
      </c>
      <c r="K662" s="6">
        <f>_xlfn.XLOOKUP(D662,products!$A$2:$A$49,products!$D$2:$D$49,,0)</f>
        <v>0.5</v>
      </c>
      <c r="L662">
        <f>_xlfn.XLOOKUP(D662,products!$A$2:$A$49,products!$E$2:$E$49,,0)</f>
        <v>8.91</v>
      </c>
      <c r="M662">
        <f t="shared" si="30"/>
        <v>53.46</v>
      </c>
      <c r="N662" t="str">
        <f t="shared" si="31"/>
        <v>Excelsa</v>
      </c>
      <c r="O662" t="str">
        <f t="shared" si="32"/>
        <v>Light</v>
      </c>
      <c r="P662" t="str">
        <f>_xlfn.XLOOKUP(orders!C662,customers!$A$2:$A$1001,customers!$I$2:$I$1001,,0)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_xlfn.XLOOKUP(orders!D663,products!$A$2:$A$49,products!$B$2:$B$49,,0)</f>
        <v>Ara</v>
      </c>
      <c r="J663" t="str">
        <f>_xlfn.XLOOKUP(D663,products!$A$2:$A$49,products!$C$2:$C$49,,0)</f>
        <v>M</v>
      </c>
      <c r="K663" s="6">
        <f>_xlfn.XLOOKUP(D663,products!$A$2:$A$49,products!$D$2:$D$49,,0)</f>
        <v>0.2</v>
      </c>
      <c r="L663">
        <f>_xlfn.XLOOKUP(D663,products!$A$2:$A$49,products!$E$2:$E$49,,0)</f>
        <v>3.375</v>
      </c>
      <c r="M663">
        <f t="shared" si="30"/>
        <v>20.25</v>
      </c>
      <c r="N663" t="str">
        <f t="shared" si="31"/>
        <v>Arabica</v>
      </c>
      <c r="O663" t="str">
        <f t="shared" si="32"/>
        <v>Medium</v>
      </c>
      <c r="P663" t="str">
        <f>_xlfn.XLOOKUP(orders!C663,customers!$A$2:$A$1001,customers!$I$2:$I$1001,,0)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_xlfn.XLOOKUP(orders!D664,products!$A$2:$A$49,products!$B$2:$B$49,,0)</f>
        <v>Lib</v>
      </c>
      <c r="J664" t="str">
        <f>_xlfn.XLOOKUP(D664,products!$A$2:$A$49,products!$C$2:$C$49,,0)</f>
        <v>D</v>
      </c>
      <c r="K664" s="6">
        <f>_xlfn.XLOOKUP(D664,products!$A$2:$A$49,products!$D$2:$D$49,,0)</f>
        <v>2.5</v>
      </c>
      <c r="L664">
        <f>_xlfn.XLOOKUP(D664,products!$A$2:$A$49,products!$E$2:$E$49,,0)</f>
        <v>29.784999999999997</v>
      </c>
      <c r="M664">
        <f t="shared" si="30"/>
        <v>148.92499999999998</v>
      </c>
      <c r="N664" t="str">
        <f t="shared" si="31"/>
        <v>Liberica</v>
      </c>
      <c r="O664" t="str">
        <f t="shared" si="32"/>
        <v>Dark</v>
      </c>
      <c r="P664" t="str">
        <f>_xlfn.XLOOKUP(orders!C664,customers!$A$2:$A$1001,customers!$I$2:$I$1001,,0)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_xlfn.XLOOKUP(orders!D665,products!$A$2:$A$49,products!$B$2:$B$49,,0)</f>
        <v>Ara</v>
      </c>
      <c r="J665" t="str">
        <f>_xlfn.XLOOKUP(D665,products!$A$2:$A$49,products!$C$2:$C$49,,0)</f>
        <v>M</v>
      </c>
      <c r="K665" s="6">
        <f>_xlfn.XLOOKUP(D665,products!$A$2:$A$49,products!$D$2:$D$49,,0)</f>
        <v>1</v>
      </c>
      <c r="L665">
        <f>_xlfn.XLOOKUP(D665,products!$A$2:$A$49,products!$E$2:$E$49,,0)</f>
        <v>11.25</v>
      </c>
      <c r="M665">
        <f t="shared" si="30"/>
        <v>67.5</v>
      </c>
      <c r="N665" t="str">
        <f t="shared" si="31"/>
        <v>Arabica</v>
      </c>
      <c r="O665" t="str">
        <f t="shared" si="32"/>
        <v>Medium</v>
      </c>
      <c r="P665" t="str">
        <f>_xlfn.XLOOKUP(orders!C665,customers!$A$2:$A$1001,customers!$I$2:$I$1001,,0)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_xlfn.XLOOKUP(orders!D666,products!$A$2:$A$49,products!$B$2:$B$49,,0)</f>
        <v>Exc</v>
      </c>
      <c r="J666" t="str">
        <f>_xlfn.XLOOKUP(D666,products!$A$2:$A$49,products!$C$2:$C$49,,0)</f>
        <v>D</v>
      </c>
      <c r="K666" s="6">
        <f>_xlfn.XLOOKUP(D666,products!$A$2:$A$49,products!$D$2:$D$49,,0)</f>
        <v>1</v>
      </c>
      <c r="L666">
        <f>_xlfn.XLOOKUP(D666,products!$A$2:$A$49,products!$E$2:$E$49,,0)</f>
        <v>12.15</v>
      </c>
      <c r="M666">
        <f t="shared" si="30"/>
        <v>72.900000000000006</v>
      </c>
      <c r="N666" t="str">
        <f t="shared" si="31"/>
        <v>Excelsa</v>
      </c>
      <c r="O666" t="str">
        <f t="shared" si="32"/>
        <v>Dark</v>
      </c>
      <c r="P666" t="str">
        <f>_xlfn.XLOOKUP(orders!C666,customers!$A$2:$A$1001,customers!$I$2:$I$1001,,0)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_xlfn.XLOOKUP(orders!D667,products!$A$2:$A$49,products!$B$2:$B$49,,0)</f>
        <v>Lib</v>
      </c>
      <c r="J667" t="str">
        <f>_xlfn.XLOOKUP(D667,products!$A$2:$A$49,products!$C$2:$C$49,,0)</f>
        <v>D</v>
      </c>
      <c r="K667" s="6">
        <f>_xlfn.XLOOKUP(D667,products!$A$2:$A$49,products!$D$2:$D$49,,0)</f>
        <v>0.2</v>
      </c>
      <c r="L667">
        <f>_xlfn.XLOOKUP(D667,products!$A$2:$A$49,products!$E$2:$E$49,,0)</f>
        <v>3.8849999999999998</v>
      </c>
      <c r="M667">
        <f t="shared" si="30"/>
        <v>7.77</v>
      </c>
      <c r="N667" t="str">
        <f t="shared" si="31"/>
        <v>Liberica</v>
      </c>
      <c r="O667" t="str">
        <f t="shared" si="32"/>
        <v>Dark</v>
      </c>
      <c r="P667" t="str">
        <f>_xlfn.XLOOKUP(orders!C667,customers!$A$2:$A$1001,customers!$I$2:$I$1001,,0)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_xlfn.XLOOKUP(orders!D668,products!$A$2:$A$49,products!$B$2:$B$49,,0)</f>
        <v>Ara</v>
      </c>
      <c r="J668" t="str">
        <f>_xlfn.XLOOKUP(D668,products!$A$2:$A$49,products!$C$2:$C$49,,0)</f>
        <v>D</v>
      </c>
      <c r="K668" s="6">
        <f>_xlfn.XLOOKUP(D668,products!$A$2:$A$49,products!$D$2:$D$49,,0)</f>
        <v>2.5</v>
      </c>
      <c r="L668">
        <f>_xlfn.XLOOKUP(D668,products!$A$2:$A$49,products!$E$2:$E$49,,0)</f>
        <v>22.884999999999998</v>
      </c>
      <c r="M668">
        <f t="shared" si="30"/>
        <v>91.539999999999992</v>
      </c>
      <c r="N668" t="str">
        <f t="shared" si="31"/>
        <v>Arabica</v>
      </c>
      <c r="O668" t="str">
        <f t="shared" si="32"/>
        <v>Dark</v>
      </c>
      <c r="P668" t="str">
        <f>_xlfn.XLOOKUP(orders!C668,customers!$A$2:$A$1001,customers!$I$2:$I$1001,,0)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_xlfn.XLOOKUP(orders!D669,products!$A$2:$A$49,products!$B$2:$B$49,,0)</f>
        <v>Ara</v>
      </c>
      <c r="J669" t="str">
        <f>_xlfn.XLOOKUP(D669,products!$A$2:$A$49,products!$C$2:$C$49,,0)</f>
        <v>D</v>
      </c>
      <c r="K669" s="6">
        <f>_xlfn.XLOOKUP(D669,products!$A$2:$A$49,products!$D$2:$D$49,,0)</f>
        <v>1</v>
      </c>
      <c r="L669">
        <f>_xlfn.XLOOKUP(D669,products!$A$2:$A$49,products!$E$2:$E$49,,0)</f>
        <v>9.9499999999999993</v>
      </c>
      <c r="M669">
        <f t="shared" si="30"/>
        <v>59.699999999999996</v>
      </c>
      <c r="N669" t="str">
        <f t="shared" si="31"/>
        <v>Arabica</v>
      </c>
      <c r="O669" t="str">
        <f t="shared" si="32"/>
        <v>Dark</v>
      </c>
      <c r="P669" t="str">
        <f>_xlfn.XLOOKUP(orders!C669,customers!$A$2:$A$1001,customers!$I$2:$I$1001,,0)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_xlfn.XLOOKUP(orders!D670,products!$A$2:$A$49,products!$B$2:$B$49,,0)</f>
        <v>Rob</v>
      </c>
      <c r="J670" t="str">
        <f>_xlfn.XLOOKUP(D670,products!$A$2:$A$49,products!$C$2:$C$49,,0)</f>
        <v>L</v>
      </c>
      <c r="K670" s="6">
        <f>_xlfn.XLOOKUP(D670,products!$A$2:$A$49,products!$D$2:$D$49,,0)</f>
        <v>2.5</v>
      </c>
      <c r="L670">
        <f>_xlfn.XLOOKUP(D670,products!$A$2:$A$49,products!$E$2:$E$49,,0)</f>
        <v>27.484999999999996</v>
      </c>
      <c r="M670">
        <f t="shared" si="30"/>
        <v>137.42499999999998</v>
      </c>
      <c r="N670" t="str">
        <f t="shared" si="31"/>
        <v>Robusta</v>
      </c>
      <c r="O670" t="str">
        <f t="shared" si="32"/>
        <v>Light</v>
      </c>
      <c r="P670" t="str">
        <f>_xlfn.XLOOKUP(orders!C670,customers!$A$2:$A$1001,customers!$I$2:$I$1001,,0)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_xlfn.XLOOKUP(orders!D671,products!$A$2:$A$49,products!$B$2:$B$49,,0)</f>
        <v>Lib</v>
      </c>
      <c r="J671" t="str">
        <f>_xlfn.XLOOKUP(D671,products!$A$2:$A$49,products!$C$2:$C$49,,0)</f>
        <v>M</v>
      </c>
      <c r="K671" s="6">
        <f>_xlfn.XLOOKUP(D671,products!$A$2:$A$49,products!$D$2:$D$49,,0)</f>
        <v>2.5</v>
      </c>
      <c r="L671">
        <f>_xlfn.XLOOKUP(D671,products!$A$2:$A$49,products!$E$2:$E$49,,0)</f>
        <v>33.464999999999996</v>
      </c>
      <c r="M671">
        <f t="shared" si="30"/>
        <v>66.929999999999993</v>
      </c>
      <c r="N671" t="str">
        <f t="shared" si="31"/>
        <v>Liberica</v>
      </c>
      <c r="O671" t="str">
        <f t="shared" si="32"/>
        <v>Medium</v>
      </c>
      <c r="P671" t="str">
        <f>_xlfn.XLOOKUP(orders!C671,customers!$A$2:$A$1001,customers!$I$2:$I$1001,,0)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_xlfn.XLOOKUP(orders!D672,products!$A$2:$A$49,products!$B$2:$B$49,,0)</f>
        <v>Lib</v>
      </c>
      <c r="J672" t="str">
        <f>_xlfn.XLOOKUP(D672,products!$A$2:$A$49,products!$C$2:$C$49,,0)</f>
        <v>M</v>
      </c>
      <c r="K672" s="6">
        <f>_xlfn.XLOOKUP(D672,products!$A$2:$A$49,products!$D$2:$D$49,,0)</f>
        <v>0.2</v>
      </c>
      <c r="L672">
        <f>_xlfn.XLOOKUP(D672,products!$A$2:$A$49,products!$E$2:$E$49,,0)</f>
        <v>4.3650000000000002</v>
      </c>
      <c r="M672">
        <f t="shared" si="30"/>
        <v>13.095000000000001</v>
      </c>
      <c r="N672" t="str">
        <f t="shared" si="31"/>
        <v>Liberica</v>
      </c>
      <c r="O672" t="str">
        <f t="shared" si="32"/>
        <v>Medium</v>
      </c>
      <c r="P672" t="str">
        <f>_xlfn.XLOOKUP(orders!C672,customers!$A$2:$A$1001,customers!$I$2:$I$1001,,0)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_xlfn.XLOOKUP(orders!D673,products!$A$2:$A$49,products!$B$2:$B$49,,0)</f>
        <v>Rob</v>
      </c>
      <c r="J673" t="str">
        <f>_xlfn.XLOOKUP(D673,products!$A$2:$A$49,products!$C$2:$C$49,,0)</f>
        <v>L</v>
      </c>
      <c r="K673" s="6">
        <f>_xlfn.XLOOKUP(D673,products!$A$2:$A$49,products!$D$2:$D$49,,0)</f>
        <v>1</v>
      </c>
      <c r="L673">
        <f>_xlfn.XLOOKUP(D673,products!$A$2:$A$49,products!$E$2:$E$49,,0)</f>
        <v>11.95</v>
      </c>
      <c r="M673">
        <f t="shared" si="30"/>
        <v>59.75</v>
      </c>
      <c r="N673" t="str">
        <f t="shared" si="31"/>
        <v>Robusta</v>
      </c>
      <c r="O673" t="str">
        <f t="shared" si="32"/>
        <v>Light</v>
      </c>
      <c r="P673" t="str">
        <f>_xlfn.XLOOKUP(orders!C673,customers!$A$2:$A$1001,customers!$I$2:$I$1001,,0)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_xlfn.XLOOKUP(orders!D674,products!$A$2:$A$49,products!$B$2:$B$49,,0)</f>
        <v>Lib</v>
      </c>
      <c r="J674" t="str">
        <f>_xlfn.XLOOKUP(D674,products!$A$2:$A$49,products!$C$2:$C$49,,0)</f>
        <v>M</v>
      </c>
      <c r="K674" s="6">
        <f>_xlfn.XLOOKUP(D674,products!$A$2:$A$49,products!$D$2:$D$49,,0)</f>
        <v>0.5</v>
      </c>
      <c r="L674">
        <f>_xlfn.XLOOKUP(D674,products!$A$2:$A$49,products!$E$2:$E$49,,0)</f>
        <v>8.73</v>
      </c>
      <c r="M674">
        <f t="shared" si="30"/>
        <v>43.650000000000006</v>
      </c>
      <c r="N674" t="str">
        <f t="shared" si="31"/>
        <v>Liberica</v>
      </c>
      <c r="O674" t="str">
        <f t="shared" si="32"/>
        <v>Medium</v>
      </c>
      <c r="P674" t="str">
        <f>_xlfn.XLOOKUP(orders!C674,customers!$A$2:$A$1001,customers!$I$2:$I$1001,,0)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_xlfn.XLOOKUP(orders!D675,products!$A$2:$A$49,products!$B$2:$B$49,,0)</f>
        <v>Exc</v>
      </c>
      <c r="J675" t="str">
        <f>_xlfn.XLOOKUP(D675,products!$A$2:$A$49,products!$C$2:$C$49,,0)</f>
        <v>M</v>
      </c>
      <c r="K675" s="6">
        <f>_xlfn.XLOOKUP(D675,products!$A$2:$A$49,products!$D$2:$D$49,,0)</f>
        <v>1</v>
      </c>
      <c r="L675">
        <f>_xlfn.XLOOKUP(D675,products!$A$2:$A$49,products!$E$2:$E$49,,0)</f>
        <v>13.75</v>
      </c>
      <c r="M675">
        <f t="shared" si="30"/>
        <v>82.5</v>
      </c>
      <c r="N675" t="str">
        <f t="shared" si="31"/>
        <v>Excelsa</v>
      </c>
      <c r="O675" t="str">
        <f t="shared" si="32"/>
        <v>Medium</v>
      </c>
      <c r="P675" t="str">
        <f>_xlfn.XLOOKUP(orders!C675,customers!$A$2:$A$1001,customers!$I$2:$I$1001,,0)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_xlfn.XLOOKUP(orders!D676,products!$A$2:$A$49,products!$B$2:$B$49,,0)</f>
        <v>Ara</v>
      </c>
      <c r="J676" t="str">
        <f>_xlfn.XLOOKUP(D676,products!$A$2:$A$49,products!$C$2:$C$49,,0)</f>
        <v>L</v>
      </c>
      <c r="K676" s="6">
        <f>_xlfn.XLOOKUP(D676,products!$A$2:$A$49,products!$D$2:$D$49,,0)</f>
        <v>2.5</v>
      </c>
      <c r="L676">
        <f>_xlfn.XLOOKUP(D676,products!$A$2:$A$49,products!$E$2:$E$49,,0)</f>
        <v>29.784999999999997</v>
      </c>
      <c r="M676">
        <f t="shared" si="30"/>
        <v>178.70999999999998</v>
      </c>
      <c r="N676" t="str">
        <f t="shared" si="31"/>
        <v>Arabica</v>
      </c>
      <c r="O676" t="str">
        <f t="shared" si="32"/>
        <v>Light</v>
      </c>
      <c r="P676" t="str">
        <f>_xlfn.XLOOKUP(orders!C676,customers!$A$2:$A$1001,customers!$I$2:$I$1001,,0)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_xlfn.XLOOKUP(orders!D677,products!$A$2:$A$49,products!$B$2:$B$49,,0)</f>
        <v>Lib</v>
      </c>
      <c r="J677" t="str">
        <f>_xlfn.XLOOKUP(D677,products!$A$2:$A$49,products!$C$2:$C$49,,0)</f>
        <v>D</v>
      </c>
      <c r="K677" s="6">
        <f>_xlfn.XLOOKUP(D677,products!$A$2:$A$49,products!$D$2:$D$49,,0)</f>
        <v>2.5</v>
      </c>
      <c r="L677">
        <f>_xlfn.XLOOKUP(D677,products!$A$2:$A$49,products!$E$2:$E$49,,0)</f>
        <v>29.784999999999997</v>
      </c>
      <c r="M677">
        <f t="shared" si="30"/>
        <v>119.13999999999999</v>
      </c>
      <c r="N677" t="str">
        <f t="shared" si="31"/>
        <v>Liberica</v>
      </c>
      <c r="O677" t="str">
        <f t="shared" si="32"/>
        <v>Dark</v>
      </c>
      <c r="P677" t="str">
        <f>_xlfn.XLOOKUP(orders!C677,customers!$A$2:$A$1001,customers!$I$2:$I$1001,,0)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_xlfn.XLOOKUP(orders!D678,products!$A$2:$A$49,products!$B$2:$B$49,,0)</f>
        <v>Lib</v>
      </c>
      <c r="J678" t="str">
        <f>_xlfn.XLOOKUP(D678,products!$A$2:$A$49,products!$C$2:$C$49,,0)</f>
        <v>L</v>
      </c>
      <c r="K678" s="6">
        <f>_xlfn.XLOOKUP(D678,products!$A$2:$A$49,products!$D$2:$D$49,,0)</f>
        <v>0.5</v>
      </c>
      <c r="L678">
        <f>_xlfn.XLOOKUP(D678,products!$A$2:$A$49,products!$E$2:$E$49,,0)</f>
        <v>9.51</v>
      </c>
      <c r="M678">
        <f t="shared" si="30"/>
        <v>47.55</v>
      </c>
      <c r="N678" t="str">
        <f t="shared" si="31"/>
        <v>Liberica</v>
      </c>
      <c r="O678" t="str">
        <f t="shared" si="32"/>
        <v>Light</v>
      </c>
      <c r="P678" t="str">
        <f>_xlfn.XLOOKUP(orders!C678,customers!$A$2:$A$1001,customers!$I$2:$I$1001,,0)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_xlfn.XLOOKUP(orders!D679,products!$A$2:$A$49,products!$B$2:$B$49,,0)</f>
        <v>Lib</v>
      </c>
      <c r="J679" t="str">
        <f>_xlfn.XLOOKUP(D679,products!$A$2:$A$49,products!$C$2:$C$49,,0)</f>
        <v>M</v>
      </c>
      <c r="K679" s="6">
        <f>_xlfn.XLOOKUP(D679,products!$A$2:$A$49,products!$D$2:$D$49,,0)</f>
        <v>0.5</v>
      </c>
      <c r="L679">
        <f>_xlfn.XLOOKUP(D679,products!$A$2:$A$49,products!$E$2:$E$49,,0)</f>
        <v>8.73</v>
      </c>
      <c r="M679">
        <f t="shared" si="30"/>
        <v>43.650000000000006</v>
      </c>
      <c r="N679" t="str">
        <f t="shared" si="31"/>
        <v>Liberica</v>
      </c>
      <c r="O679" t="str">
        <f t="shared" si="32"/>
        <v>Medium</v>
      </c>
      <c r="P679" t="str">
        <f>_xlfn.XLOOKUP(orders!C679,customers!$A$2:$A$1001,customers!$I$2:$I$1001,,0)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_xlfn.XLOOKUP(orders!D680,products!$A$2:$A$49,products!$B$2:$B$49,,0)</f>
        <v>Ara</v>
      </c>
      <c r="J680" t="str">
        <f>_xlfn.XLOOKUP(D680,products!$A$2:$A$49,products!$C$2:$C$49,,0)</f>
        <v>L</v>
      </c>
      <c r="K680" s="6">
        <f>_xlfn.XLOOKUP(D680,products!$A$2:$A$49,products!$D$2:$D$49,,0)</f>
        <v>2.5</v>
      </c>
      <c r="L680">
        <f>_xlfn.XLOOKUP(D680,products!$A$2:$A$49,products!$E$2:$E$49,,0)</f>
        <v>29.784999999999997</v>
      </c>
      <c r="M680">
        <f t="shared" si="30"/>
        <v>178.70999999999998</v>
      </c>
      <c r="N680" t="str">
        <f t="shared" si="31"/>
        <v>Arabica</v>
      </c>
      <c r="O680" t="str">
        <f t="shared" si="32"/>
        <v>Light</v>
      </c>
      <c r="P680" t="str">
        <f>_xlfn.XLOOKUP(orders!C680,customers!$A$2:$A$1001,customers!$I$2:$I$1001,,0)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_xlfn.XLOOKUP(orders!D681,products!$A$2:$A$49,products!$B$2:$B$49,,0)</f>
        <v>Rob</v>
      </c>
      <c r="J681" t="str">
        <f>_xlfn.XLOOKUP(D681,products!$A$2:$A$49,products!$C$2:$C$49,,0)</f>
        <v>L</v>
      </c>
      <c r="K681" s="6">
        <f>_xlfn.XLOOKUP(D681,products!$A$2:$A$49,products!$D$2:$D$49,,0)</f>
        <v>2.5</v>
      </c>
      <c r="L681">
        <f>_xlfn.XLOOKUP(D681,products!$A$2:$A$49,products!$E$2:$E$49,,0)</f>
        <v>27.484999999999996</v>
      </c>
      <c r="M681">
        <f t="shared" si="30"/>
        <v>27.484999999999996</v>
      </c>
      <c r="N681" t="str">
        <f t="shared" si="31"/>
        <v>Robusta</v>
      </c>
      <c r="O681" t="str">
        <f t="shared" si="32"/>
        <v>Light</v>
      </c>
      <c r="P681" t="str">
        <f>_xlfn.XLOOKUP(orders!C681,customers!$A$2:$A$1001,customers!$I$2:$I$1001,,0)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_xlfn.XLOOKUP(orders!D682,products!$A$2:$A$49,products!$B$2:$B$49,,0)</f>
        <v>Ara</v>
      </c>
      <c r="J682" t="str">
        <f>_xlfn.XLOOKUP(D682,products!$A$2:$A$49,products!$C$2:$C$49,,0)</f>
        <v>M</v>
      </c>
      <c r="K682" s="6">
        <f>_xlfn.XLOOKUP(D682,products!$A$2:$A$49,products!$D$2:$D$49,,0)</f>
        <v>1</v>
      </c>
      <c r="L682">
        <f>_xlfn.XLOOKUP(D682,products!$A$2:$A$49,products!$E$2:$E$49,,0)</f>
        <v>11.25</v>
      </c>
      <c r="M682">
        <f t="shared" si="30"/>
        <v>56.25</v>
      </c>
      <c r="N682" t="str">
        <f t="shared" si="31"/>
        <v>Arabica</v>
      </c>
      <c r="O682" t="str">
        <f t="shared" si="32"/>
        <v>Medium</v>
      </c>
      <c r="P682" t="str">
        <f>_xlfn.XLOOKUP(orders!C682,customers!$A$2:$A$1001,customers!$I$2:$I$1001,,0)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_xlfn.XLOOKUP(orders!D683,products!$A$2:$A$49,products!$B$2:$B$49,,0)</f>
        <v>Lib</v>
      </c>
      <c r="J683" t="str">
        <f>_xlfn.XLOOKUP(D683,products!$A$2:$A$49,products!$C$2:$C$49,,0)</f>
        <v>L</v>
      </c>
      <c r="K683" s="6">
        <f>_xlfn.XLOOKUP(D683,products!$A$2:$A$49,products!$D$2:$D$49,,0)</f>
        <v>0.2</v>
      </c>
      <c r="L683">
        <f>_xlfn.XLOOKUP(D683,products!$A$2:$A$49,products!$E$2:$E$49,,0)</f>
        <v>4.7549999999999999</v>
      </c>
      <c r="M683">
        <f t="shared" si="30"/>
        <v>9.51</v>
      </c>
      <c r="N683" t="str">
        <f t="shared" si="31"/>
        <v>Liberica</v>
      </c>
      <c r="O683" t="str">
        <f t="shared" si="32"/>
        <v>Light</v>
      </c>
      <c r="P683" t="str">
        <f>_xlfn.XLOOKUP(orders!C683,customers!$A$2:$A$1001,customers!$I$2:$I$1001,,0)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_xlfn.XLOOKUP(orders!D684,products!$A$2:$A$49,products!$B$2:$B$49,,0)</f>
        <v>Exc</v>
      </c>
      <c r="J684" t="str">
        <f>_xlfn.XLOOKUP(D684,products!$A$2:$A$49,products!$C$2:$C$49,,0)</f>
        <v>M</v>
      </c>
      <c r="K684" s="6">
        <f>_xlfn.XLOOKUP(D684,products!$A$2:$A$49,products!$D$2:$D$49,,0)</f>
        <v>0.2</v>
      </c>
      <c r="L684">
        <f>_xlfn.XLOOKUP(D684,products!$A$2:$A$49,products!$E$2:$E$49,,0)</f>
        <v>4.125</v>
      </c>
      <c r="M684">
        <f t="shared" si="30"/>
        <v>8.25</v>
      </c>
      <c r="N684" t="str">
        <f t="shared" si="31"/>
        <v>Excelsa</v>
      </c>
      <c r="O684" t="str">
        <f t="shared" si="32"/>
        <v>Medium</v>
      </c>
      <c r="P684" t="str">
        <f>_xlfn.XLOOKUP(orders!C684,customers!$A$2:$A$1001,customers!$I$2:$I$1001,,0)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_xlfn.XLOOKUP(orders!D685,products!$A$2:$A$49,products!$B$2:$B$49,,0)</f>
        <v>Lib</v>
      </c>
      <c r="J685" t="str">
        <f>_xlfn.XLOOKUP(D685,products!$A$2:$A$49,products!$C$2:$C$49,,0)</f>
        <v>D</v>
      </c>
      <c r="K685" s="6">
        <f>_xlfn.XLOOKUP(D685,products!$A$2:$A$49,products!$D$2:$D$49,,0)</f>
        <v>0.5</v>
      </c>
      <c r="L685">
        <f>_xlfn.XLOOKUP(D685,products!$A$2:$A$49,products!$E$2:$E$49,,0)</f>
        <v>7.77</v>
      </c>
      <c r="M685">
        <f t="shared" si="30"/>
        <v>46.62</v>
      </c>
      <c r="N685" t="str">
        <f t="shared" si="31"/>
        <v>Liberica</v>
      </c>
      <c r="O685" t="str">
        <f t="shared" si="32"/>
        <v>Dark</v>
      </c>
      <c r="P685" t="str">
        <f>_xlfn.XLOOKUP(orders!C685,customers!$A$2:$A$1001,customers!$I$2:$I$1001,,0)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_xlfn.XLOOKUP(orders!D686,products!$A$2:$A$49,products!$B$2:$B$49,,0)</f>
        <v>Rob</v>
      </c>
      <c r="J686" t="str">
        <f>_xlfn.XLOOKUP(D686,products!$A$2:$A$49,products!$C$2:$C$49,,0)</f>
        <v>L</v>
      </c>
      <c r="K686" s="6">
        <f>_xlfn.XLOOKUP(D686,products!$A$2:$A$49,products!$D$2:$D$49,,0)</f>
        <v>1</v>
      </c>
      <c r="L686">
        <f>_xlfn.XLOOKUP(D686,products!$A$2:$A$49,products!$E$2:$E$49,,0)</f>
        <v>11.95</v>
      </c>
      <c r="M686">
        <f t="shared" si="30"/>
        <v>71.699999999999989</v>
      </c>
      <c r="N686" t="str">
        <f t="shared" si="31"/>
        <v>Robusta</v>
      </c>
      <c r="O686" t="str">
        <f t="shared" si="32"/>
        <v>Light</v>
      </c>
      <c r="P686" t="str">
        <f>_xlfn.XLOOKUP(orders!C686,customers!$A$2:$A$1001,customers!$I$2:$I$1001,,0)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_xlfn.XLOOKUP(orders!D687,products!$A$2:$A$49,products!$B$2:$B$49,,0)</f>
        <v>Lib</v>
      </c>
      <c r="J687" t="str">
        <f>_xlfn.XLOOKUP(D687,products!$A$2:$A$49,products!$C$2:$C$49,,0)</f>
        <v>L</v>
      </c>
      <c r="K687" s="6">
        <f>_xlfn.XLOOKUP(D687,products!$A$2:$A$49,products!$D$2:$D$49,,0)</f>
        <v>2.5</v>
      </c>
      <c r="L687">
        <f>_xlfn.XLOOKUP(D687,products!$A$2:$A$49,products!$E$2:$E$49,,0)</f>
        <v>36.454999999999998</v>
      </c>
      <c r="M687">
        <f t="shared" si="30"/>
        <v>72.91</v>
      </c>
      <c r="N687" t="str">
        <f t="shared" si="31"/>
        <v>Liberica</v>
      </c>
      <c r="O687" t="str">
        <f t="shared" si="32"/>
        <v>Light</v>
      </c>
      <c r="P687" t="str">
        <f>_xlfn.XLOOKUP(orders!C687,customers!$A$2:$A$1001,customers!$I$2:$I$1001,,0)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_xlfn.XLOOKUP(orders!D688,products!$A$2:$A$49,products!$B$2:$B$49,,0)</f>
        <v>Rob</v>
      </c>
      <c r="J688" t="str">
        <f>_xlfn.XLOOKUP(D688,products!$A$2:$A$49,products!$C$2:$C$49,,0)</f>
        <v>D</v>
      </c>
      <c r="K688" s="6">
        <f>_xlfn.XLOOKUP(D688,products!$A$2:$A$49,products!$D$2:$D$49,,0)</f>
        <v>0.2</v>
      </c>
      <c r="L688">
        <f>_xlfn.XLOOKUP(D688,products!$A$2:$A$49,products!$E$2:$E$49,,0)</f>
        <v>2.6849999999999996</v>
      </c>
      <c r="M688">
        <f t="shared" si="30"/>
        <v>8.0549999999999997</v>
      </c>
      <c r="N688" t="str">
        <f t="shared" si="31"/>
        <v>Robusta</v>
      </c>
      <c r="O688" t="str">
        <f t="shared" si="32"/>
        <v>Dark</v>
      </c>
      <c r="P688" t="str">
        <f>_xlfn.XLOOKUP(orders!C688,customers!$A$2:$A$1001,customers!$I$2:$I$1001,,0)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_xlfn.XLOOKUP(orders!D689,products!$A$2:$A$49,products!$B$2:$B$49,,0)</f>
        <v>Exc</v>
      </c>
      <c r="J689" t="str">
        <f>_xlfn.XLOOKUP(D689,products!$A$2:$A$49,products!$C$2:$C$49,,0)</f>
        <v>M</v>
      </c>
      <c r="K689" s="6">
        <f>_xlfn.XLOOKUP(D689,products!$A$2:$A$49,products!$D$2:$D$49,,0)</f>
        <v>0.5</v>
      </c>
      <c r="L689">
        <f>_xlfn.XLOOKUP(D689,products!$A$2:$A$49,products!$E$2:$E$49,,0)</f>
        <v>8.25</v>
      </c>
      <c r="M689">
        <f t="shared" si="30"/>
        <v>16.5</v>
      </c>
      <c r="N689" t="str">
        <f t="shared" si="31"/>
        <v>Excelsa</v>
      </c>
      <c r="O689" t="str">
        <f t="shared" si="32"/>
        <v>Medium</v>
      </c>
      <c r="P689" t="str">
        <f>_xlfn.XLOOKUP(orders!C689,customers!$A$2:$A$1001,customers!$I$2:$I$1001,,0)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_xlfn.XLOOKUP(orders!D690,products!$A$2:$A$49,products!$B$2:$B$49,,0)</f>
        <v>Ara</v>
      </c>
      <c r="J690" t="str">
        <f>_xlfn.XLOOKUP(D690,products!$A$2:$A$49,products!$C$2:$C$49,,0)</f>
        <v>L</v>
      </c>
      <c r="K690" s="6">
        <f>_xlfn.XLOOKUP(D690,products!$A$2:$A$49,products!$D$2:$D$49,,0)</f>
        <v>1</v>
      </c>
      <c r="L690">
        <f>_xlfn.XLOOKUP(D690,products!$A$2:$A$49,products!$E$2:$E$49,,0)</f>
        <v>12.95</v>
      </c>
      <c r="M690">
        <f t="shared" si="30"/>
        <v>64.75</v>
      </c>
      <c r="N690" t="str">
        <f t="shared" si="31"/>
        <v>Arabica</v>
      </c>
      <c r="O690" t="str">
        <f t="shared" si="32"/>
        <v>Light</v>
      </c>
      <c r="P690" t="str">
        <f>_xlfn.XLOOKUP(orders!C690,customers!$A$2:$A$1001,customers!$I$2:$I$1001,,0)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_xlfn.XLOOKUP(orders!D691,products!$A$2:$A$49,products!$B$2:$B$49,,0)</f>
        <v>Ara</v>
      </c>
      <c r="J691" t="str">
        <f>_xlfn.XLOOKUP(D691,products!$A$2:$A$49,products!$C$2:$C$49,,0)</f>
        <v>M</v>
      </c>
      <c r="K691" s="6">
        <f>_xlfn.XLOOKUP(D691,products!$A$2:$A$49,products!$D$2:$D$49,,0)</f>
        <v>0.5</v>
      </c>
      <c r="L691">
        <f>_xlfn.XLOOKUP(D691,products!$A$2:$A$49,products!$E$2:$E$49,,0)</f>
        <v>6.75</v>
      </c>
      <c r="M691">
        <f t="shared" si="30"/>
        <v>33.75</v>
      </c>
      <c r="N691" t="str">
        <f t="shared" si="31"/>
        <v>Arabica</v>
      </c>
      <c r="O691" t="str">
        <f t="shared" si="32"/>
        <v>Medium</v>
      </c>
      <c r="P691" t="str">
        <f>_xlfn.XLOOKUP(orders!C691,customers!$A$2:$A$1001,customers!$I$2:$I$1001,,0)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_xlfn.XLOOKUP(orders!D692,products!$A$2:$A$49,products!$B$2:$B$49,,0)</f>
        <v>Lib</v>
      </c>
      <c r="J692" t="str">
        <f>_xlfn.XLOOKUP(D692,products!$A$2:$A$49,products!$C$2:$C$49,,0)</f>
        <v>D</v>
      </c>
      <c r="K692" s="6">
        <f>_xlfn.XLOOKUP(D692,products!$A$2:$A$49,products!$D$2:$D$49,,0)</f>
        <v>2.5</v>
      </c>
      <c r="L692">
        <f>_xlfn.XLOOKUP(D692,products!$A$2:$A$49,products!$E$2:$E$49,,0)</f>
        <v>29.784999999999997</v>
      </c>
      <c r="M692">
        <f t="shared" si="30"/>
        <v>178.70999999999998</v>
      </c>
      <c r="N692" t="str">
        <f t="shared" si="31"/>
        <v>Liberica</v>
      </c>
      <c r="O692" t="str">
        <f t="shared" si="32"/>
        <v>Dark</v>
      </c>
      <c r="P692" t="str">
        <f>_xlfn.XLOOKUP(orders!C692,customers!$A$2:$A$1001,customers!$I$2:$I$1001,,0)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_xlfn.XLOOKUP(orders!D693,products!$A$2:$A$49,products!$B$2:$B$49,,0)</f>
        <v>Ara</v>
      </c>
      <c r="J693" t="str">
        <f>_xlfn.XLOOKUP(D693,products!$A$2:$A$49,products!$C$2:$C$49,,0)</f>
        <v>M</v>
      </c>
      <c r="K693" s="6">
        <f>_xlfn.XLOOKUP(D693,products!$A$2:$A$49,products!$D$2:$D$49,,0)</f>
        <v>1</v>
      </c>
      <c r="L693">
        <f>_xlfn.XLOOKUP(D693,products!$A$2:$A$49,products!$E$2:$E$49,,0)</f>
        <v>11.25</v>
      </c>
      <c r="M693">
        <f t="shared" si="30"/>
        <v>22.5</v>
      </c>
      <c r="N693" t="str">
        <f t="shared" si="31"/>
        <v>Arabica</v>
      </c>
      <c r="O693" t="str">
        <f t="shared" si="32"/>
        <v>Medium</v>
      </c>
      <c r="P693" t="str">
        <f>_xlfn.XLOOKUP(orders!C693,customers!$A$2:$A$1001,customers!$I$2:$I$1001,,0)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_xlfn.XLOOKUP(orders!D694,products!$A$2:$A$49,products!$B$2:$B$49,,0)</f>
        <v>Lib</v>
      </c>
      <c r="J694" t="str">
        <f>_xlfn.XLOOKUP(D694,products!$A$2:$A$49,products!$C$2:$C$49,,0)</f>
        <v>D</v>
      </c>
      <c r="K694" s="6">
        <f>_xlfn.XLOOKUP(D694,products!$A$2:$A$49,products!$D$2:$D$49,,0)</f>
        <v>1</v>
      </c>
      <c r="L694">
        <f>_xlfn.XLOOKUP(D694,products!$A$2:$A$49,products!$E$2:$E$49,,0)</f>
        <v>12.95</v>
      </c>
      <c r="M694">
        <f t="shared" si="30"/>
        <v>12.95</v>
      </c>
      <c r="N694" t="str">
        <f t="shared" si="31"/>
        <v>Liberica</v>
      </c>
      <c r="O694" t="str">
        <f t="shared" si="32"/>
        <v>Dark</v>
      </c>
      <c r="P694" t="str">
        <f>_xlfn.XLOOKUP(orders!C694,customers!$A$2:$A$1001,customers!$I$2:$I$1001,,0)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_xlfn.XLOOKUP(orders!D695,products!$A$2:$A$49,products!$B$2:$B$49,,0)</f>
        <v>Ara</v>
      </c>
      <c r="J695" t="str">
        <f>_xlfn.XLOOKUP(D695,products!$A$2:$A$49,products!$C$2:$C$49,,0)</f>
        <v>M</v>
      </c>
      <c r="K695" s="6">
        <f>_xlfn.XLOOKUP(D695,products!$A$2:$A$49,products!$D$2:$D$49,,0)</f>
        <v>2.5</v>
      </c>
      <c r="L695">
        <f>_xlfn.XLOOKUP(D695,products!$A$2:$A$49,products!$E$2:$E$49,,0)</f>
        <v>25.874999999999996</v>
      </c>
      <c r="M695">
        <f t="shared" si="30"/>
        <v>51.749999999999993</v>
      </c>
      <c r="N695" t="str">
        <f t="shared" si="31"/>
        <v>Arabica</v>
      </c>
      <c r="O695" t="str">
        <f t="shared" si="32"/>
        <v>Medium</v>
      </c>
      <c r="P695" t="str">
        <f>_xlfn.XLOOKUP(orders!C695,customers!$A$2:$A$1001,customers!$I$2:$I$1001,,0)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_xlfn.XLOOKUP(orders!D696,products!$A$2:$A$49,products!$B$2:$B$49,,0)</f>
        <v>Exc</v>
      </c>
      <c r="J696" t="str">
        <f>_xlfn.XLOOKUP(D696,products!$A$2:$A$49,products!$C$2:$C$49,,0)</f>
        <v>D</v>
      </c>
      <c r="K696" s="6">
        <f>_xlfn.XLOOKUP(D696,products!$A$2:$A$49,products!$D$2:$D$49,,0)</f>
        <v>0.5</v>
      </c>
      <c r="L696">
        <f>_xlfn.XLOOKUP(D696,products!$A$2:$A$49,products!$E$2:$E$49,,0)</f>
        <v>7.29</v>
      </c>
      <c r="M696">
        <f t="shared" si="30"/>
        <v>36.450000000000003</v>
      </c>
      <c r="N696" t="str">
        <f t="shared" si="31"/>
        <v>Excelsa</v>
      </c>
      <c r="O696" t="str">
        <f t="shared" si="32"/>
        <v>Dark</v>
      </c>
      <c r="P696" t="str">
        <f>_xlfn.XLOOKUP(orders!C696,customers!$A$2:$A$1001,customers!$I$2:$I$1001,,0)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_xlfn.XLOOKUP(orders!D697,products!$A$2:$A$49,products!$B$2:$B$49,,0)</f>
        <v>Lib</v>
      </c>
      <c r="J697" t="str">
        <f>_xlfn.XLOOKUP(D697,products!$A$2:$A$49,products!$C$2:$C$49,,0)</f>
        <v>L</v>
      </c>
      <c r="K697" s="6">
        <f>_xlfn.XLOOKUP(D697,products!$A$2:$A$49,products!$D$2:$D$49,,0)</f>
        <v>2.5</v>
      </c>
      <c r="L697">
        <f>_xlfn.XLOOKUP(D697,products!$A$2:$A$49,products!$E$2:$E$49,,0)</f>
        <v>36.454999999999998</v>
      </c>
      <c r="M697">
        <f t="shared" si="30"/>
        <v>182.27499999999998</v>
      </c>
      <c r="N697" t="str">
        <f t="shared" si="31"/>
        <v>Liberica</v>
      </c>
      <c r="O697" t="str">
        <f t="shared" si="32"/>
        <v>Light</v>
      </c>
      <c r="P697" t="str">
        <f>_xlfn.XLOOKUP(orders!C697,customers!$A$2:$A$1001,customers!$I$2:$I$1001,,0)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_xlfn.XLOOKUP(orders!D698,products!$A$2:$A$49,products!$B$2:$B$49,,0)</f>
        <v>Lib</v>
      </c>
      <c r="J698" t="str">
        <f>_xlfn.XLOOKUP(D698,products!$A$2:$A$49,products!$C$2:$C$49,,0)</f>
        <v>D</v>
      </c>
      <c r="K698" s="6">
        <f>_xlfn.XLOOKUP(D698,products!$A$2:$A$49,products!$D$2:$D$49,,0)</f>
        <v>0.5</v>
      </c>
      <c r="L698">
        <f>_xlfn.XLOOKUP(D698,products!$A$2:$A$49,products!$E$2:$E$49,,0)</f>
        <v>7.77</v>
      </c>
      <c r="M698">
        <f t="shared" si="30"/>
        <v>31.08</v>
      </c>
      <c r="N698" t="str">
        <f t="shared" si="31"/>
        <v>Liberica</v>
      </c>
      <c r="O698" t="str">
        <f t="shared" si="32"/>
        <v>Dark</v>
      </c>
      <c r="P698" t="str">
        <f>_xlfn.XLOOKUP(orders!C698,customers!$A$2:$A$1001,customers!$I$2:$I$1001,,0)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_xlfn.XLOOKUP(orders!D699,products!$A$2:$A$49,products!$B$2:$B$49,,0)</f>
        <v>Ara</v>
      </c>
      <c r="J699" t="str">
        <f>_xlfn.XLOOKUP(D699,products!$A$2:$A$49,products!$C$2:$C$49,,0)</f>
        <v>M</v>
      </c>
      <c r="K699" s="6">
        <f>_xlfn.XLOOKUP(D699,products!$A$2:$A$49,products!$D$2:$D$49,,0)</f>
        <v>0.5</v>
      </c>
      <c r="L699">
        <f>_xlfn.XLOOKUP(D699,products!$A$2:$A$49,products!$E$2:$E$49,,0)</f>
        <v>6.75</v>
      </c>
      <c r="M699">
        <f t="shared" si="30"/>
        <v>20.25</v>
      </c>
      <c r="N699" t="str">
        <f t="shared" si="31"/>
        <v>Arabica</v>
      </c>
      <c r="O699" t="str">
        <f t="shared" si="32"/>
        <v>Medium</v>
      </c>
      <c r="P699" t="str">
        <f>_xlfn.XLOOKUP(orders!C699,customers!$A$2:$A$1001,customers!$I$2:$I$1001,,0)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_xlfn.XLOOKUP(orders!D700,products!$A$2:$A$49,products!$B$2:$B$49,,0)</f>
        <v>Lib</v>
      </c>
      <c r="J700" t="str">
        <f>_xlfn.XLOOKUP(D700,products!$A$2:$A$49,products!$C$2:$C$49,,0)</f>
        <v>D</v>
      </c>
      <c r="K700" s="6">
        <f>_xlfn.XLOOKUP(D700,products!$A$2:$A$49,products!$D$2:$D$49,,0)</f>
        <v>1</v>
      </c>
      <c r="L700">
        <f>_xlfn.XLOOKUP(D700,products!$A$2:$A$49,products!$E$2:$E$49,,0)</f>
        <v>12.95</v>
      </c>
      <c r="M700">
        <f t="shared" si="30"/>
        <v>25.9</v>
      </c>
      <c r="N700" t="str">
        <f t="shared" si="31"/>
        <v>Liberica</v>
      </c>
      <c r="O700" t="str">
        <f t="shared" si="32"/>
        <v>Dark</v>
      </c>
      <c r="P700" t="str">
        <f>_xlfn.XLOOKUP(orders!C700,customers!$A$2:$A$1001,customers!$I$2:$I$1001,,0)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_xlfn.XLOOKUP(orders!D701,products!$A$2:$A$49,products!$B$2:$B$49,,0)</f>
        <v>Ara</v>
      </c>
      <c r="J701" t="str">
        <f>_xlfn.XLOOKUP(D701,products!$A$2:$A$49,products!$C$2:$C$49,,0)</f>
        <v>D</v>
      </c>
      <c r="K701" s="6">
        <f>_xlfn.XLOOKUP(D701,products!$A$2:$A$49,products!$D$2:$D$49,,0)</f>
        <v>0.5</v>
      </c>
      <c r="L701">
        <f>_xlfn.XLOOKUP(D701,products!$A$2:$A$49,products!$E$2:$E$49,,0)</f>
        <v>5.97</v>
      </c>
      <c r="M701">
        <f t="shared" si="30"/>
        <v>23.88</v>
      </c>
      <c r="N701" t="str">
        <f t="shared" si="31"/>
        <v>Arabica</v>
      </c>
      <c r="O701" t="str">
        <f t="shared" si="32"/>
        <v>Dark</v>
      </c>
      <c r="P701" t="str">
        <f>_xlfn.XLOOKUP(orders!C701,customers!$A$2:$A$1001,customers!$I$2:$I$1001,,0)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_xlfn.XLOOKUP(orders!D702,products!$A$2:$A$49,products!$B$2:$B$49,,0)</f>
        <v>Lib</v>
      </c>
      <c r="J702" t="str">
        <f>_xlfn.XLOOKUP(D702,products!$A$2:$A$49,products!$C$2:$C$49,,0)</f>
        <v>L</v>
      </c>
      <c r="K702" s="6">
        <f>_xlfn.XLOOKUP(D702,products!$A$2:$A$49,products!$D$2:$D$49,,0)</f>
        <v>0.5</v>
      </c>
      <c r="L702">
        <f>_xlfn.XLOOKUP(D702,products!$A$2:$A$49,products!$E$2:$E$49,,0)</f>
        <v>9.51</v>
      </c>
      <c r="M702">
        <f t="shared" si="30"/>
        <v>19.02</v>
      </c>
      <c r="N702" t="str">
        <f t="shared" si="31"/>
        <v>Liberica</v>
      </c>
      <c r="O702" t="str">
        <f t="shared" si="32"/>
        <v>Light</v>
      </c>
      <c r="P702" t="str">
        <f>_xlfn.XLOOKUP(orders!C702,customers!$A$2:$A$1001,customers!$I$2:$I$1001,,0)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_xlfn.XLOOKUP(orders!D703,products!$A$2:$A$49,products!$B$2:$B$49,,0)</f>
        <v>Ara</v>
      </c>
      <c r="J703" t="str">
        <f>_xlfn.XLOOKUP(D703,products!$A$2:$A$49,products!$C$2:$C$49,,0)</f>
        <v>D</v>
      </c>
      <c r="K703" s="6">
        <f>_xlfn.XLOOKUP(D703,products!$A$2:$A$49,products!$D$2:$D$49,,0)</f>
        <v>0.5</v>
      </c>
      <c r="L703">
        <f>_xlfn.XLOOKUP(D703,products!$A$2:$A$49,products!$E$2:$E$49,,0)</f>
        <v>5.97</v>
      </c>
      <c r="M703">
        <f t="shared" si="30"/>
        <v>29.849999999999998</v>
      </c>
      <c r="N703" t="str">
        <f t="shared" si="31"/>
        <v>Arabica</v>
      </c>
      <c r="O703" t="str">
        <f t="shared" si="32"/>
        <v>Dark</v>
      </c>
      <c r="P703" t="str">
        <f>_xlfn.XLOOKUP(orders!C703,customers!$A$2:$A$1001,customers!$I$2:$I$1001,,0)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_xlfn.XLOOKUP(orders!D704,products!$A$2:$A$49,products!$B$2:$B$49,,0)</f>
        <v>Ara</v>
      </c>
      <c r="J704" t="str">
        <f>_xlfn.XLOOKUP(D704,products!$A$2:$A$49,products!$C$2:$C$49,,0)</f>
        <v>L</v>
      </c>
      <c r="K704" s="6">
        <f>_xlfn.XLOOKUP(D704,products!$A$2:$A$49,products!$D$2:$D$49,,0)</f>
        <v>0.5</v>
      </c>
      <c r="L704">
        <f>_xlfn.XLOOKUP(D704,products!$A$2:$A$49,products!$E$2:$E$49,,0)</f>
        <v>7.77</v>
      </c>
      <c r="M704">
        <f t="shared" si="30"/>
        <v>7.77</v>
      </c>
      <c r="N704" t="str">
        <f t="shared" si="31"/>
        <v>Arabica</v>
      </c>
      <c r="O704" t="str">
        <f t="shared" si="32"/>
        <v>Light</v>
      </c>
      <c r="P704" t="str">
        <f>_xlfn.XLOOKUP(orders!C704,customers!$A$2:$A$1001,customers!$I$2:$I$1001,,0)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_xlfn.XLOOKUP(orders!D705,products!$A$2:$A$49,products!$B$2:$B$49,,0)</f>
        <v>Lib</v>
      </c>
      <c r="J705" t="str">
        <f>_xlfn.XLOOKUP(D705,products!$A$2:$A$49,products!$C$2:$C$49,,0)</f>
        <v>D</v>
      </c>
      <c r="K705" s="6">
        <f>_xlfn.XLOOKUP(D705,products!$A$2:$A$49,products!$D$2:$D$49,,0)</f>
        <v>2.5</v>
      </c>
      <c r="L705">
        <f>_xlfn.XLOOKUP(D705,products!$A$2:$A$49,products!$E$2:$E$49,,0)</f>
        <v>29.784999999999997</v>
      </c>
      <c r="M705">
        <f t="shared" si="30"/>
        <v>119.13999999999999</v>
      </c>
      <c r="N705" t="str">
        <f t="shared" si="31"/>
        <v>Liberica</v>
      </c>
      <c r="O705" t="str">
        <f t="shared" si="32"/>
        <v>Dark</v>
      </c>
      <c r="P705" t="str">
        <f>_xlfn.XLOOKUP(orders!C705,customers!$A$2:$A$1001,customers!$I$2:$I$1001,,0)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_xlfn.XLOOKUP(orders!D706,products!$A$2:$A$49,products!$B$2:$B$49,,0)</f>
        <v>Exc</v>
      </c>
      <c r="J706" t="str">
        <f>_xlfn.XLOOKUP(D706,products!$A$2:$A$49,products!$C$2:$C$49,,0)</f>
        <v>D</v>
      </c>
      <c r="K706" s="6">
        <f>_xlfn.XLOOKUP(D706,products!$A$2:$A$49,products!$D$2:$D$49,,0)</f>
        <v>0.2</v>
      </c>
      <c r="L706">
        <f>_xlfn.XLOOKUP(D706,products!$A$2:$A$49,products!$E$2:$E$49,,0)</f>
        <v>3.645</v>
      </c>
      <c r="M706">
        <f t="shared" si="30"/>
        <v>21.87</v>
      </c>
      <c r="N706" t="str">
        <f t="shared" si="31"/>
        <v>Excelsa</v>
      </c>
      <c r="O706" t="str">
        <f t="shared" si="32"/>
        <v>Dark</v>
      </c>
      <c r="P706" t="str">
        <f>_xlfn.XLOOKUP(orders!C706,customers!$A$2:$A$1001,customers!$I$2:$I$1001,,0)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_xlfn.XLOOKUP(orders!D707,products!$A$2:$A$49,products!$B$2:$B$49,,0)</f>
        <v>Exc</v>
      </c>
      <c r="J707" t="str">
        <f>_xlfn.XLOOKUP(D707,products!$A$2:$A$49,products!$C$2:$C$49,,0)</f>
        <v>L</v>
      </c>
      <c r="K707" s="6">
        <f>_xlfn.XLOOKUP(D707,products!$A$2:$A$49,products!$D$2:$D$49,,0)</f>
        <v>0.5</v>
      </c>
      <c r="L707">
        <f>_xlfn.XLOOKUP(D707,products!$A$2:$A$49,products!$E$2:$E$49,,0)</f>
        <v>8.91</v>
      </c>
      <c r="M707">
        <f t="shared" ref="M707:M770" si="33">L707*E707</f>
        <v>17.82</v>
      </c>
      <c r="N707" t="str">
        <f t="shared" ref="N707:N770" si="34">IF(I707="Rob","Robusta",IF(I707="Exc","Excelsa",IF(I707="Ara","Arabica",IF(I707="Lib","Liberica"))))</f>
        <v>Excelsa</v>
      </c>
      <c r="O707" t="str">
        <f t="shared" ref="O707:O770" si="35">IF(J707="M","Medium",IF(J707="L", "Light",IF(J707="D","Dark","")))</f>
        <v>Light</v>
      </c>
      <c r="P707" t="str">
        <f>_xlfn.XLOOKUP(orders!C707,customers!$A$2:$A$1001,customers!$I$2:$I$1001,,0)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_xlfn.XLOOKUP(orders!D708,products!$A$2:$A$49,products!$B$2:$B$49,,0)</f>
        <v>Exc</v>
      </c>
      <c r="J708" t="str">
        <f>_xlfn.XLOOKUP(D708,products!$A$2:$A$49,products!$C$2:$C$49,,0)</f>
        <v>M</v>
      </c>
      <c r="K708" s="6">
        <f>_xlfn.XLOOKUP(D708,products!$A$2:$A$49,products!$D$2:$D$49,,0)</f>
        <v>0.2</v>
      </c>
      <c r="L708">
        <f>_xlfn.XLOOKUP(D708,products!$A$2:$A$49,products!$E$2:$E$49,,0)</f>
        <v>4.125</v>
      </c>
      <c r="M708">
        <f t="shared" si="33"/>
        <v>12.375</v>
      </c>
      <c r="N708" t="str">
        <f t="shared" si="34"/>
        <v>Excelsa</v>
      </c>
      <c r="O708" t="str">
        <f t="shared" si="35"/>
        <v>Medium</v>
      </c>
      <c r="P708" t="str">
        <f>_xlfn.XLOOKUP(orders!C708,customers!$A$2:$A$1001,customers!$I$2:$I$1001,,0)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_xlfn.XLOOKUP(orders!D709,products!$A$2:$A$49,products!$B$2:$B$49,,0)</f>
        <v>Lib</v>
      </c>
      <c r="J709" t="str">
        <f>_xlfn.XLOOKUP(D709,products!$A$2:$A$49,products!$C$2:$C$49,,0)</f>
        <v>D</v>
      </c>
      <c r="K709" s="6">
        <f>_xlfn.XLOOKUP(D709,products!$A$2:$A$49,products!$D$2:$D$49,,0)</f>
        <v>1</v>
      </c>
      <c r="L709">
        <f>_xlfn.XLOOKUP(D709,products!$A$2:$A$49,products!$E$2:$E$49,,0)</f>
        <v>12.95</v>
      </c>
      <c r="M709">
        <f t="shared" si="33"/>
        <v>25.9</v>
      </c>
      <c r="N709" t="str">
        <f t="shared" si="34"/>
        <v>Liberica</v>
      </c>
      <c r="O709" t="str">
        <f t="shared" si="35"/>
        <v>Dark</v>
      </c>
      <c r="P709" t="str">
        <f>_xlfn.XLOOKUP(orders!C709,customers!$A$2:$A$1001,customers!$I$2:$I$1001,,0)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_xlfn.XLOOKUP(orders!D710,products!$A$2:$A$49,products!$B$2:$B$49,,0)</f>
        <v>Ara</v>
      </c>
      <c r="J710" t="str">
        <f>_xlfn.XLOOKUP(D710,products!$A$2:$A$49,products!$C$2:$C$49,,0)</f>
        <v>M</v>
      </c>
      <c r="K710" s="6">
        <f>_xlfn.XLOOKUP(D710,products!$A$2:$A$49,products!$D$2:$D$49,,0)</f>
        <v>0.5</v>
      </c>
      <c r="L710">
        <f>_xlfn.XLOOKUP(D710,products!$A$2:$A$49,products!$E$2:$E$49,,0)</f>
        <v>6.75</v>
      </c>
      <c r="M710">
        <f t="shared" si="33"/>
        <v>13.5</v>
      </c>
      <c r="N710" t="str">
        <f t="shared" si="34"/>
        <v>Arabica</v>
      </c>
      <c r="O710" t="str">
        <f t="shared" si="35"/>
        <v>Medium</v>
      </c>
      <c r="P710" t="str">
        <f>_xlfn.XLOOKUP(orders!C710,customers!$A$2:$A$1001,customers!$I$2:$I$1001,,0)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_xlfn.XLOOKUP(orders!D711,products!$A$2:$A$49,products!$B$2:$B$49,,0)</f>
        <v>Exc</v>
      </c>
      <c r="J711" t="str">
        <f>_xlfn.XLOOKUP(D711,products!$A$2:$A$49,products!$C$2:$C$49,,0)</f>
        <v>L</v>
      </c>
      <c r="K711" s="6">
        <f>_xlfn.XLOOKUP(D711,products!$A$2:$A$49,products!$D$2:$D$49,,0)</f>
        <v>0.5</v>
      </c>
      <c r="L711">
        <f>_xlfn.XLOOKUP(D711,products!$A$2:$A$49,products!$E$2:$E$49,,0)</f>
        <v>8.91</v>
      </c>
      <c r="M711">
        <f t="shared" si="33"/>
        <v>17.82</v>
      </c>
      <c r="N711" t="str">
        <f t="shared" si="34"/>
        <v>Excelsa</v>
      </c>
      <c r="O711" t="str">
        <f t="shared" si="35"/>
        <v>Light</v>
      </c>
      <c r="P711" t="str">
        <f>_xlfn.XLOOKUP(orders!C711,customers!$A$2:$A$1001,customers!$I$2:$I$1001,,0)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_xlfn.XLOOKUP(orders!D712,products!$A$2:$A$49,products!$B$2:$B$49,,0)</f>
        <v>Exc</v>
      </c>
      <c r="J712" t="str">
        <f>_xlfn.XLOOKUP(D712,products!$A$2:$A$49,products!$C$2:$C$49,,0)</f>
        <v>M</v>
      </c>
      <c r="K712" s="6">
        <f>_xlfn.XLOOKUP(D712,products!$A$2:$A$49,products!$D$2:$D$49,,0)</f>
        <v>0.5</v>
      </c>
      <c r="L712">
        <f>_xlfn.XLOOKUP(D712,products!$A$2:$A$49,products!$E$2:$E$49,,0)</f>
        <v>8.25</v>
      </c>
      <c r="M712">
        <f t="shared" si="33"/>
        <v>24.75</v>
      </c>
      <c r="N712" t="str">
        <f t="shared" si="34"/>
        <v>Excelsa</v>
      </c>
      <c r="O712" t="str">
        <f t="shared" si="35"/>
        <v>Medium</v>
      </c>
      <c r="P712" t="str">
        <f>_xlfn.XLOOKUP(orders!C712,customers!$A$2:$A$1001,customers!$I$2:$I$1001,,0)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_xlfn.XLOOKUP(orders!D713,products!$A$2:$A$49,products!$B$2:$B$49,,0)</f>
        <v>Rob</v>
      </c>
      <c r="J713" t="str">
        <f>_xlfn.XLOOKUP(D713,products!$A$2:$A$49,products!$C$2:$C$49,,0)</f>
        <v>M</v>
      </c>
      <c r="K713" s="6">
        <f>_xlfn.XLOOKUP(D713,products!$A$2:$A$49,products!$D$2:$D$49,,0)</f>
        <v>0.2</v>
      </c>
      <c r="L713">
        <f>_xlfn.XLOOKUP(D713,products!$A$2:$A$49,products!$E$2:$E$49,,0)</f>
        <v>2.9849999999999999</v>
      </c>
      <c r="M713">
        <f t="shared" si="33"/>
        <v>17.91</v>
      </c>
      <c r="N713" t="str">
        <f t="shared" si="34"/>
        <v>Robusta</v>
      </c>
      <c r="O713" t="str">
        <f t="shared" si="35"/>
        <v>Medium</v>
      </c>
      <c r="P713" t="str">
        <f>_xlfn.XLOOKUP(orders!C713,customers!$A$2:$A$1001,customers!$I$2:$I$1001,,0)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_xlfn.XLOOKUP(orders!D714,products!$A$2:$A$49,products!$B$2:$B$49,,0)</f>
        <v>Exc</v>
      </c>
      <c r="J714" t="str">
        <f>_xlfn.XLOOKUP(D714,products!$A$2:$A$49,products!$C$2:$C$49,,0)</f>
        <v>M</v>
      </c>
      <c r="K714" s="6">
        <f>_xlfn.XLOOKUP(D714,products!$A$2:$A$49,products!$D$2:$D$49,,0)</f>
        <v>0.5</v>
      </c>
      <c r="L714">
        <f>_xlfn.XLOOKUP(D714,products!$A$2:$A$49,products!$E$2:$E$49,,0)</f>
        <v>8.25</v>
      </c>
      <c r="M714">
        <f t="shared" si="33"/>
        <v>16.5</v>
      </c>
      <c r="N714" t="str">
        <f t="shared" si="34"/>
        <v>Excelsa</v>
      </c>
      <c r="O714" t="str">
        <f t="shared" si="35"/>
        <v>Medium</v>
      </c>
      <c r="P714" t="str">
        <f>_xlfn.XLOOKUP(orders!C714,customers!$A$2:$A$1001,customers!$I$2:$I$1001,,0)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_xlfn.XLOOKUP(orders!D715,products!$A$2:$A$49,products!$B$2:$B$49,,0)</f>
        <v>Rob</v>
      </c>
      <c r="J715" t="str">
        <f>_xlfn.XLOOKUP(D715,products!$A$2:$A$49,products!$C$2:$C$49,,0)</f>
        <v>M</v>
      </c>
      <c r="K715" s="6">
        <f>_xlfn.XLOOKUP(D715,products!$A$2:$A$49,products!$D$2:$D$49,,0)</f>
        <v>0.2</v>
      </c>
      <c r="L715">
        <f>_xlfn.XLOOKUP(D715,products!$A$2:$A$49,products!$E$2:$E$49,,0)</f>
        <v>2.9849999999999999</v>
      </c>
      <c r="M715">
        <f t="shared" si="33"/>
        <v>2.9849999999999999</v>
      </c>
      <c r="N715" t="str">
        <f t="shared" si="34"/>
        <v>Robusta</v>
      </c>
      <c r="O715" t="str">
        <f t="shared" si="35"/>
        <v>Medium</v>
      </c>
      <c r="P715" t="str">
        <f>_xlfn.XLOOKUP(orders!C715,customers!$A$2:$A$1001,customers!$I$2:$I$1001,,0)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_xlfn.XLOOKUP(orders!D716,products!$A$2:$A$49,products!$B$2:$B$49,,0)</f>
        <v>Exc</v>
      </c>
      <c r="J716" t="str">
        <f>_xlfn.XLOOKUP(D716,products!$A$2:$A$49,products!$C$2:$C$49,,0)</f>
        <v>D</v>
      </c>
      <c r="K716" s="6">
        <f>_xlfn.XLOOKUP(D716,products!$A$2:$A$49,products!$D$2:$D$49,,0)</f>
        <v>0.2</v>
      </c>
      <c r="L716">
        <f>_xlfn.XLOOKUP(D716,products!$A$2:$A$49,products!$E$2:$E$49,,0)</f>
        <v>3.645</v>
      </c>
      <c r="M716">
        <f t="shared" si="33"/>
        <v>14.58</v>
      </c>
      <c r="N716" t="str">
        <f t="shared" si="34"/>
        <v>Excelsa</v>
      </c>
      <c r="O716" t="str">
        <f t="shared" si="35"/>
        <v>Dark</v>
      </c>
      <c r="P716" t="str">
        <f>_xlfn.XLOOKUP(orders!C716,customers!$A$2:$A$1001,customers!$I$2:$I$1001,,0)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_xlfn.XLOOKUP(orders!D717,products!$A$2:$A$49,products!$B$2:$B$49,,0)</f>
        <v>Exc</v>
      </c>
      <c r="J717" t="str">
        <f>_xlfn.XLOOKUP(D717,products!$A$2:$A$49,products!$C$2:$C$49,,0)</f>
        <v>L</v>
      </c>
      <c r="K717" s="6">
        <f>_xlfn.XLOOKUP(D717,products!$A$2:$A$49,products!$D$2:$D$49,,0)</f>
        <v>1</v>
      </c>
      <c r="L717">
        <f>_xlfn.XLOOKUP(D717,products!$A$2:$A$49,products!$E$2:$E$49,,0)</f>
        <v>14.85</v>
      </c>
      <c r="M717">
        <f t="shared" si="33"/>
        <v>89.1</v>
      </c>
      <c r="N717" t="str">
        <f t="shared" si="34"/>
        <v>Excelsa</v>
      </c>
      <c r="O717" t="str">
        <f t="shared" si="35"/>
        <v>Light</v>
      </c>
      <c r="P717" t="str">
        <f>_xlfn.XLOOKUP(orders!C717,customers!$A$2:$A$1001,customers!$I$2:$I$1001,,0)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_xlfn.XLOOKUP(orders!D718,products!$A$2:$A$49,products!$B$2:$B$49,,0)</f>
        <v>Rob</v>
      </c>
      <c r="J718" t="str">
        <f>_xlfn.XLOOKUP(D718,products!$A$2:$A$49,products!$C$2:$C$49,,0)</f>
        <v>L</v>
      </c>
      <c r="K718" s="6">
        <f>_xlfn.XLOOKUP(D718,products!$A$2:$A$49,products!$D$2:$D$49,,0)</f>
        <v>1</v>
      </c>
      <c r="L718">
        <f>_xlfn.XLOOKUP(D718,products!$A$2:$A$49,products!$E$2:$E$49,,0)</f>
        <v>11.95</v>
      </c>
      <c r="M718">
        <f t="shared" si="33"/>
        <v>35.849999999999994</v>
      </c>
      <c r="N718" t="str">
        <f t="shared" si="34"/>
        <v>Robusta</v>
      </c>
      <c r="O718" t="str">
        <f t="shared" si="35"/>
        <v>Light</v>
      </c>
      <c r="P718" t="str">
        <f>_xlfn.XLOOKUP(orders!C718,customers!$A$2:$A$1001,customers!$I$2:$I$1001,,0)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_xlfn.XLOOKUP(orders!D719,products!$A$2:$A$49,products!$B$2:$B$49,,0)</f>
        <v>Ara</v>
      </c>
      <c r="J719" t="str">
        <f>_xlfn.XLOOKUP(D719,products!$A$2:$A$49,products!$C$2:$C$49,,0)</f>
        <v>D</v>
      </c>
      <c r="K719" s="6">
        <f>_xlfn.XLOOKUP(D719,products!$A$2:$A$49,products!$D$2:$D$49,,0)</f>
        <v>2.5</v>
      </c>
      <c r="L719">
        <f>_xlfn.XLOOKUP(D719,products!$A$2:$A$49,products!$E$2:$E$49,,0)</f>
        <v>22.884999999999998</v>
      </c>
      <c r="M719">
        <f t="shared" si="33"/>
        <v>68.655000000000001</v>
      </c>
      <c r="N719" t="str">
        <f t="shared" si="34"/>
        <v>Arabica</v>
      </c>
      <c r="O719" t="str">
        <f t="shared" si="35"/>
        <v>Dark</v>
      </c>
      <c r="P719" t="str">
        <f>_xlfn.XLOOKUP(orders!C719,customers!$A$2:$A$1001,customers!$I$2:$I$1001,,0)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_xlfn.XLOOKUP(orders!D720,products!$A$2:$A$49,products!$B$2:$B$49,,0)</f>
        <v>Lib</v>
      </c>
      <c r="J720" t="str">
        <f>_xlfn.XLOOKUP(D720,products!$A$2:$A$49,products!$C$2:$C$49,,0)</f>
        <v>D</v>
      </c>
      <c r="K720" s="6">
        <f>_xlfn.XLOOKUP(D720,products!$A$2:$A$49,products!$D$2:$D$49,,0)</f>
        <v>1</v>
      </c>
      <c r="L720">
        <f>_xlfn.XLOOKUP(D720,products!$A$2:$A$49,products!$E$2:$E$49,,0)</f>
        <v>12.95</v>
      </c>
      <c r="M720">
        <f t="shared" si="33"/>
        <v>38.849999999999994</v>
      </c>
      <c r="N720" t="str">
        <f t="shared" si="34"/>
        <v>Liberica</v>
      </c>
      <c r="O720" t="str">
        <f t="shared" si="35"/>
        <v>Dark</v>
      </c>
      <c r="P720" t="str">
        <f>_xlfn.XLOOKUP(orders!C720,customers!$A$2:$A$1001,customers!$I$2:$I$1001,,0)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_xlfn.XLOOKUP(orders!D721,products!$A$2:$A$49,products!$B$2:$B$49,,0)</f>
        <v>Lib</v>
      </c>
      <c r="J721" t="str">
        <f>_xlfn.XLOOKUP(D721,products!$A$2:$A$49,products!$C$2:$C$49,,0)</f>
        <v>L</v>
      </c>
      <c r="K721" s="6">
        <f>_xlfn.XLOOKUP(D721,products!$A$2:$A$49,products!$D$2:$D$49,,0)</f>
        <v>1</v>
      </c>
      <c r="L721">
        <f>_xlfn.XLOOKUP(D721,products!$A$2:$A$49,products!$E$2:$E$49,,0)</f>
        <v>15.85</v>
      </c>
      <c r="M721">
        <f t="shared" si="33"/>
        <v>79.25</v>
      </c>
      <c r="N721" t="str">
        <f t="shared" si="34"/>
        <v>Liberica</v>
      </c>
      <c r="O721" t="str">
        <f t="shared" si="35"/>
        <v>Light</v>
      </c>
      <c r="P721" t="str">
        <f>_xlfn.XLOOKUP(orders!C721,customers!$A$2:$A$1001,customers!$I$2:$I$1001,,0)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_xlfn.XLOOKUP(orders!D722,products!$A$2:$A$49,products!$B$2:$B$49,,0)</f>
        <v>Exc</v>
      </c>
      <c r="J722" t="str">
        <f>_xlfn.XLOOKUP(D722,products!$A$2:$A$49,products!$C$2:$C$49,,0)</f>
        <v>D</v>
      </c>
      <c r="K722" s="6">
        <f>_xlfn.XLOOKUP(D722,products!$A$2:$A$49,products!$D$2:$D$49,,0)</f>
        <v>0.5</v>
      </c>
      <c r="L722">
        <f>_xlfn.XLOOKUP(D722,products!$A$2:$A$49,products!$E$2:$E$49,,0)</f>
        <v>7.29</v>
      </c>
      <c r="M722">
        <f t="shared" si="33"/>
        <v>36.450000000000003</v>
      </c>
      <c r="N722" t="str">
        <f t="shared" si="34"/>
        <v>Excelsa</v>
      </c>
      <c r="O722" t="str">
        <f t="shared" si="35"/>
        <v>Dark</v>
      </c>
      <c r="P722" t="str">
        <f>_xlfn.XLOOKUP(orders!C722,customers!$A$2:$A$1001,customers!$I$2:$I$1001,,0)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_xlfn.XLOOKUP(orders!D723,products!$A$2:$A$49,products!$B$2:$B$49,,0)</f>
        <v>Rob</v>
      </c>
      <c r="J723" t="str">
        <f>_xlfn.XLOOKUP(D723,products!$A$2:$A$49,products!$C$2:$C$49,,0)</f>
        <v>M</v>
      </c>
      <c r="K723" s="6">
        <f>_xlfn.XLOOKUP(D723,products!$A$2:$A$49,products!$D$2:$D$49,,0)</f>
        <v>0.2</v>
      </c>
      <c r="L723">
        <f>_xlfn.XLOOKUP(D723,products!$A$2:$A$49,products!$E$2:$E$49,,0)</f>
        <v>2.9849999999999999</v>
      </c>
      <c r="M723">
        <f t="shared" si="33"/>
        <v>8.9550000000000001</v>
      </c>
      <c r="N723" t="str">
        <f t="shared" si="34"/>
        <v>Robusta</v>
      </c>
      <c r="O723" t="str">
        <f t="shared" si="35"/>
        <v>Medium</v>
      </c>
      <c r="P723" t="str">
        <f>_xlfn.XLOOKUP(orders!C723,customers!$A$2:$A$1001,customers!$I$2:$I$1001,,0)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_xlfn.XLOOKUP(orders!D724,products!$A$2:$A$49,products!$B$2:$B$49,,0)</f>
        <v>Exc</v>
      </c>
      <c r="J724" t="str">
        <f>_xlfn.XLOOKUP(D724,products!$A$2:$A$49,products!$C$2:$C$49,,0)</f>
        <v>D</v>
      </c>
      <c r="K724" s="6">
        <f>_xlfn.XLOOKUP(D724,products!$A$2:$A$49,products!$D$2:$D$49,,0)</f>
        <v>1</v>
      </c>
      <c r="L724">
        <f>_xlfn.XLOOKUP(D724,products!$A$2:$A$49,products!$E$2:$E$49,,0)</f>
        <v>12.15</v>
      </c>
      <c r="M724">
        <f t="shared" si="33"/>
        <v>24.3</v>
      </c>
      <c r="N724" t="str">
        <f t="shared" si="34"/>
        <v>Excelsa</v>
      </c>
      <c r="O724" t="str">
        <f t="shared" si="35"/>
        <v>Dark</v>
      </c>
      <c r="P724" t="str">
        <f>_xlfn.XLOOKUP(orders!C724,customers!$A$2:$A$1001,customers!$I$2:$I$1001,,0)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_xlfn.XLOOKUP(orders!D725,products!$A$2:$A$49,products!$B$2:$B$49,,0)</f>
        <v>Exc</v>
      </c>
      <c r="J725" t="str">
        <f>_xlfn.XLOOKUP(D725,products!$A$2:$A$49,products!$C$2:$C$49,,0)</f>
        <v>M</v>
      </c>
      <c r="K725" s="6">
        <f>_xlfn.XLOOKUP(D725,products!$A$2:$A$49,products!$D$2:$D$49,,0)</f>
        <v>2.5</v>
      </c>
      <c r="L725">
        <f>_xlfn.XLOOKUP(D725,products!$A$2:$A$49,products!$E$2:$E$49,,0)</f>
        <v>31.624999999999996</v>
      </c>
      <c r="M725">
        <f t="shared" si="33"/>
        <v>63.249999999999993</v>
      </c>
      <c r="N725" t="str">
        <f t="shared" si="34"/>
        <v>Excelsa</v>
      </c>
      <c r="O725" t="str">
        <f t="shared" si="35"/>
        <v>Medium</v>
      </c>
      <c r="P725" t="str">
        <f>_xlfn.XLOOKUP(orders!C725,customers!$A$2:$A$1001,customers!$I$2:$I$1001,,0)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_xlfn.XLOOKUP(orders!D726,products!$A$2:$A$49,products!$B$2:$B$49,,0)</f>
        <v>Ara</v>
      </c>
      <c r="J726" t="str">
        <f>_xlfn.XLOOKUP(D726,products!$A$2:$A$49,products!$C$2:$C$49,,0)</f>
        <v>M</v>
      </c>
      <c r="K726" s="6">
        <f>_xlfn.XLOOKUP(D726,products!$A$2:$A$49,products!$D$2:$D$49,,0)</f>
        <v>0.2</v>
      </c>
      <c r="L726">
        <f>_xlfn.XLOOKUP(D726,products!$A$2:$A$49,products!$E$2:$E$49,,0)</f>
        <v>3.375</v>
      </c>
      <c r="M726">
        <f t="shared" si="33"/>
        <v>6.75</v>
      </c>
      <c r="N726" t="str">
        <f t="shared" si="34"/>
        <v>Arabica</v>
      </c>
      <c r="O726" t="str">
        <f t="shared" si="35"/>
        <v>Medium</v>
      </c>
      <c r="P726" t="str">
        <f>_xlfn.XLOOKUP(orders!C726,customers!$A$2:$A$1001,customers!$I$2:$I$1001,,0)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_xlfn.XLOOKUP(orders!D727,products!$A$2:$A$49,products!$B$2:$B$49,,0)</f>
        <v>Ara</v>
      </c>
      <c r="J727" t="str">
        <f>_xlfn.XLOOKUP(D727,products!$A$2:$A$49,products!$C$2:$C$49,,0)</f>
        <v>L</v>
      </c>
      <c r="K727" s="6">
        <f>_xlfn.XLOOKUP(D727,products!$A$2:$A$49,products!$D$2:$D$49,,0)</f>
        <v>0.2</v>
      </c>
      <c r="L727">
        <f>_xlfn.XLOOKUP(D727,products!$A$2:$A$49,products!$E$2:$E$49,,0)</f>
        <v>3.8849999999999998</v>
      </c>
      <c r="M727">
        <f t="shared" si="33"/>
        <v>23.31</v>
      </c>
      <c r="N727" t="str">
        <f t="shared" si="34"/>
        <v>Arabica</v>
      </c>
      <c r="O727" t="str">
        <f t="shared" si="35"/>
        <v>Light</v>
      </c>
      <c r="P727" t="str">
        <f>_xlfn.XLOOKUP(orders!C727,customers!$A$2:$A$1001,customers!$I$2:$I$1001,,0)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_xlfn.XLOOKUP(orders!D728,products!$A$2:$A$49,products!$B$2:$B$49,,0)</f>
        <v>Lib</v>
      </c>
      <c r="J728" t="str">
        <f>_xlfn.XLOOKUP(D728,products!$A$2:$A$49,products!$C$2:$C$49,,0)</f>
        <v>L</v>
      </c>
      <c r="K728" s="6">
        <f>_xlfn.XLOOKUP(D728,products!$A$2:$A$49,products!$D$2:$D$49,,0)</f>
        <v>2.5</v>
      </c>
      <c r="L728">
        <f>_xlfn.XLOOKUP(D728,products!$A$2:$A$49,products!$E$2:$E$49,,0)</f>
        <v>36.454999999999998</v>
      </c>
      <c r="M728">
        <f t="shared" si="33"/>
        <v>145.82</v>
      </c>
      <c r="N728" t="str">
        <f t="shared" si="34"/>
        <v>Liberica</v>
      </c>
      <c r="O728" t="str">
        <f t="shared" si="35"/>
        <v>Light</v>
      </c>
      <c r="P728" t="str">
        <f>_xlfn.XLOOKUP(orders!C728,customers!$A$2:$A$1001,customers!$I$2:$I$1001,,0)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_xlfn.XLOOKUP(orders!D729,products!$A$2:$A$49,products!$B$2:$B$49,,0)</f>
        <v>Rob</v>
      </c>
      <c r="J729" t="str">
        <f>_xlfn.XLOOKUP(D729,products!$A$2:$A$49,products!$C$2:$C$49,,0)</f>
        <v>M</v>
      </c>
      <c r="K729" s="6">
        <f>_xlfn.XLOOKUP(D729,products!$A$2:$A$49,products!$D$2:$D$49,,0)</f>
        <v>0.5</v>
      </c>
      <c r="L729">
        <f>_xlfn.XLOOKUP(D729,products!$A$2:$A$49,products!$E$2:$E$49,,0)</f>
        <v>5.97</v>
      </c>
      <c r="M729">
        <f t="shared" si="33"/>
        <v>29.849999999999998</v>
      </c>
      <c r="N729" t="str">
        <f t="shared" si="34"/>
        <v>Robusta</v>
      </c>
      <c r="O729" t="str">
        <f t="shared" si="35"/>
        <v>Medium</v>
      </c>
      <c r="P729" t="str">
        <f>_xlfn.XLOOKUP(orders!C729,customers!$A$2:$A$1001,customers!$I$2:$I$1001,,0)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_xlfn.XLOOKUP(orders!D730,products!$A$2:$A$49,products!$B$2:$B$49,,0)</f>
        <v>Exc</v>
      </c>
      <c r="J730" t="str">
        <f>_xlfn.XLOOKUP(D730,products!$A$2:$A$49,products!$C$2:$C$49,,0)</f>
        <v>D</v>
      </c>
      <c r="K730" s="6">
        <f>_xlfn.XLOOKUP(D730,products!$A$2:$A$49,products!$D$2:$D$49,,0)</f>
        <v>0.5</v>
      </c>
      <c r="L730">
        <f>_xlfn.XLOOKUP(D730,products!$A$2:$A$49,products!$E$2:$E$49,,0)</f>
        <v>7.29</v>
      </c>
      <c r="M730">
        <f t="shared" si="33"/>
        <v>21.87</v>
      </c>
      <c r="N730" t="str">
        <f t="shared" si="34"/>
        <v>Excelsa</v>
      </c>
      <c r="O730" t="str">
        <f t="shared" si="35"/>
        <v>Dark</v>
      </c>
      <c r="P730" t="str">
        <f>_xlfn.XLOOKUP(orders!C730,customers!$A$2:$A$1001,customers!$I$2:$I$1001,,0)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_xlfn.XLOOKUP(orders!D731,products!$A$2:$A$49,products!$B$2:$B$49,,0)</f>
        <v>Lib</v>
      </c>
      <c r="J731" t="str">
        <f>_xlfn.XLOOKUP(D731,products!$A$2:$A$49,products!$C$2:$C$49,,0)</f>
        <v>M</v>
      </c>
      <c r="K731" s="6">
        <f>_xlfn.XLOOKUP(D731,products!$A$2:$A$49,products!$D$2:$D$49,,0)</f>
        <v>0.2</v>
      </c>
      <c r="L731">
        <f>_xlfn.XLOOKUP(D731,products!$A$2:$A$49,products!$E$2:$E$49,,0)</f>
        <v>4.3650000000000002</v>
      </c>
      <c r="M731">
        <f t="shared" si="33"/>
        <v>4.3650000000000002</v>
      </c>
      <c r="N731" t="str">
        <f t="shared" si="34"/>
        <v>Liberica</v>
      </c>
      <c r="O731" t="str">
        <f t="shared" si="35"/>
        <v>Medium</v>
      </c>
      <c r="P731" t="str">
        <f>_xlfn.XLOOKUP(orders!C731,customers!$A$2:$A$1001,customers!$I$2:$I$1001,,0)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_xlfn.XLOOKUP(orders!D732,products!$A$2:$A$49,products!$B$2:$B$49,,0)</f>
        <v>Lib</v>
      </c>
      <c r="J732" t="str">
        <f>_xlfn.XLOOKUP(D732,products!$A$2:$A$49,products!$C$2:$C$49,,0)</f>
        <v>L</v>
      </c>
      <c r="K732" s="6">
        <f>_xlfn.XLOOKUP(D732,products!$A$2:$A$49,products!$D$2:$D$49,,0)</f>
        <v>2.5</v>
      </c>
      <c r="L732">
        <f>_xlfn.XLOOKUP(D732,products!$A$2:$A$49,products!$E$2:$E$49,,0)</f>
        <v>36.454999999999998</v>
      </c>
      <c r="M732">
        <f t="shared" si="33"/>
        <v>36.454999999999998</v>
      </c>
      <c r="N732" t="str">
        <f t="shared" si="34"/>
        <v>Liberica</v>
      </c>
      <c r="O732" t="str">
        <f t="shared" si="35"/>
        <v>Light</v>
      </c>
      <c r="P732" t="str">
        <f>_xlfn.XLOOKUP(orders!C732,customers!$A$2:$A$1001,customers!$I$2:$I$1001,,0)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_xlfn.XLOOKUP(orders!D733,products!$A$2:$A$49,products!$B$2:$B$49,,0)</f>
        <v>Lib</v>
      </c>
      <c r="J733" t="str">
        <f>_xlfn.XLOOKUP(D733,products!$A$2:$A$49,products!$C$2:$C$49,,0)</f>
        <v>D</v>
      </c>
      <c r="K733" s="6">
        <f>_xlfn.XLOOKUP(D733,products!$A$2:$A$49,products!$D$2:$D$49,,0)</f>
        <v>0.2</v>
      </c>
      <c r="L733">
        <f>_xlfn.XLOOKUP(D733,products!$A$2:$A$49,products!$E$2:$E$49,,0)</f>
        <v>3.8849999999999998</v>
      </c>
      <c r="M733">
        <f t="shared" si="33"/>
        <v>15.54</v>
      </c>
      <c r="N733" t="str">
        <f t="shared" si="34"/>
        <v>Liberica</v>
      </c>
      <c r="O733" t="str">
        <f t="shared" si="35"/>
        <v>Dark</v>
      </c>
      <c r="P733" t="str">
        <f>_xlfn.XLOOKUP(orders!C733,customers!$A$2:$A$1001,customers!$I$2:$I$1001,,0)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_xlfn.XLOOKUP(orders!D734,products!$A$2:$A$49,products!$B$2:$B$49,,0)</f>
        <v>Exc</v>
      </c>
      <c r="J734" t="str">
        <f>_xlfn.XLOOKUP(D734,products!$A$2:$A$49,products!$C$2:$C$49,,0)</f>
        <v>L</v>
      </c>
      <c r="K734" s="6">
        <f>_xlfn.XLOOKUP(D734,products!$A$2:$A$49,products!$D$2:$D$49,,0)</f>
        <v>0.2</v>
      </c>
      <c r="L734">
        <f>_xlfn.XLOOKUP(D734,products!$A$2:$A$49,products!$E$2:$E$49,,0)</f>
        <v>4.4550000000000001</v>
      </c>
      <c r="M734">
        <f t="shared" si="33"/>
        <v>8.91</v>
      </c>
      <c r="N734" t="str">
        <f t="shared" si="34"/>
        <v>Excelsa</v>
      </c>
      <c r="O734" t="str">
        <f t="shared" si="35"/>
        <v>Light</v>
      </c>
      <c r="P734" t="str">
        <f>_xlfn.XLOOKUP(orders!C734,customers!$A$2:$A$1001,customers!$I$2:$I$1001,,0)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_xlfn.XLOOKUP(orders!D735,products!$A$2:$A$49,products!$B$2:$B$49,,0)</f>
        <v>Lib</v>
      </c>
      <c r="J735" t="str">
        <f>_xlfn.XLOOKUP(D735,products!$A$2:$A$49,products!$C$2:$C$49,,0)</f>
        <v>M</v>
      </c>
      <c r="K735" s="6">
        <f>_xlfn.XLOOKUP(D735,products!$A$2:$A$49,products!$D$2:$D$49,,0)</f>
        <v>2.5</v>
      </c>
      <c r="L735">
        <f>_xlfn.XLOOKUP(D735,products!$A$2:$A$49,products!$E$2:$E$49,,0)</f>
        <v>33.464999999999996</v>
      </c>
      <c r="M735">
        <f t="shared" si="33"/>
        <v>100.39499999999998</v>
      </c>
      <c r="N735" t="str">
        <f t="shared" si="34"/>
        <v>Liberica</v>
      </c>
      <c r="O735" t="str">
        <f t="shared" si="35"/>
        <v>Medium</v>
      </c>
      <c r="P735" t="str">
        <f>_xlfn.XLOOKUP(orders!C735,customers!$A$2:$A$1001,customers!$I$2:$I$1001,,0)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_xlfn.XLOOKUP(orders!D736,products!$A$2:$A$49,products!$B$2:$B$49,,0)</f>
        <v>Rob</v>
      </c>
      <c r="J736" t="str">
        <f>_xlfn.XLOOKUP(D736,products!$A$2:$A$49,products!$C$2:$C$49,,0)</f>
        <v>D</v>
      </c>
      <c r="K736" s="6">
        <f>_xlfn.XLOOKUP(D736,products!$A$2:$A$49,products!$D$2:$D$49,,0)</f>
        <v>0.2</v>
      </c>
      <c r="L736">
        <f>_xlfn.XLOOKUP(D736,products!$A$2:$A$49,products!$E$2:$E$49,,0)</f>
        <v>2.6849999999999996</v>
      </c>
      <c r="M736">
        <f t="shared" si="33"/>
        <v>13.424999999999997</v>
      </c>
      <c r="N736" t="str">
        <f t="shared" si="34"/>
        <v>Robusta</v>
      </c>
      <c r="O736" t="str">
        <f t="shared" si="35"/>
        <v>Dark</v>
      </c>
      <c r="P736" t="str">
        <f>_xlfn.XLOOKUP(orders!C736,customers!$A$2:$A$1001,customers!$I$2:$I$1001,,0)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_xlfn.XLOOKUP(orders!D737,products!$A$2:$A$49,products!$B$2:$B$49,,0)</f>
        <v>Exc</v>
      </c>
      <c r="J737" t="str">
        <f>_xlfn.XLOOKUP(D737,products!$A$2:$A$49,products!$C$2:$C$49,,0)</f>
        <v>D</v>
      </c>
      <c r="K737" s="6">
        <f>_xlfn.XLOOKUP(D737,products!$A$2:$A$49,products!$D$2:$D$49,,0)</f>
        <v>0.2</v>
      </c>
      <c r="L737">
        <f>_xlfn.XLOOKUP(D737,products!$A$2:$A$49,products!$E$2:$E$49,,0)</f>
        <v>3.645</v>
      </c>
      <c r="M737">
        <f t="shared" si="33"/>
        <v>21.87</v>
      </c>
      <c r="N737" t="str">
        <f t="shared" si="34"/>
        <v>Excelsa</v>
      </c>
      <c r="O737" t="str">
        <f t="shared" si="35"/>
        <v>Dark</v>
      </c>
      <c r="P737" t="str">
        <f>_xlfn.XLOOKUP(orders!C737,customers!$A$2:$A$1001,customers!$I$2:$I$1001,,0)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_xlfn.XLOOKUP(orders!D738,products!$A$2:$A$49,products!$B$2:$B$49,,0)</f>
        <v>Lib</v>
      </c>
      <c r="J738" t="str">
        <f>_xlfn.XLOOKUP(D738,products!$A$2:$A$49,products!$C$2:$C$49,,0)</f>
        <v>D</v>
      </c>
      <c r="K738" s="6">
        <f>_xlfn.XLOOKUP(D738,products!$A$2:$A$49,products!$D$2:$D$49,,0)</f>
        <v>1</v>
      </c>
      <c r="L738">
        <f>_xlfn.XLOOKUP(D738,products!$A$2:$A$49,products!$E$2:$E$49,,0)</f>
        <v>12.95</v>
      </c>
      <c r="M738">
        <f t="shared" si="33"/>
        <v>25.9</v>
      </c>
      <c r="N738" t="str">
        <f t="shared" si="34"/>
        <v>Liberica</v>
      </c>
      <c r="O738" t="str">
        <f t="shared" si="35"/>
        <v>Dark</v>
      </c>
      <c r="P738" t="str">
        <f>_xlfn.XLOOKUP(orders!C738,customers!$A$2:$A$1001,customers!$I$2:$I$1001,,0)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_xlfn.XLOOKUP(orders!D739,products!$A$2:$A$49,products!$B$2:$B$49,,0)</f>
        <v>Ara</v>
      </c>
      <c r="J739" t="str">
        <f>_xlfn.XLOOKUP(D739,products!$A$2:$A$49,products!$C$2:$C$49,,0)</f>
        <v>M</v>
      </c>
      <c r="K739" s="6">
        <f>_xlfn.XLOOKUP(D739,products!$A$2:$A$49,products!$D$2:$D$49,,0)</f>
        <v>1</v>
      </c>
      <c r="L739">
        <f>_xlfn.XLOOKUP(D739,products!$A$2:$A$49,products!$E$2:$E$49,,0)</f>
        <v>11.25</v>
      </c>
      <c r="M739">
        <f t="shared" si="33"/>
        <v>56.25</v>
      </c>
      <c r="N739" t="str">
        <f t="shared" si="34"/>
        <v>Arabica</v>
      </c>
      <c r="O739" t="str">
        <f t="shared" si="35"/>
        <v>Medium</v>
      </c>
      <c r="P739" t="str">
        <f>_xlfn.XLOOKUP(orders!C739,customers!$A$2:$A$1001,customers!$I$2:$I$1001,,0)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_xlfn.XLOOKUP(orders!D740,products!$A$2:$A$49,products!$B$2:$B$49,,0)</f>
        <v>Rob</v>
      </c>
      <c r="J740" t="str">
        <f>_xlfn.XLOOKUP(D740,products!$A$2:$A$49,products!$C$2:$C$49,,0)</f>
        <v>L</v>
      </c>
      <c r="K740" s="6">
        <f>_xlfn.XLOOKUP(D740,products!$A$2:$A$49,products!$D$2:$D$49,,0)</f>
        <v>0.2</v>
      </c>
      <c r="L740">
        <f>_xlfn.XLOOKUP(D740,products!$A$2:$A$49,products!$E$2:$E$49,,0)</f>
        <v>3.5849999999999995</v>
      </c>
      <c r="M740">
        <f t="shared" si="33"/>
        <v>10.754999999999999</v>
      </c>
      <c r="N740" t="str">
        <f t="shared" si="34"/>
        <v>Robusta</v>
      </c>
      <c r="O740" t="str">
        <f t="shared" si="35"/>
        <v>Light</v>
      </c>
      <c r="P740" t="str">
        <f>_xlfn.XLOOKUP(orders!C740,customers!$A$2:$A$1001,customers!$I$2:$I$1001,,0)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_xlfn.XLOOKUP(orders!D741,products!$A$2:$A$49,products!$B$2:$B$49,,0)</f>
        <v>Exc</v>
      </c>
      <c r="J741" t="str">
        <f>_xlfn.XLOOKUP(D741,products!$A$2:$A$49,products!$C$2:$C$49,,0)</f>
        <v>D</v>
      </c>
      <c r="K741" s="6">
        <f>_xlfn.XLOOKUP(D741,products!$A$2:$A$49,products!$D$2:$D$49,,0)</f>
        <v>0.2</v>
      </c>
      <c r="L741">
        <f>_xlfn.XLOOKUP(D741,products!$A$2:$A$49,products!$E$2:$E$49,,0)</f>
        <v>3.645</v>
      </c>
      <c r="M741">
        <f t="shared" si="33"/>
        <v>18.225000000000001</v>
      </c>
      <c r="N741" t="str">
        <f t="shared" si="34"/>
        <v>Excelsa</v>
      </c>
      <c r="O741" t="str">
        <f t="shared" si="35"/>
        <v>Dark</v>
      </c>
      <c r="P741" t="str">
        <f>_xlfn.XLOOKUP(orders!C741,customers!$A$2:$A$1001,customers!$I$2:$I$1001,,0)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_xlfn.XLOOKUP(orders!D742,products!$A$2:$A$49,products!$B$2:$B$49,,0)</f>
        <v>Rob</v>
      </c>
      <c r="J742" t="str">
        <f>_xlfn.XLOOKUP(D742,products!$A$2:$A$49,products!$C$2:$C$49,,0)</f>
        <v>L</v>
      </c>
      <c r="K742" s="6">
        <f>_xlfn.XLOOKUP(D742,products!$A$2:$A$49,products!$D$2:$D$49,,0)</f>
        <v>0.5</v>
      </c>
      <c r="L742">
        <f>_xlfn.XLOOKUP(D742,products!$A$2:$A$49,products!$E$2:$E$49,,0)</f>
        <v>7.169999999999999</v>
      </c>
      <c r="M742">
        <f t="shared" si="33"/>
        <v>28.679999999999996</v>
      </c>
      <c r="N742" t="str">
        <f t="shared" si="34"/>
        <v>Robusta</v>
      </c>
      <c r="O742" t="str">
        <f t="shared" si="35"/>
        <v>Light</v>
      </c>
      <c r="P742" t="str">
        <f>_xlfn.XLOOKUP(orders!C742,customers!$A$2:$A$1001,customers!$I$2:$I$1001,,0)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_xlfn.XLOOKUP(orders!D743,products!$A$2:$A$49,products!$B$2:$B$49,,0)</f>
        <v>Lib</v>
      </c>
      <c r="J743" t="str">
        <f>_xlfn.XLOOKUP(D743,products!$A$2:$A$49,products!$C$2:$C$49,,0)</f>
        <v>M</v>
      </c>
      <c r="K743" s="6">
        <f>_xlfn.XLOOKUP(D743,products!$A$2:$A$49,products!$D$2:$D$49,,0)</f>
        <v>0.2</v>
      </c>
      <c r="L743">
        <f>_xlfn.XLOOKUP(D743,products!$A$2:$A$49,products!$E$2:$E$49,,0)</f>
        <v>4.3650000000000002</v>
      </c>
      <c r="M743">
        <f t="shared" si="33"/>
        <v>8.73</v>
      </c>
      <c r="N743" t="str">
        <f t="shared" si="34"/>
        <v>Liberica</v>
      </c>
      <c r="O743" t="str">
        <f t="shared" si="35"/>
        <v>Medium</v>
      </c>
      <c r="P743" t="str">
        <f>_xlfn.XLOOKUP(orders!C743,customers!$A$2:$A$1001,customers!$I$2:$I$1001,,0)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_xlfn.XLOOKUP(orders!D744,products!$A$2:$A$49,products!$B$2:$B$49,,0)</f>
        <v>Lib</v>
      </c>
      <c r="J744" t="str">
        <f>_xlfn.XLOOKUP(D744,products!$A$2:$A$49,products!$C$2:$C$49,,0)</f>
        <v>M</v>
      </c>
      <c r="K744" s="6">
        <f>_xlfn.XLOOKUP(D744,products!$A$2:$A$49,products!$D$2:$D$49,,0)</f>
        <v>1</v>
      </c>
      <c r="L744">
        <f>_xlfn.XLOOKUP(D744,products!$A$2:$A$49,products!$E$2:$E$49,,0)</f>
        <v>14.55</v>
      </c>
      <c r="M744">
        <f t="shared" si="33"/>
        <v>58.2</v>
      </c>
      <c r="N744" t="str">
        <f t="shared" si="34"/>
        <v>Liberica</v>
      </c>
      <c r="O744" t="str">
        <f t="shared" si="35"/>
        <v>Medium</v>
      </c>
      <c r="P744" t="str">
        <f>_xlfn.XLOOKUP(orders!C744,customers!$A$2:$A$1001,customers!$I$2:$I$1001,,0)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_xlfn.XLOOKUP(orders!D745,products!$A$2:$A$49,products!$B$2:$B$49,,0)</f>
        <v>Ara</v>
      </c>
      <c r="J745" t="str">
        <f>_xlfn.XLOOKUP(D745,products!$A$2:$A$49,products!$C$2:$C$49,,0)</f>
        <v>D</v>
      </c>
      <c r="K745" s="6">
        <f>_xlfn.XLOOKUP(D745,products!$A$2:$A$49,products!$D$2:$D$49,,0)</f>
        <v>0.5</v>
      </c>
      <c r="L745">
        <f>_xlfn.XLOOKUP(D745,products!$A$2:$A$49,products!$E$2:$E$49,,0)</f>
        <v>5.97</v>
      </c>
      <c r="M745">
        <f t="shared" si="33"/>
        <v>17.91</v>
      </c>
      <c r="N745" t="str">
        <f t="shared" si="34"/>
        <v>Arabica</v>
      </c>
      <c r="O745" t="str">
        <f t="shared" si="35"/>
        <v>Dark</v>
      </c>
      <c r="P745" t="str">
        <f>_xlfn.XLOOKUP(orders!C745,customers!$A$2:$A$1001,customers!$I$2:$I$1001,,0)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_xlfn.XLOOKUP(orders!D746,products!$A$2:$A$49,products!$B$2:$B$49,,0)</f>
        <v>Rob</v>
      </c>
      <c r="J746" t="str">
        <f>_xlfn.XLOOKUP(D746,products!$A$2:$A$49,products!$C$2:$C$49,,0)</f>
        <v>M</v>
      </c>
      <c r="K746" s="6">
        <f>_xlfn.XLOOKUP(D746,products!$A$2:$A$49,products!$D$2:$D$49,,0)</f>
        <v>0.2</v>
      </c>
      <c r="L746">
        <f>_xlfn.XLOOKUP(D746,products!$A$2:$A$49,products!$E$2:$E$49,,0)</f>
        <v>2.9849999999999999</v>
      </c>
      <c r="M746">
        <f t="shared" si="33"/>
        <v>17.91</v>
      </c>
      <c r="N746" t="str">
        <f t="shared" si="34"/>
        <v>Robusta</v>
      </c>
      <c r="O746" t="str">
        <f t="shared" si="35"/>
        <v>Medium</v>
      </c>
      <c r="P746" t="str">
        <f>_xlfn.XLOOKUP(orders!C746,customers!$A$2:$A$1001,customers!$I$2:$I$1001,,0)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_xlfn.XLOOKUP(orders!D747,products!$A$2:$A$49,products!$B$2:$B$49,,0)</f>
        <v>Exc</v>
      </c>
      <c r="J747" t="str">
        <f>_xlfn.XLOOKUP(D747,products!$A$2:$A$49,products!$C$2:$C$49,,0)</f>
        <v>D</v>
      </c>
      <c r="K747" s="6">
        <f>_xlfn.XLOOKUP(D747,products!$A$2:$A$49,products!$D$2:$D$49,,0)</f>
        <v>0.5</v>
      </c>
      <c r="L747">
        <f>_xlfn.XLOOKUP(D747,products!$A$2:$A$49,products!$E$2:$E$49,,0)</f>
        <v>7.29</v>
      </c>
      <c r="M747">
        <f t="shared" si="33"/>
        <v>14.58</v>
      </c>
      <c r="N747" t="str">
        <f t="shared" si="34"/>
        <v>Excelsa</v>
      </c>
      <c r="O747" t="str">
        <f t="shared" si="35"/>
        <v>Dark</v>
      </c>
      <c r="P747" t="str">
        <f>_xlfn.XLOOKUP(orders!C747,customers!$A$2:$A$1001,customers!$I$2:$I$1001,,0)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_xlfn.XLOOKUP(orders!D748,products!$A$2:$A$49,products!$B$2:$B$49,,0)</f>
        <v>Ara</v>
      </c>
      <c r="J748" t="str">
        <f>_xlfn.XLOOKUP(D748,products!$A$2:$A$49,products!$C$2:$C$49,,0)</f>
        <v>M</v>
      </c>
      <c r="K748" s="6">
        <f>_xlfn.XLOOKUP(D748,products!$A$2:$A$49,products!$D$2:$D$49,,0)</f>
        <v>1</v>
      </c>
      <c r="L748">
        <f>_xlfn.XLOOKUP(D748,products!$A$2:$A$49,products!$E$2:$E$49,,0)</f>
        <v>11.25</v>
      </c>
      <c r="M748">
        <f t="shared" si="33"/>
        <v>33.75</v>
      </c>
      <c r="N748" t="str">
        <f t="shared" si="34"/>
        <v>Arabica</v>
      </c>
      <c r="O748" t="str">
        <f t="shared" si="35"/>
        <v>Medium</v>
      </c>
      <c r="P748" t="str">
        <f>_xlfn.XLOOKUP(orders!C748,customers!$A$2:$A$1001,customers!$I$2:$I$1001,,0)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_xlfn.XLOOKUP(orders!D749,products!$A$2:$A$49,products!$B$2:$B$49,,0)</f>
        <v>Lib</v>
      </c>
      <c r="J749" t="str">
        <f>_xlfn.XLOOKUP(D749,products!$A$2:$A$49,products!$C$2:$C$49,,0)</f>
        <v>M</v>
      </c>
      <c r="K749" s="6">
        <f>_xlfn.XLOOKUP(D749,products!$A$2:$A$49,products!$D$2:$D$49,,0)</f>
        <v>0.5</v>
      </c>
      <c r="L749">
        <f>_xlfn.XLOOKUP(D749,products!$A$2:$A$49,products!$E$2:$E$49,,0)</f>
        <v>8.73</v>
      </c>
      <c r="M749">
        <f t="shared" si="33"/>
        <v>34.92</v>
      </c>
      <c r="N749" t="str">
        <f t="shared" si="34"/>
        <v>Liberica</v>
      </c>
      <c r="O749" t="str">
        <f t="shared" si="35"/>
        <v>Medium</v>
      </c>
      <c r="P749" t="str">
        <f>_xlfn.XLOOKUP(orders!C749,customers!$A$2:$A$1001,customers!$I$2:$I$1001,,0)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_xlfn.XLOOKUP(orders!D750,products!$A$2:$A$49,products!$B$2:$B$49,,0)</f>
        <v>Exc</v>
      </c>
      <c r="J750" t="str">
        <f>_xlfn.XLOOKUP(D750,products!$A$2:$A$49,products!$C$2:$C$49,,0)</f>
        <v>D</v>
      </c>
      <c r="K750" s="6">
        <f>_xlfn.XLOOKUP(D750,products!$A$2:$A$49,products!$D$2:$D$49,,0)</f>
        <v>0.5</v>
      </c>
      <c r="L750">
        <f>_xlfn.XLOOKUP(D750,products!$A$2:$A$49,products!$E$2:$E$49,,0)</f>
        <v>7.29</v>
      </c>
      <c r="M750">
        <f t="shared" si="33"/>
        <v>14.58</v>
      </c>
      <c r="N750" t="str">
        <f t="shared" si="34"/>
        <v>Excelsa</v>
      </c>
      <c r="O750" t="str">
        <f t="shared" si="35"/>
        <v>Dark</v>
      </c>
      <c r="P750" t="str">
        <f>_xlfn.XLOOKUP(orders!C750,customers!$A$2:$A$1001,customers!$I$2:$I$1001,,0)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_xlfn.XLOOKUP(orders!D751,products!$A$2:$A$49,products!$B$2:$B$49,,0)</f>
        <v>Rob</v>
      </c>
      <c r="J751" t="str">
        <f>_xlfn.XLOOKUP(D751,products!$A$2:$A$49,products!$C$2:$C$49,,0)</f>
        <v>D</v>
      </c>
      <c r="K751" s="6">
        <f>_xlfn.XLOOKUP(D751,products!$A$2:$A$49,products!$D$2:$D$49,,0)</f>
        <v>0.2</v>
      </c>
      <c r="L751">
        <f>_xlfn.XLOOKUP(D751,products!$A$2:$A$49,products!$E$2:$E$49,,0)</f>
        <v>2.6849999999999996</v>
      </c>
      <c r="M751">
        <f t="shared" si="33"/>
        <v>5.3699999999999992</v>
      </c>
      <c r="N751" t="str">
        <f t="shared" si="34"/>
        <v>Robusta</v>
      </c>
      <c r="O751" t="str">
        <f t="shared" si="35"/>
        <v>Dark</v>
      </c>
      <c r="P751" t="str">
        <f>_xlfn.XLOOKUP(orders!C751,customers!$A$2:$A$1001,customers!$I$2:$I$1001,,0)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_xlfn.XLOOKUP(orders!D752,products!$A$2:$A$49,products!$B$2:$B$49,,0)</f>
        <v>Rob</v>
      </c>
      <c r="J752" t="str">
        <f>_xlfn.XLOOKUP(D752,products!$A$2:$A$49,products!$C$2:$C$49,,0)</f>
        <v>M</v>
      </c>
      <c r="K752" s="6">
        <f>_xlfn.XLOOKUP(D752,products!$A$2:$A$49,products!$D$2:$D$49,,0)</f>
        <v>0.5</v>
      </c>
      <c r="L752">
        <f>_xlfn.XLOOKUP(D752,products!$A$2:$A$49,products!$E$2:$E$49,,0)</f>
        <v>5.97</v>
      </c>
      <c r="M752">
        <f t="shared" si="33"/>
        <v>5.97</v>
      </c>
      <c r="N752" t="str">
        <f t="shared" si="34"/>
        <v>Robusta</v>
      </c>
      <c r="O752" t="str">
        <f t="shared" si="35"/>
        <v>Medium</v>
      </c>
      <c r="P752" t="str">
        <f>_xlfn.XLOOKUP(orders!C752,customers!$A$2:$A$1001,customers!$I$2:$I$1001,,0)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_xlfn.XLOOKUP(orders!D753,products!$A$2:$A$49,products!$B$2:$B$49,,0)</f>
        <v>Lib</v>
      </c>
      <c r="J753" t="str">
        <f>_xlfn.XLOOKUP(D753,products!$A$2:$A$49,products!$C$2:$C$49,,0)</f>
        <v>L</v>
      </c>
      <c r="K753" s="6">
        <f>_xlfn.XLOOKUP(D753,products!$A$2:$A$49,products!$D$2:$D$49,,0)</f>
        <v>0.5</v>
      </c>
      <c r="L753">
        <f>_xlfn.XLOOKUP(D753,products!$A$2:$A$49,products!$E$2:$E$49,,0)</f>
        <v>9.51</v>
      </c>
      <c r="M753">
        <f t="shared" si="33"/>
        <v>19.02</v>
      </c>
      <c r="N753" t="str">
        <f t="shared" si="34"/>
        <v>Liberica</v>
      </c>
      <c r="O753" t="str">
        <f t="shared" si="35"/>
        <v>Light</v>
      </c>
      <c r="P753" t="str">
        <f>_xlfn.XLOOKUP(orders!C753,customers!$A$2:$A$1001,customers!$I$2:$I$1001,,0)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_xlfn.XLOOKUP(orders!D754,products!$A$2:$A$49,products!$B$2:$B$49,,0)</f>
        <v>Exc</v>
      </c>
      <c r="J754" t="str">
        <f>_xlfn.XLOOKUP(D754,products!$A$2:$A$49,products!$C$2:$C$49,,0)</f>
        <v>M</v>
      </c>
      <c r="K754" s="6">
        <f>_xlfn.XLOOKUP(D754,products!$A$2:$A$49,products!$D$2:$D$49,,0)</f>
        <v>1</v>
      </c>
      <c r="L754">
        <f>_xlfn.XLOOKUP(D754,products!$A$2:$A$49,products!$E$2:$E$49,,0)</f>
        <v>13.75</v>
      </c>
      <c r="M754">
        <f t="shared" si="33"/>
        <v>27.5</v>
      </c>
      <c r="N754" t="str">
        <f t="shared" si="34"/>
        <v>Excelsa</v>
      </c>
      <c r="O754" t="str">
        <f t="shared" si="35"/>
        <v>Medium</v>
      </c>
      <c r="P754" t="str">
        <f>_xlfn.XLOOKUP(orders!C754,customers!$A$2:$A$1001,customers!$I$2:$I$1001,,0)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_xlfn.XLOOKUP(orders!D755,products!$A$2:$A$49,products!$B$2:$B$49,,0)</f>
        <v>Ara</v>
      </c>
      <c r="J755" t="str">
        <f>_xlfn.XLOOKUP(D755,products!$A$2:$A$49,products!$C$2:$C$49,,0)</f>
        <v>D</v>
      </c>
      <c r="K755" s="6">
        <f>_xlfn.XLOOKUP(D755,products!$A$2:$A$49,products!$D$2:$D$49,,0)</f>
        <v>0.5</v>
      </c>
      <c r="L755">
        <f>_xlfn.XLOOKUP(D755,products!$A$2:$A$49,products!$E$2:$E$49,,0)</f>
        <v>5.97</v>
      </c>
      <c r="M755">
        <f t="shared" si="33"/>
        <v>29.849999999999998</v>
      </c>
      <c r="N755" t="str">
        <f t="shared" si="34"/>
        <v>Arabica</v>
      </c>
      <c r="O755" t="str">
        <f t="shared" si="35"/>
        <v>Dark</v>
      </c>
      <c r="P755" t="str">
        <f>_xlfn.XLOOKUP(orders!C755,customers!$A$2:$A$1001,customers!$I$2:$I$1001,,0)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_xlfn.XLOOKUP(orders!D756,products!$A$2:$A$49,products!$B$2:$B$49,,0)</f>
        <v>Ara</v>
      </c>
      <c r="J756" t="str">
        <f>_xlfn.XLOOKUP(D756,products!$A$2:$A$49,products!$C$2:$C$49,,0)</f>
        <v>D</v>
      </c>
      <c r="K756" s="6">
        <f>_xlfn.XLOOKUP(D756,products!$A$2:$A$49,products!$D$2:$D$49,,0)</f>
        <v>0.2</v>
      </c>
      <c r="L756">
        <f>_xlfn.XLOOKUP(D756,products!$A$2:$A$49,products!$E$2:$E$49,,0)</f>
        <v>2.9849999999999999</v>
      </c>
      <c r="M756">
        <f t="shared" si="33"/>
        <v>17.91</v>
      </c>
      <c r="N756" t="str">
        <f t="shared" si="34"/>
        <v>Arabica</v>
      </c>
      <c r="O756" t="str">
        <f t="shared" si="35"/>
        <v>Dark</v>
      </c>
      <c r="P756" t="str">
        <f>_xlfn.XLOOKUP(orders!C756,customers!$A$2:$A$1001,customers!$I$2:$I$1001,,0)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_xlfn.XLOOKUP(orders!D757,products!$A$2:$A$49,products!$B$2:$B$49,,0)</f>
        <v>Lib</v>
      </c>
      <c r="J757" t="str">
        <f>_xlfn.XLOOKUP(D757,products!$A$2:$A$49,products!$C$2:$C$49,,0)</f>
        <v>L</v>
      </c>
      <c r="K757" s="6">
        <f>_xlfn.XLOOKUP(D757,products!$A$2:$A$49,products!$D$2:$D$49,,0)</f>
        <v>0.2</v>
      </c>
      <c r="L757">
        <f>_xlfn.XLOOKUP(D757,products!$A$2:$A$49,products!$E$2:$E$49,,0)</f>
        <v>4.7549999999999999</v>
      </c>
      <c r="M757">
        <f t="shared" si="33"/>
        <v>28.53</v>
      </c>
      <c r="N757" t="str">
        <f t="shared" si="34"/>
        <v>Liberica</v>
      </c>
      <c r="O757" t="str">
        <f t="shared" si="35"/>
        <v>Light</v>
      </c>
      <c r="P757" t="str">
        <f>_xlfn.XLOOKUP(orders!C757,customers!$A$2:$A$1001,customers!$I$2:$I$1001,,0)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_xlfn.XLOOKUP(orders!D758,products!$A$2:$A$49,products!$B$2:$B$49,,0)</f>
        <v>Rob</v>
      </c>
      <c r="J758" t="str">
        <f>_xlfn.XLOOKUP(D758,products!$A$2:$A$49,products!$C$2:$C$49,,0)</f>
        <v>D</v>
      </c>
      <c r="K758" s="6">
        <f>_xlfn.XLOOKUP(D758,products!$A$2:$A$49,products!$D$2:$D$49,,0)</f>
        <v>1</v>
      </c>
      <c r="L758">
        <f>_xlfn.XLOOKUP(D758,products!$A$2:$A$49,products!$E$2:$E$49,,0)</f>
        <v>8.9499999999999993</v>
      </c>
      <c r="M758">
        <f t="shared" si="33"/>
        <v>35.799999999999997</v>
      </c>
      <c r="N758" t="str">
        <f t="shared" si="34"/>
        <v>Robusta</v>
      </c>
      <c r="O758" t="str">
        <f t="shared" si="35"/>
        <v>Dark</v>
      </c>
      <c r="P758" t="str">
        <f>_xlfn.XLOOKUP(orders!C758,customers!$A$2:$A$1001,customers!$I$2:$I$1001,,0)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_xlfn.XLOOKUP(orders!D759,products!$A$2:$A$49,products!$B$2:$B$49,,0)</f>
        <v>Ara</v>
      </c>
      <c r="J759" t="str">
        <f>_xlfn.XLOOKUP(D759,products!$A$2:$A$49,products!$C$2:$C$49,,0)</f>
        <v>D</v>
      </c>
      <c r="K759" s="6">
        <f>_xlfn.XLOOKUP(D759,products!$A$2:$A$49,products!$D$2:$D$49,,0)</f>
        <v>0.5</v>
      </c>
      <c r="L759">
        <f>_xlfn.XLOOKUP(D759,products!$A$2:$A$49,products!$E$2:$E$49,,0)</f>
        <v>5.97</v>
      </c>
      <c r="M759">
        <f t="shared" si="33"/>
        <v>17.91</v>
      </c>
      <c r="N759" t="str">
        <f t="shared" si="34"/>
        <v>Arabica</v>
      </c>
      <c r="O759" t="str">
        <f t="shared" si="35"/>
        <v>Dark</v>
      </c>
      <c r="P759" t="str">
        <f>_xlfn.XLOOKUP(orders!C759,customers!$A$2:$A$1001,customers!$I$2:$I$1001,,0)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_xlfn.XLOOKUP(orders!D760,products!$A$2:$A$49,products!$B$2:$B$49,,0)</f>
        <v>Rob</v>
      </c>
      <c r="J760" t="str">
        <f>_xlfn.XLOOKUP(D760,products!$A$2:$A$49,products!$C$2:$C$49,,0)</f>
        <v>D</v>
      </c>
      <c r="K760" s="6">
        <f>_xlfn.XLOOKUP(D760,products!$A$2:$A$49,products!$D$2:$D$49,,0)</f>
        <v>1</v>
      </c>
      <c r="L760">
        <f>_xlfn.XLOOKUP(D760,products!$A$2:$A$49,products!$E$2:$E$49,,0)</f>
        <v>8.9499999999999993</v>
      </c>
      <c r="M760">
        <f t="shared" si="33"/>
        <v>8.9499999999999993</v>
      </c>
      <c r="N760" t="str">
        <f t="shared" si="34"/>
        <v>Robusta</v>
      </c>
      <c r="O760" t="str">
        <f t="shared" si="35"/>
        <v>Dark</v>
      </c>
      <c r="P760" t="str">
        <f>_xlfn.XLOOKUP(orders!C760,customers!$A$2:$A$1001,customers!$I$2:$I$1001,,0)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_xlfn.XLOOKUP(orders!D761,products!$A$2:$A$49,products!$B$2:$B$49,,0)</f>
        <v>Lib</v>
      </c>
      <c r="J761" t="str">
        <f>_xlfn.XLOOKUP(D761,products!$A$2:$A$49,products!$C$2:$C$49,,0)</f>
        <v>D</v>
      </c>
      <c r="K761" s="6">
        <f>_xlfn.XLOOKUP(D761,products!$A$2:$A$49,products!$D$2:$D$49,,0)</f>
        <v>2.5</v>
      </c>
      <c r="L761">
        <f>_xlfn.XLOOKUP(D761,products!$A$2:$A$49,products!$E$2:$E$49,,0)</f>
        <v>29.784999999999997</v>
      </c>
      <c r="M761">
        <f t="shared" si="33"/>
        <v>29.784999999999997</v>
      </c>
      <c r="N761" t="str">
        <f t="shared" si="34"/>
        <v>Liberica</v>
      </c>
      <c r="O761" t="str">
        <f t="shared" si="35"/>
        <v>Dark</v>
      </c>
      <c r="P761" t="str">
        <f>_xlfn.XLOOKUP(orders!C761,customers!$A$2:$A$1001,customers!$I$2:$I$1001,,0)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_xlfn.XLOOKUP(orders!D762,products!$A$2:$A$49,products!$B$2:$B$49,,0)</f>
        <v>Exc</v>
      </c>
      <c r="J762" t="str">
        <f>_xlfn.XLOOKUP(D762,products!$A$2:$A$49,products!$C$2:$C$49,,0)</f>
        <v>L</v>
      </c>
      <c r="K762" s="6">
        <f>_xlfn.XLOOKUP(D762,products!$A$2:$A$49,products!$D$2:$D$49,,0)</f>
        <v>0.5</v>
      </c>
      <c r="L762">
        <f>_xlfn.XLOOKUP(D762,products!$A$2:$A$49,products!$E$2:$E$49,,0)</f>
        <v>8.91</v>
      </c>
      <c r="M762">
        <f t="shared" si="33"/>
        <v>44.55</v>
      </c>
      <c r="N762" t="str">
        <f t="shared" si="34"/>
        <v>Excelsa</v>
      </c>
      <c r="O762" t="str">
        <f t="shared" si="35"/>
        <v>Light</v>
      </c>
      <c r="P762" t="str">
        <f>_xlfn.XLOOKUP(orders!C762,customers!$A$2:$A$1001,customers!$I$2:$I$1001,,0)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_xlfn.XLOOKUP(orders!D763,products!$A$2:$A$49,products!$B$2:$B$49,,0)</f>
        <v>Exc</v>
      </c>
      <c r="J763" t="str">
        <f>_xlfn.XLOOKUP(D763,products!$A$2:$A$49,products!$C$2:$C$49,,0)</f>
        <v>L</v>
      </c>
      <c r="K763" s="6">
        <f>_xlfn.XLOOKUP(D763,products!$A$2:$A$49,products!$D$2:$D$49,,0)</f>
        <v>1</v>
      </c>
      <c r="L763">
        <f>_xlfn.XLOOKUP(D763,products!$A$2:$A$49,products!$E$2:$E$49,,0)</f>
        <v>14.85</v>
      </c>
      <c r="M763">
        <f t="shared" si="33"/>
        <v>89.1</v>
      </c>
      <c r="N763" t="str">
        <f t="shared" si="34"/>
        <v>Excelsa</v>
      </c>
      <c r="O763" t="str">
        <f t="shared" si="35"/>
        <v>Light</v>
      </c>
      <c r="P763" t="str">
        <f>_xlfn.XLOOKUP(orders!C763,customers!$A$2:$A$1001,customers!$I$2:$I$1001,,0)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_xlfn.XLOOKUP(orders!D764,products!$A$2:$A$49,products!$B$2:$B$49,,0)</f>
        <v>Lib</v>
      </c>
      <c r="J764" t="str">
        <f>_xlfn.XLOOKUP(D764,products!$A$2:$A$49,products!$C$2:$C$49,,0)</f>
        <v>M</v>
      </c>
      <c r="K764" s="6">
        <f>_xlfn.XLOOKUP(D764,products!$A$2:$A$49,products!$D$2:$D$49,,0)</f>
        <v>0.5</v>
      </c>
      <c r="L764">
        <f>_xlfn.XLOOKUP(D764,products!$A$2:$A$49,products!$E$2:$E$49,,0)</f>
        <v>8.73</v>
      </c>
      <c r="M764">
        <f t="shared" si="33"/>
        <v>43.650000000000006</v>
      </c>
      <c r="N764" t="str">
        <f t="shared" si="34"/>
        <v>Liberica</v>
      </c>
      <c r="O764" t="str">
        <f t="shared" si="35"/>
        <v>Medium</v>
      </c>
      <c r="P764" t="str">
        <f>_xlfn.XLOOKUP(orders!C764,customers!$A$2:$A$1001,customers!$I$2:$I$1001,,0)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_xlfn.XLOOKUP(orders!D765,products!$A$2:$A$49,products!$B$2:$B$49,,0)</f>
        <v>Ara</v>
      </c>
      <c r="J765" t="str">
        <f>_xlfn.XLOOKUP(D765,products!$A$2:$A$49,products!$C$2:$C$49,,0)</f>
        <v>L</v>
      </c>
      <c r="K765" s="6">
        <f>_xlfn.XLOOKUP(D765,products!$A$2:$A$49,products!$D$2:$D$49,,0)</f>
        <v>0.5</v>
      </c>
      <c r="L765">
        <f>_xlfn.XLOOKUP(D765,products!$A$2:$A$49,products!$E$2:$E$49,,0)</f>
        <v>7.77</v>
      </c>
      <c r="M765">
        <f t="shared" si="33"/>
        <v>23.31</v>
      </c>
      <c r="N765" t="str">
        <f t="shared" si="34"/>
        <v>Arabica</v>
      </c>
      <c r="O765" t="str">
        <f t="shared" si="35"/>
        <v>Light</v>
      </c>
      <c r="P765" t="str">
        <f>_xlfn.XLOOKUP(orders!C765,customers!$A$2:$A$1001,customers!$I$2:$I$1001,,0)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_xlfn.XLOOKUP(orders!D766,products!$A$2:$A$49,products!$B$2:$B$49,,0)</f>
        <v>Ara</v>
      </c>
      <c r="J766" t="str">
        <f>_xlfn.XLOOKUP(D766,products!$A$2:$A$49,products!$C$2:$C$49,,0)</f>
        <v>L</v>
      </c>
      <c r="K766" s="6">
        <f>_xlfn.XLOOKUP(D766,products!$A$2:$A$49,products!$D$2:$D$49,,0)</f>
        <v>2.5</v>
      </c>
      <c r="L766">
        <f>_xlfn.XLOOKUP(D766,products!$A$2:$A$49,products!$E$2:$E$49,,0)</f>
        <v>29.784999999999997</v>
      </c>
      <c r="M766">
        <f t="shared" si="33"/>
        <v>178.70999999999998</v>
      </c>
      <c r="N766" t="str">
        <f t="shared" si="34"/>
        <v>Arabica</v>
      </c>
      <c r="O766" t="str">
        <f t="shared" si="35"/>
        <v>Light</v>
      </c>
      <c r="P766" t="str">
        <f>_xlfn.XLOOKUP(orders!C766,customers!$A$2:$A$1001,customers!$I$2:$I$1001,,0)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_xlfn.XLOOKUP(orders!D767,products!$A$2:$A$49,products!$B$2:$B$49,,0)</f>
        <v>Rob</v>
      </c>
      <c r="J767" t="str">
        <f>_xlfn.XLOOKUP(D767,products!$A$2:$A$49,products!$C$2:$C$49,,0)</f>
        <v>M</v>
      </c>
      <c r="K767" s="6">
        <f>_xlfn.XLOOKUP(D767,products!$A$2:$A$49,products!$D$2:$D$49,,0)</f>
        <v>1</v>
      </c>
      <c r="L767">
        <f>_xlfn.XLOOKUP(D767,products!$A$2:$A$49,products!$E$2:$E$49,,0)</f>
        <v>9.9499999999999993</v>
      </c>
      <c r="M767">
        <f t="shared" si="33"/>
        <v>59.699999999999996</v>
      </c>
      <c r="N767" t="str">
        <f t="shared" si="34"/>
        <v>Robusta</v>
      </c>
      <c r="O767" t="str">
        <f t="shared" si="35"/>
        <v>Medium</v>
      </c>
      <c r="P767" t="str">
        <f>_xlfn.XLOOKUP(orders!C767,customers!$A$2:$A$1001,customers!$I$2:$I$1001,,0)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_xlfn.XLOOKUP(orders!D768,products!$A$2:$A$49,products!$B$2:$B$49,,0)</f>
        <v>Ara</v>
      </c>
      <c r="J768" t="str">
        <f>_xlfn.XLOOKUP(D768,products!$A$2:$A$49,products!$C$2:$C$49,,0)</f>
        <v>L</v>
      </c>
      <c r="K768" s="6">
        <f>_xlfn.XLOOKUP(D768,products!$A$2:$A$49,products!$D$2:$D$49,,0)</f>
        <v>0.5</v>
      </c>
      <c r="L768">
        <f>_xlfn.XLOOKUP(D768,products!$A$2:$A$49,products!$E$2:$E$49,,0)</f>
        <v>7.77</v>
      </c>
      <c r="M768">
        <f t="shared" si="33"/>
        <v>15.54</v>
      </c>
      <c r="N768" t="str">
        <f t="shared" si="34"/>
        <v>Arabica</v>
      </c>
      <c r="O768" t="str">
        <f t="shared" si="35"/>
        <v>Light</v>
      </c>
      <c r="P768" t="str">
        <f>_xlfn.XLOOKUP(orders!C768,customers!$A$2:$A$1001,customers!$I$2:$I$1001,,0)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_xlfn.XLOOKUP(orders!D769,products!$A$2:$A$49,products!$B$2:$B$49,,0)</f>
        <v>Ara</v>
      </c>
      <c r="J769" t="str">
        <f>_xlfn.XLOOKUP(D769,products!$A$2:$A$49,products!$C$2:$C$49,,0)</f>
        <v>L</v>
      </c>
      <c r="K769" s="6">
        <f>_xlfn.XLOOKUP(D769,products!$A$2:$A$49,products!$D$2:$D$49,,0)</f>
        <v>2.5</v>
      </c>
      <c r="L769">
        <f>_xlfn.XLOOKUP(D769,products!$A$2:$A$49,products!$E$2:$E$49,,0)</f>
        <v>29.784999999999997</v>
      </c>
      <c r="M769">
        <f t="shared" si="33"/>
        <v>89.35499999999999</v>
      </c>
      <c r="N769" t="str">
        <f t="shared" si="34"/>
        <v>Arabica</v>
      </c>
      <c r="O769" t="str">
        <f t="shared" si="35"/>
        <v>Light</v>
      </c>
      <c r="P769" t="str">
        <f>_xlfn.XLOOKUP(orders!C769,customers!$A$2:$A$1001,customers!$I$2:$I$1001,,0)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_xlfn.XLOOKUP(orders!D770,products!$A$2:$A$49,products!$B$2:$B$49,,0)</f>
        <v>Rob</v>
      </c>
      <c r="J770" t="str">
        <f>_xlfn.XLOOKUP(D770,products!$A$2:$A$49,products!$C$2:$C$49,,0)</f>
        <v>L</v>
      </c>
      <c r="K770" s="6">
        <f>_xlfn.XLOOKUP(D770,products!$A$2:$A$49,products!$D$2:$D$49,,0)</f>
        <v>1</v>
      </c>
      <c r="L770">
        <f>_xlfn.XLOOKUP(D770,products!$A$2:$A$49,products!$E$2:$E$49,,0)</f>
        <v>11.95</v>
      </c>
      <c r="M770">
        <f t="shared" si="33"/>
        <v>23.9</v>
      </c>
      <c r="N770" t="str">
        <f t="shared" si="34"/>
        <v>Robusta</v>
      </c>
      <c r="O770" t="str">
        <f t="shared" si="35"/>
        <v>Light</v>
      </c>
      <c r="P770" t="str">
        <f>_xlfn.XLOOKUP(orders!C770,customers!$A$2:$A$1001,customers!$I$2:$I$1001,,0)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_xlfn.XLOOKUP(orders!D771,products!$A$2:$A$49,products!$B$2:$B$49,,0)</f>
        <v>Rob</v>
      </c>
      <c r="J771" t="str">
        <f>_xlfn.XLOOKUP(D771,products!$A$2:$A$49,products!$C$2:$C$49,,0)</f>
        <v>M</v>
      </c>
      <c r="K771" s="6">
        <f>_xlfn.XLOOKUP(D771,products!$A$2:$A$49,products!$D$2:$D$49,,0)</f>
        <v>2.5</v>
      </c>
      <c r="L771">
        <f>_xlfn.XLOOKUP(D771,products!$A$2:$A$49,products!$E$2:$E$49,,0)</f>
        <v>22.884999999999998</v>
      </c>
      <c r="M771">
        <f t="shared" ref="M771:M834" si="36">L771*E771</f>
        <v>137.31</v>
      </c>
      <c r="N771" t="str">
        <f t="shared" ref="N771:N834" si="37">IF(I771="Rob","Robusta",IF(I771="Exc","Excelsa",IF(I771="Ara","Arabica",IF(I771="Lib","Liberica"))))</f>
        <v>Robusta</v>
      </c>
      <c r="O771" t="str">
        <f t="shared" ref="O771:O834" si="38">IF(J771="M","Medium",IF(J771="L", "Light",IF(J771="D","Dark","")))</f>
        <v>Medium</v>
      </c>
      <c r="P771" t="str">
        <f>_xlfn.XLOOKUP(orders!C771,customers!$A$2:$A$1001,customers!$I$2:$I$1001,,0)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_xlfn.XLOOKUP(orders!D772,products!$A$2:$A$49,products!$B$2:$B$49,,0)</f>
        <v>Ara</v>
      </c>
      <c r="J772" t="str">
        <f>_xlfn.XLOOKUP(D772,products!$A$2:$A$49,products!$C$2:$C$49,,0)</f>
        <v>D</v>
      </c>
      <c r="K772" s="6">
        <f>_xlfn.XLOOKUP(D772,products!$A$2:$A$49,products!$D$2:$D$49,,0)</f>
        <v>1</v>
      </c>
      <c r="L772">
        <f>_xlfn.XLOOKUP(D772,products!$A$2:$A$49,products!$E$2:$E$49,,0)</f>
        <v>9.9499999999999993</v>
      </c>
      <c r="M772">
        <f t="shared" si="36"/>
        <v>9.9499999999999993</v>
      </c>
      <c r="N772" t="str">
        <f t="shared" si="37"/>
        <v>Arabica</v>
      </c>
      <c r="O772" t="str">
        <f t="shared" si="38"/>
        <v>Dark</v>
      </c>
      <c r="P772" t="str">
        <f>_xlfn.XLOOKUP(orders!C772,customers!$A$2:$A$1001,customers!$I$2:$I$1001,,0)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_xlfn.XLOOKUP(orders!D773,products!$A$2:$A$49,products!$B$2:$B$49,,0)</f>
        <v>Rob</v>
      </c>
      <c r="J773" t="str">
        <f>_xlfn.XLOOKUP(D773,products!$A$2:$A$49,products!$C$2:$C$49,,0)</f>
        <v>L</v>
      </c>
      <c r="K773" s="6">
        <f>_xlfn.XLOOKUP(D773,products!$A$2:$A$49,products!$D$2:$D$49,,0)</f>
        <v>0.5</v>
      </c>
      <c r="L773">
        <f>_xlfn.XLOOKUP(D773,products!$A$2:$A$49,products!$E$2:$E$49,,0)</f>
        <v>7.169999999999999</v>
      </c>
      <c r="M773">
        <f t="shared" si="36"/>
        <v>21.509999999999998</v>
      </c>
      <c r="N773" t="str">
        <f t="shared" si="37"/>
        <v>Robusta</v>
      </c>
      <c r="O773" t="str">
        <f t="shared" si="38"/>
        <v>Light</v>
      </c>
      <c r="P773" t="str">
        <f>_xlfn.XLOOKUP(orders!C773,customers!$A$2:$A$1001,customers!$I$2:$I$1001,,0)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_xlfn.XLOOKUP(orders!D774,products!$A$2:$A$49,products!$B$2:$B$49,,0)</f>
        <v>Exc</v>
      </c>
      <c r="J774" t="str">
        <f>_xlfn.XLOOKUP(D774,products!$A$2:$A$49,products!$C$2:$C$49,,0)</f>
        <v>M</v>
      </c>
      <c r="K774" s="6">
        <f>_xlfn.XLOOKUP(D774,products!$A$2:$A$49,products!$D$2:$D$49,,0)</f>
        <v>1</v>
      </c>
      <c r="L774">
        <f>_xlfn.XLOOKUP(D774,products!$A$2:$A$49,products!$E$2:$E$49,,0)</f>
        <v>13.75</v>
      </c>
      <c r="M774">
        <f t="shared" si="36"/>
        <v>82.5</v>
      </c>
      <c r="N774" t="str">
        <f t="shared" si="37"/>
        <v>Excelsa</v>
      </c>
      <c r="O774" t="str">
        <f t="shared" si="38"/>
        <v>Medium</v>
      </c>
      <c r="P774" t="str">
        <f>_xlfn.XLOOKUP(orders!C774,customers!$A$2:$A$1001,customers!$I$2:$I$1001,,0)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_xlfn.XLOOKUP(orders!D775,products!$A$2:$A$49,products!$B$2:$B$49,,0)</f>
        <v>Lib</v>
      </c>
      <c r="J775" t="str">
        <f>_xlfn.XLOOKUP(D775,products!$A$2:$A$49,products!$C$2:$C$49,,0)</f>
        <v>M</v>
      </c>
      <c r="K775" s="6">
        <f>_xlfn.XLOOKUP(D775,products!$A$2:$A$49,products!$D$2:$D$49,,0)</f>
        <v>0.2</v>
      </c>
      <c r="L775">
        <f>_xlfn.XLOOKUP(D775,products!$A$2:$A$49,products!$E$2:$E$49,,0)</f>
        <v>4.3650000000000002</v>
      </c>
      <c r="M775">
        <f t="shared" si="36"/>
        <v>8.73</v>
      </c>
      <c r="N775" t="str">
        <f t="shared" si="37"/>
        <v>Liberica</v>
      </c>
      <c r="O775" t="str">
        <f t="shared" si="38"/>
        <v>Medium</v>
      </c>
      <c r="P775" t="str">
        <f>_xlfn.XLOOKUP(orders!C775,customers!$A$2:$A$1001,customers!$I$2:$I$1001,,0)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_xlfn.XLOOKUP(orders!D776,products!$A$2:$A$49,products!$B$2:$B$49,,0)</f>
        <v>Rob</v>
      </c>
      <c r="J776" t="str">
        <f>_xlfn.XLOOKUP(D776,products!$A$2:$A$49,products!$C$2:$C$49,,0)</f>
        <v>M</v>
      </c>
      <c r="K776" s="6">
        <f>_xlfn.XLOOKUP(D776,products!$A$2:$A$49,products!$D$2:$D$49,,0)</f>
        <v>1</v>
      </c>
      <c r="L776">
        <f>_xlfn.XLOOKUP(D776,products!$A$2:$A$49,products!$E$2:$E$49,,0)</f>
        <v>9.9499999999999993</v>
      </c>
      <c r="M776">
        <f t="shared" si="36"/>
        <v>19.899999999999999</v>
      </c>
      <c r="N776" t="str">
        <f t="shared" si="37"/>
        <v>Robusta</v>
      </c>
      <c r="O776" t="str">
        <f t="shared" si="38"/>
        <v>Medium</v>
      </c>
      <c r="P776" t="str">
        <f>_xlfn.XLOOKUP(orders!C776,customers!$A$2:$A$1001,customers!$I$2:$I$1001,,0)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_xlfn.XLOOKUP(orders!D777,products!$A$2:$A$49,products!$B$2:$B$49,,0)</f>
        <v>Exc</v>
      </c>
      <c r="J777" t="str">
        <f>_xlfn.XLOOKUP(D777,products!$A$2:$A$49,products!$C$2:$C$49,,0)</f>
        <v>L</v>
      </c>
      <c r="K777" s="6">
        <f>_xlfn.XLOOKUP(D777,products!$A$2:$A$49,products!$D$2:$D$49,,0)</f>
        <v>0.5</v>
      </c>
      <c r="L777">
        <f>_xlfn.XLOOKUP(D777,products!$A$2:$A$49,products!$E$2:$E$49,,0)</f>
        <v>8.91</v>
      </c>
      <c r="M777">
        <f t="shared" si="36"/>
        <v>17.82</v>
      </c>
      <c r="N777" t="str">
        <f t="shared" si="37"/>
        <v>Excelsa</v>
      </c>
      <c r="O777" t="str">
        <f t="shared" si="38"/>
        <v>Light</v>
      </c>
      <c r="P777" t="str">
        <f>_xlfn.XLOOKUP(orders!C777,customers!$A$2:$A$1001,customers!$I$2:$I$1001,,0)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_xlfn.XLOOKUP(orders!D778,products!$A$2:$A$49,products!$B$2:$B$49,,0)</f>
        <v>Ara</v>
      </c>
      <c r="J778" t="str">
        <f>_xlfn.XLOOKUP(D778,products!$A$2:$A$49,products!$C$2:$C$49,,0)</f>
        <v>M</v>
      </c>
      <c r="K778" s="6">
        <f>_xlfn.XLOOKUP(D778,products!$A$2:$A$49,products!$D$2:$D$49,,0)</f>
        <v>0.5</v>
      </c>
      <c r="L778">
        <f>_xlfn.XLOOKUP(D778,products!$A$2:$A$49,products!$E$2:$E$49,,0)</f>
        <v>6.75</v>
      </c>
      <c r="M778">
        <f t="shared" si="36"/>
        <v>20.25</v>
      </c>
      <c r="N778" t="str">
        <f t="shared" si="37"/>
        <v>Arabica</v>
      </c>
      <c r="O778" t="str">
        <f t="shared" si="38"/>
        <v>Medium</v>
      </c>
      <c r="P778" t="str">
        <f>_xlfn.XLOOKUP(orders!C778,customers!$A$2:$A$1001,customers!$I$2:$I$1001,,0)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_xlfn.XLOOKUP(orders!D779,products!$A$2:$A$49,products!$B$2:$B$49,,0)</f>
        <v>Ara</v>
      </c>
      <c r="J779" t="str">
        <f>_xlfn.XLOOKUP(D779,products!$A$2:$A$49,products!$C$2:$C$49,,0)</f>
        <v>L</v>
      </c>
      <c r="K779" s="6">
        <f>_xlfn.XLOOKUP(D779,products!$A$2:$A$49,products!$D$2:$D$49,,0)</f>
        <v>2.5</v>
      </c>
      <c r="L779">
        <f>_xlfn.XLOOKUP(D779,products!$A$2:$A$49,products!$E$2:$E$49,,0)</f>
        <v>29.784999999999997</v>
      </c>
      <c r="M779">
        <f t="shared" si="36"/>
        <v>59.569999999999993</v>
      </c>
      <c r="N779" t="str">
        <f t="shared" si="37"/>
        <v>Arabica</v>
      </c>
      <c r="O779" t="str">
        <f t="shared" si="38"/>
        <v>Light</v>
      </c>
      <c r="P779" t="str">
        <f>_xlfn.XLOOKUP(orders!C779,customers!$A$2:$A$1001,customers!$I$2:$I$1001,,0)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_xlfn.XLOOKUP(orders!D780,products!$A$2:$A$49,products!$B$2:$B$49,,0)</f>
        <v>Lib</v>
      </c>
      <c r="J780" t="str">
        <f>_xlfn.XLOOKUP(D780,products!$A$2:$A$49,products!$C$2:$C$49,,0)</f>
        <v>L</v>
      </c>
      <c r="K780" s="6">
        <f>_xlfn.XLOOKUP(D780,products!$A$2:$A$49,products!$D$2:$D$49,,0)</f>
        <v>0.5</v>
      </c>
      <c r="L780">
        <f>_xlfn.XLOOKUP(D780,products!$A$2:$A$49,products!$E$2:$E$49,,0)</f>
        <v>9.51</v>
      </c>
      <c r="M780">
        <f t="shared" si="36"/>
        <v>19.02</v>
      </c>
      <c r="N780" t="str">
        <f t="shared" si="37"/>
        <v>Liberica</v>
      </c>
      <c r="O780" t="str">
        <f t="shared" si="38"/>
        <v>Light</v>
      </c>
      <c r="P780" t="str">
        <f>_xlfn.XLOOKUP(orders!C780,customers!$A$2:$A$1001,customers!$I$2:$I$1001,,0)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_xlfn.XLOOKUP(orders!D781,products!$A$2:$A$49,products!$B$2:$B$49,,0)</f>
        <v>Lib</v>
      </c>
      <c r="J781" t="str">
        <f>_xlfn.XLOOKUP(D781,products!$A$2:$A$49,products!$C$2:$C$49,,0)</f>
        <v>D</v>
      </c>
      <c r="K781" s="6">
        <f>_xlfn.XLOOKUP(D781,products!$A$2:$A$49,products!$D$2:$D$49,,0)</f>
        <v>1</v>
      </c>
      <c r="L781">
        <f>_xlfn.XLOOKUP(D781,products!$A$2:$A$49,products!$E$2:$E$49,,0)</f>
        <v>12.95</v>
      </c>
      <c r="M781">
        <f t="shared" si="36"/>
        <v>77.699999999999989</v>
      </c>
      <c r="N781" t="str">
        <f t="shared" si="37"/>
        <v>Liberica</v>
      </c>
      <c r="O781" t="str">
        <f t="shared" si="38"/>
        <v>Dark</v>
      </c>
      <c r="P781" t="str">
        <f>_xlfn.XLOOKUP(orders!C781,customers!$A$2:$A$1001,customers!$I$2:$I$1001,,0)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_xlfn.XLOOKUP(orders!D782,products!$A$2:$A$49,products!$B$2:$B$49,,0)</f>
        <v>Exc</v>
      </c>
      <c r="J782" t="str">
        <f>_xlfn.XLOOKUP(D782,products!$A$2:$A$49,products!$C$2:$C$49,,0)</f>
        <v>M</v>
      </c>
      <c r="K782" s="6">
        <f>_xlfn.XLOOKUP(D782,products!$A$2:$A$49,products!$D$2:$D$49,,0)</f>
        <v>1</v>
      </c>
      <c r="L782">
        <f>_xlfn.XLOOKUP(D782,products!$A$2:$A$49,products!$E$2:$E$49,,0)</f>
        <v>13.75</v>
      </c>
      <c r="M782">
        <f t="shared" si="36"/>
        <v>41.25</v>
      </c>
      <c r="N782" t="str">
        <f t="shared" si="37"/>
        <v>Excelsa</v>
      </c>
      <c r="O782" t="str">
        <f t="shared" si="38"/>
        <v>Medium</v>
      </c>
      <c r="P782" t="str">
        <f>_xlfn.XLOOKUP(orders!C782,customers!$A$2:$A$1001,customers!$I$2:$I$1001,,0)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_xlfn.XLOOKUP(orders!D783,products!$A$2:$A$49,products!$B$2:$B$49,,0)</f>
        <v>Lib</v>
      </c>
      <c r="J783" t="str">
        <f>_xlfn.XLOOKUP(D783,products!$A$2:$A$49,products!$C$2:$C$49,,0)</f>
        <v>L</v>
      </c>
      <c r="K783" s="6">
        <f>_xlfn.XLOOKUP(D783,products!$A$2:$A$49,products!$D$2:$D$49,,0)</f>
        <v>2.5</v>
      </c>
      <c r="L783">
        <f>_xlfn.XLOOKUP(D783,products!$A$2:$A$49,products!$E$2:$E$49,,0)</f>
        <v>36.454999999999998</v>
      </c>
      <c r="M783">
        <f t="shared" si="36"/>
        <v>145.82</v>
      </c>
      <c r="N783" t="str">
        <f t="shared" si="37"/>
        <v>Liberica</v>
      </c>
      <c r="O783" t="str">
        <f t="shared" si="38"/>
        <v>Light</v>
      </c>
      <c r="P783" t="str">
        <f>_xlfn.XLOOKUP(orders!C783,customers!$A$2:$A$1001,customers!$I$2:$I$1001,,0)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_xlfn.XLOOKUP(orders!D784,products!$A$2:$A$49,products!$B$2:$B$49,,0)</f>
        <v>Exc</v>
      </c>
      <c r="J784" t="str">
        <f>_xlfn.XLOOKUP(D784,products!$A$2:$A$49,products!$C$2:$C$49,,0)</f>
        <v>L</v>
      </c>
      <c r="K784" s="6">
        <f>_xlfn.XLOOKUP(D784,products!$A$2:$A$49,products!$D$2:$D$49,,0)</f>
        <v>0.2</v>
      </c>
      <c r="L784">
        <f>_xlfn.XLOOKUP(D784,products!$A$2:$A$49,products!$E$2:$E$49,,0)</f>
        <v>4.4550000000000001</v>
      </c>
      <c r="M784">
        <f t="shared" si="36"/>
        <v>26.73</v>
      </c>
      <c r="N784" t="str">
        <f t="shared" si="37"/>
        <v>Excelsa</v>
      </c>
      <c r="O784" t="str">
        <f t="shared" si="38"/>
        <v>Light</v>
      </c>
      <c r="P784" t="str">
        <f>_xlfn.XLOOKUP(orders!C784,customers!$A$2:$A$1001,customers!$I$2:$I$1001,,0)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_xlfn.XLOOKUP(orders!D785,products!$A$2:$A$49,products!$B$2:$B$49,,0)</f>
        <v>Lib</v>
      </c>
      <c r="J785" t="str">
        <f>_xlfn.XLOOKUP(D785,products!$A$2:$A$49,products!$C$2:$C$49,,0)</f>
        <v>M</v>
      </c>
      <c r="K785" s="6">
        <f>_xlfn.XLOOKUP(D785,products!$A$2:$A$49,products!$D$2:$D$49,,0)</f>
        <v>0.5</v>
      </c>
      <c r="L785">
        <f>_xlfn.XLOOKUP(D785,products!$A$2:$A$49,products!$E$2:$E$49,,0)</f>
        <v>8.73</v>
      </c>
      <c r="M785">
        <f t="shared" si="36"/>
        <v>43.650000000000006</v>
      </c>
      <c r="N785" t="str">
        <f t="shared" si="37"/>
        <v>Liberica</v>
      </c>
      <c r="O785" t="str">
        <f t="shared" si="38"/>
        <v>Medium</v>
      </c>
      <c r="P785" t="str">
        <f>_xlfn.XLOOKUP(orders!C785,customers!$A$2:$A$1001,customers!$I$2:$I$1001,,0)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_xlfn.XLOOKUP(orders!D786,products!$A$2:$A$49,products!$B$2:$B$49,,0)</f>
        <v>Lib</v>
      </c>
      <c r="J786" t="str">
        <f>_xlfn.XLOOKUP(D786,products!$A$2:$A$49,products!$C$2:$C$49,,0)</f>
        <v>L</v>
      </c>
      <c r="K786" s="6">
        <f>_xlfn.XLOOKUP(D786,products!$A$2:$A$49,products!$D$2:$D$49,,0)</f>
        <v>1</v>
      </c>
      <c r="L786">
        <f>_xlfn.XLOOKUP(D786,products!$A$2:$A$49,products!$E$2:$E$49,,0)</f>
        <v>15.85</v>
      </c>
      <c r="M786">
        <f t="shared" si="36"/>
        <v>31.7</v>
      </c>
      <c r="N786" t="str">
        <f t="shared" si="37"/>
        <v>Liberica</v>
      </c>
      <c r="O786" t="str">
        <f t="shared" si="38"/>
        <v>Light</v>
      </c>
      <c r="P786" t="str">
        <f>_xlfn.XLOOKUP(orders!C786,customers!$A$2:$A$1001,customers!$I$2:$I$1001,,0)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_xlfn.XLOOKUP(orders!D787,products!$A$2:$A$49,products!$B$2:$B$49,,0)</f>
        <v>Ara</v>
      </c>
      <c r="J787" t="str">
        <f>_xlfn.XLOOKUP(D787,products!$A$2:$A$49,products!$C$2:$C$49,,0)</f>
        <v>D</v>
      </c>
      <c r="K787" s="6">
        <f>_xlfn.XLOOKUP(D787,products!$A$2:$A$49,products!$D$2:$D$49,,0)</f>
        <v>2.5</v>
      </c>
      <c r="L787">
        <f>_xlfn.XLOOKUP(D787,products!$A$2:$A$49,products!$E$2:$E$49,,0)</f>
        <v>22.884999999999998</v>
      </c>
      <c r="M787">
        <f t="shared" si="36"/>
        <v>22.884999999999998</v>
      </c>
      <c r="N787" t="str">
        <f t="shared" si="37"/>
        <v>Arabica</v>
      </c>
      <c r="O787" t="str">
        <f t="shared" si="38"/>
        <v>Dark</v>
      </c>
      <c r="P787" t="str">
        <f>_xlfn.XLOOKUP(orders!C787,customers!$A$2:$A$1001,customers!$I$2:$I$1001,,0)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_xlfn.XLOOKUP(orders!D788,products!$A$2:$A$49,products!$B$2:$B$49,,0)</f>
        <v>Exc</v>
      </c>
      <c r="J788" t="str">
        <f>_xlfn.XLOOKUP(D788,products!$A$2:$A$49,products!$C$2:$C$49,,0)</f>
        <v>D</v>
      </c>
      <c r="K788" s="6">
        <f>_xlfn.XLOOKUP(D788,products!$A$2:$A$49,products!$D$2:$D$49,,0)</f>
        <v>2.5</v>
      </c>
      <c r="L788">
        <f>_xlfn.XLOOKUP(D788,products!$A$2:$A$49,products!$E$2:$E$49,,0)</f>
        <v>27.945</v>
      </c>
      <c r="M788">
        <f t="shared" si="36"/>
        <v>27.945</v>
      </c>
      <c r="N788" t="str">
        <f t="shared" si="37"/>
        <v>Excelsa</v>
      </c>
      <c r="O788" t="str">
        <f t="shared" si="38"/>
        <v>Dark</v>
      </c>
      <c r="P788" t="str">
        <f>_xlfn.XLOOKUP(orders!C788,customers!$A$2:$A$1001,customers!$I$2:$I$1001,,0)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_xlfn.XLOOKUP(orders!D789,products!$A$2:$A$49,products!$B$2:$B$49,,0)</f>
        <v>Exc</v>
      </c>
      <c r="J789" t="str">
        <f>_xlfn.XLOOKUP(D789,products!$A$2:$A$49,products!$C$2:$C$49,,0)</f>
        <v>M</v>
      </c>
      <c r="K789" s="6">
        <f>_xlfn.XLOOKUP(D789,products!$A$2:$A$49,products!$D$2:$D$49,,0)</f>
        <v>1</v>
      </c>
      <c r="L789">
        <f>_xlfn.XLOOKUP(D789,products!$A$2:$A$49,products!$E$2:$E$49,,0)</f>
        <v>13.75</v>
      </c>
      <c r="M789">
        <f t="shared" si="36"/>
        <v>82.5</v>
      </c>
      <c r="N789" t="str">
        <f t="shared" si="37"/>
        <v>Excelsa</v>
      </c>
      <c r="O789" t="str">
        <f t="shared" si="38"/>
        <v>Medium</v>
      </c>
      <c r="P789" t="str">
        <f>_xlfn.XLOOKUP(orders!C789,customers!$A$2:$A$1001,customers!$I$2:$I$1001,,0)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_xlfn.XLOOKUP(orders!D790,products!$A$2:$A$49,products!$B$2:$B$49,,0)</f>
        <v>Rob</v>
      </c>
      <c r="J790" t="str">
        <f>_xlfn.XLOOKUP(D790,products!$A$2:$A$49,products!$C$2:$C$49,,0)</f>
        <v>M</v>
      </c>
      <c r="K790" s="6">
        <f>_xlfn.XLOOKUP(D790,products!$A$2:$A$49,products!$D$2:$D$49,,0)</f>
        <v>2.5</v>
      </c>
      <c r="L790">
        <f>_xlfn.XLOOKUP(D790,products!$A$2:$A$49,products!$E$2:$E$49,,0)</f>
        <v>22.884999999999998</v>
      </c>
      <c r="M790">
        <f t="shared" si="36"/>
        <v>45.769999999999996</v>
      </c>
      <c r="N790" t="str">
        <f t="shared" si="37"/>
        <v>Robusta</v>
      </c>
      <c r="O790" t="str">
        <f t="shared" si="38"/>
        <v>Medium</v>
      </c>
      <c r="P790" t="str">
        <f>_xlfn.XLOOKUP(orders!C790,customers!$A$2:$A$1001,customers!$I$2:$I$1001,,0)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_xlfn.XLOOKUP(orders!D791,products!$A$2:$A$49,products!$B$2:$B$49,,0)</f>
        <v>Ara</v>
      </c>
      <c r="J791" t="str">
        <f>_xlfn.XLOOKUP(D791,products!$A$2:$A$49,products!$C$2:$C$49,,0)</f>
        <v>L</v>
      </c>
      <c r="K791" s="6">
        <f>_xlfn.XLOOKUP(D791,products!$A$2:$A$49,products!$D$2:$D$49,,0)</f>
        <v>1</v>
      </c>
      <c r="L791">
        <f>_xlfn.XLOOKUP(D791,products!$A$2:$A$49,products!$E$2:$E$49,,0)</f>
        <v>12.95</v>
      </c>
      <c r="M791">
        <f t="shared" si="36"/>
        <v>77.699999999999989</v>
      </c>
      <c r="N791" t="str">
        <f t="shared" si="37"/>
        <v>Arabica</v>
      </c>
      <c r="O791" t="str">
        <f t="shared" si="38"/>
        <v>Light</v>
      </c>
      <c r="P791" t="str">
        <f>_xlfn.XLOOKUP(orders!C791,customers!$A$2:$A$1001,customers!$I$2:$I$1001,,0)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_xlfn.XLOOKUP(orders!D792,products!$A$2:$A$49,products!$B$2:$B$49,,0)</f>
        <v>Ara</v>
      </c>
      <c r="J792" t="str">
        <f>_xlfn.XLOOKUP(D792,products!$A$2:$A$49,products!$C$2:$C$49,,0)</f>
        <v>L</v>
      </c>
      <c r="K792" s="6">
        <f>_xlfn.XLOOKUP(D792,products!$A$2:$A$49,products!$D$2:$D$49,,0)</f>
        <v>0.5</v>
      </c>
      <c r="L792">
        <f>_xlfn.XLOOKUP(D792,products!$A$2:$A$49,products!$E$2:$E$49,,0)</f>
        <v>7.77</v>
      </c>
      <c r="M792">
        <f t="shared" si="36"/>
        <v>23.31</v>
      </c>
      <c r="N792" t="str">
        <f t="shared" si="37"/>
        <v>Arabica</v>
      </c>
      <c r="O792" t="str">
        <f t="shared" si="38"/>
        <v>Light</v>
      </c>
      <c r="P792" t="str">
        <f>_xlfn.XLOOKUP(orders!C792,customers!$A$2:$A$1001,customers!$I$2:$I$1001,,0)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_xlfn.XLOOKUP(orders!D793,products!$A$2:$A$49,products!$B$2:$B$49,,0)</f>
        <v>Lib</v>
      </c>
      <c r="J793" t="str">
        <f>_xlfn.XLOOKUP(D793,products!$A$2:$A$49,products!$C$2:$C$49,,0)</f>
        <v>L</v>
      </c>
      <c r="K793" s="6">
        <f>_xlfn.XLOOKUP(D793,products!$A$2:$A$49,products!$D$2:$D$49,,0)</f>
        <v>0.2</v>
      </c>
      <c r="L793">
        <f>_xlfn.XLOOKUP(D793,products!$A$2:$A$49,products!$E$2:$E$49,,0)</f>
        <v>4.7549999999999999</v>
      </c>
      <c r="M793">
        <f t="shared" si="36"/>
        <v>23.774999999999999</v>
      </c>
      <c r="N793" t="str">
        <f t="shared" si="37"/>
        <v>Liberica</v>
      </c>
      <c r="O793" t="str">
        <f t="shared" si="38"/>
        <v>Light</v>
      </c>
      <c r="P793" t="str">
        <f>_xlfn.XLOOKUP(orders!C793,customers!$A$2:$A$1001,customers!$I$2:$I$1001,,0)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_xlfn.XLOOKUP(orders!D794,products!$A$2:$A$49,products!$B$2:$B$49,,0)</f>
        <v>Lib</v>
      </c>
      <c r="J794" t="str">
        <f>_xlfn.XLOOKUP(D794,products!$A$2:$A$49,products!$C$2:$C$49,,0)</f>
        <v>M</v>
      </c>
      <c r="K794" s="6">
        <f>_xlfn.XLOOKUP(D794,products!$A$2:$A$49,products!$D$2:$D$49,,0)</f>
        <v>0.5</v>
      </c>
      <c r="L794">
        <f>_xlfn.XLOOKUP(D794,products!$A$2:$A$49,products!$E$2:$E$49,,0)</f>
        <v>8.73</v>
      </c>
      <c r="M794">
        <f t="shared" si="36"/>
        <v>52.38</v>
      </c>
      <c r="N794" t="str">
        <f t="shared" si="37"/>
        <v>Liberica</v>
      </c>
      <c r="O794" t="str">
        <f t="shared" si="38"/>
        <v>Medium</v>
      </c>
      <c r="P794" t="str">
        <f>_xlfn.XLOOKUP(orders!C794,customers!$A$2:$A$1001,customers!$I$2:$I$1001,,0)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_xlfn.XLOOKUP(orders!D795,products!$A$2:$A$49,products!$B$2:$B$49,,0)</f>
        <v>Rob</v>
      </c>
      <c r="J795" t="str">
        <f>_xlfn.XLOOKUP(D795,products!$A$2:$A$49,products!$C$2:$C$49,,0)</f>
        <v>L</v>
      </c>
      <c r="K795" s="6">
        <f>_xlfn.XLOOKUP(D795,products!$A$2:$A$49,products!$D$2:$D$49,,0)</f>
        <v>0.2</v>
      </c>
      <c r="L795">
        <f>_xlfn.XLOOKUP(D795,products!$A$2:$A$49,products!$E$2:$E$49,,0)</f>
        <v>3.5849999999999995</v>
      </c>
      <c r="M795">
        <f t="shared" si="36"/>
        <v>17.924999999999997</v>
      </c>
      <c r="N795" t="str">
        <f t="shared" si="37"/>
        <v>Robusta</v>
      </c>
      <c r="O795" t="str">
        <f t="shared" si="38"/>
        <v>Light</v>
      </c>
      <c r="P795" t="str">
        <f>_xlfn.XLOOKUP(orders!C795,customers!$A$2:$A$1001,customers!$I$2:$I$1001,,0)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_xlfn.XLOOKUP(orders!D796,products!$A$2:$A$49,products!$B$2:$B$49,,0)</f>
        <v>Ara</v>
      </c>
      <c r="J796" t="str">
        <f>_xlfn.XLOOKUP(D796,products!$A$2:$A$49,products!$C$2:$C$49,,0)</f>
        <v>L</v>
      </c>
      <c r="K796" s="6">
        <f>_xlfn.XLOOKUP(D796,products!$A$2:$A$49,products!$D$2:$D$49,,0)</f>
        <v>2.5</v>
      </c>
      <c r="L796">
        <f>_xlfn.XLOOKUP(D796,products!$A$2:$A$49,products!$E$2:$E$49,,0)</f>
        <v>29.784999999999997</v>
      </c>
      <c r="M796">
        <f t="shared" si="36"/>
        <v>148.92499999999998</v>
      </c>
      <c r="N796" t="str">
        <f t="shared" si="37"/>
        <v>Arabica</v>
      </c>
      <c r="O796" t="str">
        <f t="shared" si="38"/>
        <v>Light</v>
      </c>
      <c r="P796" t="str">
        <f>_xlfn.XLOOKUP(orders!C796,customers!$A$2:$A$1001,customers!$I$2:$I$1001,,0)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_xlfn.XLOOKUP(orders!D797,products!$A$2:$A$49,products!$B$2:$B$49,,0)</f>
        <v>Rob</v>
      </c>
      <c r="J797" t="str">
        <f>_xlfn.XLOOKUP(D797,products!$A$2:$A$49,products!$C$2:$C$49,,0)</f>
        <v>L</v>
      </c>
      <c r="K797" s="6">
        <f>_xlfn.XLOOKUP(D797,products!$A$2:$A$49,products!$D$2:$D$49,,0)</f>
        <v>0.5</v>
      </c>
      <c r="L797">
        <f>_xlfn.XLOOKUP(D797,products!$A$2:$A$49,products!$E$2:$E$49,,0)</f>
        <v>7.169999999999999</v>
      </c>
      <c r="M797">
        <f t="shared" si="36"/>
        <v>28.679999999999996</v>
      </c>
      <c r="N797" t="str">
        <f t="shared" si="37"/>
        <v>Robusta</v>
      </c>
      <c r="O797" t="str">
        <f t="shared" si="38"/>
        <v>Light</v>
      </c>
      <c r="P797" t="str">
        <f>_xlfn.XLOOKUP(orders!C797,customers!$A$2:$A$1001,customers!$I$2:$I$1001,,0)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_xlfn.XLOOKUP(orders!D798,products!$A$2:$A$49,products!$B$2:$B$49,,0)</f>
        <v>Lib</v>
      </c>
      <c r="J798" t="str">
        <f>_xlfn.XLOOKUP(D798,products!$A$2:$A$49,products!$C$2:$C$49,,0)</f>
        <v>L</v>
      </c>
      <c r="K798" s="6">
        <f>_xlfn.XLOOKUP(D798,products!$A$2:$A$49,products!$D$2:$D$49,,0)</f>
        <v>0.5</v>
      </c>
      <c r="L798">
        <f>_xlfn.XLOOKUP(D798,products!$A$2:$A$49,products!$E$2:$E$49,,0)</f>
        <v>9.51</v>
      </c>
      <c r="M798">
        <f t="shared" si="36"/>
        <v>9.51</v>
      </c>
      <c r="N798" t="str">
        <f t="shared" si="37"/>
        <v>Liberica</v>
      </c>
      <c r="O798" t="str">
        <f t="shared" si="38"/>
        <v>Light</v>
      </c>
      <c r="P798" t="str">
        <f>_xlfn.XLOOKUP(orders!C798,customers!$A$2:$A$1001,customers!$I$2:$I$1001,,0)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_xlfn.XLOOKUP(orders!D799,products!$A$2:$A$49,products!$B$2:$B$49,,0)</f>
        <v>Ara</v>
      </c>
      <c r="J799" t="str">
        <f>_xlfn.XLOOKUP(D799,products!$A$2:$A$49,products!$C$2:$C$49,,0)</f>
        <v>L</v>
      </c>
      <c r="K799" s="6">
        <f>_xlfn.XLOOKUP(D799,products!$A$2:$A$49,products!$D$2:$D$49,,0)</f>
        <v>0.5</v>
      </c>
      <c r="L799">
        <f>_xlfn.XLOOKUP(D799,products!$A$2:$A$49,products!$E$2:$E$49,,0)</f>
        <v>7.77</v>
      </c>
      <c r="M799">
        <f t="shared" si="36"/>
        <v>31.08</v>
      </c>
      <c r="N799" t="str">
        <f t="shared" si="37"/>
        <v>Arabica</v>
      </c>
      <c r="O799" t="str">
        <f t="shared" si="38"/>
        <v>Light</v>
      </c>
      <c r="P799" t="str">
        <f>_xlfn.XLOOKUP(orders!C799,customers!$A$2:$A$1001,customers!$I$2:$I$1001,,0)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_xlfn.XLOOKUP(orders!D800,products!$A$2:$A$49,products!$B$2:$B$49,,0)</f>
        <v>Rob</v>
      </c>
      <c r="J800" t="str">
        <f>_xlfn.XLOOKUP(D800,products!$A$2:$A$49,products!$C$2:$C$49,,0)</f>
        <v>D</v>
      </c>
      <c r="K800" s="6">
        <f>_xlfn.XLOOKUP(D800,products!$A$2:$A$49,products!$D$2:$D$49,,0)</f>
        <v>0.2</v>
      </c>
      <c r="L800">
        <f>_xlfn.XLOOKUP(D800,products!$A$2:$A$49,products!$E$2:$E$49,,0)</f>
        <v>2.6849999999999996</v>
      </c>
      <c r="M800">
        <f t="shared" si="36"/>
        <v>8.0549999999999997</v>
      </c>
      <c r="N800" t="str">
        <f t="shared" si="37"/>
        <v>Robusta</v>
      </c>
      <c r="O800" t="str">
        <f t="shared" si="38"/>
        <v>Dark</v>
      </c>
      <c r="P800" t="str">
        <f>_xlfn.XLOOKUP(orders!C800,customers!$A$2:$A$1001,customers!$I$2:$I$1001,,0)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_xlfn.XLOOKUP(orders!D801,products!$A$2:$A$49,products!$B$2:$B$49,,0)</f>
        <v>Exc</v>
      </c>
      <c r="J801" t="str">
        <f>_xlfn.XLOOKUP(D801,products!$A$2:$A$49,products!$C$2:$C$49,,0)</f>
        <v>D</v>
      </c>
      <c r="K801" s="6">
        <f>_xlfn.XLOOKUP(D801,products!$A$2:$A$49,products!$D$2:$D$49,,0)</f>
        <v>1</v>
      </c>
      <c r="L801">
        <f>_xlfn.XLOOKUP(D801,products!$A$2:$A$49,products!$E$2:$E$49,,0)</f>
        <v>12.15</v>
      </c>
      <c r="M801">
        <f t="shared" si="36"/>
        <v>36.450000000000003</v>
      </c>
      <c r="N801" t="str">
        <f t="shared" si="37"/>
        <v>Excelsa</v>
      </c>
      <c r="O801" t="str">
        <f t="shared" si="38"/>
        <v>Dark</v>
      </c>
      <c r="P801" t="str">
        <f>_xlfn.XLOOKUP(orders!C801,customers!$A$2:$A$1001,customers!$I$2:$I$1001,,0)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_xlfn.XLOOKUP(orders!D802,products!$A$2:$A$49,products!$B$2:$B$49,,0)</f>
        <v>Rob</v>
      </c>
      <c r="J802" t="str">
        <f>_xlfn.XLOOKUP(D802,products!$A$2:$A$49,products!$C$2:$C$49,,0)</f>
        <v>D</v>
      </c>
      <c r="K802" s="6">
        <f>_xlfn.XLOOKUP(D802,products!$A$2:$A$49,products!$D$2:$D$49,,0)</f>
        <v>0.2</v>
      </c>
      <c r="L802">
        <f>_xlfn.XLOOKUP(D802,products!$A$2:$A$49,products!$E$2:$E$49,,0)</f>
        <v>2.6849999999999996</v>
      </c>
      <c r="M802">
        <f t="shared" si="36"/>
        <v>16.11</v>
      </c>
      <c r="N802" t="str">
        <f t="shared" si="37"/>
        <v>Robusta</v>
      </c>
      <c r="O802" t="str">
        <f t="shared" si="38"/>
        <v>Dark</v>
      </c>
      <c r="P802" t="str">
        <f>_xlfn.XLOOKUP(orders!C802,customers!$A$2:$A$1001,customers!$I$2:$I$1001,,0)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_xlfn.XLOOKUP(orders!D803,products!$A$2:$A$49,products!$B$2:$B$49,,0)</f>
        <v>Rob</v>
      </c>
      <c r="J803" t="str">
        <f>_xlfn.XLOOKUP(D803,products!$A$2:$A$49,products!$C$2:$C$49,,0)</f>
        <v>D</v>
      </c>
      <c r="K803" s="6">
        <f>_xlfn.XLOOKUP(D803,products!$A$2:$A$49,products!$D$2:$D$49,,0)</f>
        <v>2.5</v>
      </c>
      <c r="L803">
        <f>_xlfn.XLOOKUP(D803,products!$A$2:$A$49,products!$E$2:$E$49,,0)</f>
        <v>20.584999999999997</v>
      </c>
      <c r="M803">
        <f t="shared" si="36"/>
        <v>41.169999999999995</v>
      </c>
      <c r="N803" t="str">
        <f t="shared" si="37"/>
        <v>Robusta</v>
      </c>
      <c r="O803" t="str">
        <f t="shared" si="38"/>
        <v>Dark</v>
      </c>
      <c r="P803" t="str">
        <f>_xlfn.XLOOKUP(orders!C803,customers!$A$2:$A$1001,customers!$I$2:$I$1001,,0)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_xlfn.XLOOKUP(orders!D804,products!$A$2:$A$49,products!$B$2:$B$49,,0)</f>
        <v>Rob</v>
      </c>
      <c r="J804" t="str">
        <f>_xlfn.XLOOKUP(D804,products!$A$2:$A$49,products!$C$2:$C$49,,0)</f>
        <v>D</v>
      </c>
      <c r="K804" s="6">
        <f>_xlfn.XLOOKUP(D804,products!$A$2:$A$49,products!$D$2:$D$49,,0)</f>
        <v>0.2</v>
      </c>
      <c r="L804">
        <f>_xlfn.XLOOKUP(D804,products!$A$2:$A$49,products!$E$2:$E$49,,0)</f>
        <v>2.6849999999999996</v>
      </c>
      <c r="M804">
        <f t="shared" si="36"/>
        <v>10.739999999999998</v>
      </c>
      <c r="N804" t="str">
        <f t="shared" si="37"/>
        <v>Robusta</v>
      </c>
      <c r="O804" t="str">
        <f t="shared" si="38"/>
        <v>Dark</v>
      </c>
      <c r="P804" t="str">
        <f>_xlfn.XLOOKUP(orders!C804,customers!$A$2:$A$1001,customers!$I$2:$I$1001,,0)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_xlfn.XLOOKUP(orders!D805,products!$A$2:$A$49,products!$B$2:$B$49,,0)</f>
        <v>Exc</v>
      </c>
      <c r="J805" t="str">
        <f>_xlfn.XLOOKUP(D805,products!$A$2:$A$49,products!$C$2:$C$49,,0)</f>
        <v>M</v>
      </c>
      <c r="K805" s="6">
        <f>_xlfn.XLOOKUP(D805,products!$A$2:$A$49,products!$D$2:$D$49,,0)</f>
        <v>2.5</v>
      </c>
      <c r="L805">
        <f>_xlfn.XLOOKUP(D805,products!$A$2:$A$49,products!$E$2:$E$49,,0)</f>
        <v>31.624999999999996</v>
      </c>
      <c r="M805">
        <f t="shared" si="36"/>
        <v>126.49999999999999</v>
      </c>
      <c r="N805" t="str">
        <f t="shared" si="37"/>
        <v>Excelsa</v>
      </c>
      <c r="O805" t="str">
        <f t="shared" si="38"/>
        <v>Medium</v>
      </c>
      <c r="P805" t="str">
        <f>_xlfn.XLOOKUP(orders!C805,customers!$A$2:$A$1001,customers!$I$2:$I$1001,,0)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_xlfn.XLOOKUP(orders!D806,products!$A$2:$A$49,products!$B$2:$B$49,,0)</f>
        <v>Rob</v>
      </c>
      <c r="J806" t="str">
        <f>_xlfn.XLOOKUP(D806,products!$A$2:$A$49,products!$C$2:$C$49,,0)</f>
        <v>L</v>
      </c>
      <c r="K806" s="6">
        <f>_xlfn.XLOOKUP(D806,products!$A$2:$A$49,products!$D$2:$D$49,,0)</f>
        <v>1</v>
      </c>
      <c r="L806">
        <f>_xlfn.XLOOKUP(D806,products!$A$2:$A$49,products!$E$2:$E$49,,0)</f>
        <v>11.95</v>
      </c>
      <c r="M806">
        <f t="shared" si="36"/>
        <v>23.9</v>
      </c>
      <c r="N806" t="str">
        <f t="shared" si="37"/>
        <v>Robusta</v>
      </c>
      <c r="O806" t="str">
        <f t="shared" si="38"/>
        <v>Light</v>
      </c>
      <c r="P806" t="str">
        <f>_xlfn.XLOOKUP(orders!C806,customers!$A$2:$A$1001,customers!$I$2:$I$1001,,0)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_xlfn.XLOOKUP(orders!D807,products!$A$2:$A$49,products!$B$2:$B$49,,0)</f>
        <v>Rob</v>
      </c>
      <c r="J807" t="str">
        <f>_xlfn.XLOOKUP(D807,products!$A$2:$A$49,products!$C$2:$C$49,,0)</f>
        <v>M</v>
      </c>
      <c r="K807" s="6">
        <f>_xlfn.XLOOKUP(D807,products!$A$2:$A$49,products!$D$2:$D$49,,0)</f>
        <v>0.5</v>
      </c>
      <c r="L807">
        <f>_xlfn.XLOOKUP(D807,products!$A$2:$A$49,products!$E$2:$E$49,,0)</f>
        <v>5.97</v>
      </c>
      <c r="M807">
        <f t="shared" si="36"/>
        <v>5.97</v>
      </c>
      <c r="N807" t="str">
        <f t="shared" si="37"/>
        <v>Robusta</v>
      </c>
      <c r="O807" t="str">
        <f t="shared" si="38"/>
        <v>Medium</v>
      </c>
      <c r="P807" t="str">
        <f>_xlfn.XLOOKUP(orders!C807,customers!$A$2:$A$1001,customers!$I$2:$I$1001,,0)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_xlfn.XLOOKUP(orders!D808,products!$A$2:$A$49,products!$B$2:$B$49,,0)</f>
        <v>Lib</v>
      </c>
      <c r="J808" t="str">
        <f>_xlfn.XLOOKUP(D808,products!$A$2:$A$49,products!$C$2:$C$49,,0)</f>
        <v>D</v>
      </c>
      <c r="K808" s="6">
        <f>_xlfn.XLOOKUP(D808,products!$A$2:$A$49,products!$D$2:$D$49,,0)</f>
        <v>0.2</v>
      </c>
      <c r="L808">
        <f>_xlfn.XLOOKUP(D808,products!$A$2:$A$49,products!$E$2:$E$49,,0)</f>
        <v>3.8849999999999998</v>
      </c>
      <c r="M808">
        <f t="shared" si="36"/>
        <v>7.77</v>
      </c>
      <c r="N808" t="str">
        <f t="shared" si="37"/>
        <v>Liberica</v>
      </c>
      <c r="O808" t="str">
        <f t="shared" si="38"/>
        <v>Dark</v>
      </c>
      <c r="P808" t="str">
        <f>_xlfn.XLOOKUP(orders!C808,customers!$A$2:$A$1001,customers!$I$2:$I$1001,,0)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_xlfn.XLOOKUP(orders!D809,products!$A$2:$A$49,products!$B$2:$B$49,,0)</f>
        <v>Lib</v>
      </c>
      <c r="J809" t="str">
        <f>_xlfn.XLOOKUP(D809,products!$A$2:$A$49,products!$C$2:$C$49,,0)</f>
        <v>D</v>
      </c>
      <c r="K809" s="6">
        <f>_xlfn.XLOOKUP(D809,products!$A$2:$A$49,products!$D$2:$D$49,,0)</f>
        <v>0.5</v>
      </c>
      <c r="L809">
        <f>_xlfn.XLOOKUP(D809,products!$A$2:$A$49,products!$E$2:$E$49,,0)</f>
        <v>7.77</v>
      </c>
      <c r="M809">
        <f t="shared" si="36"/>
        <v>23.31</v>
      </c>
      <c r="N809" t="str">
        <f t="shared" si="37"/>
        <v>Liberica</v>
      </c>
      <c r="O809" t="str">
        <f t="shared" si="38"/>
        <v>Dark</v>
      </c>
      <c r="P809" t="str">
        <f>_xlfn.XLOOKUP(orders!C809,customers!$A$2:$A$1001,customers!$I$2:$I$1001,,0)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_xlfn.XLOOKUP(orders!D810,products!$A$2:$A$49,products!$B$2:$B$49,,0)</f>
        <v>Rob</v>
      </c>
      <c r="J810" t="str">
        <f>_xlfn.XLOOKUP(D810,products!$A$2:$A$49,products!$C$2:$C$49,,0)</f>
        <v>L</v>
      </c>
      <c r="K810" s="6">
        <f>_xlfn.XLOOKUP(D810,products!$A$2:$A$49,products!$D$2:$D$49,,0)</f>
        <v>2.5</v>
      </c>
      <c r="L810">
        <f>_xlfn.XLOOKUP(D810,products!$A$2:$A$49,products!$E$2:$E$49,,0)</f>
        <v>27.484999999999996</v>
      </c>
      <c r="M810">
        <f t="shared" si="36"/>
        <v>137.42499999999998</v>
      </c>
      <c r="N810" t="str">
        <f t="shared" si="37"/>
        <v>Robusta</v>
      </c>
      <c r="O810" t="str">
        <f t="shared" si="38"/>
        <v>Light</v>
      </c>
      <c r="P810" t="str">
        <f>_xlfn.XLOOKUP(orders!C810,customers!$A$2:$A$1001,customers!$I$2:$I$1001,,0)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_xlfn.XLOOKUP(orders!D811,products!$A$2:$A$49,products!$B$2:$B$49,,0)</f>
        <v>Rob</v>
      </c>
      <c r="J811" t="str">
        <f>_xlfn.XLOOKUP(D811,products!$A$2:$A$49,products!$C$2:$C$49,,0)</f>
        <v>D</v>
      </c>
      <c r="K811" s="6">
        <f>_xlfn.XLOOKUP(D811,products!$A$2:$A$49,products!$D$2:$D$49,,0)</f>
        <v>0.2</v>
      </c>
      <c r="L811">
        <f>_xlfn.XLOOKUP(D811,products!$A$2:$A$49,products!$E$2:$E$49,,0)</f>
        <v>2.6849999999999996</v>
      </c>
      <c r="M811">
        <f t="shared" si="36"/>
        <v>8.0549999999999997</v>
      </c>
      <c r="N811" t="str">
        <f t="shared" si="37"/>
        <v>Robusta</v>
      </c>
      <c r="O811" t="str">
        <f t="shared" si="38"/>
        <v>Dark</v>
      </c>
      <c r="P811" t="str">
        <f>_xlfn.XLOOKUP(orders!C811,customers!$A$2:$A$1001,customers!$I$2:$I$1001,,0)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_xlfn.XLOOKUP(orders!D812,products!$A$2:$A$49,products!$B$2:$B$49,,0)</f>
        <v>Lib</v>
      </c>
      <c r="J812" t="str">
        <f>_xlfn.XLOOKUP(D812,products!$A$2:$A$49,products!$C$2:$C$49,,0)</f>
        <v>L</v>
      </c>
      <c r="K812" s="6">
        <f>_xlfn.XLOOKUP(D812,products!$A$2:$A$49,products!$D$2:$D$49,,0)</f>
        <v>0.5</v>
      </c>
      <c r="L812">
        <f>_xlfn.XLOOKUP(D812,products!$A$2:$A$49,products!$E$2:$E$49,,0)</f>
        <v>9.51</v>
      </c>
      <c r="M812">
        <f t="shared" si="36"/>
        <v>28.53</v>
      </c>
      <c r="N812" t="str">
        <f t="shared" si="37"/>
        <v>Liberica</v>
      </c>
      <c r="O812" t="str">
        <f t="shared" si="38"/>
        <v>Light</v>
      </c>
      <c r="P812" t="str">
        <f>_xlfn.XLOOKUP(orders!C812,customers!$A$2:$A$1001,customers!$I$2:$I$1001,,0)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_xlfn.XLOOKUP(orders!D813,products!$A$2:$A$49,products!$B$2:$B$49,,0)</f>
        <v>Ara</v>
      </c>
      <c r="J813" t="str">
        <f>_xlfn.XLOOKUP(D813,products!$A$2:$A$49,products!$C$2:$C$49,,0)</f>
        <v>M</v>
      </c>
      <c r="K813" s="6">
        <f>_xlfn.XLOOKUP(D813,products!$A$2:$A$49,products!$D$2:$D$49,,0)</f>
        <v>1</v>
      </c>
      <c r="L813">
        <f>_xlfn.XLOOKUP(D813,products!$A$2:$A$49,products!$E$2:$E$49,,0)</f>
        <v>11.25</v>
      </c>
      <c r="M813">
        <f t="shared" si="36"/>
        <v>67.5</v>
      </c>
      <c r="N813" t="str">
        <f t="shared" si="37"/>
        <v>Arabica</v>
      </c>
      <c r="O813" t="str">
        <f t="shared" si="38"/>
        <v>Medium</v>
      </c>
      <c r="P813" t="str">
        <f>_xlfn.XLOOKUP(orders!C813,customers!$A$2:$A$1001,customers!$I$2:$I$1001,,0)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_xlfn.XLOOKUP(orders!D814,products!$A$2:$A$49,products!$B$2:$B$49,,0)</f>
        <v>Lib</v>
      </c>
      <c r="J814" t="str">
        <f>_xlfn.XLOOKUP(D814,products!$A$2:$A$49,products!$C$2:$C$49,,0)</f>
        <v>D</v>
      </c>
      <c r="K814" s="6">
        <f>_xlfn.XLOOKUP(D814,products!$A$2:$A$49,products!$D$2:$D$49,,0)</f>
        <v>2.5</v>
      </c>
      <c r="L814">
        <f>_xlfn.XLOOKUP(D814,products!$A$2:$A$49,products!$E$2:$E$49,,0)</f>
        <v>29.784999999999997</v>
      </c>
      <c r="M814">
        <f t="shared" si="36"/>
        <v>178.70999999999998</v>
      </c>
      <c r="N814" t="str">
        <f t="shared" si="37"/>
        <v>Liberica</v>
      </c>
      <c r="O814" t="str">
        <f t="shared" si="38"/>
        <v>Dark</v>
      </c>
      <c r="P814" t="str">
        <f>_xlfn.XLOOKUP(orders!C814,customers!$A$2:$A$1001,customers!$I$2:$I$1001,,0)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_xlfn.XLOOKUP(orders!D815,products!$A$2:$A$49,products!$B$2:$B$49,,0)</f>
        <v>Exc</v>
      </c>
      <c r="J815" t="str">
        <f>_xlfn.XLOOKUP(D815,products!$A$2:$A$49,products!$C$2:$C$49,,0)</f>
        <v>M</v>
      </c>
      <c r="K815" s="6">
        <f>_xlfn.XLOOKUP(D815,products!$A$2:$A$49,products!$D$2:$D$49,,0)</f>
        <v>2.5</v>
      </c>
      <c r="L815">
        <f>_xlfn.XLOOKUP(D815,products!$A$2:$A$49,products!$E$2:$E$49,,0)</f>
        <v>31.624999999999996</v>
      </c>
      <c r="M815">
        <f t="shared" si="36"/>
        <v>31.624999999999996</v>
      </c>
      <c r="N815" t="str">
        <f t="shared" si="37"/>
        <v>Excelsa</v>
      </c>
      <c r="O815" t="str">
        <f t="shared" si="38"/>
        <v>Medium</v>
      </c>
      <c r="P815" t="str">
        <f>_xlfn.XLOOKUP(orders!C815,customers!$A$2:$A$1001,customers!$I$2:$I$1001,,0)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_xlfn.XLOOKUP(orders!D816,products!$A$2:$A$49,products!$B$2:$B$49,,0)</f>
        <v>Exc</v>
      </c>
      <c r="J816" t="str">
        <f>_xlfn.XLOOKUP(D816,products!$A$2:$A$49,products!$C$2:$C$49,,0)</f>
        <v>L</v>
      </c>
      <c r="K816" s="6">
        <f>_xlfn.XLOOKUP(D816,products!$A$2:$A$49,products!$D$2:$D$49,,0)</f>
        <v>0.2</v>
      </c>
      <c r="L816">
        <f>_xlfn.XLOOKUP(D816,products!$A$2:$A$49,products!$E$2:$E$49,,0)</f>
        <v>4.4550000000000001</v>
      </c>
      <c r="M816">
        <f t="shared" si="36"/>
        <v>8.91</v>
      </c>
      <c r="N816" t="str">
        <f t="shared" si="37"/>
        <v>Excelsa</v>
      </c>
      <c r="O816" t="str">
        <f t="shared" si="38"/>
        <v>Light</v>
      </c>
      <c r="P816" t="str">
        <f>_xlfn.XLOOKUP(orders!C816,customers!$A$2:$A$1001,customers!$I$2:$I$1001,,0)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_xlfn.XLOOKUP(orders!D817,products!$A$2:$A$49,products!$B$2:$B$49,,0)</f>
        <v>Rob</v>
      </c>
      <c r="J817" t="str">
        <f>_xlfn.XLOOKUP(D817,products!$A$2:$A$49,products!$C$2:$C$49,,0)</f>
        <v>M</v>
      </c>
      <c r="K817" s="6">
        <f>_xlfn.XLOOKUP(D817,products!$A$2:$A$49,products!$D$2:$D$49,,0)</f>
        <v>0.5</v>
      </c>
      <c r="L817">
        <f>_xlfn.XLOOKUP(D817,products!$A$2:$A$49,products!$E$2:$E$49,,0)</f>
        <v>5.97</v>
      </c>
      <c r="M817">
        <f t="shared" si="36"/>
        <v>35.82</v>
      </c>
      <c r="N817" t="str">
        <f t="shared" si="37"/>
        <v>Robusta</v>
      </c>
      <c r="O817" t="str">
        <f t="shared" si="38"/>
        <v>Medium</v>
      </c>
      <c r="P817" t="str">
        <f>_xlfn.XLOOKUP(orders!C817,customers!$A$2:$A$1001,customers!$I$2:$I$1001,,0)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_xlfn.XLOOKUP(orders!D818,products!$A$2:$A$49,products!$B$2:$B$49,,0)</f>
        <v>Lib</v>
      </c>
      <c r="J818" t="str">
        <f>_xlfn.XLOOKUP(D818,products!$A$2:$A$49,products!$C$2:$C$49,,0)</f>
        <v>L</v>
      </c>
      <c r="K818" s="6">
        <f>_xlfn.XLOOKUP(D818,products!$A$2:$A$49,products!$D$2:$D$49,,0)</f>
        <v>0.5</v>
      </c>
      <c r="L818">
        <f>_xlfn.XLOOKUP(D818,products!$A$2:$A$49,products!$E$2:$E$49,,0)</f>
        <v>9.51</v>
      </c>
      <c r="M818">
        <f t="shared" si="36"/>
        <v>38.04</v>
      </c>
      <c r="N818" t="str">
        <f t="shared" si="37"/>
        <v>Liberica</v>
      </c>
      <c r="O818" t="str">
        <f t="shared" si="38"/>
        <v>Light</v>
      </c>
      <c r="P818" t="str">
        <f>_xlfn.XLOOKUP(orders!C818,customers!$A$2:$A$1001,customers!$I$2:$I$1001,,0)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_xlfn.XLOOKUP(orders!D819,products!$A$2:$A$49,products!$B$2:$B$49,,0)</f>
        <v>Lib</v>
      </c>
      <c r="J819" t="str">
        <f>_xlfn.XLOOKUP(D819,products!$A$2:$A$49,products!$C$2:$C$49,,0)</f>
        <v>D</v>
      </c>
      <c r="K819" s="6">
        <f>_xlfn.XLOOKUP(D819,products!$A$2:$A$49,products!$D$2:$D$49,,0)</f>
        <v>0.5</v>
      </c>
      <c r="L819">
        <f>_xlfn.XLOOKUP(D819,products!$A$2:$A$49,products!$E$2:$E$49,,0)</f>
        <v>7.77</v>
      </c>
      <c r="M819">
        <f t="shared" si="36"/>
        <v>15.54</v>
      </c>
      <c r="N819" t="str">
        <f t="shared" si="37"/>
        <v>Liberica</v>
      </c>
      <c r="O819" t="str">
        <f t="shared" si="38"/>
        <v>Dark</v>
      </c>
      <c r="P819" t="str">
        <f>_xlfn.XLOOKUP(orders!C819,customers!$A$2:$A$1001,customers!$I$2:$I$1001,,0)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_xlfn.XLOOKUP(orders!D820,products!$A$2:$A$49,products!$B$2:$B$49,,0)</f>
        <v>Lib</v>
      </c>
      <c r="J820" t="str">
        <f>_xlfn.XLOOKUP(D820,products!$A$2:$A$49,products!$C$2:$C$49,,0)</f>
        <v>L</v>
      </c>
      <c r="K820" s="6">
        <f>_xlfn.XLOOKUP(D820,products!$A$2:$A$49,products!$D$2:$D$49,,0)</f>
        <v>1</v>
      </c>
      <c r="L820">
        <f>_xlfn.XLOOKUP(D820,products!$A$2:$A$49,products!$E$2:$E$49,,0)</f>
        <v>15.85</v>
      </c>
      <c r="M820">
        <f t="shared" si="36"/>
        <v>79.25</v>
      </c>
      <c r="N820" t="str">
        <f t="shared" si="37"/>
        <v>Liberica</v>
      </c>
      <c r="O820" t="str">
        <f t="shared" si="38"/>
        <v>Light</v>
      </c>
      <c r="P820" t="str">
        <f>_xlfn.XLOOKUP(orders!C820,customers!$A$2:$A$1001,customers!$I$2:$I$1001,,0)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_xlfn.XLOOKUP(orders!D821,products!$A$2:$A$49,products!$B$2:$B$49,,0)</f>
        <v>Lib</v>
      </c>
      <c r="J821" t="str">
        <f>_xlfn.XLOOKUP(D821,products!$A$2:$A$49,products!$C$2:$C$49,,0)</f>
        <v>L</v>
      </c>
      <c r="K821" s="6">
        <f>_xlfn.XLOOKUP(D821,products!$A$2:$A$49,products!$D$2:$D$49,,0)</f>
        <v>0.2</v>
      </c>
      <c r="L821">
        <f>_xlfn.XLOOKUP(D821,products!$A$2:$A$49,products!$E$2:$E$49,,0)</f>
        <v>4.7549999999999999</v>
      </c>
      <c r="M821">
        <f t="shared" si="36"/>
        <v>4.7549999999999999</v>
      </c>
      <c r="N821" t="str">
        <f t="shared" si="37"/>
        <v>Liberica</v>
      </c>
      <c r="O821" t="str">
        <f t="shared" si="38"/>
        <v>Light</v>
      </c>
      <c r="P821" t="str">
        <f>_xlfn.XLOOKUP(orders!C821,customers!$A$2:$A$1001,customers!$I$2:$I$1001,,0)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_xlfn.XLOOKUP(orders!D822,products!$A$2:$A$49,products!$B$2:$B$49,,0)</f>
        <v>Exc</v>
      </c>
      <c r="J822" t="str">
        <f>_xlfn.XLOOKUP(D822,products!$A$2:$A$49,products!$C$2:$C$49,,0)</f>
        <v>M</v>
      </c>
      <c r="K822" s="6">
        <f>_xlfn.XLOOKUP(D822,products!$A$2:$A$49,products!$D$2:$D$49,,0)</f>
        <v>1</v>
      </c>
      <c r="L822">
        <f>_xlfn.XLOOKUP(D822,products!$A$2:$A$49,products!$E$2:$E$49,,0)</f>
        <v>13.75</v>
      </c>
      <c r="M822">
        <f t="shared" si="36"/>
        <v>55</v>
      </c>
      <c r="N822" t="str">
        <f t="shared" si="37"/>
        <v>Excelsa</v>
      </c>
      <c r="O822" t="str">
        <f t="shared" si="38"/>
        <v>Medium</v>
      </c>
      <c r="P822" t="str">
        <f>_xlfn.XLOOKUP(orders!C822,customers!$A$2:$A$1001,customers!$I$2:$I$1001,,0)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_xlfn.XLOOKUP(orders!D823,products!$A$2:$A$49,products!$B$2:$B$49,,0)</f>
        <v>Rob</v>
      </c>
      <c r="J823" t="str">
        <f>_xlfn.XLOOKUP(D823,products!$A$2:$A$49,products!$C$2:$C$49,,0)</f>
        <v>D</v>
      </c>
      <c r="K823" s="6">
        <f>_xlfn.XLOOKUP(D823,products!$A$2:$A$49,products!$D$2:$D$49,,0)</f>
        <v>0.5</v>
      </c>
      <c r="L823">
        <f>_xlfn.XLOOKUP(D823,products!$A$2:$A$49,products!$E$2:$E$49,,0)</f>
        <v>5.3699999999999992</v>
      </c>
      <c r="M823">
        <f t="shared" si="36"/>
        <v>26.849999999999994</v>
      </c>
      <c r="N823" t="str">
        <f t="shared" si="37"/>
        <v>Robusta</v>
      </c>
      <c r="O823" t="str">
        <f t="shared" si="38"/>
        <v>Dark</v>
      </c>
      <c r="P823" t="str">
        <f>_xlfn.XLOOKUP(orders!C823,customers!$A$2:$A$1001,customers!$I$2:$I$1001,,0)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_xlfn.XLOOKUP(orders!D824,products!$A$2:$A$49,products!$B$2:$B$49,,0)</f>
        <v>Exc</v>
      </c>
      <c r="J824" t="str">
        <f>_xlfn.XLOOKUP(D824,products!$A$2:$A$49,products!$C$2:$C$49,,0)</f>
        <v>L</v>
      </c>
      <c r="K824" s="6">
        <f>_xlfn.XLOOKUP(D824,products!$A$2:$A$49,products!$D$2:$D$49,,0)</f>
        <v>2.5</v>
      </c>
      <c r="L824">
        <f>_xlfn.XLOOKUP(D824,products!$A$2:$A$49,products!$E$2:$E$49,,0)</f>
        <v>34.154999999999994</v>
      </c>
      <c r="M824">
        <f t="shared" si="36"/>
        <v>136.61999999999998</v>
      </c>
      <c r="N824" t="str">
        <f t="shared" si="37"/>
        <v>Excelsa</v>
      </c>
      <c r="O824" t="str">
        <f t="shared" si="38"/>
        <v>Light</v>
      </c>
      <c r="P824" t="str">
        <f>_xlfn.XLOOKUP(orders!C824,customers!$A$2:$A$1001,customers!$I$2:$I$1001,,0)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_xlfn.XLOOKUP(orders!D825,products!$A$2:$A$49,products!$B$2:$B$49,,0)</f>
        <v>Lib</v>
      </c>
      <c r="J825" t="str">
        <f>_xlfn.XLOOKUP(D825,products!$A$2:$A$49,products!$C$2:$C$49,,0)</f>
        <v>L</v>
      </c>
      <c r="K825" s="6">
        <f>_xlfn.XLOOKUP(D825,products!$A$2:$A$49,products!$D$2:$D$49,,0)</f>
        <v>1</v>
      </c>
      <c r="L825">
        <f>_xlfn.XLOOKUP(D825,products!$A$2:$A$49,products!$E$2:$E$49,,0)</f>
        <v>15.85</v>
      </c>
      <c r="M825">
        <f t="shared" si="36"/>
        <v>47.55</v>
      </c>
      <c r="N825" t="str">
        <f t="shared" si="37"/>
        <v>Liberica</v>
      </c>
      <c r="O825" t="str">
        <f t="shared" si="38"/>
        <v>Light</v>
      </c>
      <c r="P825" t="str">
        <f>_xlfn.XLOOKUP(orders!C825,customers!$A$2:$A$1001,customers!$I$2:$I$1001,,0)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_xlfn.XLOOKUP(orders!D826,products!$A$2:$A$49,products!$B$2:$B$49,,0)</f>
        <v>Ara</v>
      </c>
      <c r="J826" t="str">
        <f>_xlfn.XLOOKUP(D826,products!$A$2:$A$49,products!$C$2:$C$49,,0)</f>
        <v>M</v>
      </c>
      <c r="K826" s="6">
        <f>_xlfn.XLOOKUP(D826,products!$A$2:$A$49,products!$D$2:$D$49,,0)</f>
        <v>0.2</v>
      </c>
      <c r="L826">
        <f>_xlfn.XLOOKUP(D826,products!$A$2:$A$49,products!$E$2:$E$49,,0)</f>
        <v>3.375</v>
      </c>
      <c r="M826">
        <f t="shared" si="36"/>
        <v>16.875</v>
      </c>
      <c r="N826" t="str">
        <f t="shared" si="37"/>
        <v>Arabica</v>
      </c>
      <c r="O826" t="str">
        <f t="shared" si="38"/>
        <v>Medium</v>
      </c>
      <c r="P826" t="str">
        <f>_xlfn.XLOOKUP(orders!C826,customers!$A$2:$A$1001,customers!$I$2:$I$1001,,0)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_xlfn.XLOOKUP(orders!D827,products!$A$2:$A$49,products!$B$2:$B$49,,0)</f>
        <v>Ara</v>
      </c>
      <c r="J827" t="str">
        <f>_xlfn.XLOOKUP(D827,products!$A$2:$A$49,products!$C$2:$C$49,,0)</f>
        <v>D</v>
      </c>
      <c r="K827" s="6">
        <f>_xlfn.XLOOKUP(D827,products!$A$2:$A$49,products!$D$2:$D$49,,0)</f>
        <v>1</v>
      </c>
      <c r="L827">
        <f>_xlfn.XLOOKUP(D827,products!$A$2:$A$49,products!$E$2:$E$49,,0)</f>
        <v>9.9499999999999993</v>
      </c>
      <c r="M827">
        <f t="shared" si="36"/>
        <v>29.849999999999998</v>
      </c>
      <c r="N827" t="str">
        <f t="shared" si="37"/>
        <v>Arabica</v>
      </c>
      <c r="O827" t="str">
        <f t="shared" si="38"/>
        <v>Dark</v>
      </c>
      <c r="P827" t="str">
        <f>_xlfn.XLOOKUP(orders!C827,customers!$A$2:$A$1001,customers!$I$2:$I$1001,,0)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_xlfn.XLOOKUP(orders!D828,products!$A$2:$A$49,products!$B$2:$B$49,,0)</f>
        <v>Exc</v>
      </c>
      <c r="J828" t="str">
        <f>_xlfn.XLOOKUP(D828,products!$A$2:$A$49,products!$C$2:$C$49,,0)</f>
        <v>M</v>
      </c>
      <c r="K828" s="6">
        <f>_xlfn.XLOOKUP(D828,products!$A$2:$A$49,products!$D$2:$D$49,,0)</f>
        <v>0.5</v>
      </c>
      <c r="L828">
        <f>_xlfn.XLOOKUP(D828,products!$A$2:$A$49,products!$E$2:$E$49,,0)</f>
        <v>8.25</v>
      </c>
      <c r="M828">
        <f t="shared" si="36"/>
        <v>41.25</v>
      </c>
      <c r="N828" t="str">
        <f t="shared" si="37"/>
        <v>Excelsa</v>
      </c>
      <c r="O828" t="str">
        <f t="shared" si="38"/>
        <v>Medium</v>
      </c>
      <c r="P828" t="str">
        <f>_xlfn.XLOOKUP(orders!C828,customers!$A$2:$A$1001,customers!$I$2:$I$1001,,0)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_xlfn.XLOOKUP(orders!D829,products!$A$2:$A$49,products!$B$2:$B$49,,0)</f>
        <v>Exc</v>
      </c>
      <c r="J829" t="str">
        <f>_xlfn.XLOOKUP(D829,products!$A$2:$A$49,products!$C$2:$C$49,,0)</f>
        <v>M</v>
      </c>
      <c r="K829" s="6">
        <f>_xlfn.XLOOKUP(D829,products!$A$2:$A$49,products!$D$2:$D$49,,0)</f>
        <v>0.2</v>
      </c>
      <c r="L829">
        <f>_xlfn.XLOOKUP(D829,products!$A$2:$A$49,products!$E$2:$E$49,,0)</f>
        <v>4.125</v>
      </c>
      <c r="M829">
        <f t="shared" si="36"/>
        <v>20.625</v>
      </c>
      <c r="N829" t="str">
        <f t="shared" si="37"/>
        <v>Excelsa</v>
      </c>
      <c r="O829" t="str">
        <f t="shared" si="38"/>
        <v>Medium</v>
      </c>
      <c r="P829" t="str">
        <f>_xlfn.XLOOKUP(orders!C829,customers!$A$2:$A$1001,customers!$I$2:$I$1001,,0)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_xlfn.XLOOKUP(orders!D830,products!$A$2:$A$49,products!$B$2:$B$49,,0)</f>
        <v>Ara</v>
      </c>
      <c r="J830" t="str">
        <f>_xlfn.XLOOKUP(D830,products!$A$2:$A$49,products!$C$2:$C$49,,0)</f>
        <v>D</v>
      </c>
      <c r="K830" s="6">
        <f>_xlfn.XLOOKUP(D830,products!$A$2:$A$49,products!$D$2:$D$49,,0)</f>
        <v>2.5</v>
      </c>
      <c r="L830">
        <f>_xlfn.XLOOKUP(D830,products!$A$2:$A$49,products!$E$2:$E$49,,0)</f>
        <v>22.884999999999998</v>
      </c>
      <c r="M830">
        <f t="shared" si="36"/>
        <v>137.31</v>
      </c>
      <c r="N830" t="str">
        <f t="shared" si="37"/>
        <v>Arabica</v>
      </c>
      <c r="O830" t="str">
        <f t="shared" si="38"/>
        <v>Dark</v>
      </c>
      <c r="P830" t="str">
        <f>_xlfn.XLOOKUP(orders!C830,customers!$A$2:$A$1001,customers!$I$2:$I$1001,,0)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_xlfn.XLOOKUP(orders!D831,products!$A$2:$A$49,products!$B$2:$B$49,,0)</f>
        <v>Ara</v>
      </c>
      <c r="J831" t="str">
        <f>_xlfn.XLOOKUP(D831,products!$A$2:$A$49,products!$C$2:$C$49,,0)</f>
        <v>D</v>
      </c>
      <c r="K831" s="6">
        <f>_xlfn.XLOOKUP(D831,products!$A$2:$A$49,products!$D$2:$D$49,,0)</f>
        <v>0.2</v>
      </c>
      <c r="L831">
        <f>_xlfn.XLOOKUP(D831,products!$A$2:$A$49,products!$E$2:$E$49,,0)</f>
        <v>2.9849999999999999</v>
      </c>
      <c r="M831">
        <f t="shared" si="36"/>
        <v>2.9849999999999999</v>
      </c>
      <c r="N831" t="str">
        <f t="shared" si="37"/>
        <v>Arabica</v>
      </c>
      <c r="O831" t="str">
        <f t="shared" si="38"/>
        <v>Dark</v>
      </c>
      <c r="P831" t="str">
        <f>_xlfn.XLOOKUP(orders!C831,customers!$A$2:$A$1001,customers!$I$2:$I$1001,,0)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_xlfn.XLOOKUP(orders!D832,products!$A$2:$A$49,products!$B$2:$B$49,,0)</f>
        <v>Exc</v>
      </c>
      <c r="J832" t="str">
        <f>_xlfn.XLOOKUP(D832,products!$A$2:$A$49,products!$C$2:$C$49,,0)</f>
        <v>M</v>
      </c>
      <c r="K832" s="6">
        <f>_xlfn.XLOOKUP(D832,products!$A$2:$A$49,products!$D$2:$D$49,,0)</f>
        <v>1</v>
      </c>
      <c r="L832">
        <f>_xlfn.XLOOKUP(D832,products!$A$2:$A$49,products!$E$2:$E$49,,0)</f>
        <v>13.75</v>
      </c>
      <c r="M832">
        <f t="shared" si="36"/>
        <v>27.5</v>
      </c>
      <c r="N832" t="str">
        <f t="shared" si="37"/>
        <v>Excelsa</v>
      </c>
      <c r="O832" t="str">
        <f t="shared" si="38"/>
        <v>Medium</v>
      </c>
      <c r="P832" t="str">
        <f>_xlfn.XLOOKUP(orders!C832,customers!$A$2:$A$1001,customers!$I$2:$I$1001,,0)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_xlfn.XLOOKUP(orders!D833,products!$A$2:$A$49,products!$B$2:$B$49,,0)</f>
        <v>Ara</v>
      </c>
      <c r="J833" t="str">
        <f>_xlfn.XLOOKUP(D833,products!$A$2:$A$49,products!$C$2:$C$49,,0)</f>
        <v>D</v>
      </c>
      <c r="K833" s="6">
        <f>_xlfn.XLOOKUP(D833,products!$A$2:$A$49,products!$D$2:$D$49,,0)</f>
        <v>0.2</v>
      </c>
      <c r="L833">
        <f>_xlfn.XLOOKUP(D833,products!$A$2:$A$49,products!$E$2:$E$49,,0)</f>
        <v>2.9849999999999999</v>
      </c>
      <c r="M833">
        <f t="shared" si="36"/>
        <v>5.97</v>
      </c>
      <c r="N833" t="str">
        <f t="shared" si="37"/>
        <v>Arabica</v>
      </c>
      <c r="O833" t="str">
        <f t="shared" si="38"/>
        <v>Dark</v>
      </c>
      <c r="P833" t="str">
        <f>_xlfn.XLOOKUP(orders!C833,customers!$A$2:$A$1001,customers!$I$2:$I$1001,,0)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_xlfn.XLOOKUP(orders!D834,products!$A$2:$A$49,products!$B$2:$B$49,,0)</f>
        <v>Rob</v>
      </c>
      <c r="J834" t="str">
        <f>_xlfn.XLOOKUP(D834,products!$A$2:$A$49,products!$C$2:$C$49,,0)</f>
        <v>M</v>
      </c>
      <c r="K834" s="6">
        <f>_xlfn.XLOOKUP(D834,products!$A$2:$A$49,products!$D$2:$D$49,,0)</f>
        <v>1</v>
      </c>
      <c r="L834">
        <f>_xlfn.XLOOKUP(D834,products!$A$2:$A$49,products!$E$2:$E$49,,0)</f>
        <v>9.9499999999999993</v>
      </c>
      <c r="M834">
        <f t="shared" si="36"/>
        <v>59.699999999999996</v>
      </c>
      <c r="N834" t="str">
        <f t="shared" si="37"/>
        <v>Robusta</v>
      </c>
      <c r="O834" t="str">
        <f t="shared" si="38"/>
        <v>Medium</v>
      </c>
      <c r="P834" t="str">
        <f>_xlfn.XLOOKUP(orders!C834,customers!$A$2:$A$1001,customers!$I$2:$I$1001,,0)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_xlfn.XLOOKUP(orders!D835,products!$A$2:$A$49,products!$B$2:$B$49,,0)</f>
        <v>Rob</v>
      </c>
      <c r="J835" t="str">
        <f>_xlfn.XLOOKUP(D835,products!$A$2:$A$49,products!$C$2:$C$49,,0)</f>
        <v>D</v>
      </c>
      <c r="K835" s="6">
        <f>_xlfn.XLOOKUP(D835,products!$A$2:$A$49,products!$D$2:$D$49,,0)</f>
        <v>2.5</v>
      </c>
      <c r="L835">
        <f>_xlfn.XLOOKUP(D835,products!$A$2:$A$49,products!$E$2:$E$49,,0)</f>
        <v>20.584999999999997</v>
      </c>
      <c r="M835">
        <f t="shared" ref="M835:M898" si="39">L835*E835</f>
        <v>82.339999999999989</v>
      </c>
      <c r="N835" t="str">
        <f t="shared" ref="N835:N898" si="40">IF(I835="Rob","Robusta",IF(I835="Exc","Excelsa",IF(I835="Ara","Arabica",IF(I835="Lib","Liberica"))))</f>
        <v>Robusta</v>
      </c>
      <c r="O835" t="str">
        <f t="shared" ref="O835:O898" si="41">IF(J835="M","Medium",IF(J835="L", "Light",IF(J835="D","Dark","")))</f>
        <v>Dark</v>
      </c>
      <c r="P835" t="str">
        <f>_xlfn.XLOOKUP(orders!C835,customers!$A$2:$A$1001,customers!$I$2:$I$1001,,0)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_xlfn.XLOOKUP(orders!D836,products!$A$2:$A$49,products!$B$2:$B$49,,0)</f>
        <v>Ara</v>
      </c>
      <c r="J836" t="str">
        <f>_xlfn.XLOOKUP(D836,products!$A$2:$A$49,products!$C$2:$C$49,,0)</f>
        <v>D</v>
      </c>
      <c r="K836" s="6">
        <f>_xlfn.XLOOKUP(D836,products!$A$2:$A$49,products!$D$2:$D$49,,0)</f>
        <v>2.5</v>
      </c>
      <c r="L836">
        <f>_xlfn.XLOOKUP(D836,products!$A$2:$A$49,products!$E$2:$E$49,,0)</f>
        <v>22.884999999999998</v>
      </c>
      <c r="M836">
        <f t="shared" si="39"/>
        <v>22.884999999999998</v>
      </c>
      <c r="N836" t="str">
        <f t="shared" si="40"/>
        <v>Arabica</v>
      </c>
      <c r="O836" t="str">
        <f t="shared" si="41"/>
        <v>Dark</v>
      </c>
      <c r="P836" t="str">
        <f>_xlfn.XLOOKUP(orders!C836,customers!$A$2:$A$1001,customers!$I$2:$I$1001,,0)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_xlfn.XLOOKUP(orders!D837,products!$A$2:$A$49,products!$B$2:$B$49,,0)</f>
        <v>Exc</v>
      </c>
      <c r="J837" t="str">
        <f>_xlfn.XLOOKUP(D837,products!$A$2:$A$49,products!$C$2:$C$49,,0)</f>
        <v>L</v>
      </c>
      <c r="K837" s="6">
        <f>_xlfn.XLOOKUP(D837,products!$A$2:$A$49,products!$D$2:$D$49,,0)</f>
        <v>0.5</v>
      </c>
      <c r="L837">
        <f>_xlfn.XLOOKUP(D837,products!$A$2:$A$49,products!$E$2:$E$49,,0)</f>
        <v>8.91</v>
      </c>
      <c r="M837">
        <f t="shared" si="39"/>
        <v>8.91</v>
      </c>
      <c r="N837" t="str">
        <f t="shared" si="40"/>
        <v>Excelsa</v>
      </c>
      <c r="O837" t="str">
        <f t="shared" si="41"/>
        <v>Light</v>
      </c>
      <c r="P837" t="str">
        <f>_xlfn.XLOOKUP(orders!C837,customers!$A$2:$A$1001,customers!$I$2:$I$1001,,0)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_xlfn.XLOOKUP(orders!D838,products!$A$2:$A$49,products!$B$2:$B$49,,0)</f>
        <v>Ara</v>
      </c>
      <c r="J838" t="str">
        <f>_xlfn.XLOOKUP(D838,products!$A$2:$A$49,products!$C$2:$C$49,,0)</f>
        <v>D</v>
      </c>
      <c r="K838" s="6">
        <f>_xlfn.XLOOKUP(D838,products!$A$2:$A$49,products!$D$2:$D$49,,0)</f>
        <v>0.2</v>
      </c>
      <c r="L838">
        <f>_xlfn.XLOOKUP(D838,products!$A$2:$A$49,products!$E$2:$E$49,,0)</f>
        <v>2.9849999999999999</v>
      </c>
      <c r="M838">
        <f t="shared" si="39"/>
        <v>11.94</v>
      </c>
      <c r="N838" t="str">
        <f t="shared" si="40"/>
        <v>Arabica</v>
      </c>
      <c r="O838" t="str">
        <f t="shared" si="41"/>
        <v>Dark</v>
      </c>
      <c r="P838" t="str">
        <f>_xlfn.XLOOKUP(orders!C838,customers!$A$2:$A$1001,customers!$I$2:$I$1001,,0)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_xlfn.XLOOKUP(orders!D839,products!$A$2:$A$49,products!$B$2:$B$49,,0)</f>
        <v>Lib</v>
      </c>
      <c r="J839" t="str">
        <f>_xlfn.XLOOKUP(D839,products!$A$2:$A$49,products!$C$2:$C$49,,0)</f>
        <v>M</v>
      </c>
      <c r="K839" s="6">
        <f>_xlfn.XLOOKUP(D839,products!$A$2:$A$49,products!$D$2:$D$49,,0)</f>
        <v>2.5</v>
      </c>
      <c r="L839">
        <f>_xlfn.XLOOKUP(D839,products!$A$2:$A$49,products!$E$2:$E$49,,0)</f>
        <v>33.464999999999996</v>
      </c>
      <c r="M839">
        <f t="shared" si="39"/>
        <v>100.39499999999998</v>
      </c>
      <c r="N839" t="str">
        <f t="shared" si="40"/>
        <v>Liberica</v>
      </c>
      <c r="O839" t="str">
        <f t="shared" si="41"/>
        <v>Medium</v>
      </c>
      <c r="P839" t="str">
        <f>_xlfn.XLOOKUP(orders!C839,customers!$A$2:$A$1001,customers!$I$2:$I$1001,,0)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_xlfn.XLOOKUP(orders!D840,products!$A$2:$A$49,products!$B$2:$B$49,,0)</f>
        <v>Ara</v>
      </c>
      <c r="J840" t="str">
        <f>_xlfn.XLOOKUP(D840,products!$A$2:$A$49,products!$C$2:$C$49,,0)</f>
        <v>D</v>
      </c>
      <c r="K840" s="6">
        <f>_xlfn.XLOOKUP(D840,products!$A$2:$A$49,products!$D$2:$D$49,,0)</f>
        <v>2.5</v>
      </c>
      <c r="L840">
        <f>_xlfn.XLOOKUP(D840,products!$A$2:$A$49,products!$E$2:$E$49,,0)</f>
        <v>22.884999999999998</v>
      </c>
      <c r="M840">
        <f t="shared" si="39"/>
        <v>114.42499999999998</v>
      </c>
      <c r="N840" t="str">
        <f t="shared" si="40"/>
        <v>Arabica</v>
      </c>
      <c r="O840" t="str">
        <f t="shared" si="41"/>
        <v>Dark</v>
      </c>
      <c r="P840" t="str">
        <f>_xlfn.XLOOKUP(orders!C840,customers!$A$2:$A$1001,customers!$I$2:$I$1001,,0)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_xlfn.XLOOKUP(orders!D841,products!$A$2:$A$49,products!$B$2:$B$49,,0)</f>
        <v>Exc</v>
      </c>
      <c r="J841" t="str">
        <f>_xlfn.XLOOKUP(D841,products!$A$2:$A$49,products!$C$2:$C$49,,0)</f>
        <v>M</v>
      </c>
      <c r="K841" s="6">
        <f>_xlfn.XLOOKUP(D841,products!$A$2:$A$49,products!$D$2:$D$49,,0)</f>
        <v>0.5</v>
      </c>
      <c r="L841">
        <f>_xlfn.XLOOKUP(D841,products!$A$2:$A$49,products!$E$2:$E$49,,0)</f>
        <v>8.25</v>
      </c>
      <c r="M841">
        <f t="shared" si="39"/>
        <v>41.25</v>
      </c>
      <c r="N841" t="str">
        <f t="shared" si="40"/>
        <v>Excelsa</v>
      </c>
      <c r="O841" t="str">
        <f t="shared" si="41"/>
        <v>Medium</v>
      </c>
      <c r="P841" t="str">
        <f>_xlfn.XLOOKUP(orders!C841,customers!$A$2:$A$1001,customers!$I$2:$I$1001,,0)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_xlfn.XLOOKUP(orders!D842,products!$A$2:$A$49,products!$B$2:$B$49,,0)</f>
        <v>Rob</v>
      </c>
      <c r="J842" t="str">
        <f>_xlfn.XLOOKUP(D842,products!$A$2:$A$49,products!$C$2:$C$49,,0)</f>
        <v>L</v>
      </c>
      <c r="K842" s="6">
        <f>_xlfn.XLOOKUP(D842,products!$A$2:$A$49,products!$D$2:$D$49,,0)</f>
        <v>0.5</v>
      </c>
      <c r="L842">
        <f>_xlfn.XLOOKUP(D842,products!$A$2:$A$49,products!$E$2:$E$49,,0)</f>
        <v>7.169999999999999</v>
      </c>
      <c r="M842">
        <f t="shared" si="39"/>
        <v>28.679999999999996</v>
      </c>
      <c r="N842" t="str">
        <f t="shared" si="40"/>
        <v>Robusta</v>
      </c>
      <c r="O842" t="str">
        <f t="shared" si="41"/>
        <v>Light</v>
      </c>
      <c r="P842" t="str">
        <f>_xlfn.XLOOKUP(orders!C842,customers!$A$2:$A$1001,customers!$I$2:$I$1001,,0)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_xlfn.XLOOKUP(orders!D843,products!$A$2:$A$49,products!$B$2:$B$49,,0)</f>
        <v>Lib</v>
      </c>
      <c r="J843" t="str">
        <f>_xlfn.XLOOKUP(D843,products!$A$2:$A$49,products!$C$2:$C$49,,0)</f>
        <v>M</v>
      </c>
      <c r="K843" s="6">
        <f>_xlfn.XLOOKUP(D843,products!$A$2:$A$49,products!$D$2:$D$49,,0)</f>
        <v>0.2</v>
      </c>
      <c r="L843">
        <f>_xlfn.XLOOKUP(D843,products!$A$2:$A$49,products!$E$2:$E$49,,0)</f>
        <v>4.3650000000000002</v>
      </c>
      <c r="M843">
        <f t="shared" si="39"/>
        <v>4.3650000000000002</v>
      </c>
      <c r="N843" t="str">
        <f t="shared" si="40"/>
        <v>Liberica</v>
      </c>
      <c r="O843" t="str">
        <f t="shared" si="41"/>
        <v>Medium</v>
      </c>
      <c r="P843" t="str">
        <f>_xlfn.XLOOKUP(orders!C843,customers!$A$2:$A$1001,customers!$I$2:$I$1001,,0)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_xlfn.XLOOKUP(orders!D844,products!$A$2:$A$49,products!$B$2:$B$49,,0)</f>
        <v>Exc</v>
      </c>
      <c r="J844" t="str">
        <f>_xlfn.XLOOKUP(D844,products!$A$2:$A$49,products!$C$2:$C$49,,0)</f>
        <v>M</v>
      </c>
      <c r="K844" s="6">
        <f>_xlfn.XLOOKUP(D844,products!$A$2:$A$49,products!$D$2:$D$49,,0)</f>
        <v>0.2</v>
      </c>
      <c r="L844">
        <f>_xlfn.XLOOKUP(D844,products!$A$2:$A$49,products!$E$2:$E$49,,0)</f>
        <v>4.125</v>
      </c>
      <c r="M844">
        <f t="shared" si="39"/>
        <v>8.25</v>
      </c>
      <c r="N844" t="str">
        <f t="shared" si="40"/>
        <v>Excelsa</v>
      </c>
      <c r="O844" t="str">
        <f t="shared" si="41"/>
        <v>Medium</v>
      </c>
      <c r="P844" t="str">
        <f>_xlfn.XLOOKUP(orders!C844,customers!$A$2:$A$1001,customers!$I$2:$I$1001,,0)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_xlfn.XLOOKUP(orders!D845,products!$A$2:$A$49,products!$B$2:$B$49,,0)</f>
        <v>Exc</v>
      </c>
      <c r="J845" t="str">
        <f>_xlfn.XLOOKUP(D845,products!$A$2:$A$49,products!$C$2:$C$49,,0)</f>
        <v>M</v>
      </c>
      <c r="K845" s="6">
        <f>_xlfn.XLOOKUP(D845,products!$A$2:$A$49,products!$D$2:$D$49,,0)</f>
        <v>0.2</v>
      </c>
      <c r="L845">
        <f>_xlfn.XLOOKUP(D845,products!$A$2:$A$49,products!$E$2:$E$49,,0)</f>
        <v>4.125</v>
      </c>
      <c r="M845">
        <f t="shared" si="39"/>
        <v>8.25</v>
      </c>
      <c r="N845" t="str">
        <f t="shared" si="40"/>
        <v>Excelsa</v>
      </c>
      <c r="O845" t="str">
        <f t="shared" si="41"/>
        <v>Medium</v>
      </c>
      <c r="P845" t="str">
        <f>_xlfn.XLOOKUP(orders!C845,customers!$A$2:$A$1001,customers!$I$2:$I$1001,,0)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_xlfn.XLOOKUP(orders!D846,products!$A$2:$A$49,products!$B$2:$B$49,,0)</f>
        <v>Ara</v>
      </c>
      <c r="J846" t="str">
        <f>_xlfn.XLOOKUP(D846,products!$A$2:$A$49,products!$C$2:$C$49,,0)</f>
        <v>D</v>
      </c>
      <c r="K846" s="6">
        <f>_xlfn.XLOOKUP(D846,products!$A$2:$A$49,products!$D$2:$D$49,,0)</f>
        <v>0.5</v>
      </c>
      <c r="L846">
        <f>_xlfn.XLOOKUP(D846,products!$A$2:$A$49,products!$E$2:$E$49,,0)</f>
        <v>5.97</v>
      </c>
      <c r="M846">
        <f t="shared" si="39"/>
        <v>35.82</v>
      </c>
      <c r="N846" t="str">
        <f t="shared" si="40"/>
        <v>Arabica</v>
      </c>
      <c r="O846" t="str">
        <f t="shared" si="41"/>
        <v>Dark</v>
      </c>
      <c r="P846" t="str">
        <f>_xlfn.XLOOKUP(orders!C846,customers!$A$2:$A$1001,customers!$I$2:$I$1001,,0)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_xlfn.XLOOKUP(orders!D847,products!$A$2:$A$49,products!$B$2:$B$49,,0)</f>
        <v>Exc</v>
      </c>
      <c r="J847" t="str">
        <f>_xlfn.XLOOKUP(D847,products!$A$2:$A$49,products!$C$2:$C$49,,0)</f>
        <v>D</v>
      </c>
      <c r="K847" s="6">
        <f>_xlfn.XLOOKUP(D847,products!$A$2:$A$49,products!$D$2:$D$49,,0)</f>
        <v>2.5</v>
      </c>
      <c r="L847">
        <f>_xlfn.XLOOKUP(D847,products!$A$2:$A$49,products!$E$2:$E$49,,0)</f>
        <v>27.945</v>
      </c>
      <c r="M847">
        <f t="shared" si="39"/>
        <v>167.67000000000002</v>
      </c>
      <c r="N847" t="str">
        <f t="shared" si="40"/>
        <v>Excelsa</v>
      </c>
      <c r="O847" t="str">
        <f t="shared" si="41"/>
        <v>Dark</v>
      </c>
      <c r="P847" t="str">
        <f>_xlfn.XLOOKUP(orders!C847,customers!$A$2:$A$1001,customers!$I$2:$I$1001,,0)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_xlfn.XLOOKUP(orders!D848,products!$A$2:$A$49,products!$B$2:$B$49,,0)</f>
        <v>Ara</v>
      </c>
      <c r="J848" t="str">
        <f>_xlfn.XLOOKUP(D848,products!$A$2:$A$49,products!$C$2:$C$49,,0)</f>
        <v>M</v>
      </c>
      <c r="K848" s="6">
        <f>_xlfn.XLOOKUP(D848,products!$A$2:$A$49,products!$D$2:$D$49,,0)</f>
        <v>2.5</v>
      </c>
      <c r="L848">
        <f>_xlfn.XLOOKUP(D848,products!$A$2:$A$49,products!$E$2:$E$49,,0)</f>
        <v>25.874999999999996</v>
      </c>
      <c r="M848">
        <f t="shared" si="39"/>
        <v>51.749999999999993</v>
      </c>
      <c r="N848" t="str">
        <f t="shared" si="40"/>
        <v>Arabica</v>
      </c>
      <c r="O848" t="str">
        <f t="shared" si="41"/>
        <v>Medium</v>
      </c>
      <c r="P848" t="str">
        <f>_xlfn.XLOOKUP(orders!C848,customers!$A$2:$A$1001,customers!$I$2:$I$1001,,0)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_xlfn.XLOOKUP(orders!D849,products!$A$2:$A$49,products!$B$2:$B$49,,0)</f>
        <v>Ara</v>
      </c>
      <c r="J849" t="str">
        <f>_xlfn.XLOOKUP(D849,products!$A$2:$A$49,products!$C$2:$C$49,,0)</f>
        <v>D</v>
      </c>
      <c r="K849" s="6">
        <f>_xlfn.XLOOKUP(D849,products!$A$2:$A$49,products!$D$2:$D$49,,0)</f>
        <v>0.2</v>
      </c>
      <c r="L849">
        <f>_xlfn.XLOOKUP(D849,products!$A$2:$A$49,products!$E$2:$E$49,,0)</f>
        <v>2.9849999999999999</v>
      </c>
      <c r="M849">
        <f t="shared" si="39"/>
        <v>8.9550000000000001</v>
      </c>
      <c r="N849" t="str">
        <f t="shared" si="40"/>
        <v>Arabica</v>
      </c>
      <c r="O849" t="str">
        <f t="shared" si="41"/>
        <v>Dark</v>
      </c>
      <c r="P849" t="str">
        <f>_xlfn.XLOOKUP(orders!C849,customers!$A$2:$A$1001,customers!$I$2:$I$1001,,0)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_xlfn.XLOOKUP(orders!D850,products!$A$2:$A$49,products!$B$2:$B$49,,0)</f>
        <v>Exc</v>
      </c>
      <c r="J850" t="str">
        <f>_xlfn.XLOOKUP(D850,products!$A$2:$A$49,products!$C$2:$C$49,,0)</f>
        <v>L</v>
      </c>
      <c r="K850" s="6">
        <f>_xlfn.XLOOKUP(D850,products!$A$2:$A$49,products!$D$2:$D$49,,0)</f>
        <v>0.5</v>
      </c>
      <c r="L850">
        <f>_xlfn.XLOOKUP(D850,products!$A$2:$A$49,products!$E$2:$E$49,,0)</f>
        <v>8.91</v>
      </c>
      <c r="M850">
        <f t="shared" si="39"/>
        <v>53.46</v>
      </c>
      <c r="N850" t="str">
        <f t="shared" si="40"/>
        <v>Excelsa</v>
      </c>
      <c r="O850" t="str">
        <f t="shared" si="41"/>
        <v>Light</v>
      </c>
      <c r="P850" t="str">
        <f>_xlfn.XLOOKUP(orders!C850,customers!$A$2:$A$1001,customers!$I$2:$I$1001,,0)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_xlfn.XLOOKUP(orders!D851,products!$A$2:$A$49,products!$B$2:$B$49,,0)</f>
        <v>Ara</v>
      </c>
      <c r="J851" t="str">
        <f>_xlfn.XLOOKUP(D851,products!$A$2:$A$49,products!$C$2:$C$49,,0)</f>
        <v>L</v>
      </c>
      <c r="K851" s="6">
        <f>_xlfn.XLOOKUP(D851,products!$A$2:$A$49,products!$D$2:$D$49,,0)</f>
        <v>0.2</v>
      </c>
      <c r="L851">
        <f>_xlfn.XLOOKUP(D851,products!$A$2:$A$49,products!$E$2:$E$49,,0)</f>
        <v>3.8849999999999998</v>
      </c>
      <c r="M851">
        <f t="shared" si="39"/>
        <v>23.31</v>
      </c>
      <c r="N851" t="str">
        <f t="shared" si="40"/>
        <v>Arabica</v>
      </c>
      <c r="O851" t="str">
        <f t="shared" si="41"/>
        <v>Light</v>
      </c>
      <c r="P851" t="str">
        <f>_xlfn.XLOOKUP(orders!C851,customers!$A$2:$A$1001,customers!$I$2:$I$1001,,0)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_xlfn.XLOOKUP(orders!D852,products!$A$2:$A$49,products!$B$2:$B$49,,0)</f>
        <v>Ara</v>
      </c>
      <c r="J852" t="str">
        <f>_xlfn.XLOOKUP(D852,products!$A$2:$A$49,products!$C$2:$C$49,,0)</f>
        <v>M</v>
      </c>
      <c r="K852" s="6">
        <f>_xlfn.XLOOKUP(D852,products!$A$2:$A$49,products!$D$2:$D$49,,0)</f>
        <v>0.2</v>
      </c>
      <c r="L852">
        <f>_xlfn.XLOOKUP(D852,products!$A$2:$A$49,products!$E$2:$E$49,,0)</f>
        <v>3.375</v>
      </c>
      <c r="M852">
        <f t="shared" si="39"/>
        <v>6.75</v>
      </c>
      <c r="N852" t="str">
        <f t="shared" si="40"/>
        <v>Arabica</v>
      </c>
      <c r="O852" t="str">
        <f t="shared" si="41"/>
        <v>Medium</v>
      </c>
      <c r="P852" t="str">
        <f>_xlfn.XLOOKUP(orders!C852,customers!$A$2:$A$1001,customers!$I$2:$I$1001,,0)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_xlfn.XLOOKUP(orders!D853,products!$A$2:$A$49,products!$B$2:$B$49,,0)</f>
        <v>Lib</v>
      </c>
      <c r="J853" t="str">
        <f>_xlfn.XLOOKUP(D853,products!$A$2:$A$49,products!$C$2:$C$49,,0)</f>
        <v>D</v>
      </c>
      <c r="K853" s="6">
        <f>_xlfn.XLOOKUP(D853,products!$A$2:$A$49,products!$D$2:$D$49,,0)</f>
        <v>0.5</v>
      </c>
      <c r="L853">
        <f>_xlfn.XLOOKUP(D853,products!$A$2:$A$49,products!$E$2:$E$49,,0)</f>
        <v>7.77</v>
      </c>
      <c r="M853">
        <f t="shared" si="39"/>
        <v>7.77</v>
      </c>
      <c r="N853" t="str">
        <f t="shared" si="40"/>
        <v>Liberica</v>
      </c>
      <c r="O853" t="str">
        <f t="shared" si="41"/>
        <v>Dark</v>
      </c>
      <c r="P853" t="str">
        <f>_xlfn.XLOOKUP(orders!C853,customers!$A$2:$A$1001,customers!$I$2:$I$1001,,0)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_xlfn.XLOOKUP(orders!D854,products!$A$2:$A$49,products!$B$2:$B$49,,0)</f>
        <v>Lib</v>
      </c>
      <c r="J854" t="str">
        <f>_xlfn.XLOOKUP(D854,products!$A$2:$A$49,products!$C$2:$C$49,,0)</f>
        <v>D</v>
      </c>
      <c r="K854" s="6">
        <f>_xlfn.XLOOKUP(D854,products!$A$2:$A$49,products!$D$2:$D$49,,0)</f>
        <v>2.5</v>
      </c>
      <c r="L854">
        <f>_xlfn.XLOOKUP(D854,products!$A$2:$A$49,products!$E$2:$E$49,,0)</f>
        <v>29.784999999999997</v>
      </c>
      <c r="M854">
        <f t="shared" si="39"/>
        <v>119.13999999999999</v>
      </c>
      <c r="N854" t="str">
        <f t="shared" si="40"/>
        <v>Liberica</v>
      </c>
      <c r="O854" t="str">
        <f t="shared" si="41"/>
        <v>Dark</v>
      </c>
      <c r="P854" t="str">
        <f>_xlfn.XLOOKUP(orders!C854,customers!$A$2:$A$1001,customers!$I$2:$I$1001,,0)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_xlfn.XLOOKUP(orders!D855,products!$A$2:$A$49,products!$B$2:$B$49,,0)</f>
        <v>Ara</v>
      </c>
      <c r="J855" t="str">
        <f>_xlfn.XLOOKUP(D855,products!$A$2:$A$49,products!$C$2:$C$49,,0)</f>
        <v>D</v>
      </c>
      <c r="K855" s="6">
        <f>_xlfn.XLOOKUP(D855,products!$A$2:$A$49,products!$D$2:$D$49,,0)</f>
        <v>1</v>
      </c>
      <c r="L855">
        <f>_xlfn.XLOOKUP(D855,products!$A$2:$A$49,products!$E$2:$E$49,,0)</f>
        <v>9.9499999999999993</v>
      </c>
      <c r="M855">
        <f t="shared" si="39"/>
        <v>19.899999999999999</v>
      </c>
      <c r="N855" t="str">
        <f t="shared" si="40"/>
        <v>Arabica</v>
      </c>
      <c r="O855" t="str">
        <f t="shared" si="41"/>
        <v>Dark</v>
      </c>
      <c r="P855" t="str">
        <f>_xlfn.XLOOKUP(orders!C855,customers!$A$2:$A$1001,customers!$I$2:$I$1001,,0)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_xlfn.XLOOKUP(orders!D856,products!$A$2:$A$49,products!$B$2:$B$49,,0)</f>
        <v>Rob</v>
      </c>
      <c r="J856" t="str">
        <f>_xlfn.XLOOKUP(D856,products!$A$2:$A$49,products!$C$2:$C$49,,0)</f>
        <v>L</v>
      </c>
      <c r="K856" s="6">
        <f>_xlfn.XLOOKUP(D856,products!$A$2:$A$49,products!$D$2:$D$49,,0)</f>
        <v>0.5</v>
      </c>
      <c r="L856">
        <f>_xlfn.XLOOKUP(D856,products!$A$2:$A$49,products!$E$2:$E$49,,0)</f>
        <v>7.169999999999999</v>
      </c>
      <c r="M856">
        <f t="shared" si="39"/>
        <v>35.849999999999994</v>
      </c>
      <c r="N856" t="str">
        <f t="shared" si="40"/>
        <v>Robusta</v>
      </c>
      <c r="O856" t="str">
        <f t="shared" si="41"/>
        <v>Light</v>
      </c>
      <c r="P856" t="str">
        <f>_xlfn.XLOOKUP(orders!C856,customers!$A$2:$A$1001,customers!$I$2:$I$1001,,0)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_xlfn.XLOOKUP(orders!D857,products!$A$2:$A$49,products!$B$2:$B$49,,0)</f>
        <v>Lib</v>
      </c>
      <c r="J857" t="str">
        <f>_xlfn.XLOOKUP(D857,products!$A$2:$A$49,products!$C$2:$C$49,,0)</f>
        <v>D</v>
      </c>
      <c r="K857" s="6">
        <f>_xlfn.XLOOKUP(D857,products!$A$2:$A$49,products!$D$2:$D$49,,0)</f>
        <v>2.5</v>
      </c>
      <c r="L857">
        <f>_xlfn.XLOOKUP(D857,products!$A$2:$A$49,products!$E$2:$E$49,,0)</f>
        <v>29.784999999999997</v>
      </c>
      <c r="M857">
        <f t="shared" si="39"/>
        <v>89.35499999999999</v>
      </c>
      <c r="N857" t="str">
        <f t="shared" si="40"/>
        <v>Liberica</v>
      </c>
      <c r="O857" t="str">
        <f t="shared" si="41"/>
        <v>Dark</v>
      </c>
      <c r="P857" t="str">
        <f>_xlfn.XLOOKUP(orders!C857,customers!$A$2:$A$1001,customers!$I$2:$I$1001,,0)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_xlfn.XLOOKUP(orders!D858,products!$A$2:$A$49,products!$B$2:$B$49,,0)</f>
        <v>Lib</v>
      </c>
      <c r="J858" t="str">
        <f>_xlfn.XLOOKUP(D858,products!$A$2:$A$49,products!$C$2:$C$49,,0)</f>
        <v>M</v>
      </c>
      <c r="K858" s="6">
        <f>_xlfn.XLOOKUP(D858,products!$A$2:$A$49,products!$D$2:$D$49,,0)</f>
        <v>0.2</v>
      </c>
      <c r="L858">
        <f>_xlfn.XLOOKUP(D858,products!$A$2:$A$49,products!$E$2:$E$49,,0)</f>
        <v>4.3650000000000002</v>
      </c>
      <c r="M858">
        <f t="shared" si="39"/>
        <v>8.73</v>
      </c>
      <c r="N858" t="str">
        <f t="shared" si="40"/>
        <v>Liberica</v>
      </c>
      <c r="O858" t="str">
        <f t="shared" si="41"/>
        <v>Medium</v>
      </c>
      <c r="P858" t="str">
        <f>_xlfn.XLOOKUP(orders!C858,customers!$A$2:$A$1001,customers!$I$2:$I$1001,,0)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_xlfn.XLOOKUP(orders!D859,products!$A$2:$A$49,products!$B$2:$B$49,,0)</f>
        <v>Rob</v>
      </c>
      <c r="J859" t="str">
        <f>_xlfn.XLOOKUP(D859,products!$A$2:$A$49,products!$C$2:$C$49,,0)</f>
        <v>L</v>
      </c>
      <c r="K859" s="6">
        <f>_xlfn.XLOOKUP(D859,products!$A$2:$A$49,products!$D$2:$D$49,,0)</f>
        <v>2.5</v>
      </c>
      <c r="L859">
        <f>_xlfn.XLOOKUP(D859,products!$A$2:$A$49,products!$E$2:$E$49,,0)</f>
        <v>27.484999999999996</v>
      </c>
      <c r="M859">
        <f t="shared" si="39"/>
        <v>137.42499999999998</v>
      </c>
      <c r="N859" t="str">
        <f t="shared" si="40"/>
        <v>Robusta</v>
      </c>
      <c r="O859" t="str">
        <f t="shared" si="41"/>
        <v>Light</v>
      </c>
      <c r="P859" t="str">
        <f>_xlfn.XLOOKUP(orders!C859,customers!$A$2:$A$1001,customers!$I$2:$I$1001,,0)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_xlfn.XLOOKUP(orders!D860,products!$A$2:$A$49,products!$B$2:$B$49,,0)</f>
        <v>Lib</v>
      </c>
      <c r="J860" t="str">
        <f>_xlfn.XLOOKUP(D860,products!$A$2:$A$49,products!$C$2:$C$49,,0)</f>
        <v>M</v>
      </c>
      <c r="K860" s="6">
        <f>_xlfn.XLOOKUP(D860,products!$A$2:$A$49,products!$D$2:$D$49,,0)</f>
        <v>0.5</v>
      </c>
      <c r="L860">
        <f>_xlfn.XLOOKUP(D860,products!$A$2:$A$49,products!$E$2:$E$49,,0)</f>
        <v>8.73</v>
      </c>
      <c r="M860">
        <f t="shared" si="39"/>
        <v>34.92</v>
      </c>
      <c r="N860" t="str">
        <f t="shared" si="40"/>
        <v>Liberica</v>
      </c>
      <c r="O860" t="str">
        <f t="shared" si="41"/>
        <v>Medium</v>
      </c>
      <c r="P860" t="str">
        <f>_xlfn.XLOOKUP(orders!C860,customers!$A$2:$A$1001,customers!$I$2:$I$1001,,0)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_xlfn.XLOOKUP(orders!D861,products!$A$2:$A$49,products!$B$2:$B$49,,0)</f>
        <v>Ara</v>
      </c>
      <c r="J861" t="str">
        <f>_xlfn.XLOOKUP(D861,products!$A$2:$A$49,products!$C$2:$C$49,,0)</f>
        <v>L</v>
      </c>
      <c r="K861" s="6">
        <f>_xlfn.XLOOKUP(D861,products!$A$2:$A$49,products!$D$2:$D$49,,0)</f>
        <v>2.5</v>
      </c>
      <c r="L861">
        <f>_xlfn.XLOOKUP(D861,products!$A$2:$A$49,products!$E$2:$E$49,,0)</f>
        <v>29.784999999999997</v>
      </c>
      <c r="M861">
        <f t="shared" si="39"/>
        <v>178.70999999999998</v>
      </c>
      <c r="N861" t="str">
        <f t="shared" si="40"/>
        <v>Arabica</v>
      </c>
      <c r="O861" t="str">
        <f t="shared" si="41"/>
        <v>Light</v>
      </c>
      <c r="P861" t="str">
        <f>_xlfn.XLOOKUP(orders!C861,customers!$A$2:$A$1001,customers!$I$2:$I$1001,,0)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_xlfn.XLOOKUP(orders!D862,products!$A$2:$A$49,products!$B$2:$B$49,,0)</f>
        <v>Ara</v>
      </c>
      <c r="J862" t="str">
        <f>_xlfn.XLOOKUP(D862,products!$A$2:$A$49,products!$C$2:$C$49,,0)</f>
        <v>M</v>
      </c>
      <c r="K862" s="6">
        <f>_xlfn.XLOOKUP(D862,products!$A$2:$A$49,products!$D$2:$D$49,,0)</f>
        <v>2.5</v>
      </c>
      <c r="L862">
        <f>_xlfn.XLOOKUP(D862,products!$A$2:$A$49,products!$E$2:$E$49,,0)</f>
        <v>25.874999999999996</v>
      </c>
      <c r="M862">
        <f t="shared" si="39"/>
        <v>25.874999999999996</v>
      </c>
      <c r="N862" t="str">
        <f t="shared" si="40"/>
        <v>Arabica</v>
      </c>
      <c r="O862" t="str">
        <f t="shared" si="41"/>
        <v>Medium</v>
      </c>
      <c r="P862" t="str">
        <f>_xlfn.XLOOKUP(orders!C862,customers!$A$2:$A$1001,customers!$I$2:$I$1001,,0)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_xlfn.XLOOKUP(orders!D863,products!$A$2:$A$49,products!$B$2:$B$49,,0)</f>
        <v>Lib</v>
      </c>
      <c r="J863" t="str">
        <f>_xlfn.XLOOKUP(D863,products!$A$2:$A$49,products!$C$2:$C$49,,0)</f>
        <v>D</v>
      </c>
      <c r="K863" s="6">
        <f>_xlfn.XLOOKUP(D863,products!$A$2:$A$49,products!$D$2:$D$49,,0)</f>
        <v>1</v>
      </c>
      <c r="L863">
        <f>_xlfn.XLOOKUP(D863,products!$A$2:$A$49,products!$E$2:$E$49,,0)</f>
        <v>12.95</v>
      </c>
      <c r="M863">
        <f t="shared" si="39"/>
        <v>77.699999999999989</v>
      </c>
      <c r="N863" t="str">
        <f t="shared" si="40"/>
        <v>Liberica</v>
      </c>
      <c r="O863" t="str">
        <f t="shared" si="41"/>
        <v>Dark</v>
      </c>
      <c r="P863" t="str">
        <f>_xlfn.XLOOKUP(orders!C863,customers!$A$2:$A$1001,customers!$I$2:$I$1001,,0)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_xlfn.XLOOKUP(orders!D864,products!$A$2:$A$49,products!$B$2:$B$49,,0)</f>
        <v>Rob</v>
      </c>
      <c r="J864" t="str">
        <f>_xlfn.XLOOKUP(D864,products!$A$2:$A$49,products!$C$2:$C$49,,0)</f>
        <v>M</v>
      </c>
      <c r="K864" s="6">
        <f>_xlfn.XLOOKUP(D864,products!$A$2:$A$49,products!$D$2:$D$49,,0)</f>
        <v>1</v>
      </c>
      <c r="L864">
        <f>_xlfn.XLOOKUP(D864,products!$A$2:$A$49,products!$E$2:$E$49,,0)</f>
        <v>9.9499999999999993</v>
      </c>
      <c r="M864">
        <f t="shared" si="39"/>
        <v>9.9499999999999993</v>
      </c>
      <c r="N864" t="str">
        <f t="shared" si="40"/>
        <v>Robusta</v>
      </c>
      <c r="O864" t="str">
        <f t="shared" si="41"/>
        <v>Medium</v>
      </c>
      <c r="P864" t="str">
        <f>_xlfn.XLOOKUP(orders!C864,customers!$A$2:$A$1001,customers!$I$2:$I$1001,,0)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_xlfn.XLOOKUP(orders!D865,products!$A$2:$A$49,products!$B$2:$B$49,,0)</f>
        <v>Lib</v>
      </c>
      <c r="J865" t="str">
        <f>_xlfn.XLOOKUP(D865,products!$A$2:$A$49,products!$C$2:$C$49,,0)</f>
        <v>M</v>
      </c>
      <c r="K865" s="6">
        <f>_xlfn.XLOOKUP(D865,products!$A$2:$A$49,products!$D$2:$D$49,,0)</f>
        <v>1</v>
      </c>
      <c r="L865">
        <f>_xlfn.XLOOKUP(D865,products!$A$2:$A$49,products!$E$2:$E$49,,0)</f>
        <v>14.55</v>
      </c>
      <c r="M865">
        <f t="shared" si="39"/>
        <v>29.1</v>
      </c>
      <c r="N865" t="str">
        <f t="shared" si="40"/>
        <v>Liberica</v>
      </c>
      <c r="O865" t="str">
        <f t="shared" si="41"/>
        <v>Medium</v>
      </c>
      <c r="P865" t="str">
        <f>_xlfn.XLOOKUP(orders!C865,customers!$A$2:$A$1001,customers!$I$2:$I$1001,,0)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_xlfn.XLOOKUP(orders!D866,products!$A$2:$A$49,products!$B$2:$B$49,,0)</f>
        <v>Rob</v>
      </c>
      <c r="J866" t="str">
        <f>_xlfn.XLOOKUP(D866,products!$A$2:$A$49,products!$C$2:$C$49,,0)</f>
        <v>L</v>
      </c>
      <c r="K866" s="6">
        <f>_xlfn.XLOOKUP(D866,products!$A$2:$A$49,products!$D$2:$D$49,,0)</f>
        <v>0.2</v>
      </c>
      <c r="L866">
        <f>_xlfn.XLOOKUP(D866,products!$A$2:$A$49,products!$E$2:$E$49,,0)</f>
        <v>3.5849999999999995</v>
      </c>
      <c r="M866">
        <f t="shared" si="39"/>
        <v>21.509999999999998</v>
      </c>
      <c r="N866" t="str">
        <f t="shared" si="40"/>
        <v>Robusta</v>
      </c>
      <c r="O866" t="str">
        <f t="shared" si="41"/>
        <v>Light</v>
      </c>
      <c r="P866" t="str">
        <f>_xlfn.XLOOKUP(orders!C866,customers!$A$2:$A$1001,customers!$I$2:$I$1001,,0)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_xlfn.XLOOKUP(orders!D867,products!$A$2:$A$49,products!$B$2:$B$49,,0)</f>
        <v>Ara</v>
      </c>
      <c r="J867" t="str">
        <f>_xlfn.XLOOKUP(D867,products!$A$2:$A$49,products!$C$2:$C$49,,0)</f>
        <v>M</v>
      </c>
      <c r="K867" s="6">
        <f>_xlfn.XLOOKUP(D867,products!$A$2:$A$49,products!$D$2:$D$49,,0)</f>
        <v>0.5</v>
      </c>
      <c r="L867">
        <f>_xlfn.XLOOKUP(D867,products!$A$2:$A$49,products!$E$2:$E$49,,0)</f>
        <v>6.75</v>
      </c>
      <c r="M867">
        <f t="shared" si="39"/>
        <v>6.75</v>
      </c>
      <c r="N867" t="str">
        <f t="shared" si="40"/>
        <v>Arabica</v>
      </c>
      <c r="O867" t="str">
        <f t="shared" si="41"/>
        <v>Medium</v>
      </c>
      <c r="P867" t="str">
        <f>_xlfn.XLOOKUP(orders!C867,customers!$A$2:$A$1001,customers!$I$2:$I$1001,,0)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_xlfn.XLOOKUP(orders!D868,products!$A$2:$A$49,products!$B$2:$B$49,,0)</f>
        <v>Ara</v>
      </c>
      <c r="J868" t="str">
        <f>_xlfn.XLOOKUP(D868,products!$A$2:$A$49,products!$C$2:$C$49,,0)</f>
        <v>D</v>
      </c>
      <c r="K868" s="6">
        <f>_xlfn.XLOOKUP(D868,products!$A$2:$A$49,products!$D$2:$D$49,,0)</f>
        <v>0.5</v>
      </c>
      <c r="L868">
        <f>_xlfn.XLOOKUP(D868,products!$A$2:$A$49,products!$E$2:$E$49,,0)</f>
        <v>5.97</v>
      </c>
      <c r="M868">
        <f t="shared" si="39"/>
        <v>17.91</v>
      </c>
      <c r="N868" t="str">
        <f t="shared" si="40"/>
        <v>Arabica</v>
      </c>
      <c r="O868" t="str">
        <f t="shared" si="41"/>
        <v>Dark</v>
      </c>
      <c r="P868" t="str">
        <f>_xlfn.XLOOKUP(orders!C868,customers!$A$2:$A$1001,customers!$I$2:$I$1001,,0)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_xlfn.XLOOKUP(orders!D869,products!$A$2:$A$49,products!$B$2:$B$49,,0)</f>
        <v>Ara</v>
      </c>
      <c r="J869" t="str">
        <f>_xlfn.XLOOKUP(D869,products!$A$2:$A$49,products!$C$2:$C$49,,0)</f>
        <v>L</v>
      </c>
      <c r="K869" s="6">
        <f>_xlfn.XLOOKUP(D869,products!$A$2:$A$49,products!$D$2:$D$49,,0)</f>
        <v>2.5</v>
      </c>
      <c r="L869">
        <f>_xlfn.XLOOKUP(D869,products!$A$2:$A$49,products!$E$2:$E$49,,0)</f>
        <v>29.784999999999997</v>
      </c>
      <c r="M869">
        <f t="shared" si="39"/>
        <v>29.784999999999997</v>
      </c>
      <c r="N869" t="str">
        <f t="shared" si="40"/>
        <v>Arabica</v>
      </c>
      <c r="O869" t="str">
        <f t="shared" si="41"/>
        <v>Light</v>
      </c>
      <c r="P869" t="str">
        <f>_xlfn.XLOOKUP(orders!C869,customers!$A$2:$A$1001,customers!$I$2:$I$1001,,0)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_xlfn.XLOOKUP(orders!D870,products!$A$2:$A$49,products!$B$2:$B$49,,0)</f>
        <v>Exc</v>
      </c>
      <c r="J870" t="str">
        <f>_xlfn.XLOOKUP(D870,products!$A$2:$A$49,products!$C$2:$C$49,,0)</f>
        <v>M</v>
      </c>
      <c r="K870" s="6">
        <f>_xlfn.XLOOKUP(D870,products!$A$2:$A$49,products!$D$2:$D$49,,0)</f>
        <v>0.5</v>
      </c>
      <c r="L870">
        <f>_xlfn.XLOOKUP(D870,products!$A$2:$A$49,products!$E$2:$E$49,,0)</f>
        <v>8.25</v>
      </c>
      <c r="M870">
        <f t="shared" si="39"/>
        <v>41.25</v>
      </c>
      <c r="N870" t="str">
        <f t="shared" si="40"/>
        <v>Excelsa</v>
      </c>
      <c r="O870" t="str">
        <f t="shared" si="41"/>
        <v>Medium</v>
      </c>
      <c r="P870" t="str">
        <f>_xlfn.XLOOKUP(orders!C870,customers!$A$2:$A$1001,customers!$I$2:$I$1001,,0)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_xlfn.XLOOKUP(orders!D871,products!$A$2:$A$49,products!$B$2:$B$49,,0)</f>
        <v>Rob</v>
      </c>
      <c r="J871" t="str">
        <f>_xlfn.XLOOKUP(D871,products!$A$2:$A$49,products!$C$2:$C$49,,0)</f>
        <v>M</v>
      </c>
      <c r="K871" s="6">
        <f>_xlfn.XLOOKUP(D871,products!$A$2:$A$49,products!$D$2:$D$49,,0)</f>
        <v>0.5</v>
      </c>
      <c r="L871">
        <f>_xlfn.XLOOKUP(D871,products!$A$2:$A$49,products!$E$2:$E$49,,0)</f>
        <v>5.97</v>
      </c>
      <c r="M871">
        <f t="shared" si="39"/>
        <v>17.91</v>
      </c>
      <c r="N871" t="str">
        <f t="shared" si="40"/>
        <v>Robusta</v>
      </c>
      <c r="O871" t="str">
        <f t="shared" si="41"/>
        <v>Medium</v>
      </c>
      <c r="P871" t="str">
        <f>_xlfn.XLOOKUP(orders!C871,customers!$A$2:$A$1001,customers!$I$2:$I$1001,,0)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_xlfn.XLOOKUP(orders!D872,products!$A$2:$A$49,products!$B$2:$B$49,,0)</f>
        <v>Exc</v>
      </c>
      <c r="J872" t="str">
        <f>_xlfn.XLOOKUP(D872,products!$A$2:$A$49,products!$C$2:$C$49,,0)</f>
        <v>D</v>
      </c>
      <c r="K872" s="6">
        <f>_xlfn.XLOOKUP(D872,products!$A$2:$A$49,products!$D$2:$D$49,,0)</f>
        <v>0.5</v>
      </c>
      <c r="L872">
        <f>_xlfn.XLOOKUP(D872,products!$A$2:$A$49,products!$E$2:$E$49,,0)</f>
        <v>7.29</v>
      </c>
      <c r="M872">
        <f t="shared" si="39"/>
        <v>7.29</v>
      </c>
      <c r="N872" t="str">
        <f t="shared" si="40"/>
        <v>Excelsa</v>
      </c>
      <c r="O872" t="str">
        <f t="shared" si="41"/>
        <v>Dark</v>
      </c>
      <c r="P872" t="str">
        <f>_xlfn.XLOOKUP(orders!C872,customers!$A$2:$A$1001,customers!$I$2:$I$1001,,0)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_xlfn.XLOOKUP(orders!D873,products!$A$2:$A$49,products!$B$2:$B$49,,0)</f>
        <v>Exc</v>
      </c>
      <c r="J873" t="str">
        <f>_xlfn.XLOOKUP(D873,products!$A$2:$A$49,products!$C$2:$C$49,,0)</f>
        <v>L</v>
      </c>
      <c r="K873" s="6">
        <f>_xlfn.XLOOKUP(D873,products!$A$2:$A$49,products!$D$2:$D$49,,0)</f>
        <v>1</v>
      </c>
      <c r="L873">
        <f>_xlfn.XLOOKUP(D873,products!$A$2:$A$49,products!$E$2:$E$49,,0)</f>
        <v>14.85</v>
      </c>
      <c r="M873">
        <f t="shared" si="39"/>
        <v>29.7</v>
      </c>
      <c r="N873" t="str">
        <f t="shared" si="40"/>
        <v>Excelsa</v>
      </c>
      <c r="O873" t="str">
        <f t="shared" si="41"/>
        <v>Light</v>
      </c>
      <c r="P873" t="str">
        <f>_xlfn.XLOOKUP(orders!C873,customers!$A$2:$A$1001,customers!$I$2:$I$1001,,0)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_xlfn.XLOOKUP(orders!D874,products!$A$2:$A$49,products!$B$2:$B$49,,0)</f>
        <v>Ara</v>
      </c>
      <c r="J874" t="str">
        <f>_xlfn.XLOOKUP(D874,products!$A$2:$A$49,products!$C$2:$C$49,,0)</f>
        <v>M</v>
      </c>
      <c r="K874" s="6">
        <f>_xlfn.XLOOKUP(D874,products!$A$2:$A$49,products!$D$2:$D$49,,0)</f>
        <v>1</v>
      </c>
      <c r="L874">
        <f>_xlfn.XLOOKUP(D874,products!$A$2:$A$49,products!$E$2:$E$49,,0)</f>
        <v>11.25</v>
      </c>
      <c r="M874">
        <f t="shared" si="39"/>
        <v>22.5</v>
      </c>
      <c r="N874" t="str">
        <f t="shared" si="40"/>
        <v>Arabica</v>
      </c>
      <c r="O874" t="str">
        <f t="shared" si="41"/>
        <v>Medium</v>
      </c>
      <c r="P874" t="str">
        <f>_xlfn.XLOOKUP(orders!C874,customers!$A$2:$A$1001,customers!$I$2:$I$1001,,0)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_xlfn.XLOOKUP(orders!D875,products!$A$2:$A$49,products!$B$2:$B$49,,0)</f>
        <v>Rob</v>
      </c>
      <c r="J875" t="str">
        <f>_xlfn.XLOOKUP(D875,products!$A$2:$A$49,products!$C$2:$C$49,,0)</f>
        <v>M</v>
      </c>
      <c r="K875" s="6">
        <f>_xlfn.XLOOKUP(D875,products!$A$2:$A$49,products!$D$2:$D$49,,0)</f>
        <v>0.2</v>
      </c>
      <c r="L875">
        <f>_xlfn.XLOOKUP(D875,products!$A$2:$A$49,products!$E$2:$E$49,,0)</f>
        <v>2.9849999999999999</v>
      </c>
      <c r="M875">
        <f t="shared" si="39"/>
        <v>11.94</v>
      </c>
      <c r="N875" t="str">
        <f t="shared" si="40"/>
        <v>Robusta</v>
      </c>
      <c r="O875" t="str">
        <f t="shared" si="41"/>
        <v>Medium</v>
      </c>
      <c r="P875" t="str">
        <f>_xlfn.XLOOKUP(orders!C875,customers!$A$2:$A$1001,customers!$I$2:$I$1001,,0)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_xlfn.XLOOKUP(orders!D876,products!$A$2:$A$49,products!$B$2:$B$49,,0)</f>
        <v>Ara</v>
      </c>
      <c r="J876" t="str">
        <f>_xlfn.XLOOKUP(D876,products!$A$2:$A$49,products!$C$2:$C$49,,0)</f>
        <v>L</v>
      </c>
      <c r="K876" s="6">
        <f>_xlfn.XLOOKUP(D876,products!$A$2:$A$49,products!$D$2:$D$49,,0)</f>
        <v>1</v>
      </c>
      <c r="L876">
        <f>_xlfn.XLOOKUP(D876,products!$A$2:$A$49,products!$E$2:$E$49,,0)</f>
        <v>12.95</v>
      </c>
      <c r="M876">
        <f t="shared" si="39"/>
        <v>25.9</v>
      </c>
      <c r="N876" t="str">
        <f t="shared" si="40"/>
        <v>Arabica</v>
      </c>
      <c r="O876" t="str">
        <f t="shared" si="41"/>
        <v>Light</v>
      </c>
      <c r="P876" t="str">
        <f>_xlfn.XLOOKUP(orders!C876,customers!$A$2:$A$1001,customers!$I$2:$I$1001,,0)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_xlfn.XLOOKUP(orders!D877,products!$A$2:$A$49,products!$B$2:$B$49,,0)</f>
        <v>Lib</v>
      </c>
      <c r="J877" t="str">
        <f>_xlfn.XLOOKUP(D877,products!$A$2:$A$49,products!$C$2:$C$49,,0)</f>
        <v>M</v>
      </c>
      <c r="K877" s="6">
        <f>_xlfn.XLOOKUP(D877,products!$A$2:$A$49,products!$D$2:$D$49,,0)</f>
        <v>0.5</v>
      </c>
      <c r="L877">
        <f>_xlfn.XLOOKUP(D877,products!$A$2:$A$49,products!$E$2:$E$49,,0)</f>
        <v>8.73</v>
      </c>
      <c r="M877">
        <f t="shared" si="39"/>
        <v>43.650000000000006</v>
      </c>
      <c r="N877" t="str">
        <f t="shared" si="40"/>
        <v>Liberica</v>
      </c>
      <c r="O877" t="str">
        <f t="shared" si="41"/>
        <v>Medium</v>
      </c>
      <c r="P877" t="str">
        <f>_xlfn.XLOOKUP(orders!C877,customers!$A$2:$A$1001,customers!$I$2:$I$1001,,0)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_xlfn.XLOOKUP(orders!D878,products!$A$2:$A$49,products!$B$2:$B$49,,0)</f>
        <v>Ara</v>
      </c>
      <c r="J878" t="str">
        <f>_xlfn.XLOOKUP(D878,products!$A$2:$A$49,products!$C$2:$C$49,,0)</f>
        <v>L</v>
      </c>
      <c r="K878" s="6">
        <f>_xlfn.XLOOKUP(D878,products!$A$2:$A$49,products!$D$2:$D$49,,0)</f>
        <v>0.5</v>
      </c>
      <c r="L878">
        <f>_xlfn.XLOOKUP(D878,products!$A$2:$A$49,products!$E$2:$E$49,,0)</f>
        <v>7.77</v>
      </c>
      <c r="M878">
        <f t="shared" si="39"/>
        <v>46.62</v>
      </c>
      <c r="N878" t="str">
        <f t="shared" si="40"/>
        <v>Arabica</v>
      </c>
      <c r="O878" t="str">
        <f t="shared" si="41"/>
        <v>Light</v>
      </c>
      <c r="P878" t="str">
        <f>_xlfn.XLOOKUP(orders!C878,customers!$A$2:$A$1001,customers!$I$2:$I$1001,,0)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_xlfn.XLOOKUP(orders!D879,products!$A$2:$A$49,products!$B$2:$B$49,,0)</f>
        <v>Lib</v>
      </c>
      <c r="J879" t="str">
        <f>_xlfn.XLOOKUP(D879,products!$A$2:$A$49,products!$C$2:$C$49,,0)</f>
        <v>L</v>
      </c>
      <c r="K879" s="6">
        <f>_xlfn.XLOOKUP(D879,products!$A$2:$A$49,products!$D$2:$D$49,,0)</f>
        <v>0.5</v>
      </c>
      <c r="L879">
        <f>_xlfn.XLOOKUP(D879,products!$A$2:$A$49,products!$E$2:$E$49,,0)</f>
        <v>9.51</v>
      </c>
      <c r="M879">
        <f t="shared" si="39"/>
        <v>28.53</v>
      </c>
      <c r="N879" t="str">
        <f t="shared" si="40"/>
        <v>Liberica</v>
      </c>
      <c r="O879" t="str">
        <f t="shared" si="41"/>
        <v>Light</v>
      </c>
      <c r="P879" t="str">
        <f>_xlfn.XLOOKUP(orders!C879,customers!$A$2:$A$1001,customers!$I$2:$I$1001,,0)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_xlfn.XLOOKUP(orders!D880,products!$A$2:$A$49,products!$B$2:$B$49,,0)</f>
        <v>Rob</v>
      </c>
      <c r="J880" t="str">
        <f>_xlfn.XLOOKUP(D880,products!$A$2:$A$49,products!$C$2:$C$49,,0)</f>
        <v>L</v>
      </c>
      <c r="K880" s="6">
        <f>_xlfn.XLOOKUP(D880,products!$A$2:$A$49,products!$D$2:$D$49,,0)</f>
        <v>2.5</v>
      </c>
      <c r="L880">
        <f>_xlfn.XLOOKUP(D880,products!$A$2:$A$49,products!$E$2:$E$49,,0)</f>
        <v>27.484999999999996</v>
      </c>
      <c r="M880">
        <f t="shared" si="39"/>
        <v>27.484999999999996</v>
      </c>
      <c r="N880" t="str">
        <f t="shared" si="40"/>
        <v>Robusta</v>
      </c>
      <c r="O880" t="str">
        <f t="shared" si="41"/>
        <v>Light</v>
      </c>
      <c r="P880" t="str">
        <f>_xlfn.XLOOKUP(orders!C880,customers!$A$2:$A$1001,customers!$I$2:$I$1001,,0)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_xlfn.XLOOKUP(orders!D881,products!$A$2:$A$49,products!$B$2:$B$49,,0)</f>
        <v>Exc</v>
      </c>
      <c r="J881" t="str">
        <f>_xlfn.XLOOKUP(D881,products!$A$2:$A$49,products!$C$2:$C$49,,0)</f>
        <v>D</v>
      </c>
      <c r="K881" s="6">
        <f>_xlfn.XLOOKUP(D881,products!$A$2:$A$49,products!$D$2:$D$49,,0)</f>
        <v>0.2</v>
      </c>
      <c r="L881">
        <f>_xlfn.XLOOKUP(D881,products!$A$2:$A$49,products!$E$2:$E$49,,0)</f>
        <v>3.645</v>
      </c>
      <c r="M881">
        <f t="shared" si="39"/>
        <v>10.935</v>
      </c>
      <c r="N881" t="str">
        <f t="shared" si="40"/>
        <v>Excelsa</v>
      </c>
      <c r="O881" t="str">
        <f t="shared" si="41"/>
        <v>Dark</v>
      </c>
      <c r="P881" t="str">
        <f>_xlfn.XLOOKUP(orders!C881,customers!$A$2:$A$1001,customers!$I$2:$I$1001,,0)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_xlfn.XLOOKUP(orders!D882,products!$A$2:$A$49,products!$B$2:$B$49,,0)</f>
        <v>Rob</v>
      </c>
      <c r="J882" t="str">
        <f>_xlfn.XLOOKUP(D882,products!$A$2:$A$49,products!$C$2:$C$49,,0)</f>
        <v>L</v>
      </c>
      <c r="K882" s="6">
        <f>_xlfn.XLOOKUP(D882,products!$A$2:$A$49,products!$D$2:$D$49,,0)</f>
        <v>0.2</v>
      </c>
      <c r="L882">
        <f>_xlfn.XLOOKUP(D882,products!$A$2:$A$49,products!$E$2:$E$49,,0)</f>
        <v>3.5849999999999995</v>
      </c>
      <c r="M882">
        <f t="shared" si="39"/>
        <v>7.169999999999999</v>
      </c>
      <c r="N882" t="str">
        <f t="shared" si="40"/>
        <v>Robusta</v>
      </c>
      <c r="O882" t="str">
        <f t="shared" si="41"/>
        <v>Light</v>
      </c>
      <c r="P882" t="str">
        <f>_xlfn.XLOOKUP(orders!C882,customers!$A$2:$A$1001,customers!$I$2:$I$1001,,0)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_xlfn.XLOOKUP(orders!D883,products!$A$2:$A$49,products!$B$2:$B$49,,0)</f>
        <v>Ara</v>
      </c>
      <c r="J883" t="str">
        <f>_xlfn.XLOOKUP(D883,products!$A$2:$A$49,products!$C$2:$C$49,,0)</f>
        <v>L</v>
      </c>
      <c r="K883" s="6">
        <f>_xlfn.XLOOKUP(D883,products!$A$2:$A$49,products!$D$2:$D$49,,0)</f>
        <v>0.2</v>
      </c>
      <c r="L883">
        <f>_xlfn.XLOOKUP(D883,products!$A$2:$A$49,products!$E$2:$E$49,,0)</f>
        <v>3.8849999999999998</v>
      </c>
      <c r="M883">
        <f t="shared" si="39"/>
        <v>23.31</v>
      </c>
      <c r="N883" t="str">
        <f t="shared" si="40"/>
        <v>Arabica</v>
      </c>
      <c r="O883" t="str">
        <f t="shared" si="41"/>
        <v>Light</v>
      </c>
      <c r="P883" t="str">
        <f>_xlfn.XLOOKUP(orders!C883,customers!$A$2:$A$1001,customers!$I$2:$I$1001,,0)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_xlfn.XLOOKUP(orders!D884,products!$A$2:$A$49,products!$B$2:$B$49,,0)</f>
        <v>Ara</v>
      </c>
      <c r="J884" t="str">
        <f>_xlfn.XLOOKUP(D884,products!$A$2:$A$49,products!$C$2:$C$49,,0)</f>
        <v>D</v>
      </c>
      <c r="K884" s="6">
        <f>_xlfn.XLOOKUP(D884,products!$A$2:$A$49,products!$D$2:$D$49,,0)</f>
        <v>2.5</v>
      </c>
      <c r="L884">
        <f>_xlfn.XLOOKUP(D884,products!$A$2:$A$49,products!$E$2:$E$49,,0)</f>
        <v>22.884999999999998</v>
      </c>
      <c r="M884">
        <f t="shared" si="39"/>
        <v>114.42499999999998</v>
      </c>
      <c r="N884" t="str">
        <f t="shared" si="40"/>
        <v>Arabica</v>
      </c>
      <c r="O884" t="str">
        <f t="shared" si="41"/>
        <v>Dark</v>
      </c>
      <c r="P884" t="str">
        <f>_xlfn.XLOOKUP(orders!C884,customers!$A$2:$A$1001,customers!$I$2:$I$1001,,0)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_xlfn.XLOOKUP(orders!D885,products!$A$2:$A$49,products!$B$2:$B$49,,0)</f>
        <v>Ara</v>
      </c>
      <c r="J885" t="str">
        <f>_xlfn.XLOOKUP(D885,products!$A$2:$A$49,products!$C$2:$C$49,,0)</f>
        <v>M</v>
      </c>
      <c r="K885" s="6">
        <f>_xlfn.XLOOKUP(D885,products!$A$2:$A$49,products!$D$2:$D$49,,0)</f>
        <v>2.5</v>
      </c>
      <c r="L885">
        <f>_xlfn.XLOOKUP(D885,products!$A$2:$A$49,products!$E$2:$E$49,,0)</f>
        <v>25.874999999999996</v>
      </c>
      <c r="M885">
        <f t="shared" si="39"/>
        <v>77.624999999999986</v>
      </c>
      <c r="N885" t="str">
        <f t="shared" si="40"/>
        <v>Arabica</v>
      </c>
      <c r="O885" t="str">
        <f t="shared" si="41"/>
        <v>Medium</v>
      </c>
      <c r="P885" t="str">
        <f>_xlfn.XLOOKUP(orders!C885,customers!$A$2:$A$1001,customers!$I$2:$I$1001,,0)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_xlfn.XLOOKUP(orders!D886,products!$A$2:$A$49,products!$B$2:$B$49,,0)</f>
        <v>Rob</v>
      </c>
      <c r="J886" t="str">
        <f>_xlfn.XLOOKUP(D886,products!$A$2:$A$49,products!$C$2:$C$49,,0)</f>
        <v>D</v>
      </c>
      <c r="K886" s="6">
        <f>_xlfn.XLOOKUP(D886,products!$A$2:$A$49,products!$D$2:$D$49,,0)</f>
        <v>0.5</v>
      </c>
      <c r="L886">
        <f>_xlfn.XLOOKUP(D886,products!$A$2:$A$49,products!$E$2:$E$49,,0)</f>
        <v>5.3699999999999992</v>
      </c>
      <c r="M886">
        <f t="shared" si="39"/>
        <v>5.3699999999999992</v>
      </c>
      <c r="N886" t="str">
        <f t="shared" si="40"/>
        <v>Robusta</v>
      </c>
      <c r="O886" t="str">
        <f t="shared" si="41"/>
        <v>Dark</v>
      </c>
      <c r="P886" t="str">
        <f>_xlfn.XLOOKUP(orders!C886,customers!$A$2:$A$1001,customers!$I$2:$I$1001,,0)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_xlfn.XLOOKUP(orders!D887,products!$A$2:$A$49,products!$B$2:$B$49,,0)</f>
        <v>Rob</v>
      </c>
      <c r="J887" t="str">
        <f>_xlfn.XLOOKUP(D887,products!$A$2:$A$49,products!$C$2:$C$49,,0)</f>
        <v>D</v>
      </c>
      <c r="K887" s="6">
        <f>_xlfn.XLOOKUP(D887,products!$A$2:$A$49,products!$D$2:$D$49,,0)</f>
        <v>2.5</v>
      </c>
      <c r="L887">
        <f>_xlfn.XLOOKUP(D887,products!$A$2:$A$49,products!$E$2:$E$49,,0)</f>
        <v>20.584999999999997</v>
      </c>
      <c r="M887">
        <f t="shared" si="39"/>
        <v>123.50999999999999</v>
      </c>
      <c r="N887" t="str">
        <f t="shared" si="40"/>
        <v>Robusta</v>
      </c>
      <c r="O887" t="str">
        <f t="shared" si="41"/>
        <v>Dark</v>
      </c>
      <c r="P887" t="str">
        <f>_xlfn.XLOOKUP(orders!C887,customers!$A$2:$A$1001,customers!$I$2:$I$1001,,0)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_xlfn.XLOOKUP(orders!D888,products!$A$2:$A$49,products!$B$2:$B$49,,0)</f>
        <v>Lib</v>
      </c>
      <c r="J888" t="str">
        <f>_xlfn.XLOOKUP(D888,products!$A$2:$A$49,products!$C$2:$C$49,,0)</f>
        <v>M</v>
      </c>
      <c r="K888" s="6">
        <f>_xlfn.XLOOKUP(D888,products!$A$2:$A$49,products!$D$2:$D$49,,0)</f>
        <v>0.5</v>
      </c>
      <c r="L888">
        <f>_xlfn.XLOOKUP(D888,products!$A$2:$A$49,products!$E$2:$E$49,,0)</f>
        <v>8.73</v>
      </c>
      <c r="M888">
        <f t="shared" si="39"/>
        <v>17.46</v>
      </c>
      <c r="N888" t="str">
        <f t="shared" si="40"/>
        <v>Liberica</v>
      </c>
      <c r="O888" t="str">
        <f t="shared" si="41"/>
        <v>Medium</v>
      </c>
      <c r="P888" t="str">
        <f>_xlfn.XLOOKUP(orders!C888,customers!$A$2:$A$1001,customers!$I$2:$I$1001,,0)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_xlfn.XLOOKUP(orders!D889,products!$A$2:$A$49,products!$B$2:$B$49,,0)</f>
        <v>Exc</v>
      </c>
      <c r="J889" t="str">
        <f>_xlfn.XLOOKUP(D889,products!$A$2:$A$49,products!$C$2:$C$49,,0)</f>
        <v>L</v>
      </c>
      <c r="K889" s="6">
        <f>_xlfn.XLOOKUP(D889,products!$A$2:$A$49,products!$D$2:$D$49,,0)</f>
        <v>0.2</v>
      </c>
      <c r="L889">
        <f>_xlfn.XLOOKUP(D889,products!$A$2:$A$49,products!$E$2:$E$49,,0)</f>
        <v>4.4550000000000001</v>
      </c>
      <c r="M889">
        <f t="shared" si="39"/>
        <v>13.365</v>
      </c>
      <c r="N889" t="str">
        <f t="shared" si="40"/>
        <v>Excelsa</v>
      </c>
      <c r="O889" t="str">
        <f t="shared" si="41"/>
        <v>Light</v>
      </c>
      <c r="P889" t="str">
        <f>_xlfn.XLOOKUP(orders!C889,customers!$A$2:$A$1001,customers!$I$2:$I$1001,,0)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_xlfn.XLOOKUP(orders!D890,products!$A$2:$A$49,products!$B$2:$B$49,,0)</f>
        <v>Ara</v>
      </c>
      <c r="J890" t="str">
        <f>_xlfn.XLOOKUP(D890,products!$A$2:$A$49,products!$C$2:$C$49,,0)</f>
        <v>L</v>
      </c>
      <c r="K890" s="6">
        <f>_xlfn.XLOOKUP(D890,products!$A$2:$A$49,products!$D$2:$D$49,,0)</f>
        <v>0.2</v>
      </c>
      <c r="L890">
        <f>_xlfn.XLOOKUP(D890,products!$A$2:$A$49,products!$E$2:$E$49,,0)</f>
        <v>3.8849999999999998</v>
      </c>
      <c r="M890">
        <f t="shared" si="39"/>
        <v>7.77</v>
      </c>
      <c r="N890" t="str">
        <f t="shared" si="40"/>
        <v>Arabica</v>
      </c>
      <c r="O890" t="str">
        <f t="shared" si="41"/>
        <v>Light</v>
      </c>
      <c r="P890" t="str">
        <f>_xlfn.XLOOKUP(orders!C890,customers!$A$2:$A$1001,customers!$I$2:$I$1001,,0)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_xlfn.XLOOKUP(orders!D891,products!$A$2:$A$49,products!$B$2:$B$49,,0)</f>
        <v>Rob</v>
      </c>
      <c r="J891" t="str">
        <f>_xlfn.XLOOKUP(D891,products!$A$2:$A$49,products!$C$2:$C$49,,0)</f>
        <v>D</v>
      </c>
      <c r="K891" s="6">
        <f>_xlfn.XLOOKUP(D891,products!$A$2:$A$49,products!$D$2:$D$49,,0)</f>
        <v>0.2</v>
      </c>
      <c r="L891">
        <f>_xlfn.XLOOKUP(D891,products!$A$2:$A$49,products!$E$2:$E$49,,0)</f>
        <v>2.6849999999999996</v>
      </c>
      <c r="M891">
        <f t="shared" si="39"/>
        <v>2.6849999999999996</v>
      </c>
      <c r="N891" t="str">
        <f t="shared" si="40"/>
        <v>Robusta</v>
      </c>
      <c r="O891" t="str">
        <f t="shared" si="41"/>
        <v>Dark</v>
      </c>
      <c r="P891" t="str">
        <f>_xlfn.XLOOKUP(orders!C891,customers!$A$2:$A$1001,customers!$I$2:$I$1001,,0)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_xlfn.XLOOKUP(orders!D892,products!$A$2:$A$49,products!$B$2:$B$49,,0)</f>
        <v>Rob</v>
      </c>
      <c r="J892" t="str">
        <f>_xlfn.XLOOKUP(D892,products!$A$2:$A$49,products!$C$2:$C$49,,0)</f>
        <v>D</v>
      </c>
      <c r="K892" s="6">
        <f>_xlfn.XLOOKUP(D892,products!$A$2:$A$49,products!$D$2:$D$49,,0)</f>
        <v>2.5</v>
      </c>
      <c r="L892">
        <f>_xlfn.XLOOKUP(D892,products!$A$2:$A$49,products!$E$2:$E$49,,0)</f>
        <v>20.584999999999997</v>
      </c>
      <c r="M892">
        <f t="shared" si="39"/>
        <v>20.584999999999997</v>
      </c>
      <c r="N892" t="str">
        <f t="shared" si="40"/>
        <v>Robusta</v>
      </c>
      <c r="O892" t="str">
        <f t="shared" si="41"/>
        <v>Dark</v>
      </c>
      <c r="P892" t="str">
        <f>_xlfn.XLOOKUP(orders!C892,customers!$A$2:$A$1001,customers!$I$2:$I$1001,,0)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_xlfn.XLOOKUP(orders!D893,products!$A$2:$A$49,products!$B$2:$B$49,,0)</f>
        <v>Ara</v>
      </c>
      <c r="J893" t="str">
        <f>_xlfn.XLOOKUP(D893,products!$A$2:$A$49,products!$C$2:$C$49,,0)</f>
        <v>D</v>
      </c>
      <c r="K893" s="6">
        <f>_xlfn.XLOOKUP(D893,products!$A$2:$A$49,products!$D$2:$D$49,,0)</f>
        <v>2.5</v>
      </c>
      <c r="L893">
        <f>_xlfn.XLOOKUP(D893,products!$A$2:$A$49,products!$E$2:$E$49,,0)</f>
        <v>22.884999999999998</v>
      </c>
      <c r="M893">
        <f t="shared" si="39"/>
        <v>114.42499999999998</v>
      </c>
      <c r="N893" t="str">
        <f t="shared" si="40"/>
        <v>Arabica</v>
      </c>
      <c r="O893" t="str">
        <f t="shared" si="41"/>
        <v>Dark</v>
      </c>
      <c r="P893" t="str">
        <f>_xlfn.XLOOKUP(orders!C893,customers!$A$2:$A$1001,customers!$I$2:$I$1001,,0)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_xlfn.XLOOKUP(orders!D894,products!$A$2:$A$49,products!$B$2:$B$49,,0)</f>
        <v>Exc</v>
      </c>
      <c r="J894" t="str">
        <f>_xlfn.XLOOKUP(D894,products!$A$2:$A$49,products!$C$2:$C$49,,0)</f>
        <v>M</v>
      </c>
      <c r="K894" s="6">
        <f>_xlfn.XLOOKUP(D894,products!$A$2:$A$49,products!$D$2:$D$49,,0)</f>
        <v>0.2</v>
      </c>
      <c r="L894">
        <f>_xlfn.XLOOKUP(D894,products!$A$2:$A$49,products!$E$2:$E$49,,0)</f>
        <v>4.125</v>
      </c>
      <c r="M894">
        <f t="shared" si="39"/>
        <v>20.625</v>
      </c>
      <c r="N894" t="str">
        <f t="shared" si="40"/>
        <v>Excelsa</v>
      </c>
      <c r="O894" t="str">
        <f t="shared" si="41"/>
        <v>Medium</v>
      </c>
      <c r="P894" t="str">
        <f>_xlfn.XLOOKUP(orders!C894,customers!$A$2:$A$1001,customers!$I$2:$I$1001,,0)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_xlfn.XLOOKUP(orders!D895,products!$A$2:$A$49,products!$B$2:$B$49,,0)</f>
        <v>Lib</v>
      </c>
      <c r="J895" t="str">
        <f>_xlfn.XLOOKUP(D895,products!$A$2:$A$49,products!$C$2:$C$49,,0)</f>
        <v>L</v>
      </c>
      <c r="K895" s="6">
        <f>_xlfn.XLOOKUP(D895,products!$A$2:$A$49,products!$D$2:$D$49,,0)</f>
        <v>0.5</v>
      </c>
      <c r="L895">
        <f>_xlfn.XLOOKUP(D895,products!$A$2:$A$49,products!$E$2:$E$49,,0)</f>
        <v>9.51</v>
      </c>
      <c r="M895">
        <f t="shared" si="39"/>
        <v>57.06</v>
      </c>
      <c r="N895" t="str">
        <f t="shared" si="40"/>
        <v>Liberica</v>
      </c>
      <c r="O895" t="str">
        <f t="shared" si="41"/>
        <v>Light</v>
      </c>
      <c r="P895" t="str">
        <f>_xlfn.XLOOKUP(orders!C895,customers!$A$2:$A$1001,customers!$I$2:$I$1001,,0)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_xlfn.XLOOKUP(orders!D896,products!$A$2:$A$49,products!$B$2:$B$49,,0)</f>
        <v>Rob</v>
      </c>
      <c r="J896" t="str">
        <f>_xlfn.XLOOKUP(D896,products!$A$2:$A$49,products!$C$2:$C$49,,0)</f>
        <v>D</v>
      </c>
      <c r="K896" s="6">
        <f>_xlfn.XLOOKUP(D896,products!$A$2:$A$49,products!$D$2:$D$49,,0)</f>
        <v>2.5</v>
      </c>
      <c r="L896">
        <f>_xlfn.XLOOKUP(D896,products!$A$2:$A$49,products!$E$2:$E$49,,0)</f>
        <v>20.584999999999997</v>
      </c>
      <c r="M896">
        <f t="shared" si="39"/>
        <v>82.339999999999989</v>
      </c>
      <c r="N896" t="str">
        <f t="shared" si="40"/>
        <v>Robusta</v>
      </c>
      <c r="O896" t="str">
        <f t="shared" si="41"/>
        <v>Dark</v>
      </c>
      <c r="P896" t="str">
        <f>_xlfn.XLOOKUP(orders!C896,customers!$A$2:$A$1001,customers!$I$2:$I$1001,,0)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_xlfn.XLOOKUP(orders!D897,products!$A$2:$A$49,products!$B$2:$B$49,,0)</f>
        <v>Exc</v>
      </c>
      <c r="J897" t="str">
        <f>_xlfn.XLOOKUP(D897,products!$A$2:$A$49,products!$C$2:$C$49,,0)</f>
        <v>M</v>
      </c>
      <c r="K897" s="6">
        <f>_xlfn.XLOOKUP(D897,products!$A$2:$A$49,products!$D$2:$D$49,,0)</f>
        <v>2.5</v>
      </c>
      <c r="L897">
        <f>_xlfn.XLOOKUP(D897,products!$A$2:$A$49,products!$E$2:$E$49,,0)</f>
        <v>31.624999999999996</v>
      </c>
      <c r="M897">
        <f t="shared" si="39"/>
        <v>158.12499999999997</v>
      </c>
      <c r="N897" t="str">
        <f t="shared" si="40"/>
        <v>Excelsa</v>
      </c>
      <c r="O897" t="str">
        <f t="shared" si="41"/>
        <v>Medium</v>
      </c>
      <c r="P897" t="str">
        <f>_xlfn.XLOOKUP(orders!C897,customers!$A$2:$A$1001,customers!$I$2:$I$1001,,0)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_xlfn.XLOOKUP(orders!D898,products!$A$2:$A$49,products!$B$2:$B$49,,0)</f>
        <v>Rob</v>
      </c>
      <c r="J898" t="str">
        <f>_xlfn.XLOOKUP(D898,products!$A$2:$A$49,products!$C$2:$C$49,,0)</f>
        <v>D</v>
      </c>
      <c r="K898" s="6">
        <f>_xlfn.XLOOKUP(D898,products!$A$2:$A$49,products!$D$2:$D$49,,0)</f>
        <v>0.5</v>
      </c>
      <c r="L898">
        <f>_xlfn.XLOOKUP(D898,products!$A$2:$A$49,products!$E$2:$E$49,,0)</f>
        <v>5.3699999999999992</v>
      </c>
      <c r="M898">
        <f t="shared" si="39"/>
        <v>32.22</v>
      </c>
      <c r="N898" t="str">
        <f t="shared" si="40"/>
        <v>Robusta</v>
      </c>
      <c r="O898" t="str">
        <f t="shared" si="41"/>
        <v>Dark</v>
      </c>
      <c r="P898" t="str">
        <f>_xlfn.XLOOKUP(orders!C898,customers!$A$2:$A$1001,customers!$I$2:$I$1001,,0)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_xlfn.XLOOKUP(orders!D899,products!$A$2:$A$49,products!$B$2:$B$49,,0)</f>
        <v>Exc</v>
      </c>
      <c r="J899" t="str">
        <f>_xlfn.XLOOKUP(D899,products!$A$2:$A$49,products!$C$2:$C$49,,0)</f>
        <v>D</v>
      </c>
      <c r="K899" s="6">
        <f>_xlfn.XLOOKUP(D899,products!$A$2:$A$49,products!$D$2:$D$49,,0)</f>
        <v>1</v>
      </c>
      <c r="L899">
        <f>_xlfn.XLOOKUP(D899,products!$A$2:$A$49,products!$E$2:$E$49,,0)</f>
        <v>12.15</v>
      </c>
      <c r="M899">
        <f t="shared" ref="M899:M962" si="42">L899*E899</f>
        <v>24.3</v>
      </c>
      <c r="N899" t="str">
        <f t="shared" ref="N899:N962" si="43">IF(I899="Rob","Robusta",IF(I899="Exc","Excelsa",IF(I899="Ara","Arabica",IF(I899="Lib","Liberica"))))</f>
        <v>Excelsa</v>
      </c>
      <c r="O899" t="str">
        <f t="shared" ref="O899:O962" si="44">IF(J899="M","Medium",IF(J899="L", "Light",IF(J899="D","Dark","")))</f>
        <v>Dark</v>
      </c>
      <c r="P899" t="str">
        <f>_xlfn.XLOOKUP(orders!C899,customers!$A$2:$A$1001,customers!$I$2:$I$1001,,0)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_xlfn.XLOOKUP(orders!D900,products!$A$2:$A$49,products!$B$2:$B$49,,0)</f>
        <v>Rob</v>
      </c>
      <c r="J900" t="str">
        <f>_xlfn.XLOOKUP(D900,products!$A$2:$A$49,products!$C$2:$C$49,,0)</f>
        <v>L</v>
      </c>
      <c r="K900" s="6">
        <f>_xlfn.XLOOKUP(D900,products!$A$2:$A$49,products!$D$2:$D$49,,0)</f>
        <v>0.5</v>
      </c>
      <c r="L900">
        <f>_xlfn.XLOOKUP(D900,products!$A$2:$A$49,products!$E$2:$E$49,,0)</f>
        <v>7.169999999999999</v>
      </c>
      <c r="M900">
        <f t="shared" si="42"/>
        <v>35.849999999999994</v>
      </c>
      <c r="N900" t="str">
        <f t="shared" si="43"/>
        <v>Robusta</v>
      </c>
      <c r="O900" t="str">
        <f t="shared" si="44"/>
        <v>Light</v>
      </c>
      <c r="P900" t="str">
        <f>_xlfn.XLOOKUP(orders!C900,customers!$A$2:$A$1001,customers!$I$2:$I$1001,,0)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_xlfn.XLOOKUP(orders!D901,products!$A$2:$A$49,products!$B$2:$B$49,,0)</f>
        <v>Lib</v>
      </c>
      <c r="J901" t="str">
        <f>_xlfn.XLOOKUP(D901,products!$A$2:$A$49,products!$C$2:$C$49,,0)</f>
        <v>M</v>
      </c>
      <c r="K901" s="6">
        <f>_xlfn.XLOOKUP(D901,products!$A$2:$A$49,products!$D$2:$D$49,,0)</f>
        <v>1</v>
      </c>
      <c r="L901">
        <f>_xlfn.XLOOKUP(D901,products!$A$2:$A$49,products!$E$2:$E$49,,0)</f>
        <v>14.55</v>
      </c>
      <c r="M901">
        <f t="shared" si="42"/>
        <v>72.75</v>
      </c>
      <c r="N901" t="str">
        <f t="shared" si="43"/>
        <v>Liberica</v>
      </c>
      <c r="O901" t="str">
        <f t="shared" si="44"/>
        <v>Medium</v>
      </c>
      <c r="P901" t="str">
        <f>_xlfn.XLOOKUP(orders!C901,customers!$A$2:$A$1001,customers!$I$2:$I$1001,,0)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_xlfn.XLOOKUP(orders!D902,products!$A$2:$A$49,products!$B$2:$B$49,,0)</f>
        <v>Lib</v>
      </c>
      <c r="J902" t="str">
        <f>_xlfn.XLOOKUP(D902,products!$A$2:$A$49,products!$C$2:$C$49,,0)</f>
        <v>L</v>
      </c>
      <c r="K902" s="6">
        <f>_xlfn.XLOOKUP(D902,products!$A$2:$A$49,products!$D$2:$D$49,,0)</f>
        <v>1</v>
      </c>
      <c r="L902">
        <f>_xlfn.XLOOKUP(D902,products!$A$2:$A$49,products!$E$2:$E$49,,0)</f>
        <v>15.85</v>
      </c>
      <c r="M902">
        <f t="shared" si="42"/>
        <v>47.55</v>
      </c>
      <c r="N902" t="str">
        <f t="shared" si="43"/>
        <v>Liberica</v>
      </c>
      <c r="O902" t="str">
        <f t="shared" si="44"/>
        <v>Light</v>
      </c>
      <c r="P902" t="str">
        <f>_xlfn.XLOOKUP(orders!C902,customers!$A$2:$A$1001,customers!$I$2:$I$1001,,0)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_xlfn.XLOOKUP(orders!D903,products!$A$2:$A$49,products!$B$2:$B$49,,0)</f>
        <v>Rob</v>
      </c>
      <c r="J903" t="str">
        <f>_xlfn.XLOOKUP(D903,products!$A$2:$A$49,products!$C$2:$C$49,,0)</f>
        <v>L</v>
      </c>
      <c r="K903" s="6">
        <f>_xlfn.XLOOKUP(D903,products!$A$2:$A$49,products!$D$2:$D$49,,0)</f>
        <v>0.2</v>
      </c>
      <c r="L903">
        <f>_xlfn.XLOOKUP(D903,products!$A$2:$A$49,products!$E$2:$E$49,,0)</f>
        <v>3.5849999999999995</v>
      </c>
      <c r="M903">
        <f t="shared" si="42"/>
        <v>3.5849999999999995</v>
      </c>
      <c r="N903" t="str">
        <f t="shared" si="43"/>
        <v>Robusta</v>
      </c>
      <c r="O903" t="str">
        <f t="shared" si="44"/>
        <v>Light</v>
      </c>
      <c r="P903" t="str">
        <f>_xlfn.XLOOKUP(orders!C903,customers!$A$2:$A$1001,customers!$I$2:$I$1001,,0)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_xlfn.XLOOKUP(orders!D904,products!$A$2:$A$49,products!$B$2:$B$49,,0)</f>
        <v>Exc</v>
      </c>
      <c r="J904" t="str">
        <f>_xlfn.XLOOKUP(D904,products!$A$2:$A$49,products!$C$2:$C$49,,0)</f>
        <v>M</v>
      </c>
      <c r="K904" s="6">
        <f>_xlfn.XLOOKUP(D904,products!$A$2:$A$49,products!$D$2:$D$49,,0)</f>
        <v>2.5</v>
      </c>
      <c r="L904">
        <f>_xlfn.XLOOKUP(D904,products!$A$2:$A$49,products!$E$2:$E$49,,0)</f>
        <v>31.624999999999996</v>
      </c>
      <c r="M904">
        <f t="shared" si="42"/>
        <v>158.12499999999997</v>
      </c>
      <c r="N904" t="str">
        <f t="shared" si="43"/>
        <v>Excelsa</v>
      </c>
      <c r="O904" t="str">
        <f t="shared" si="44"/>
        <v>Medium</v>
      </c>
      <c r="P904" t="str">
        <f>_xlfn.XLOOKUP(orders!C904,customers!$A$2:$A$1001,customers!$I$2:$I$1001,,0)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_xlfn.XLOOKUP(orders!D905,products!$A$2:$A$49,products!$B$2:$B$49,,0)</f>
        <v>Lib</v>
      </c>
      <c r="J905" t="str">
        <f>_xlfn.XLOOKUP(D905,products!$A$2:$A$49,products!$C$2:$C$49,,0)</f>
        <v>M</v>
      </c>
      <c r="K905" s="6">
        <f>_xlfn.XLOOKUP(D905,products!$A$2:$A$49,products!$D$2:$D$49,,0)</f>
        <v>0.5</v>
      </c>
      <c r="L905">
        <f>_xlfn.XLOOKUP(D905,products!$A$2:$A$49,products!$E$2:$E$49,,0)</f>
        <v>8.73</v>
      </c>
      <c r="M905">
        <f t="shared" si="42"/>
        <v>17.46</v>
      </c>
      <c r="N905" t="str">
        <f t="shared" si="43"/>
        <v>Liberica</v>
      </c>
      <c r="O905" t="str">
        <f t="shared" si="44"/>
        <v>Medium</v>
      </c>
      <c r="P905" t="str">
        <f>_xlfn.XLOOKUP(orders!C905,customers!$A$2:$A$1001,customers!$I$2:$I$1001,,0)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_xlfn.XLOOKUP(orders!D906,products!$A$2:$A$49,products!$B$2:$B$49,,0)</f>
        <v>Ara</v>
      </c>
      <c r="J906" t="str">
        <f>_xlfn.XLOOKUP(D906,products!$A$2:$A$49,products!$C$2:$C$49,,0)</f>
        <v>L</v>
      </c>
      <c r="K906" s="6">
        <f>_xlfn.XLOOKUP(D906,products!$A$2:$A$49,products!$D$2:$D$49,,0)</f>
        <v>2.5</v>
      </c>
      <c r="L906">
        <f>_xlfn.XLOOKUP(D906,products!$A$2:$A$49,products!$E$2:$E$49,,0)</f>
        <v>29.784999999999997</v>
      </c>
      <c r="M906">
        <f t="shared" si="42"/>
        <v>148.92499999999998</v>
      </c>
      <c r="N906" t="str">
        <f t="shared" si="43"/>
        <v>Arabica</v>
      </c>
      <c r="O906" t="str">
        <f t="shared" si="44"/>
        <v>Light</v>
      </c>
      <c r="P906" t="str">
        <f>_xlfn.XLOOKUP(orders!C906,customers!$A$2:$A$1001,customers!$I$2:$I$1001,,0)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_xlfn.XLOOKUP(orders!D907,products!$A$2:$A$49,products!$B$2:$B$49,,0)</f>
        <v>Ara</v>
      </c>
      <c r="J907" t="str">
        <f>_xlfn.XLOOKUP(D907,products!$A$2:$A$49,products!$C$2:$C$49,,0)</f>
        <v>M</v>
      </c>
      <c r="K907" s="6">
        <f>_xlfn.XLOOKUP(D907,products!$A$2:$A$49,products!$D$2:$D$49,,0)</f>
        <v>0.5</v>
      </c>
      <c r="L907">
        <f>_xlfn.XLOOKUP(D907,products!$A$2:$A$49,products!$E$2:$E$49,,0)</f>
        <v>6.75</v>
      </c>
      <c r="M907">
        <f t="shared" si="42"/>
        <v>40.5</v>
      </c>
      <c r="N907" t="str">
        <f t="shared" si="43"/>
        <v>Arabica</v>
      </c>
      <c r="O907" t="str">
        <f t="shared" si="44"/>
        <v>Medium</v>
      </c>
      <c r="P907" t="str">
        <f>_xlfn.XLOOKUP(orders!C907,customers!$A$2:$A$1001,customers!$I$2:$I$1001,,0)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_xlfn.XLOOKUP(orders!D908,products!$A$2:$A$49,products!$B$2:$B$49,,0)</f>
        <v>Ara</v>
      </c>
      <c r="J908" t="str">
        <f>_xlfn.XLOOKUP(D908,products!$A$2:$A$49,products!$C$2:$C$49,,0)</f>
        <v>M</v>
      </c>
      <c r="K908" s="6">
        <f>_xlfn.XLOOKUP(D908,products!$A$2:$A$49,products!$D$2:$D$49,,0)</f>
        <v>0.5</v>
      </c>
      <c r="L908">
        <f>_xlfn.XLOOKUP(D908,products!$A$2:$A$49,products!$E$2:$E$49,,0)</f>
        <v>6.75</v>
      </c>
      <c r="M908">
        <f t="shared" si="42"/>
        <v>27</v>
      </c>
      <c r="N908" t="str">
        <f t="shared" si="43"/>
        <v>Arabica</v>
      </c>
      <c r="O908" t="str">
        <f t="shared" si="44"/>
        <v>Medium</v>
      </c>
      <c r="P908" t="str">
        <f>_xlfn.XLOOKUP(orders!C908,customers!$A$2:$A$1001,customers!$I$2:$I$1001,,0)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_xlfn.XLOOKUP(orders!D909,products!$A$2:$A$49,products!$B$2:$B$49,,0)</f>
        <v>Lib</v>
      </c>
      <c r="J909" t="str">
        <f>_xlfn.XLOOKUP(D909,products!$A$2:$A$49,products!$C$2:$C$49,,0)</f>
        <v>D</v>
      </c>
      <c r="K909" s="6">
        <f>_xlfn.XLOOKUP(D909,products!$A$2:$A$49,products!$D$2:$D$49,,0)</f>
        <v>1</v>
      </c>
      <c r="L909">
        <f>_xlfn.XLOOKUP(D909,products!$A$2:$A$49,products!$E$2:$E$49,,0)</f>
        <v>12.95</v>
      </c>
      <c r="M909">
        <f t="shared" si="42"/>
        <v>38.849999999999994</v>
      </c>
      <c r="N909" t="str">
        <f t="shared" si="43"/>
        <v>Liberica</v>
      </c>
      <c r="O909" t="str">
        <f t="shared" si="44"/>
        <v>Dark</v>
      </c>
      <c r="P909" t="str">
        <f>_xlfn.XLOOKUP(orders!C909,customers!$A$2:$A$1001,customers!$I$2:$I$1001,,0)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_xlfn.XLOOKUP(orders!D910,products!$A$2:$A$49,products!$B$2:$B$49,,0)</f>
        <v>Rob</v>
      </c>
      <c r="J910" t="str">
        <f>_xlfn.XLOOKUP(D910,products!$A$2:$A$49,products!$C$2:$C$49,,0)</f>
        <v>L</v>
      </c>
      <c r="K910" s="6">
        <f>_xlfn.XLOOKUP(D910,products!$A$2:$A$49,products!$D$2:$D$49,,0)</f>
        <v>1</v>
      </c>
      <c r="L910">
        <f>_xlfn.XLOOKUP(D910,products!$A$2:$A$49,products!$E$2:$E$49,,0)</f>
        <v>11.95</v>
      </c>
      <c r="M910">
        <f t="shared" si="42"/>
        <v>59.75</v>
      </c>
      <c r="N910" t="str">
        <f t="shared" si="43"/>
        <v>Robusta</v>
      </c>
      <c r="O910" t="str">
        <f t="shared" si="44"/>
        <v>Light</v>
      </c>
      <c r="P910" t="str">
        <f>_xlfn.XLOOKUP(orders!C910,customers!$A$2:$A$1001,customers!$I$2:$I$1001,,0)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_xlfn.XLOOKUP(orders!D911,products!$A$2:$A$49,products!$B$2:$B$49,,0)</f>
        <v>Rob</v>
      </c>
      <c r="J911" t="str">
        <f>_xlfn.XLOOKUP(D911,products!$A$2:$A$49,products!$C$2:$C$49,,0)</f>
        <v>L</v>
      </c>
      <c r="K911" s="6">
        <f>_xlfn.XLOOKUP(D911,products!$A$2:$A$49,products!$D$2:$D$49,,0)</f>
        <v>0.2</v>
      </c>
      <c r="L911">
        <f>_xlfn.XLOOKUP(D911,products!$A$2:$A$49,products!$E$2:$E$49,,0)</f>
        <v>3.5849999999999995</v>
      </c>
      <c r="M911">
        <f t="shared" si="42"/>
        <v>10.754999999999999</v>
      </c>
      <c r="N911" t="str">
        <f t="shared" si="43"/>
        <v>Robusta</v>
      </c>
      <c r="O911" t="str">
        <f t="shared" si="44"/>
        <v>Light</v>
      </c>
      <c r="P911" t="str">
        <f>_xlfn.XLOOKUP(orders!C911,customers!$A$2:$A$1001,customers!$I$2:$I$1001,,0)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_xlfn.XLOOKUP(orders!D912,products!$A$2:$A$49,products!$B$2:$B$49,,0)</f>
        <v>Ara</v>
      </c>
      <c r="J912" t="str">
        <f>_xlfn.XLOOKUP(D912,products!$A$2:$A$49,products!$C$2:$C$49,,0)</f>
        <v>D</v>
      </c>
      <c r="K912" s="6">
        <f>_xlfn.XLOOKUP(D912,products!$A$2:$A$49,products!$D$2:$D$49,,0)</f>
        <v>2.5</v>
      </c>
      <c r="L912">
        <f>_xlfn.XLOOKUP(D912,products!$A$2:$A$49,products!$E$2:$E$49,,0)</f>
        <v>22.884999999999998</v>
      </c>
      <c r="M912">
        <f t="shared" si="42"/>
        <v>91.539999999999992</v>
      </c>
      <c r="N912" t="str">
        <f t="shared" si="43"/>
        <v>Arabica</v>
      </c>
      <c r="O912" t="str">
        <f t="shared" si="44"/>
        <v>Dark</v>
      </c>
      <c r="P912" t="str">
        <f>_xlfn.XLOOKUP(orders!C912,customers!$A$2:$A$1001,customers!$I$2:$I$1001,,0)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_xlfn.XLOOKUP(orders!D913,products!$A$2:$A$49,products!$B$2:$B$49,,0)</f>
        <v>Ara</v>
      </c>
      <c r="J913" t="str">
        <f>_xlfn.XLOOKUP(D913,products!$A$2:$A$49,products!$C$2:$C$49,,0)</f>
        <v>M</v>
      </c>
      <c r="K913" s="6">
        <f>_xlfn.XLOOKUP(D913,products!$A$2:$A$49,products!$D$2:$D$49,,0)</f>
        <v>1</v>
      </c>
      <c r="L913">
        <f>_xlfn.XLOOKUP(D913,products!$A$2:$A$49,products!$E$2:$E$49,,0)</f>
        <v>11.25</v>
      </c>
      <c r="M913">
        <f t="shared" si="42"/>
        <v>45</v>
      </c>
      <c r="N913" t="str">
        <f t="shared" si="43"/>
        <v>Arabica</v>
      </c>
      <c r="O913" t="str">
        <f t="shared" si="44"/>
        <v>Medium</v>
      </c>
      <c r="P913" t="str">
        <f>_xlfn.XLOOKUP(orders!C913,customers!$A$2:$A$1001,customers!$I$2:$I$1001,,0)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_xlfn.XLOOKUP(orders!D914,products!$A$2:$A$49,products!$B$2:$B$49,,0)</f>
        <v>Rob</v>
      </c>
      <c r="J914" t="str">
        <f>_xlfn.XLOOKUP(D914,products!$A$2:$A$49,products!$C$2:$C$49,,0)</f>
        <v>M</v>
      </c>
      <c r="K914" s="6">
        <f>_xlfn.XLOOKUP(D914,products!$A$2:$A$49,products!$D$2:$D$49,,0)</f>
        <v>2.5</v>
      </c>
      <c r="L914">
        <f>_xlfn.XLOOKUP(D914,products!$A$2:$A$49,products!$E$2:$E$49,,0)</f>
        <v>22.884999999999998</v>
      </c>
      <c r="M914">
        <f t="shared" si="42"/>
        <v>137.31</v>
      </c>
      <c r="N914" t="str">
        <f t="shared" si="43"/>
        <v>Robusta</v>
      </c>
      <c r="O914" t="str">
        <f t="shared" si="44"/>
        <v>Medium</v>
      </c>
      <c r="P914" t="str">
        <f>_xlfn.XLOOKUP(orders!C914,customers!$A$2:$A$1001,customers!$I$2:$I$1001,,0)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_xlfn.XLOOKUP(orders!D915,products!$A$2:$A$49,products!$B$2:$B$49,,0)</f>
        <v>Ara</v>
      </c>
      <c r="J915" t="str">
        <f>_xlfn.XLOOKUP(D915,products!$A$2:$A$49,products!$C$2:$C$49,,0)</f>
        <v>M</v>
      </c>
      <c r="K915" s="6">
        <f>_xlfn.XLOOKUP(D915,products!$A$2:$A$49,products!$D$2:$D$49,,0)</f>
        <v>0.5</v>
      </c>
      <c r="L915">
        <f>_xlfn.XLOOKUP(D915,products!$A$2:$A$49,products!$E$2:$E$49,,0)</f>
        <v>6.75</v>
      </c>
      <c r="M915">
        <f t="shared" si="42"/>
        <v>6.75</v>
      </c>
      <c r="N915" t="str">
        <f t="shared" si="43"/>
        <v>Arabica</v>
      </c>
      <c r="O915" t="str">
        <f t="shared" si="44"/>
        <v>Medium</v>
      </c>
      <c r="P915" t="str">
        <f>_xlfn.XLOOKUP(orders!C915,customers!$A$2:$A$1001,customers!$I$2:$I$1001,,0)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_xlfn.XLOOKUP(orders!D916,products!$A$2:$A$49,products!$B$2:$B$49,,0)</f>
        <v>Ara</v>
      </c>
      <c r="J916" t="str">
        <f>_xlfn.XLOOKUP(D916,products!$A$2:$A$49,products!$C$2:$C$49,,0)</f>
        <v>M</v>
      </c>
      <c r="K916" s="6">
        <f>_xlfn.XLOOKUP(D916,products!$A$2:$A$49,products!$D$2:$D$49,,0)</f>
        <v>1</v>
      </c>
      <c r="L916">
        <f>_xlfn.XLOOKUP(D916,products!$A$2:$A$49,products!$E$2:$E$49,,0)</f>
        <v>11.25</v>
      </c>
      <c r="M916">
        <f t="shared" si="42"/>
        <v>45</v>
      </c>
      <c r="N916" t="str">
        <f t="shared" si="43"/>
        <v>Arabica</v>
      </c>
      <c r="O916" t="str">
        <f t="shared" si="44"/>
        <v>Medium</v>
      </c>
      <c r="P916" t="str">
        <f>_xlfn.XLOOKUP(orders!C916,customers!$A$2:$A$1001,customers!$I$2:$I$1001,,0)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_xlfn.XLOOKUP(orders!D917,products!$A$2:$A$49,products!$B$2:$B$49,,0)</f>
        <v>Exc</v>
      </c>
      <c r="J917" t="str">
        <f>_xlfn.XLOOKUP(D917,products!$A$2:$A$49,products!$C$2:$C$49,,0)</f>
        <v>D</v>
      </c>
      <c r="K917" s="6">
        <f>_xlfn.XLOOKUP(D917,products!$A$2:$A$49,products!$D$2:$D$49,,0)</f>
        <v>2.5</v>
      </c>
      <c r="L917">
        <f>_xlfn.XLOOKUP(D917,products!$A$2:$A$49,products!$E$2:$E$49,,0)</f>
        <v>27.945</v>
      </c>
      <c r="M917">
        <f t="shared" si="42"/>
        <v>83.835000000000008</v>
      </c>
      <c r="N917" t="str">
        <f t="shared" si="43"/>
        <v>Excelsa</v>
      </c>
      <c r="O917" t="str">
        <f t="shared" si="44"/>
        <v>Dark</v>
      </c>
      <c r="P917" t="str">
        <f>_xlfn.XLOOKUP(orders!C917,customers!$A$2:$A$1001,customers!$I$2:$I$1001,,0)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_xlfn.XLOOKUP(orders!D918,products!$A$2:$A$49,products!$B$2:$B$49,,0)</f>
        <v>Exc</v>
      </c>
      <c r="J918" t="str">
        <f>_xlfn.XLOOKUP(D918,products!$A$2:$A$49,products!$C$2:$C$49,,0)</f>
        <v>D</v>
      </c>
      <c r="K918" s="6">
        <f>_xlfn.XLOOKUP(D918,products!$A$2:$A$49,products!$D$2:$D$49,,0)</f>
        <v>0.2</v>
      </c>
      <c r="L918">
        <f>_xlfn.XLOOKUP(D918,products!$A$2:$A$49,products!$E$2:$E$49,,0)</f>
        <v>3.645</v>
      </c>
      <c r="M918">
        <f t="shared" si="42"/>
        <v>3.645</v>
      </c>
      <c r="N918" t="str">
        <f t="shared" si="43"/>
        <v>Excelsa</v>
      </c>
      <c r="O918" t="str">
        <f t="shared" si="44"/>
        <v>Dark</v>
      </c>
      <c r="P918" t="str">
        <f>_xlfn.XLOOKUP(orders!C918,customers!$A$2:$A$1001,customers!$I$2:$I$1001,,0)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_xlfn.XLOOKUP(orders!D919,products!$A$2:$A$49,products!$B$2:$B$49,,0)</f>
        <v>Ara</v>
      </c>
      <c r="J919" t="str">
        <f>_xlfn.XLOOKUP(D919,products!$A$2:$A$49,products!$C$2:$C$49,,0)</f>
        <v>M</v>
      </c>
      <c r="K919" s="6">
        <f>_xlfn.XLOOKUP(D919,products!$A$2:$A$49,products!$D$2:$D$49,,0)</f>
        <v>0.5</v>
      </c>
      <c r="L919">
        <f>_xlfn.XLOOKUP(D919,products!$A$2:$A$49,products!$E$2:$E$49,,0)</f>
        <v>6.75</v>
      </c>
      <c r="M919">
        <f t="shared" si="42"/>
        <v>6.75</v>
      </c>
      <c r="N919" t="str">
        <f t="shared" si="43"/>
        <v>Arabica</v>
      </c>
      <c r="O919" t="str">
        <f t="shared" si="44"/>
        <v>Medium</v>
      </c>
      <c r="P919" t="str">
        <f>_xlfn.XLOOKUP(orders!C919,customers!$A$2:$A$1001,customers!$I$2:$I$1001,,0)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_xlfn.XLOOKUP(orders!D920,products!$A$2:$A$49,products!$B$2:$B$49,,0)</f>
        <v>Exc</v>
      </c>
      <c r="J920" t="str">
        <f>_xlfn.XLOOKUP(D920,products!$A$2:$A$49,products!$C$2:$C$49,,0)</f>
        <v>D</v>
      </c>
      <c r="K920" s="6">
        <f>_xlfn.XLOOKUP(D920,products!$A$2:$A$49,products!$D$2:$D$49,,0)</f>
        <v>0.5</v>
      </c>
      <c r="L920">
        <f>_xlfn.XLOOKUP(D920,products!$A$2:$A$49,products!$E$2:$E$49,,0)</f>
        <v>7.29</v>
      </c>
      <c r="M920">
        <f t="shared" si="42"/>
        <v>21.87</v>
      </c>
      <c r="N920" t="str">
        <f t="shared" si="43"/>
        <v>Excelsa</v>
      </c>
      <c r="O920" t="str">
        <f t="shared" si="44"/>
        <v>Dark</v>
      </c>
      <c r="P920" t="str">
        <f>_xlfn.XLOOKUP(orders!C920,customers!$A$2:$A$1001,customers!$I$2:$I$1001,,0)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_xlfn.XLOOKUP(orders!D921,products!$A$2:$A$49,products!$B$2:$B$49,,0)</f>
        <v>Rob</v>
      </c>
      <c r="J921" t="str">
        <f>_xlfn.XLOOKUP(D921,products!$A$2:$A$49,products!$C$2:$C$49,,0)</f>
        <v>D</v>
      </c>
      <c r="K921" s="6">
        <f>_xlfn.XLOOKUP(D921,products!$A$2:$A$49,products!$D$2:$D$49,,0)</f>
        <v>0.2</v>
      </c>
      <c r="L921">
        <f>_xlfn.XLOOKUP(D921,products!$A$2:$A$49,products!$E$2:$E$49,,0)</f>
        <v>2.6849999999999996</v>
      </c>
      <c r="M921">
        <f t="shared" si="42"/>
        <v>13.424999999999997</v>
      </c>
      <c r="N921" t="str">
        <f t="shared" si="43"/>
        <v>Robusta</v>
      </c>
      <c r="O921" t="str">
        <f t="shared" si="44"/>
        <v>Dark</v>
      </c>
      <c r="P921" t="str">
        <f>_xlfn.XLOOKUP(orders!C921,customers!$A$2:$A$1001,customers!$I$2:$I$1001,,0)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_xlfn.XLOOKUP(orders!D922,products!$A$2:$A$49,products!$B$2:$B$49,,0)</f>
        <v>Rob</v>
      </c>
      <c r="J922" t="str">
        <f>_xlfn.XLOOKUP(D922,products!$A$2:$A$49,products!$C$2:$C$49,,0)</f>
        <v>D</v>
      </c>
      <c r="K922" s="6">
        <f>_xlfn.XLOOKUP(D922,products!$A$2:$A$49,products!$D$2:$D$49,,0)</f>
        <v>2.5</v>
      </c>
      <c r="L922">
        <f>_xlfn.XLOOKUP(D922,products!$A$2:$A$49,products!$E$2:$E$49,,0)</f>
        <v>20.584999999999997</v>
      </c>
      <c r="M922">
        <f t="shared" si="42"/>
        <v>123.50999999999999</v>
      </c>
      <c r="N922" t="str">
        <f t="shared" si="43"/>
        <v>Robusta</v>
      </c>
      <c r="O922" t="str">
        <f t="shared" si="44"/>
        <v>Dark</v>
      </c>
      <c r="P922" t="str">
        <f>_xlfn.XLOOKUP(orders!C922,customers!$A$2:$A$1001,customers!$I$2:$I$1001,,0)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_xlfn.XLOOKUP(orders!D923,products!$A$2:$A$49,products!$B$2:$B$49,,0)</f>
        <v>Lib</v>
      </c>
      <c r="J923" t="str">
        <f>_xlfn.XLOOKUP(D923,products!$A$2:$A$49,products!$C$2:$C$49,,0)</f>
        <v>D</v>
      </c>
      <c r="K923" s="6">
        <f>_xlfn.XLOOKUP(D923,products!$A$2:$A$49,products!$D$2:$D$49,,0)</f>
        <v>0.2</v>
      </c>
      <c r="L923">
        <f>_xlfn.XLOOKUP(D923,products!$A$2:$A$49,products!$E$2:$E$49,,0)</f>
        <v>3.8849999999999998</v>
      </c>
      <c r="M923">
        <f t="shared" si="42"/>
        <v>7.77</v>
      </c>
      <c r="N923" t="str">
        <f t="shared" si="43"/>
        <v>Liberica</v>
      </c>
      <c r="O923" t="str">
        <f t="shared" si="44"/>
        <v>Dark</v>
      </c>
      <c r="P923" t="str">
        <f>_xlfn.XLOOKUP(orders!C923,customers!$A$2:$A$1001,customers!$I$2:$I$1001,,0)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_xlfn.XLOOKUP(orders!D924,products!$A$2:$A$49,products!$B$2:$B$49,,0)</f>
        <v>Ara</v>
      </c>
      <c r="J924" t="str">
        <f>_xlfn.XLOOKUP(D924,products!$A$2:$A$49,products!$C$2:$C$49,,0)</f>
        <v>M</v>
      </c>
      <c r="K924" s="6">
        <f>_xlfn.XLOOKUP(D924,products!$A$2:$A$49,products!$D$2:$D$49,,0)</f>
        <v>1</v>
      </c>
      <c r="L924">
        <f>_xlfn.XLOOKUP(D924,products!$A$2:$A$49,products!$E$2:$E$49,,0)</f>
        <v>11.25</v>
      </c>
      <c r="M924">
        <f t="shared" si="42"/>
        <v>67.5</v>
      </c>
      <c r="N924" t="str">
        <f t="shared" si="43"/>
        <v>Arabica</v>
      </c>
      <c r="O924" t="str">
        <f t="shared" si="44"/>
        <v>Medium</v>
      </c>
      <c r="P924" t="str">
        <f>_xlfn.XLOOKUP(orders!C924,customers!$A$2:$A$1001,customers!$I$2:$I$1001,,0)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_xlfn.XLOOKUP(orders!D925,products!$A$2:$A$49,products!$B$2:$B$49,,0)</f>
        <v>Exc</v>
      </c>
      <c r="J925" t="str">
        <f>_xlfn.XLOOKUP(D925,products!$A$2:$A$49,products!$C$2:$C$49,,0)</f>
        <v>D</v>
      </c>
      <c r="K925" s="6">
        <f>_xlfn.XLOOKUP(D925,products!$A$2:$A$49,products!$D$2:$D$49,,0)</f>
        <v>2.5</v>
      </c>
      <c r="L925">
        <f>_xlfn.XLOOKUP(D925,products!$A$2:$A$49,products!$E$2:$E$49,,0)</f>
        <v>27.945</v>
      </c>
      <c r="M925">
        <f t="shared" si="42"/>
        <v>27.945</v>
      </c>
      <c r="N925" t="str">
        <f t="shared" si="43"/>
        <v>Excelsa</v>
      </c>
      <c r="O925" t="str">
        <f t="shared" si="44"/>
        <v>Dark</v>
      </c>
      <c r="P925" t="str">
        <f>_xlfn.XLOOKUP(orders!C925,customers!$A$2:$A$1001,customers!$I$2:$I$1001,,0)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_xlfn.XLOOKUP(orders!D926,products!$A$2:$A$49,products!$B$2:$B$49,,0)</f>
        <v>Ara</v>
      </c>
      <c r="J926" t="str">
        <f>_xlfn.XLOOKUP(D926,products!$A$2:$A$49,products!$C$2:$C$49,,0)</f>
        <v>L</v>
      </c>
      <c r="K926" s="6">
        <f>_xlfn.XLOOKUP(D926,products!$A$2:$A$49,products!$D$2:$D$49,,0)</f>
        <v>2.5</v>
      </c>
      <c r="L926">
        <f>_xlfn.XLOOKUP(D926,products!$A$2:$A$49,products!$E$2:$E$49,,0)</f>
        <v>29.784999999999997</v>
      </c>
      <c r="M926">
        <f t="shared" si="42"/>
        <v>89.35499999999999</v>
      </c>
      <c r="N926" t="str">
        <f t="shared" si="43"/>
        <v>Arabica</v>
      </c>
      <c r="O926" t="str">
        <f t="shared" si="44"/>
        <v>Light</v>
      </c>
      <c r="P926" t="str">
        <f>_xlfn.XLOOKUP(orders!C926,customers!$A$2:$A$1001,customers!$I$2:$I$1001,,0)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_xlfn.XLOOKUP(orders!D927,products!$A$2:$A$49,products!$B$2:$B$49,,0)</f>
        <v>Ara</v>
      </c>
      <c r="J927" t="str">
        <f>_xlfn.XLOOKUP(D927,products!$A$2:$A$49,products!$C$2:$C$49,,0)</f>
        <v>M</v>
      </c>
      <c r="K927" s="6">
        <f>_xlfn.XLOOKUP(D927,products!$A$2:$A$49,products!$D$2:$D$49,,0)</f>
        <v>0.5</v>
      </c>
      <c r="L927">
        <f>_xlfn.XLOOKUP(D927,products!$A$2:$A$49,products!$E$2:$E$49,,0)</f>
        <v>6.75</v>
      </c>
      <c r="M927">
        <f t="shared" si="42"/>
        <v>20.25</v>
      </c>
      <c r="N927" t="str">
        <f t="shared" si="43"/>
        <v>Arabica</v>
      </c>
      <c r="O927" t="str">
        <f t="shared" si="44"/>
        <v>Medium</v>
      </c>
      <c r="P927" t="str">
        <f>_xlfn.XLOOKUP(orders!C927,customers!$A$2:$A$1001,customers!$I$2:$I$1001,,0)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_xlfn.XLOOKUP(orders!D928,products!$A$2:$A$49,products!$B$2:$B$49,,0)</f>
        <v>Ara</v>
      </c>
      <c r="J928" t="str">
        <f>_xlfn.XLOOKUP(D928,products!$A$2:$A$49,products!$C$2:$C$49,,0)</f>
        <v>M</v>
      </c>
      <c r="K928" s="6">
        <f>_xlfn.XLOOKUP(D928,products!$A$2:$A$49,products!$D$2:$D$49,,0)</f>
        <v>0.5</v>
      </c>
      <c r="L928">
        <f>_xlfn.XLOOKUP(D928,products!$A$2:$A$49,products!$E$2:$E$49,,0)</f>
        <v>6.75</v>
      </c>
      <c r="M928">
        <f t="shared" si="42"/>
        <v>33.75</v>
      </c>
      <c r="N928" t="str">
        <f t="shared" si="43"/>
        <v>Arabica</v>
      </c>
      <c r="O928" t="str">
        <f t="shared" si="44"/>
        <v>Medium</v>
      </c>
      <c r="P928" t="str">
        <f>_xlfn.XLOOKUP(orders!C928,customers!$A$2:$A$1001,customers!$I$2:$I$1001,,0)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_xlfn.XLOOKUP(orders!D929,products!$A$2:$A$49,products!$B$2:$B$49,,0)</f>
        <v>Exc</v>
      </c>
      <c r="J929" t="str">
        <f>_xlfn.XLOOKUP(D929,products!$A$2:$A$49,products!$C$2:$C$49,,0)</f>
        <v>D</v>
      </c>
      <c r="K929" s="6">
        <f>_xlfn.XLOOKUP(D929,products!$A$2:$A$49,products!$D$2:$D$49,,0)</f>
        <v>2.5</v>
      </c>
      <c r="L929">
        <f>_xlfn.XLOOKUP(D929,products!$A$2:$A$49,products!$E$2:$E$49,,0)</f>
        <v>27.945</v>
      </c>
      <c r="M929">
        <f t="shared" si="42"/>
        <v>111.78</v>
      </c>
      <c r="N929" t="str">
        <f t="shared" si="43"/>
        <v>Excelsa</v>
      </c>
      <c r="O929" t="str">
        <f t="shared" si="44"/>
        <v>Dark</v>
      </c>
      <c r="P929" t="str">
        <f>_xlfn.XLOOKUP(orders!C929,customers!$A$2:$A$1001,customers!$I$2:$I$1001,,0)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_xlfn.XLOOKUP(orders!D930,products!$A$2:$A$49,products!$B$2:$B$49,,0)</f>
        <v>Exc</v>
      </c>
      <c r="J930" t="str">
        <f>_xlfn.XLOOKUP(D930,products!$A$2:$A$49,products!$C$2:$C$49,,0)</f>
        <v>M</v>
      </c>
      <c r="K930" s="6">
        <f>_xlfn.XLOOKUP(D930,products!$A$2:$A$49,products!$D$2:$D$49,,0)</f>
        <v>2.5</v>
      </c>
      <c r="L930">
        <f>_xlfn.XLOOKUP(D930,products!$A$2:$A$49,products!$E$2:$E$49,,0)</f>
        <v>31.624999999999996</v>
      </c>
      <c r="M930">
        <f t="shared" si="42"/>
        <v>63.249999999999993</v>
      </c>
      <c r="N930" t="str">
        <f t="shared" si="43"/>
        <v>Excelsa</v>
      </c>
      <c r="O930" t="str">
        <f t="shared" si="44"/>
        <v>Medium</v>
      </c>
      <c r="P930" t="str">
        <f>_xlfn.XLOOKUP(orders!C930,customers!$A$2:$A$1001,customers!$I$2:$I$1001,,0)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_xlfn.XLOOKUP(orders!D931,products!$A$2:$A$49,products!$B$2:$B$49,,0)</f>
        <v>Exc</v>
      </c>
      <c r="J931" t="str">
        <f>_xlfn.XLOOKUP(D931,products!$A$2:$A$49,products!$C$2:$C$49,,0)</f>
        <v>L</v>
      </c>
      <c r="K931" s="6">
        <f>_xlfn.XLOOKUP(D931,products!$A$2:$A$49,products!$D$2:$D$49,,0)</f>
        <v>0.2</v>
      </c>
      <c r="L931">
        <f>_xlfn.XLOOKUP(D931,products!$A$2:$A$49,products!$E$2:$E$49,,0)</f>
        <v>4.4550000000000001</v>
      </c>
      <c r="M931">
        <f t="shared" si="42"/>
        <v>8.91</v>
      </c>
      <c r="N931" t="str">
        <f t="shared" si="43"/>
        <v>Excelsa</v>
      </c>
      <c r="O931" t="str">
        <f t="shared" si="44"/>
        <v>Light</v>
      </c>
      <c r="P931" t="str">
        <f>_xlfn.XLOOKUP(orders!C931,customers!$A$2:$A$1001,customers!$I$2:$I$1001,,0)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_xlfn.XLOOKUP(orders!D932,products!$A$2:$A$49,products!$B$2:$B$49,,0)</f>
        <v>Exc</v>
      </c>
      <c r="J932" t="str">
        <f>_xlfn.XLOOKUP(D932,products!$A$2:$A$49,products!$C$2:$C$49,,0)</f>
        <v>D</v>
      </c>
      <c r="K932" s="6">
        <f>_xlfn.XLOOKUP(D932,products!$A$2:$A$49,products!$D$2:$D$49,,0)</f>
        <v>1</v>
      </c>
      <c r="L932">
        <f>_xlfn.XLOOKUP(D932,products!$A$2:$A$49,products!$E$2:$E$49,,0)</f>
        <v>12.15</v>
      </c>
      <c r="M932">
        <f t="shared" si="42"/>
        <v>12.15</v>
      </c>
      <c r="N932" t="str">
        <f t="shared" si="43"/>
        <v>Excelsa</v>
      </c>
      <c r="O932" t="str">
        <f t="shared" si="44"/>
        <v>Dark</v>
      </c>
      <c r="P932" t="str">
        <f>_xlfn.XLOOKUP(orders!C932,customers!$A$2:$A$1001,customers!$I$2:$I$1001,,0)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_xlfn.XLOOKUP(orders!D933,products!$A$2:$A$49,products!$B$2:$B$49,,0)</f>
        <v>Ara</v>
      </c>
      <c r="J933" t="str">
        <f>_xlfn.XLOOKUP(D933,products!$A$2:$A$49,products!$C$2:$C$49,,0)</f>
        <v>D</v>
      </c>
      <c r="K933" s="6">
        <f>_xlfn.XLOOKUP(D933,products!$A$2:$A$49,products!$D$2:$D$49,,0)</f>
        <v>0.5</v>
      </c>
      <c r="L933">
        <f>_xlfn.XLOOKUP(D933,products!$A$2:$A$49,products!$E$2:$E$49,,0)</f>
        <v>5.97</v>
      </c>
      <c r="M933">
        <f t="shared" si="42"/>
        <v>23.88</v>
      </c>
      <c r="N933" t="str">
        <f t="shared" si="43"/>
        <v>Arabica</v>
      </c>
      <c r="O933" t="str">
        <f t="shared" si="44"/>
        <v>Dark</v>
      </c>
      <c r="P933" t="str">
        <f>_xlfn.XLOOKUP(orders!C933,customers!$A$2:$A$1001,customers!$I$2:$I$1001,,0)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_xlfn.XLOOKUP(orders!D934,products!$A$2:$A$49,products!$B$2:$B$49,,0)</f>
        <v>Exc</v>
      </c>
      <c r="J934" t="str">
        <f>_xlfn.XLOOKUP(D934,products!$A$2:$A$49,products!$C$2:$C$49,,0)</f>
        <v>M</v>
      </c>
      <c r="K934" s="6">
        <f>_xlfn.XLOOKUP(D934,products!$A$2:$A$49,products!$D$2:$D$49,,0)</f>
        <v>1</v>
      </c>
      <c r="L934">
        <f>_xlfn.XLOOKUP(D934,products!$A$2:$A$49,products!$E$2:$E$49,,0)</f>
        <v>13.75</v>
      </c>
      <c r="M934">
        <f t="shared" si="42"/>
        <v>55</v>
      </c>
      <c r="N934" t="str">
        <f t="shared" si="43"/>
        <v>Excelsa</v>
      </c>
      <c r="O934" t="str">
        <f t="shared" si="44"/>
        <v>Medium</v>
      </c>
      <c r="P934" t="str">
        <f>_xlfn.XLOOKUP(orders!C934,customers!$A$2:$A$1001,customers!$I$2:$I$1001,,0)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_xlfn.XLOOKUP(orders!D935,products!$A$2:$A$49,products!$B$2:$B$49,,0)</f>
        <v>Rob</v>
      </c>
      <c r="J935" t="str">
        <f>_xlfn.XLOOKUP(D935,products!$A$2:$A$49,products!$C$2:$C$49,,0)</f>
        <v>D</v>
      </c>
      <c r="K935" s="6">
        <f>_xlfn.XLOOKUP(D935,products!$A$2:$A$49,products!$D$2:$D$49,,0)</f>
        <v>1</v>
      </c>
      <c r="L935">
        <f>_xlfn.XLOOKUP(D935,products!$A$2:$A$49,products!$E$2:$E$49,,0)</f>
        <v>8.9499999999999993</v>
      </c>
      <c r="M935">
        <f t="shared" si="42"/>
        <v>26.849999999999998</v>
      </c>
      <c r="N935" t="str">
        <f t="shared" si="43"/>
        <v>Robusta</v>
      </c>
      <c r="O935" t="str">
        <f t="shared" si="44"/>
        <v>Dark</v>
      </c>
      <c r="P935" t="str">
        <f>_xlfn.XLOOKUP(orders!C935,customers!$A$2:$A$1001,customers!$I$2:$I$1001,,0)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_xlfn.XLOOKUP(orders!D936,products!$A$2:$A$49,products!$B$2:$B$49,,0)</f>
        <v>Rob</v>
      </c>
      <c r="J936" t="str">
        <f>_xlfn.XLOOKUP(D936,products!$A$2:$A$49,products!$C$2:$C$49,,0)</f>
        <v>M</v>
      </c>
      <c r="K936" s="6">
        <f>_xlfn.XLOOKUP(D936,products!$A$2:$A$49,products!$D$2:$D$49,,0)</f>
        <v>2.5</v>
      </c>
      <c r="L936">
        <f>_xlfn.XLOOKUP(D936,products!$A$2:$A$49,products!$E$2:$E$49,,0)</f>
        <v>22.884999999999998</v>
      </c>
      <c r="M936">
        <f t="shared" si="42"/>
        <v>114.42499999999998</v>
      </c>
      <c r="N936" t="str">
        <f t="shared" si="43"/>
        <v>Robusta</v>
      </c>
      <c r="O936" t="str">
        <f t="shared" si="44"/>
        <v>Medium</v>
      </c>
      <c r="P936" t="str">
        <f>_xlfn.XLOOKUP(orders!C936,customers!$A$2:$A$1001,customers!$I$2:$I$1001,,0)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_xlfn.XLOOKUP(orders!D937,products!$A$2:$A$49,products!$B$2:$B$49,,0)</f>
        <v>Ara</v>
      </c>
      <c r="J937" t="str">
        <f>_xlfn.XLOOKUP(D937,products!$A$2:$A$49,products!$C$2:$C$49,,0)</f>
        <v>M</v>
      </c>
      <c r="K937" s="6">
        <f>_xlfn.XLOOKUP(D937,products!$A$2:$A$49,products!$D$2:$D$49,,0)</f>
        <v>2.5</v>
      </c>
      <c r="L937">
        <f>_xlfn.XLOOKUP(D937,products!$A$2:$A$49,products!$E$2:$E$49,,0)</f>
        <v>25.874999999999996</v>
      </c>
      <c r="M937">
        <f t="shared" si="42"/>
        <v>155.24999999999997</v>
      </c>
      <c r="N937" t="str">
        <f t="shared" si="43"/>
        <v>Arabica</v>
      </c>
      <c r="O937" t="str">
        <f t="shared" si="44"/>
        <v>Medium</v>
      </c>
      <c r="P937" t="str">
        <f>_xlfn.XLOOKUP(orders!C937,customers!$A$2:$A$1001,customers!$I$2:$I$1001,,0)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_xlfn.XLOOKUP(orders!D938,products!$A$2:$A$49,products!$B$2:$B$49,,0)</f>
        <v>Lib</v>
      </c>
      <c r="J938" t="str">
        <f>_xlfn.XLOOKUP(D938,products!$A$2:$A$49,products!$C$2:$C$49,,0)</f>
        <v>D</v>
      </c>
      <c r="K938" s="6">
        <f>_xlfn.XLOOKUP(D938,products!$A$2:$A$49,products!$D$2:$D$49,,0)</f>
        <v>0.5</v>
      </c>
      <c r="L938">
        <f>_xlfn.XLOOKUP(D938,products!$A$2:$A$49,products!$E$2:$E$49,,0)</f>
        <v>7.77</v>
      </c>
      <c r="M938">
        <f t="shared" si="42"/>
        <v>23.31</v>
      </c>
      <c r="N938" t="str">
        <f t="shared" si="43"/>
        <v>Liberica</v>
      </c>
      <c r="O938" t="str">
        <f t="shared" si="44"/>
        <v>Dark</v>
      </c>
      <c r="P938" t="str">
        <f>_xlfn.XLOOKUP(orders!C938,customers!$A$2:$A$1001,customers!$I$2:$I$1001,,0)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_xlfn.XLOOKUP(orders!D939,products!$A$2:$A$49,products!$B$2:$B$49,,0)</f>
        <v>Rob</v>
      </c>
      <c r="J939" t="str">
        <f>_xlfn.XLOOKUP(D939,products!$A$2:$A$49,products!$C$2:$C$49,,0)</f>
        <v>M</v>
      </c>
      <c r="K939" s="6">
        <f>_xlfn.XLOOKUP(D939,products!$A$2:$A$49,products!$D$2:$D$49,,0)</f>
        <v>2.5</v>
      </c>
      <c r="L939">
        <f>_xlfn.XLOOKUP(D939,products!$A$2:$A$49,products!$E$2:$E$49,,0)</f>
        <v>22.884999999999998</v>
      </c>
      <c r="M939">
        <f t="shared" si="42"/>
        <v>91.539999999999992</v>
      </c>
      <c r="N939" t="str">
        <f t="shared" si="43"/>
        <v>Robusta</v>
      </c>
      <c r="O939" t="str">
        <f t="shared" si="44"/>
        <v>Medium</v>
      </c>
      <c r="P939" t="str">
        <f>_xlfn.XLOOKUP(orders!C939,customers!$A$2:$A$1001,customers!$I$2:$I$1001,,0)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_xlfn.XLOOKUP(orders!D940,products!$A$2:$A$49,products!$B$2:$B$49,,0)</f>
        <v>Exc</v>
      </c>
      <c r="J940" t="str">
        <f>_xlfn.XLOOKUP(D940,products!$A$2:$A$49,products!$C$2:$C$49,,0)</f>
        <v>L</v>
      </c>
      <c r="K940" s="6">
        <f>_xlfn.XLOOKUP(D940,products!$A$2:$A$49,products!$D$2:$D$49,,0)</f>
        <v>1</v>
      </c>
      <c r="L940">
        <f>_xlfn.XLOOKUP(D940,products!$A$2:$A$49,products!$E$2:$E$49,,0)</f>
        <v>14.85</v>
      </c>
      <c r="M940">
        <f t="shared" si="42"/>
        <v>74.25</v>
      </c>
      <c r="N940" t="str">
        <f t="shared" si="43"/>
        <v>Excelsa</v>
      </c>
      <c r="O940" t="str">
        <f t="shared" si="44"/>
        <v>Light</v>
      </c>
      <c r="P940" t="str">
        <f>_xlfn.XLOOKUP(orders!C940,customers!$A$2:$A$1001,customers!$I$2:$I$1001,,0)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_xlfn.XLOOKUP(orders!D941,products!$A$2:$A$49,products!$B$2:$B$49,,0)</f>
        <v>Lib</v>
      </c>
      <c r="J941" t="str">
        <f>_xlfn.XLOOKUP(D941,products!$A$2:$A$49,products!$C$2:$C$49,,0)</f>
        <v>L</v>
      </c>
      <c r="K941" s="6">
        <f>_xlfn.XLOOKUP(D941,products!$A$2:$A$49,products!$D$2:$D$49,,0)</f>
        <v>0.2</v>
      </c>
      <c r="L941">
        <f>_xlfn.XLOOKUP(D941,products!$A$2:$A$49,products!$E$2:$E$49,,0)</f>
        <v>4.7549999999999999</v>
      </c>
      <c r="M941">
        <f t="shared" si="42"/>
        <v>28.53</v>
      </c>
      <c r="N941" t="str">
        <f t="shared" si="43"/>
        <v>Liberica</v>
      </c>
      <c r="O941" t="str">
        <f t="shared" si="44"/>
        <v>Light</v>
      </c>
      <c r="P941" t="str">
        <f>_xlfn.XLOOKUP(orders!C941,customers!$A$2:$A$1001,customers!$I$2:$I$1001,,0)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_xlfn.XLOOKUP(orders!D942,products!$A$2:$A$49,products!$B$2:$B$49,,0)</f>
        <v>Rob</v>
      </c>
      <c r="J942" t="str">
        <f>_xlfn.XLOOKUP(D942,products!$A$2:$A$49,products!$C$2:$C$49,,0)</f>
        <v>L</v>
      </c>
      <c r="K942" s="6">
        <f>_xlfn.XLOOKUP(D942,products!$A$2:$A$49,products!$D$2:$D$49,,0)</f>
        <v>0.5</v>
      </c>
      <c r="L942">
        <f>_xlfn.XLOOKUP(D942,products!$A$2:$A$49,products!$E$2:$E$49,,0)</f>
        <v>7.169999999999999</v>
      </c>
      <c r="M942">
        <f t="shared" si="42"/>
        <v>14.339999999999998</v>
      </c>
      <c r="N942" t="str">
        <f t="shared" si="43"/>
        <v>Robusta</v>
      </c>
      <c r="O942" t="str">
        <f t="shared" si="44"/>
        <v>Light</v>
      </c>
      <c r="P942" t="str">
        <f>_xlfn.XLOOKUP(orders!C942,customers!$A$2:$A$1001,customers!$I$2:$I$1001,,0)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_xlfn.XLOOKUP(orders!D943,products!$A$2:$A$49,products!$B$2:$B$49,,0)</f>
        <v>Ara</v>
      </c>
      <c r="J943" t="str">
        <f>_xlfn.XLOOKUP(D943,products!$A$2:$A$49,products!$C$2:$C$49,,0)</f>
        <v>L</v>
      </c>
      <c r="K943" s="6">
        <f>_xlfn.XLOOKUP(D943,products!$A$2:$A$49,products!$D$2:$D$49,,0)</f>
        <v>0.5</v>
      </c>
      <c r="L943">
        <f>_xlfn.XLOOKUP(D943,products!$A$2:$A$49,products!$E$2:$E$49,,0)</f>
        <v>7.77</v>
      </c>
      <c r="M943">
        <f t="shared" si="42"/>
        <v>15.54</v>
      </c>
      <c r="N943" t="str">
        <f t="shared" si="43"/>
        <v>Arabica</v>
      </c>
      <c r="O943" t="str">
        <f t="shared" si="44"/>
        <v>Light</v>
      </c>
      <c r="P943" t="str">
        <f>_xlfn.XLOOKUP(orders!C943,customers!$A$2:$A$1001,customers!$I$2:$I$1001,,0)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_xlfn.XLOOKUP(orders!D944,products!$A$2:$A$49,products!$B$2:$B$49,,0)</f>
        <v>Rob</v>
      </c>
      <c r="J944" t="str">
        <f>_xlfn.XLOOKUP(D944,products!$A$2:$A$49,products!$C$2:$C$49,,0)</f>
        <v>L</v>
      </c>
      <c r="K944" s="6">
        <f>_xlfn.XLOOKUP(D944,products!$A$2:$A$49,products!$D$2:$D$49,,0)</f>
        <v>1</v>
      </c>
      <c r="L944">
        <f>_xlfn.XLOOKUP(D944,products!$A$2:$A$49,products!$E$2:$E$49,,0)</f>
        <v>11.95</v>
      </c>
      <c r="M944">
        <f t="shared" si="42"/>
        <v>35.849999999999994</v>
      </c>
      <c r="N944" t="str">
        <f t="shared" si="43"/>
        <v>Robusta</v>
      </c>
      <c r="O944" t="str">
        <f t="shared" si="44"/>
        <v>Light</v>
      </c>
      <c r="P944" t="str">
        <f>_xlfn.XLOOKUP(orders!C944,customers!$A$2:$A$1001,customers!$I$2:$I$1001,,0)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_xlfn.XLOOKUP(orders!D945,products!$A$2:$A$49,products!$B$2:$B$49,,0)</f>
        <v>Ara</v>
      </c>
      <c r="J945" t="str">
        <f>_xlfn.XLOOKUP(D945,products!$A$2:$A$49,products!$C$2:$C$49,,0)</f>
        <v>L</v>
      </c>
      <c r="K945" s="6">
        <f>_xlfn.XLOOKUP(D945,products!$A$2:$A$49,products!$D$2:$D$49,,0)</f>
        <v>0.5</v>
      </c>
      <c r="L945">
        <f>_xlfn.XLOOKUP(D945,products!$A$2:$A$49,products!$E$2:$E$49,,0)</f>
        <v>7.77</v>
      </c>
      <c r="M945">
        <f t="shared" si="42"/>
        <v>46.62</v>
      </c>
      <c r="N945" t="str">
        <f t="shared" si="43"/>
        <v>Arabica</v>
      </c>
      <c r="O945" t="str">
        <f t="shared" si="44"/>
        <v>Light</v>
      </c>
      <c r="P945" t="str">
        <f>_xlfn.XLOOKUP(orders!C945,customers!$A$2:$A$1001,customers!$I$2:$I$1001,,0)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_xlfn.XLOOKUP(orders!D946,products!$A$2:$A$49,products!$B$2:$B$49,,0)</f>
        <v>Rob</v>
      </c>
      <c r="J946" t="str">
        <f>_xlfn.XLOOKUP(D946,products!$A$2:$A$49,products!$C$2:$C$49,,0)</f>
        <v>L</v>
      </c>
      <c r="K946" s="6">
        <f>_xlfn.XLOOKUP(D946,products!$A$2:$A$49,products!$D$2:$D$49,,0)</f>
        <v>0.5</v>
      </c>
      <c r="L946">
        <f>_xlfn.XLOOKUP(D946,products!$A$2:$A$49,products!$E$2:$E$49,,0)</f>
        <v>7.169999999999999</v>
      </c>
      <c r="M946">
        <f t="shared" si="42"/>
        <v>35.849999999999994</v>
      </c>
      <c r="N946" t="str">
        <f t="shared" si="43"/>
        <v>Robusta</v>
      </c>
      <c r="O946" t="str">
        <f t="shared" si="44"/>
        <v>Light</v>
      </c>
      <c r="P946" t="str">
        <f>_xlfn.XLOOKUP(orders!C946,customers!$A$2:$A$1001,customers!$I$2:$I$1001,,0)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_xlfn.XLOOKUP(orders!D947,products!$A$2:$A$49,products!$B$2:$B$49,,0)</f>
        <v>Lib</v>
      </c>
      <c r="J947" t="str">
        <f>_xlfn.XLOOKUP(D947,products!$A$2:$A$49,products!$C$2:$C$49,,0)</f>
        <v>D</v>
      </c>
      <c r="K947" s="6">
        <f>_xlfn.XLOOKUP(D947,products!$A$2:$A$49,products!$D$2:$D$49,,0)</f>
        <v>2.5</v>
      </c>
      <c r="L947">
        <f>_xlfn.XLOOKUP(D947,products!$A$2:$A$49,products!$E$2:$E$49,,0)</f>
        <v>29.784999999999997</v>
      </c>
      <c r="M947">
        <f t="shared" si="42"/>
        <v>119.13999999999999</v>
      </c>
      <c r="N947" t="str">
        <f t="shared" si="43"/>
        <v>Liberica</v>
      </c>
      <c r="O947" t="str">
        <f t="shared" si="44"/>
        <v>Dark</v>
      </c>
      <c r="P947" t="str">
        <f>_xlfn.XLOOKUP(orders!C947,customers!$A$2:$A$1001,customers!$I$2:$I$1001,,0)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_xlfn.XLOOKUP(orders!D948,products!$A$2:$A$49,products!$B$2:$B$49,,0)</f>
        <v>Lib</v>
      </c>
      <c r="J948" t="str">
        <f>_xlfn.XLOOKUP(D948,products!$A$2:$A$49,products!$C$2:$C$49,,0)</f>
        <v>D</v>
      </c>
      <c r="K948" s="6">
        <f>_xlfn.XLOOKUP(D948,products!$A$2:$A$49,products!$D$2:$D$49,,0)</f>
        <v>0.5</v>
      </c>
      <c r="L948">
        <f>_xlfn.XLOOKUP(D948,products!$A$2:$A$49,products!$E$2:$E$49,,0)</f>
        <v>7.77</v>
      </c>
      <c r="M948">
        <f t="shared" si="42"/>
        <v>23.31</v>
      </c>
      <c r="N948" t="str">
        <f t="shared" si="43"/>
        <v>Liberica</v>
      </c>
      <c r="O948" t="str">
        <f t="shared" si="44"/>
        <v>Dark</v>
      </c>
      <c r="P948" t="str">
        <f>_xlfn.XLOOKUP(orders!C948,customers!$A$2:$A$1001,customers!$I$2:$I$1001,,0)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_xlfn.XLOOKUP(orders!D949,products!$A$2:$A$49,products!$B$2:$B$49,,0)</f>
        <v>Ara</v>
      </c>
      <c r="J949" t="str">
        <f>_xlfn.XLOOKUP(D949,products!$A$2:$A$49,products!$C$2:$C$49,,0)</f>
        <v>M</v>
      </c>
      <c r="K949" s="6">
        <f>_xlfn.XLOOKUP(D949,products!$A$2:$A$49,products!$D$2:$D$49,,0)</f>
        <v>1</v>
      </c>
      <c r="L949">
        <f>_xlfn.XLOOKUP(D949,products!$A$2:$A$49,products!$E$2:$E$49,,0)</f>
        <v>11.25</v>
      </c>
      <c r="M949">
        <f t="shared" si="42"/>
        <v>11.25</v>
      </c>
      <c r="N949" t="str">
        <f t="shared" si="43"/>
        <v>Arabica</v>
      </c>
      <c r="O949" t="str">
        <f t="shared" si="44"/>
        <v>Medium</v>
      </c>
      <c r="P949" t="str">
        <f>_xlfn.XLOOKUP(orders!C949,customers!$A$2:$A$1001,customers!$I$2:$I$1001,,0)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_xlfn.XLOOKUP(orders!D950,products!$A$2:$A$49,products!$B$2:$B$49,,0)</f>
        <v>Exc</v>
      </c>
      <c r="J950" t="str">
        <f>_xlfn.XLOOKUP(D950,products!$A$2:$A$49,products!$C$2:$C$49,,0)</f>
        <v>D</v>
      </c>
      <c r="K950" s="6">
        <f>_xlfn.XLOOKUP(D950,products!$A$2:$A$49,products!$D$2:$D$49,,0)</f>
        <v>2.5</v>
      </c>
      <c r="L950">
        <f>_xlfn.XLOOKUP(D950,products!$A$2:$A$49,products!$E$2:$E$49,,0)</f>
        <v>27.945</v>
      </c>
      <c r="M950">
        <f t="shared" si="42"/>
        <v>83.835000000000008</v>
      </c>
      <c r="N950" t="str">
        <f t="shared" si="43"/>
        <v>Excelsa</v>
      </c>
      <c r="O950" t="str">
        <f t="shared" si="44"/>
        <v>Dark</v>
      </c>
      <c r="P950" t="str">
        <f>_xlfn.XLOOKUP(orders!C950,customers!$A$2:$A$1001,customers!$I$2:$I$1001,,0)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_xlfn.XLOOKUP(orders!D951,products!$A$2:$A$49,products!$B$2:$B$49,,0)</f>
        <v>Rob</v>
      </c>
      <c r="J951" t="str">
        <f>_xlfn.XLOOKUP(D951,products!$A$2:$A$49,products!$C$2:$C$49,,0)</f>
        <v>L</v>
      </c>
      <c r="K951" s="6">
        <f>_xlfn.XLOOKUP(D951,products!$A$2:$A$49,products!$D$2:$D$49,,0)</f>
        <v>2.5</v>
      </c>
      <c r="L951">
        <f>_xlfn.XLOOKUP(D951,products!$A$2:$A$49,products!$E$2:$E$49,,0)</f>
        <v>27.484999999999996</v>
      </c>
      <c r="M951">
        <f t="shared" si="42"/>
        <v>109.93999999999998</v>
      </c>
      <c r="N951" t="str">
        <f t="shared" si="43"/>
        <v>Robusta</v>
      </c>
      <c r="O951" t="str">
        <f t="shared" si="44"/>
        <v>Light</v>
      </c>
      <c r="P951" t="str">
        <f>_xlfn.XLOOKUP(orders!C951,customers!$A$2:$A$1001,customers!$I$2:$I$1001,,0)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_xlfn.XLOOKUP(orders!D952,products!$A$2:$A$49,products!$B$2:$B$49,,0)</f>
        <v>Rob</v>
      </c>
      <c r="J952" t="str">
        <f>_xlfn.XLOOKUP(D952,products!$A$2:$A$49,products!$C$2:$C$49,,0)</f>
        <v>L</v>
      </c>
      <c r="K952" s="6">
        <f>_xlfn.XLOOKUP(D952,products!$A$2:$A$49,products!$D$2:$D$49,,0)</f>
        <v>0.2</v>
      </c>
      <c r="L952">
        <f>_xlfn.XLOOKUP(D952,products!$A$2:$A$49,products!$E$2:$E$49,,0)</f>
        <v>3.5849999999999995</v>
      </c>
      <c r="M952">
        <f t="shared" si="42"/>
        <v>14.339999999999998</v>
      </c>
      <c r="N952" t="str">
        <f t="shared" si="43"/>
        <v>Robusta</v>
      </c>
      <c r="O952" t="str">
        <f t="shared" si="44"/>
        <v>Light</v>
      </c>
      <c r="P952" t="str">
        <f>_xlfn.XLOOKUP(orders!C952,customers!$A$2:$A$1001,customers!$I$2:$I$1001,,0)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_xlfn.XLOOKUP(orders!D953,products!$A$2:$A$49,products!$B$2:$B$49,,0)</f>
        <v>Rob</v>
      </c>
      <c r="J953" t="str">
        <f>_xlfn.XLOOKUP(D953,products!$A$2:$A$49,products!$C$2:$C$49,,0)</f>
        <v>L</v>
      </c>
      <c r="K953" s="6">
        <f>_xlfn.XLOOKUP(D953,products!$A$2:$A$49,products!$D$2:$D$49,,0)</f>
        <v>0.2</v>
      </c>
      <c r="L953">
        <f>_xlfn.XLOOKUP(D953,products!$A$2:$A$49,products!$E$2:$E$49,,0)</f>
        <v>3.5849999999999995</v>
      </c>
      <c r="M953">
        <f t="shared" si="42"/>
        <v>21.509999999999998</v>
      </c>
      <c r="N953" t="str">
        <f t="shared" si="43"/>
        <v>Robusta</v>
      </c>
      <c r="O953" t="str">
        <f t="shared" si="44"/>
        <v>Light</v>
      </c>
      <c r="P953" t="str">
        <f>_xlfn.XLOOKUP(orders!C953,customers!$A$2:$A$1001,customers!$I$2:$I$1001,,0)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_xlfn.XLOOKUP(orders!D954,products!$A$2:$A$49,products!$B$2:$B$49,,0)</f>
        <v>Ara</v>
      </c>
      <c r="J954" t="str">
        <f>_xlfn.XLOOKUP(D954,products!$A$2:$A$49,products!$C$2:$C$49,,0)</f>
        <v>M</v>
      </c>
      <c r="K954" s="6">
        <f>_xlfn.XLOOKUP(D954,products!$A$2:$A$49,products!$D$2:$D$49,,0)</f>
        <v>1</v>
      </c>
      <c r="L954">
        <f>_xlfn.XLOOKUP(D954,products!$A$2:$A$49,products!$E$2:$E$49,,0)</f>
        <v>11.25</v>
      </c>
      <c r="M954">
        <f t="shared" si="42"/>
        <v>22.5</v>
      </c>
      <c r="N954" t="str">
        <f t="shared" si="43"/>
        <v>Arabica</v>
      </c>
      <c r="O954" t="str">
        <f t="shared" si="44"/>
        <v>Medium</v>
      </c>
      <c r="P954" t="str">
        <f>_xlfn.XLOOKUP(orders!C954,customers!$A$2:$A$1001,customers!$I$2:$I$1001,,0)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_xlfn.XLOOKUP(orders!D955,products!$A$2:$A$49,products!$B$2:$B$49,,0)</f>
        <v>Ara</v>
      </c>
      <c r="J955" t="str">
        <f>_xlfn.XLOOKUP(D955,products!$A$2:$A$49,products!$C$2:$C$49,,0)</f>
        <v>L</v>
      </c>
      <c r="K955" s="6">
        <f>_xlfn.XLOOKUP(D955,products!$A$2:$A$49,products!$D$2:$D$49,,0)</f>
        <v>0.2</v>
      </c>
      <c r="L955">
        <f>_xlfn.XLOOKUP(D955,products!$A$2:$A$49,products!$E$2:$E$49,,0)</f>
        <v>3.8849999999999998</v>
      </c>
      <c r="M955">
        <f t="shared" si="42"/>
        <v>3.8849999999999998</v>
      </c>
      <c r="N955" t="str">
        <f t="shared" si="43"/>
        <v>Arabica</v>
      </c>
      <c r="O955" t="str">
        <f t="shared" si="44"/>
        <v>Light</v>
      </c>
      <c r="P955" t="str">
        <f>_xlfn.XLOOKUP(orders!C955,customers!$A$2:$A$1001,customers!$I$2:$I$1001,,0)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_xlfn.XLOOKUP(orders!D956,products!$A$2:$A$49,products!$B$2:$B$49,,0)</f>
        <v>Exc</v>
      </c>
      <c r="J956" t="str">
        <f>_xlfn.XLOOKUP(D956,products!$A$2:$A$49,products!$C$2:$C$49,,0)</f>
        <v>D</v>
      </c>
      <c r="K956" s="6">
        <f>_xlfn.XLOOKUP(D956,products!$A$2:$A$49,products!$D$2:$D$49,,0)</f>
        <v>2.5</v>
      </c>
      <c r="L956">
        <f>_xlfn.XLOOKUP(D956,products!$A$2:$A$49,products!$E$2:$E$49,,0)</f>
        <v>27.945</v>
      </c>
      <c r="M956">
        <f t="shared" si="42"/>
        <v>27.945</v>
      </c>
      <c r="N956" t="str">
        <f t="shared" si="43"/>
        <v>Excelsa</v>
      </c>
      <c r="O956" t="str">
        <f t="shared" si="44"/>
        <v>Dark</v>
      </c>
      <c r="P956" t="str">
        <f>_xlfn.XLOOKUP(orders!C956,customers!$A$2:$A$1001,customers!$I$2:$I$1001,,0)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_xlfn.XLOOKUP(orders!D957,products!$A$2:$A$49,products!$B$2:$B$49,,0)</f>
        <v>Exc</v>
      </c>
      <c r="J957" t="str">
        <f>_xlfn.XLOOKUP(D957,products!$A$2:$A$49,products!$C$2:$C$49,,0)</f>
        <v>L</v>
      </c>
      <c r="K957" s="6">
        <f>_xlfn.XLOOKUP(D957,products!$A$2:$A$49,products!$D$2:$D$49,,0)</f>
        <v>2.5</v>
      </c>
      <c r="L957">
        <f>_xlfn.XLOOKUP(D957,products!$A$2:$A$49,products!$E$2:$E$49,,0)</f>
        <v>34.154999999999994</v>
      </c>
      <c r="M957">
        <f t="shared" si="42"/>
        <v>170.77499999999998</v>
      </c>
      <c r="N957" t="str">
        <f t="shared" si="43"/>
        <v>Excelsa</v>
      </c>
      <c r="O957" t="str">
        <f t="shared" si="44"/>
        <v>Light</v>
      </c>
      <c r="P957" t="str">
        <f>_xlfn.XLOOKUP(orders!C957,customers!$A$2:$A$1001,customers!$I$2:$I$1001,,0)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_xlfn.XLOOKUP(orders!D958,products!$A$2:$A$49,products!$B$2:$B$49,,0)</f>
        <v>Rob</v>
      </c>
      <c r="J958" t="str">
        <f>_xlfn.XLOOKUP(D958,products!$A$2:$A$49,products!$C$2:$C$49,,0)</f>
        <v>L</v>
      </c>
      <c r="K958" s="6">
        <f>_xlfn.XLOOKUP(D958,products!$A$2:$A$49,products!$D$2:$D$49,,0)</f>
        <v>2.5</v>
      </c>
      <c r="L958">
        <f>_xlfn.XLOOKUP(D958,products!$A$2:$A$49,products!$E$2:$E$49,,0)</f>
        <v>27.484999999999996</v>
      </c>
      <c r="M958">
        <f t="shared" si="42"/>
        <v>54.969999999999992</v>
      </c>
      <c r="N958" t="str">
        <f t="shared" si="43"/>
        <v>Robusta</v>
      </c>
      <c r="O958" t="str">
        <f t="shared" si="44"/>
        <v>Light</v>
      </c>
      <c r="P958" t="str">
        <f>_xlfn.XLOOKUP(orders!C958,customers!$A$2:$A$1001,customers!$I$2:$I$1001,,0)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_xlfn.XLOOKUP(orders!D959,products!$A$2:$A$49,products!$B$2:$B$49,,0)</f>
        <v>Exc</v>
      </c>
      <c r="J959" t="str">
        <f>_xlfn.XLOOKUP(D959,products!$A$2:$A$49,products!$C$2:$C$49,,0)</f>
        <v>L</v>
      </c>
      <c r="K959" s="6">
        <f>_xlfn.XLOOKUP(D959,products!$A$2:$A$49,products!$D$2:$D$49,,0)</f>
        <v>1</v>
      </c>
      <c r="L959">
        <f>_xlfn.XLOOKUP(D959,products!$A$2:$A$49,products!$E$2:$E$49,,0)</f>
        <v>14.85</v>
      </c>
      <c r="M959">
        <f t="shared" si="42"/>
        <v>14.85</v>
      </c>
      <c r="N959" t="str">
        <f t="shared" si="43"/>
        <v>Excelsa</v>
      </c>
      <c r="O959" t="str">
        <f t="shared" si="44"/>
        <v>Light</v>
      </c>
      <c r="P959" t="str">
        <f>_xlfn.XLOOKUP(orders!C959,customers!$A$2:$A$1001,customers!$I$2:$I$1001,,0)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_xlfn.XLOOKUP(orders!D960,products!$A$2:$A$49,products!$B$2:$B$49,,0)</f>
        <v>Ara</v>
      </c>
      <c r="J960" t="str">
        <f>_xlfn.XLOOKUP(D960,products!$A$2:$A$49,products!$C$2:$C$49,,0)</f>
        <v>L</v>
      </c>
      <c r="K960" s="6">
        <f>_xlfn.XLOOKUP(D960,products!$A$2:$A$49,products!$D$2:$D$49,,0)</f>
        <v>0.2</v>
      </c>
      <c r="L960">
        <f>_xlfn.XLOOKUP(D960,products!$A$2:$A$49,products!$E$2:$E$49,,0)</f>
        <v>3.8849999999999998</v>
      </c>
      <c r="M960">
        <f t="shared" si="42"/>
        <v>7.77</v>
      </c>
      <c r="N960" t="str">
        <f t="shared" si="43"/>
        <v>Arabica</v>
      </c>
      <c r="O960" t="str">
        <f t="shared" si="44"/>
        <v>Light</v>
      </c>
      <c r="P960" t="str">
        <f>_xlfn.XLOOKUP(orders!C960,customers!$A$2:$A$1001,customers!$I$2:$I$1001,,0)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_xlfn.XLOOKUP(orders!D961,products!$A$2:$A$49,products!$B$2:$B$49,,0)</f>
        <v>Lib</v>
      </c>
      <c r="J961" t="str">
        <f>_xlfn.XLOOKUP(D961,products!$A$2:$A$49,products!$C$2:$C$49,,0)</f>
        <v>L</v>
      </c>
      <c r="K961" s="6">
        <f>_xlfn.XLOOKUP(D961,products!$A$2:$A$49,products!$D$2:$D$49,,0)</f>
        <v>0.2</v>
      </c>
      <c r="L961">
        <f>_xlfn.XLOOKUP(D961,products!$A$2:$A$49,products!$E$2:$E$49,,0)</f>
        <v>4.7549999999999999</v>
      </c>
      <c r="M961">
        <f t="shared" si="42"/>
        <v>23.774999999999999</v>
      </c>
      <c r="N961" t="str">
        <f t="shared" si="43"/>
        <v>Liberica</v>
      </c>
      <c r="O961" t="str">
        <f t="shared" si="44"/>
        <v>Light</v>
      </c>
      <c r="P961" t="str">
        <f>_xlfn.XLOOKUP(orders!C961,customers!$A$2:$A$1001,customers!$I$2:$I$1001,,0)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_xlfn.XLOOKUP(orders!D962,products!$A$2:$A$49,products!$B$2:$B$49,,0)</f>
        <v>Lib</v>
      </c>
      <c r="J962" t="str">
        <f>_xlfn.XLOOKUP(D962,products!$A$2:$A$49,products!$C$2:$C$49,,0)</f>
        <v>L</v>
      </c>
      <c r="K962" s="6">
        <f>_xlfn.XLOOKUP(D962,products!$A$2:$A$49,products!$D$2:$D$49,,0)</f>
        <v>1</v>
      </c>
      <c r="L962">
        <f>_xlfn.XLOOKUP(D962,products!$A$2:$A$49,products!$E$2:$E$49,,0)</f>
        <v>15.85</v>
      </c>
      <c r="M962">
        <f t="shared" si="42"/>
        <v>79.25</v>
      </c>
      <c r="N962" t="str">
        <f t="shared" si="43"/>
        <v>Liberica</v>
      </c>
      <c r="O962" t="str">
        <f t="shared" si="44"/>
        <v>Light</v>
      </c>
      <c r="P962" t="str">
        <f>_xlfn.XLOOKUP(orders!C962,customers!$A$2:$A$1001,customers!$I$2:$I$1001,,0)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_xlfn.XLOOKUP(orders!D963,products!$A$2:$A$49,products!$B$2:$B$49,,0)</f>
        <v>Ara</v>
      </c>
      <c r="J963" t="str">
        <f>_xlfn.XLOOKUP(D963,products!$A$2:$A$49,products!$C$2:$C$49,,0)</f>
        <v>D</v>
      </c>
      <c r="K963" s="6">
        <f>_xlfn.XLOOKUP(D963,products!$A$2:$A$49,products!$D$2:$D$49,,0)</f>
        <v>2.5</v>
      </c>
      <c r="L963">
        <f>_xlfn.XLOOKUP(D963,products!$A$2:$A$49,products!$E$2:$E$49,,0)</f>
        <v>22.884999999999998</v>
      </c>
      <c r="M963">
        <f t="shared" ref="M963:M1001" si="45">L963*E963</f>
        <v>45.769999999999996</v>
      </c>
      <c r="N963" t="str">
        <f t="shared" ref="N963:N1001" si="46">IF(I963="Rob","Robusta",IF(I963="Exc","Excelsa",IF(I963="Ara","Arabica",IF(I963="Lib","Liberica"))))</f>
        <v>Arabica</v>
      </c>
      <c r="O963" t="str">
        <f t="shared" ref="O963:O1001" si="47">IF(J963="M","Medium",IF(J963="L", "Light",IF(J963="D","Dark","")))</f>
        <v>Dark</v>
      </c>
      <c r="P963" t="str">
        <f>_xlfn.XLOOKUP(orders!C963,customers!$A$2:$A$1001,customers!$I$2:$I$1001,,0)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_xlfn.XLOOKUP(orders!D964,products!$A$2:$A$49,products!$B$2:$B$49,,0)</f>
        <v>Rob</v>
      </c>
      <c r="J964" t="str">
        <f>_xlfn.XLOOKUP(D964,products!$A$2:$A$49,products!$C$2:$C$49,,0)</f>
        <v>D</v>
      </c>
      <c r="K964" s="6">
        <f>_xlfn.XLOOKUP(D964,products!$A$2:$A$49,products!$D$2:$D$49,,0)</f>
        <v>1</v>
      </c>
      <c r="L964">
        <f>_xlfn.XLOOKUP(D964,products!$A$2:$A$49,products!$E$2:$E$49,,0)</f>
        <v>8.9499999999999993</v>
      </c>
      <c r="M964">
        <f t="shared" si="45"/>
        <v>8.9499999999999993</v>
      </c>
      <c r="N964" t="str">
        <f t="shared" si="46"/>
        <v>Robusta</v>
      </c>
      <c r="O964" t="str">
        <f t="shared" si="47"/>
        <v>Dark</v>
      </c>
      <c r="P964" t="str">
        <f>_xlfn.XLOOKUP(orders!C964,customers!$A$2:$A$1001,customers!$I$2:$I$1001,,0)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_xlfn.XLOOKUP(orders!D965,products!$A$2:$A$49,products!$B$2:$B$49,,0)</f>
        <v>Rob</v>
      </c>
      <c r="J965" t="str">
        <f>_xlfn.XLOOKUP(D965,products!$A$2:$A$49,products!$C$2:$C$49,,0)</f>
        <v>M</v>
      </c>
      <c r="K965" s="6">
        <f>_xlfn.XLOOKUP(D965,products!$A$2:$A$49,products!$D$2:$D$49,,0)</f>
        <v>0.5</v>
      </c>
      <c r="L965">
        <f>_xlfn.XLOOKUP(D965,products!$A$2:$A$49,products!$E$2:$E$49,,0)</f>
        <v>5.97</v>
      </c>
      <c r="M965">
        <f t="shared" si="45"/>
        <v>23.88</v>
      </c>
      <c r="N965" t="str">
        <f t="shared" si="46"/>
        <v>Robusta</v>
      </c>
      <c r="O965" t="str">
        <f t="shared" si="47"/>
        <v>Medium</v>
      </c>
      <c r="P965" t="str">
        <f>_xlfn.XLOOKUP(orders!C965,customers!$A$2:$A$1001,customers!$I$2:$I$1001,,0)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_xlfn.XLOOKUP(orders!D966,products!$A$2:$A$49,products!$B$2:$B$49,,0)</f>
        <v>Exc</v>
      </c>
      <c r="J966" t="str">
        <f>_xlfn.XLOOKUP(D966,products!$A$2:$A$49,products!$C$2:$C$49,,0)</f>
        <v>L</v>
      </c>
      <c r="K966" s="6">
        <f>_xlfn.XLOOKUP(D966,products!$A$2:$A$49,products!$D$2:$D$49,,0)</f>
        <v>0.2</v>
      </c>
      <c r="L966">
        <f>_xlfn.XLOOKUP(D966,products!$A$2:$A$49,products!$E$2:$E$49,,0)</f>
        <v>4.4550000000000001</v>
      </c>
      <c r="M966">
        <f t="shared" si="45"/>
        <v>22.274999999999999</v>
      </c>
      <c r="N966" t="str">
        <f t="shared" si="46"/>
        <v>Excelsa</v>
      </c>
      <c r="O966" t="str">
        <f t="shared" si="47"/>
        <v>Light</v>
      </c>
      <c r="P966" t="str">
        <f>_xlfn.XLOOKUP(orders!C966,customers!$A$2:$A$1001,customers!$I$2:$I$1001,,0)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_xlfn.XLOOKUP(orders!D967,products!$A$2:$A$49,products!$B$2:$B$49,,0)</f>
        <v>Rob</v>
      </c>
      <c r="J967" t="str">
        <f>_xlfn.XLOOKUP(D967,products!$A$2:$A$49,products!$C$2:$C$49,,0)</f>
        <v>M</v>
      </c>
      <c r="K967" s="6">
        <f>_xlfn.XLOOKUP(D967,products!$A$2:$A$49,products!$D$2:$D$49,,0)</f>
        <v>1</v>
      </c>
      <c r="L967">
        <f>_xlfn.XLOOKUP(D967,products!$A$2:$A$49,products!$E$2:$E$49,,0)</f>
        <v>9.9499999999999993</v>
      </c>
      <c r="M967">
        <f t="shared" si="45"/>
        <v>29.849999999999998</v>
      </c>
      <c r="N967" t="str">
        <f t="shared" si="46"/>
        <v>Robusta</v>
      </c>
      <c r="O967" t="str">
        <f t="shared" si="47"/>
        <v>Medium</v>
      </c>
      <c r="P967" t="str">
        <f>_xlfn.XLOOKUP(orders!C967,customers!$A$2:$A$1001,customers!$I$2:$I$1001,,0)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_xlfn.XLOOKUP(orders!D968,products!$A$2:$A$49,products!$B$2:$B$49,,0)</f>
        <v>Exc</v>
      </c>
      <c r="J968" t="str">
        <f>_xlfn.XLOOKUP(D968,products!$A$2:$A$49,products!$C$2:$C$49,,0)</f>
        <v>L</v>
      </c>
      <c r="K968" s="6">
        <f>_xlfn.XLOOKUP(D968,products!$A$2:$A$49,products!$D$2:$D$49,,0)</f>
        <v>0.5</v>
      </c>
      <c r="L968">
        <f>_xlfn.XLOOKUP(D968,products!$A$2:$A$49,products!$E$2:$E$49,,0)</f>
        <v>8.91</v>
      </c>
      <c r="M968">
        <f t="shared" si="45"/>
        <v>53.46</v>
      </c>
      <c r="N968" t="str">
        <f t="shared" si="46"/>
        <v>Excelsa</v>
      </c>
      <c r="O968" t="str">
        <f t="shared" si="47"/>
        <v>Light</v>
      </c>
      <c r="P968" t="str">
        <f>_xlfn.XLOOKUP(orders!C968,customers!$A$2:$A$1001,customers!$I$2:$I$1001,,0)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_xlfn.XLOOKUP(orders!D969,products!$A$2:$A$49,products!$B$2:$B$49,,0)</f>
        <v>Rob</v>
      </c>
      <c r="J969" t="str">
        <f>_xlfn.XLOOKUP(D969,products!$A$2:$A$49,products!$C$2:$C$49,,0)</f>
        <v>D</v>
      </c>
      <c r="K969" s="6">
        <f>_xlfn.XLOOKUP(D969,products!$A$2:$A$49,products!$D$2:$D$49,,0)</f>
        <v>0.2</v>
      </c>
      <c r="L969">
        <f>_xlfn.XLOOKUP(D969,products!$A$2:$A$49,products!$E$2:$E$49,,0)</f>
        <v>2.6849999999999996</v>
      </c>
      <c r="M969">
        <f t="shared" si="45"/>
        <v>2.6849999999999996</v>
      </c>
      <c r="N969" t="str">
        <f t="shared" si="46"/>
        <v>Robusta</v>
      </c>
      <c r="O969" t="str">
        <f t="shared" si="47"/>
        <v>Dark</v>
      </c>
      <c r="P969" t="str">
        <f>_xlfn.XLOOKUP(orders!C969,customers!$A$2:$A$1001,customers!$I$2:$I$1001,,0)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_xlfn.XLOOKUP(orders!D970,products!$A$2:$A$49,products!$B$2:$B$49,,0)</f>
        <v>Rob</v>
      </c>
      <c r="J970" t="str">
        <f>_xlfn.XLOOKUP(D970,products!$A$2:$A$49,products!$C$2:$C$49,,0)</f>
        <v>M</v>
      </c>
      <c r="K970" s="6">
        <f>_xlfn.XLOOKUP(D970,products!$A$2:$A$49,products!$D$2:$D$49,,0)</f>
        <v>0.2</v>
      </c>
      <c r="L970">
        <f>_xlfn.XLOOKUP(D970,products!$A$2:$A$49,products!$E$2:$E$49,,0)</f>
        <v>2.9849999999999999</v>
      </c>
      <c r="M970">
        <f t="shared" si="45"/>
        <v>5.97</v>
      </c>
      <c r="N970" t="str">
        <f t="shared" si="46"/>
        <v>Robusta</v>
      </c>
      <c r="O970" t="str">
        <f t="shared" si="47"/>
        <v>Medium</v>
      </c>
      <c r="P970" t="str">
        <f>_xlfn.XLOOKUP(orders!C970,customers!$A$2:$A$1001,customers!$I$2:$I$1001,,0)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_xlfn.XLOOKUP(orders!D971,products!$A$2:$A$49,products!$B$2:$B$49,,0)</f>
        <v>Lib</v>
      </c>
      <c r="J971" t="str">
        <f>_xlfn.XLOOKUP(D971,products!$A$2:$A$49,products!$C$2:$C$49,,0)</f>
        <v>D</v>
      </c>
      <c r="K971" s="6">
        <f>_xlfn.XLOOKUP(D971,products!$A$2:$A$49,products!$D$2:$D$49,,0)</f>
        <v>1</v>
      </c>
      <c r="L971">
        <f>_xlfn.XLOOKUP(D971,products!$A$2:$A$49,products!$E$2:$E$49,,0)</f>
        <v>12.95</v>
      </c>
      <c r="M971">
        <f t="shared" si="45"/>
        <v>12.95</v>
      </c>
      <c r="N971" t="str">
        <f t="shared" si="46"/>
        <v>Liberica</v>
      </c>
      <c r="O971" t="str">
        <f t="shared" si="47"/>
        <v>Dark</v>
      </c>
      <c r="P971" t="str">
        <f>_xlfn.XLOOKUP(orders!C971,customers!$A$2:$A$1001,customers!$I$2:$I$1001,,0)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_xlfn.XLOOKUP(orders!D972,products!$A$2:$A$49,products!$B$2:$B$49,,0)</f>
        <v>Exc</v>
      </c>
      <c r="J972" t="str">
        <f>_xlfn.XLOOKUP(D972,products!$A$2:$A$49,products!$C$2:$C$49,,0)</f>
        <v>M</v>
      </c>
      <c r="K972" s="6">
        <f>_xlfn.XLOOKUP(D972,products!$A$2:$A$49,products!$D$2:$D$49,,0)</f>
        <v>0.5</v>
      </c>
      <c r="L972">
        <f>_xlfn.XLOOKUP(D972,products!$A$2:$A$49,products!$E$2:$E$49,,0)</f>
        <v>8.25</v>
      </c>
      <c r="M972">
        <f t="shared" si="45"/>
        <v>8.25</v>
      </c>
      <c r="N972" t="str">
        <f t="shared" si="46"/>
        <v>Excelsa</v>
      </c>
      <c r="O972" t="str">
        <f t="shared" si="47"/>
        <v>Medium</v>
      </c>
      <c r="P972" t="str">
        <f>_xlfn.XLOOKUP(orders!C972,customers!$A$2:$A$1001,customers!$I$2:$I$1001,,0)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_xlfn.XLOOKUP(orders!D973,products!$A$2:$A$49,products!$B$2:$B$49,,0)</f>
        <v>Ara</v>
      </c>
      <c r="J973" t="str">
        <f>_xlfn.XLOOKUP(D973,products!$A$2:$A$49,products!$C$2:$C$49,,0)</f>
        <v>L</v>
      </c>
      <c r="K973" s="6">
        <f>_xlfn.XLOOKUP(D973,products!$A$2:$A$49,products!$D$2:$D$49,,0)</f>
        <v>2.5</v>
      </c>
      <c r="L973">
        <f>_xlfn.XLOOKUP(D973,products!$A$2:$A$49,products!$E$2:$E$49,,0)</f>
        <v>29.784999999999997</v>
      </c>
      <c r="M973">
        <f t="shared" si="45"/>
        <v>148.92499999999998</v>
      </c>
      <c r="N973" t="str">
        <f t="shared" si="46"/>
        <v>Arabica</v>
      </c>
      <c r="O973" t="str">
        <f t="shared" si="47"/>
        <v>Light</v>
      </c>
      <c r="P973" t="str">
        <f>_xlfn.XLOOKUP(orders!C973,customers!$A$2:$A$1001,customers!$I$2:$I$1001,,0)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_xlfn.XLOOKUP(orders!D974,products!$A$2:$A$49,products!$B$2:$B$49,,0)</f>
        <v>Ara</v>
      </c>
      <c r="J974" t="str">
        <f>_xlfn.XLOOKUP(D974,products!$A$2:$A$49,products!$C$2:$C$49,,0)</f>
        <v>L</v>
      </c>
      <c r="K974" s="6">
        <f>_xlfn.XLOOKUP(D974,products!$A$2:$A$49,products!$D$2:$D$49,,0)</f>
        <v>2.5</v>
      </c>
      <c r="L974">
        <f>_xlfn.XLOOKUP(D974,products!$A$2:$A$49,products!$E$2:$E$49,,0)</f>
        <v>29.784999999999997</v>
      </c>
      <c r="M974">
        <f t="shared" si="45"/>
        <v>89.35499999999999</v>
      </c>
      <c r="N974" t="str">
        <f t="shared" si="46"/>
        <v>Arabica</v>
      </c>
      <c r="O974" t="str">
        <f t="shared" si="47"/>
        <v>Light</v>
      </c>
      <c r="P974" t="str">
        <f>_xlfn.XLOOKUP(orders!C974,customers!$A$2:$A$1001,customers!$I$2:$I$1001,,0)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_xlfn.XLOOKUP(orders!D975,products!$A$2:$A$49,products!$B$2:$B$49,,0)</f>
        <v>Lib</v>
      </c>
      <c r="J975" t="str">
        <f>_xlfn.XLOOKUP(D975,products!$A$2:$A$49,products!$C$2:$C$49,,0)</f>
        <v>M</v>
      </c>
      <c r="K975" s="6">
        <f>_xlfn.XLOOKUP(D975,products!$A$2:$A$49,products!$D$2:$D$49,,0)</f>
        <v>1</v>
      </c>
      <c r="L975">
        <f>_xlfn.XLOOKUP(D975,products!$A$2:$A$49,products!$E$2:$E$49,,0)</f>
        <v>14.55</v>
      </c>
      <c r="M975">
        <f t="shared" si="45"/>
        <v>87.300000000000011</v>
      </c>
      <c r="N975" t="str">
        <f t="shared" si="46"/>
        <v>Liberica</v>
      </c>
      <c r="O975" t="str">
        <f t="shared" si="47"/>
        <v>Medium</v>
      </c>
      <c r="P975" t="str">
        <f>_xlfn.XLOOKUP(orders!C975,customers!$A$2:$A$1001,customers!$I$2:$I$1001,,0)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_xlfn.XLOOKUP(orders!D976,products!$A$2:$A$49,products!$B$2:$B$49,,0)</f>
        <v>Rob</v>
      </c>
      <c r="J976" t="str">
        <f>_xlfn.XLOOKUP(D976,products!$A$2:$A$49,products!$C$2:$C$49,,0)</f>
        <v>D</v>
      </c>
      <c r="K976" s="6">
        <f>_xlfn.XLOOKUP(D976,products!$A$2:$A$49,products!$D$2:$D$49,,0)</f>
        <v>0.5</v>
      </c>
      <c r="L976">
        <f>_xlfn.XLOOKUP(D976,products!$A$2:$A$49,products!$E$2:$E$49,,0)</f>
        <v>5.3699999999999992</v>
      </c>
      <c r="M976">
        <f t="shared" si="45"/>
        <v>5.3699999999999992</v>
      </c>
      <c r="N976" t="str">
        <f t="shared" si="46"/>
        <v>Robusta</v>
      </c>
      <c r="O976" t="str">
        <f t="shared" si="47"/>
        <v>Dark</v>
      </c>
      <c r="P976" t="str">
        <f>_xlfn.XLOOKUP(orders!C976,customers!$A$2:$A$1001,customers!$I$2:$I$1001,,0)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_xlfn.XLOOKUP(orders!D977,products!$A$2:$A$49,products!$B$2:$B$49,,0)</f>
        <v>Ara</v>
      </c>
      <c r="J977" t="str">
        <f>_xlfn.XLOOKUP(D977,products!$A$2:$A$49,products!$C$2:$C$49,,0)</f>
        <v>D</v>
      </c>
      <c r="K977" s="6">
        <f>_xlfn.XLOOKUP(D977,products!$A$2:$A$49,products!$D$2:$D$49,,0)</f>
        <v>0.2</v>
      </c>
      <c r="L977">
        <f>_xlfn.XLOOKUP(D977,products!$A$2:$A$49,products!$E$2:$E$49,,0)</f>
        <v>2.9849999999999999</v>
      </c>
      <c r="M977">
        <f t="shared" si="45"/>
        <v>8.9550000000000001</v>
      </c>
      <c r="N977" t="str">
        <f t="shared" si="46"/>
        <v>Arabica</v>
      </c>
      <c r="O977" t="str">
        <f t="shared" si="47"/>
        <v>Dark</v>
      </c>
      <c r="P977" t="str">
        <f>_xlfn.XLOOKUP(orders!C977,customers!$A$2:$A$1001,customers!$I$2:$I$1001,,0)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_xlfn.XLOOKUP(orders!D978,products!$A$2:$A$49,products!$B$2:$B$49,,0)</f>
        <v>Rob</v>
      </c>
      <c r="J978" t="str">
        <f>_xlfn.XLOOKUP(D978,products!$A$2:$A$49,products!$C$2:$C$49,,0)</f>
        <v>L</v>
      </c>
      <c r="K978" s="6">
        <f>_xlfn.XLOOKUP(D978,products!$A$2:$A$49,products!$D$2:$D$49,,0)</f>
        <v>2.5</v>
      </c>
      <c r="L978">
        <f>_xlfn.XLOOKUP(D978,products!$A$2:$A$49,products!$E$2:$E$49,,0)</f>
        <v>27.484999999999996</v>
      </c>
      <c r="M978">
        <f t="shared" si="45"/>
        <v>137.42499999999998</v>
      </c>
      <c r="N978" t="str">
        <f t="shared" si="46"/>
        <v>Robusta</v>
      </c>
      <c r="O978" t="str">
        <f t="shared" si="47"/>
        <v>Light</v>
      </c>
      <c r="P978" t="str">
        <f>_xlfn.XLOOKUP(orders!C978,customers!$A$2:$A$1001,customers!$I$2:$I$1001,,0)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_xlfn.XLOOKUP(orders!D979,products!$A$2:$A$49,products!$B$2:$B$49,,0)</f>
        <v>Rob</v>
      </c>
      <c r="J979" t="str">
        <f>_xlfn.XLOOKUP(D979,products!$A$2:$A$49,products!$C$2:$C$49,,0)</f>
        <v>L</v>
      </c>
      <c r="K979" s="6">
        <f>_xlfn.XLOOKUP(D979,products!$A$2:$A$49,products!$D$2:$D$49,,0)</f>
        <v>1</v>
      </c>
      <c r="L979">
        <f>_xlfn.XLOOKUP(D979,products!$A$2:$A$49,products!$E$2:$E$49,,0)</f>
        <v>11.95</v>
      </c>
      <c r="M979">
        <f t="shared" si="45"/>
        <v>59.75</v>
      </c>
      <c r="N979" t="str">
        <f t="shared" si="46"/>
        <v>Robusta</v>
      </c>
      <c r="O979" t="str">
        <f t="shared" si="47"/>
        <v>Light</v>
      </c>
      <c r="P979" t="str">
        <f>_xlfn.XLOOKUP(orders!C979,customers!$A$2:$A$1001,customers!$I$2:$I$1001,,0)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_xlfn.XLOOKUP(orders!D980,products!$A$2:$A$49,products!$B$2:$B$49,,0)</f>
        <v>Ara</v>
      </c>
      <c r="J980" t="str">
        <f>_xlfn.XLOOKUP(D980,products!$A$2:$A$49,products!$C$2:$C$49,,0)</f>
        <v>L</v>
      </c>
      <c r="K980" s="6">
        <f>_xlfn.XLOOKUP(D980,products!$A$2:$A$49,products!$D$2:$D$49,,0)</f>
        <v>0.5</v>
      </c>
      <c r="L980">
        <f>_xlfn.XLOOKUP(D980,products!$A$2:$A$49,products!$E$2:$E$49,,0)</f>
        <v>7.77</v>
      </c>
      <c r="M980">
        <f t="shared" si="45"/>
        <v>23.31</v>
      </c>
      <c r="N980" t="str">
        <f t="shared" si="46"/>
        <v>Arabica</v>
      </c>
      <c r="O980" t="str">
        <f t="shared" si="47"/>
        <v>Light</v>
      </c>
      <c r="P980" t="str">
        <f>_xlfn.XLOOKUP(orders!C980,customers!$A$2:$A$1001,customers!$I$2:$I$1001,,0)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_xlfn.XLOOKUP(orders!D981,products!$A$2:$A$49,products!$B$2:$B$49,,0)</f>
        <v>Rob</v>
      </c>
      <c r="J981" t="str">
        <f>_xlfn.XLOOKUP(D981,products!$A$2:$A$49,products!$C$2:$C$49,,0)</f>
        <v>D</v>
      </c>
      <c r="K981" s="6">
        <f>_xlfn.XLOOKUP(D981,products!$A$2:$A$49,products!$D$2:$D$49,,0)</f>
        <v>0.5</v>
      </c>
      <c r="L981">
        <f>_xlfn.XLOOKUP(D981,products!$A$2:$A$49,products!$E$2:$E$49,,0)</f>
        <v>5.3699999999999992</v>
      </c>
      <c r="M981">
        <f t="shared" si="45"/>
        <v>10.739999999999998</v>
      </c>
      <c r="N981" t="str">
        <f t="shared" si="46"/>
        <v>Robusta</v>
      </c>
      <c r="O981" t="str">
        <f t="shared" si="47"/>
        <v>Dark</v>
      </c>
      <c r="P981" t="str">
        <f>_xlfn.XLOOKUP(orders!C981,customers!$A$2:$A$1001,customers!$I$2:$I$1001,,0)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_xlfn.XLOOKUP(orders!D982,products!$A$2:$A$49,products!$B$2:$B$49,,0)</f>
        <v>Exc</v>
      </c>
      <c r="J982" t="str">
        <f>_xlfn.XLOOKUP(D982,products!$A$2:$A$49,products!$C$2:$C$49,,0)</f>
        <v>D</v>
      </c>
      <c r="K982" s="6">
        <f>_xlfn.XLOOKUP(D982,products!$A$2:$A$49,products!$D$2:$D$49,,0)</f>
        <v>2.5</v>
      </c>
      <c r="L982">
        <f>_xlfn.XLOOKUP(D982,products!$A$2:$A$49,products!$E$2:$E$49,,0)</f>
        <v>27.945</v>
      </c>
      <c r="M982">
        <f t="shared" si="45"/>
        <v>167.67000000000002</v>
      </c>
      <c r="N982" t="str">
        <f t="shared" si="46"/>
        <v>Excelsa</v>
      </c>
      <c r="O982" t="str">
        <f t="shared" si="47"/>
        <v>Dark</v>
      </c>
      <c r="P982" t="str">
        <f>_xlfn.XLOOKUP(orders!C982,customers!$A$2:$A$1001,customers!$I$2:$I$1001,,0)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_xlfn.XLOOKUP(orders!D983,products!$A$2:$A$49,products!$B$2:$B$49,,0)</f>
        <v>Exc</v>
      </c>
      <c r="J983" t="str">
        <f>_xlfn.XLOOKUP(D983,products!$A$2:$A$49,products!$C$2:$C$49,,0)</f>
        <v>D</v>
      </c>
      <c r="K983" s="6">
        <f>_xlfn.XLOOKUP(D983,products!$A$2:$A$49,products!$D$2:$D$49,,0)</f>
        <v>0.2</v>
      </c>
      <c r="L983">
        <f>_xlfn.XLOOKUP(D983,products!$A$2:$A$49,products!$E$2:$E$49,,0)</f>
        <v>3.645</v>
      </c>
      <c r="M983">
        <f t="shared" si="45"/>
        <v>21.87</v>
      </c>
      <c r="N983" t="str">
        <f t="shared" si="46"/>
        <v>Excelsa</v>
      </c>
      <c r="O983" t="str">
        <f t="shared" si="47"/>
        <v>Dark</v>
      </c>
      <c r="P983" t="str">
        <f>_xlfn.XLOOKUP(orders!C983,customers!$A$2:$A$1001,customers!$I$2:$I$1001,,0)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_xlfn.XLOOKUP(orders!D984,products!$A$2:$A$49,products!$B$2:$B$49,,0)</f>
        <v>Rob</v>
      </c>
      <c r="J984" t="str">
        <f>_xlfn.XLOOKUP(D984,products!$A$2:$A$49,products!$C$2:$C$49,,0)</f>
        <v>L</v>
      </c>
      <c r="K984" s="6">
        <f>_xlfn.XLOOKUP(D984,products!$A$2:$A$49,products!$D$2:$D$49,,0)</f>
        <v>1</v>
      </c>
      <c r="L984">
        <f>_xlfn.XLOOKUP(D984,products!$A$2:$A$49,products!$E$2:$E$49,,0)</f>
        <v>11.95</v>
      </c>
      <c r="M984">
        <f t="shared" si="45"/>
        <v>23.9</v>
      </c>
      <c r="N984" t="str">
        <f t="shared" si="46"/>
        <v>Robusta</v>
      </c>
      <c r="O984" t="str">
        <f t="shared" si="47"/>
        <v>Light</v>
      </c>
      <c r="P984" t="str">
        <f>_xlfn.XLOOKUP(orders!C984,customers!$A$2:$A$1001,customers!$I$2:$I$1001,,0)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_xlfn.XLOOKUP(orders!D985,products!$A$2:$A$49,products!$B$2:$B$49,,0)</f>
        <v>Ara</v>
      </c>
      <c r="J985" t="str">
        <f>_xlfn.XLOOKUP(D985,products!$A$2:$A$49,products!$C$2:$C$49,,0)</f>
        <v>M</v>
      </c>
      <c r="K985" s="6">
        <f>_xlfn.XLOOKUP(D985,products!$A$2:$A$49,products!$D$2:$D$49,,0)</f>
        <v>0.2</v>
      </c>
      <c r="L985">
        <f>_xlfn.XLOOKUP(D985,products!$A$2:$A$49,products!$E$2:$E$49,,0)</f>
        <v>3.375</v>
      </c>
      <c r="M985">
        <f t="shared" si="45"/>
        <v>6.75</v>
      </c>
      <c r="N985" t="str">
        <f t="shared" si="46"/>
        <v>Arabica</v>
      </c>
      <c r="O985" t="str">
        <f t="shared" si="47"/>
        <v>Medium</v>
      </c>
      <c r="P985" t="str">
        <f>_xlfn.XLOOKUP(orders!C985,customers!$A$2:$A$1001,customers!$I$2:$I$1001,,0)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_xlfn.XLOOKUP(orders!D986,products!$A$2:$A$49,products!$B$2:$B$49,,0)</f>
        <v>Exc</v>
      </c>
      <c r="J986" t="str">
        <f>_xlfn.XLOOKUP(D986,products!$A$2:$A$49,products!$C$2:$C$49,,0)</f>
        <v>M</v>
      </c>
      <c r="K986" s="6">
        <f>_xlfn.XLOOKUP(D986,products!$A$2:$A$49,products!$D$2:$D$49,,0)</f>
        <v>2.5</v>
      </c>
      <c r="L986">
        <f>_xlfn.XLOOKUP(D986,products!$A$2:$A$49,products!$E$2:$E$49,,0)</f>
        <v>31.624999999999996</v>
      </c>
      <c r="M986">
        <f t="shared" si="45"/>
        <v>31.624999999999996</v>
      </c>
      <c r="N986" t="str">
        <f t="shared" si="46"/>
        <v>Excelsa</v>
      </c>
      <c r="O986" t="str">
        <f t="shared" si="47"/>
        <v>Medium</v>
      </c>
      <c r="P986" t="str">
        <f>_xlfn.XLOOKUP(orders!C986,customers!$A$2:$A$1001,customers!$I$2:$I$1001,,0)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_xlfn.XLOOKUP(orders!D987,products!$A$2:$A$49,products!$B$2:$B$49,,0)</f>
        <v>Rob</v>
      </c>
      <c r="J987" t="str">
        <f>_xlfn.XLOOKUP(D987,products!$A$2:$A$49,products!$C$2:$C$49,,0)</f>
        <v>L</v>
      </c>
      <c r="K987" s="6">
        <f>_xlfn.XLOOKUP(D987,products!$A$2:$A$49,products!$D$2:$D$49,,0)</f>
        <v>1</v>
      </c>
      <c r="L987">
        <f>_xlfn.XLOOKUP(D987,products!$A$2:$A$49,products!$E$2:$E$49,,0)</f>
        <v>11.95</v>
      </c>
      <c r="M987">
        <f t="shared" si="45"/>
        <v>47.8</v>
      </c>
      <c r="N987" t="str">
        <f t="shared" si="46"/>
        <v>Robusta</v>
      </c>
      <c r="O987" t="str">
        <f t="shared" si="47"/>
        <v>Light</v>
      </c>
      <c r="P987" t="str">
        <f>_xlfn.XLOOKUP(orders!C987,customers!$A$2:$A$1001,customers!$I$2:$I$1001,,0)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_xlfn.XLOOKUP(orders!D988,products!$A$2:$A$49,products!$B$2:$B$49,,0)</f>
        <v>Lib</v>
      </c>
      <c r="J988" t="str">
        <f>_xlfn.XLOOKUP(D988,products!$A$2:$A$49,products!$C$2:$C$49,,0)</f>
        <v>M</v>
      </c>
      <c r="K988" s="6">
        <f>_xlfn.XLOOKUP(D988,products!$A$2:$A$49,products!$D$2:$D$49,,0)</f>
        <v>2.5</v>
      </c>
      <c r="L988">
        <f>_xlfn.XLOOKUP(D988,products!$A$2:$A$49,products!$E$2:$E$49,,0)</f>
        <v>33.464999999999996</v>
      </c>
      <c r="M988">
        <f t="shared" si="45"/>
        <v>33.464999999999996</v>
      </c>
      <c r="N988" t="str">
        <f t="shared" si="46"/>
        <v>Liberica</v>
      </c>
      <c r="O988" t="str">
        <f t="shared" si="47"/>
        <v>Medium</v>
      </c>
      <c r="P988" t="str">
        <f>_xlfn.XLOOKUP(orders!C988,customers!$A$2:$A$1001,customers!$I$2:$I$1001,,0)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_xlfn.XLOOKUP(orders!D989,products!$A$2:$A$49,products!$B$2:$B$49,,0)</f>
        <v>Ara</v>
      </c>
      <c r="J989" t="str">
        <f>_xlfn.XLOOKUP(D989,products!$A$2:$A$49,products!$C$2:$C$49,,0)</f>
        <v>D</v>
      </c>
      <c r="K989" s="6">
        <f>_xlfn.XLOOKUP(D989,products!$A$2:$A$49,products!$D$2:$D$49,,0)</f>
        <v>0.5</v>
      </c>
      <c r="L989">
        <f>_xlfn.XLOOKUP(D989,products!$A$2:$A$49,products!$E$2:$E$49,,0)</f>
        <v>5.97</v>
      </c>
      <c r="M989">
        <f t="shared" si="45"/>
        <v>29.849999999999998</v>
      </c>
      <c r="N989" t="str">
        <f t="shared" si="46"/>
        <v>Arabica</v>
      </c>
      <c r="O989" t="str">
        <f t="shared" si="47"/>
        <v>Dark</v>
      </c>
      <c r="P989" t="str">
        <f>_xlfn.XLOOKUP(orders!C989,customers!$A$2:$A$1001,customers!$I$2:$I$1001,,0)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_xlfn.XLOOKUP(orders!D990,products!$A$2:$A$49,products!$B$2:$B$49,,0)</f>
        <v>Rob</v>
      </c>
      <c r="J990" t="str">
        <f>_xlfn.XLOOKUP(D990,products!$A$2:$A$49,products!$C$2:$C$49,,0)</f>
        <v>M</v>
      </c>
      <c r="K990" s="6">
        <f>_xlfn.XLOOKUP(D990,products!$A$2:$A$49,products!$D$2:$D$49,,0)</f>
        <v>1</v>
      </c>
      <c r="L990">
        <f>_xlfn.XLOOKUP(D990,products!$A$2:$A$49,products!$E$2:$E$49,,0)</f>
        <v>9.9499999999999993</v>
      </c>
      <c r="M990">
        <f t="shared" si="45"/>
        <v>29.849999999999998</v>
      </c>
      <c r="N990" t="str">
        <f t="shared" si="46"/>
        <v>Robusta</v>
      </c>
      <c r="O990" t="str">
        <f t="shared" si="47"/>
        <v>Medium</v>
      </c>
      <c r="P990" t="str">
        <f>_xlfn.XLOOKUP(orders!C990,customers!$A$2:$A$1001,customers!$I$2:$I$1001,,0)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_xlfn.XLOOKUP(orders!D991,products!$A$2:$A$49,products!$B$2:$B$49,,0)</f>
        <v>Ara</v>
      </c>
      <c r="J991" t="str">
        <f>_xlfn.XLOOKUP(D991,products!$A$2:$A$49,products!$C$2:$C$49,,0)</f>
        <v>M</v>
      </c>
      <c r="K991" s="6">
        <f>_xlfn.XLOOKUP(D991,products!$A$2:$A$49,products!$D$2:$D$49,,0)</f>
        <v>2.5</v>
      </c>
      <c r="L991">
        <f>_xlfn.XLOOKUP(D991,products!$A$2:$A$49,products!$E$2:$E$49,,0)</f>
        <v>25.874999999999996</v>
      </c>
      <c r="M991">
        <f t="shared" si="45"/>
        <v>155.24999999999997</v>
      </c>
      <c r="N991" t="str">
        <f t="shared" si="46"/>
        <v>Arabica</v>
      </c>
      <c r="O991" t="str">
        <f t="shared" si="47"/>
        <v>Medium</v>
      </c>
      <c r="P991" t="str">
        <f>_xlfn.XLOOKUP(orders!C991,customers!$A$2:$A$1001,customers!$I$2:$I$1001,,0)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_xlfn.XLOOKUP(orders!D992,products!$A$2:$A$49,products!$B$2:$B$49,,0)</f>
        <v>Exc</v>
      </c>
      <c r="J992" t="str">
        <f>_xlfn.XLOOKUP(D992,products!$A$2:$A$49,products!$C$2:$C$49,,0)</f>
        <v>D</v>
      </c>
      <c r="K992" s="6">
        <f>_xlfn.XLOOKUP(D992,products!$A$2:$A$49,products!$D$2:$D$49,,0)</f>
        <v>0.2</v>
      </c>
      <c r="L992">
        <f>_xlfn.XLOOKUP(D992,products!$A$2:$A$49,products!$E$2:$E$49,,0)</f>
        <v>3.645</v>
      </c>
      <c r="M992">
        <f t="shared" si="45"/>
        <v>18.225000000000001</v>
      </c>
      <c r="N992" t="str">
        <f t="shared" si="46"/>
        <v>Excelsa</v>
      </c>
      <c r="O992" t="str">
        <f t="shared" si="47"/>
        <v>Dark</v>
      </c>
      <c r="P992" t="str">
        <f>_xlfn.XLOOKUP(orders!C992,customers!$A$2:$A$1001,customers!$I$2:$I$1001,,0)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_xlfn.XLOOKUP(orders!D993,products!$A$2:$A$49,products!$B$2:$B$49,,0)</f>
        <v>Lib</v>
      </c>
      <c r="J993" t="str">
        <f>_xlfn.XLOOKUP(D993,products!$A$2:$A$49,products!$C$2:$C$49,,0)</f>
        <v>D</v>
      </c>
      <c r="K993" s="6">
        <f>_xlfn.XLOOKUP(D993,products!$A$2:$A$49,products!$D$2:$D$49,,0)</f>
        <v>0.5</v>
      </c>
      <c r="L993">
        <f>_xlfn.XLOOKUP(D993,products!$A$2:$A$49,products!$E$2:$E$49,,0)</f>
        <v>7.77</v>
      </c>
      <c r="M993">
        <f t="shared" si="45"/>
        <v>15.54</v>
      </c>
      <c r="N993" t="str">
        <f t="shared" si="46"/>
        <v>Liberica</v>
      </c>
      <c r="O993" t="str">
        <f t="shared" si="47"/>
        <v>Dark</v>
      </c>
      <c r="P993" t="str">
        <f>_xlfn.XLOOKUP(orders!C993,customers!$A$2:$A$1001,customers!$I$2:$I$1001,,0)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_xlfn.XLOOKUP(orders!D994,products!$A$2:$A$49,products!$B$2:$B$49,,0)</f>
        <v>Lib</v>
      </c>
      <c r="J994" t="str">
        <f>_xlfn.XLOOKUP(D994,products!$A$2:$A$49,products!$C$2:$C$49,,0)</f>
        <v>L</v>
      </c>
      <c r="K994" s="6">
        <f>_xlfn.XLOOKUP(D994,products!$A$2:$A$49,products!$D$2:$D$49,,0)</f>
        <v>2.5</v>
      </c>
      <c r="L994">
        <f>_xlfn.XLOOKUP(D994,products!$A$2:$A$49,products!$E$2:$E$49,,0)</f>
        <v>36.454999999999998</v>
      </c>
      <c r="M994">
        <f t="shared" si="45"/>
        <v>109.36499999999999</v>
      </c>
      <c r="N994" t="str">
        <f t="shared" si="46"/>
        <v>Liberica</v>
      </c>
      <c r="O994" t="str">
        <f t="shared" si="47"/>
        <v>Light</v>
      </c>
      <c r="P994" t="str">
        <f>_xlfn.XLOOKUP(orders!C994,customers!$A$2:$A$1001,customers!$I$2:$I$1001,,0)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_xlfn.XLOOKUP(orders!D995,products!$A$2:$A$49,products!$B$2:$B$49,,0)</f>
        <v>Ara</v>
      </c>
      <c r="J995" t="str">
        <f>_xlfn.XLOOKUP(D995,products!$A$2:$A$49,products!$C$2:$C$49,,0)</f>
        <v>L</v>
      </c>
      <c r="K995" s="6">
        <f>_xlfn.XLOOKUP(D995,products!$A$2:$A$49,products!$D$2:$D$49,,0)</f>
        <v>1</v>
      </c>
      <c r="L995">
        <f>_xlfn.XLOOKUP(D995,products!$A$2:$A$49,products!$E$2:$E$49,,0)</f>
        <v>12.95</v>
      </c>
      <c r="M995">
        <f t="shared" si="45"/>
        <v>77.699999999999989</v>
      </c>
      <c r="N995" t="str">
        <f t="shared" si="46"/>
        <v>Arabica</v>
      </c>
      <c r="O995" t="str">
        <f t="shared" si="47"/>
        <v>Light</v>
      </c>
      <c r="P995" t="str">
        <f>_xlfn.XLOOKUP(orders!C995,customers!$A$2:$A$1001,customers!$I$2:$I$1001,,0)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_xlfn.XLOOKUP(orders!D996,products!$A$2:$A$49,products!$B$2:$B$49,,0)</f>
        <v>Ara</v>
      </c>
      <c r="J996" t="str">
        <f>_xlfn.XLOOKUP(D996,products!$A$2:$A$49,products!$C$2:$C$49,,0)</f>
        <v>D</v>
      </c>
      <c r="K996" s="6">
        <f>_xlfn.XLOOKUP(D996,products!$A$2:$A$49,products!$D$2:$D$49,,0)</f>
        <v>0.2</v>
      </c>
      <c r="L996">
        <f>_xlfn.XLOOKUP(D996,products!$A$2:$A$49,products!$E$2:$E$49,,0)</f>
        <v>2.9849999999999999</v>
      </c>
      <c r="M996">
        <f t="shared" si="45"/>
        <v>8.9550000000000001</v>
      </c>
      <c r="N996" t="str">
        <f t="shared" si="46"/>
        <v>Arabica</v>
      </c>
      <c r="O996" t="str">
        <f t="shared" si="47"/>
        <v>Dark</v>
      </c>
      <c r="P996" t="str">
        <f>_xlfn.XLOOKUP(orders!C996,customers!$A$2:$A$1001,customers!$I$2:$I$1001,,0)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_xlfn.XLOOKUP(orders!D997,products!$A$2:$A$49,products!$B$2:$B$49,,0)</f>
        <v>Rob</v>
      </c>
      <c r="J997" t="str">
        <f>_xlfn.XLOOKUP(D997,products!$A$2:$A$49,products!$C$2:$C$49,,0)</f>
        <v>L</v>
      </c>
      <c r="K997" s="6">
        <f>_xlfn.XLOOKUP(D997,products!$A$2:$A$49,products!$D$2:$D$49,,0)</f>
        <v>2.5</v>
      </c>
      <c r="L997">
        <f>_xlfn.XLOOKUP(D997,products!$A$2:$A$49,products!$E$2:$E$49,,0)</f>
        <v>27.484999999999996</v>
      </c>
      <c r="M997">
        <f t="shared" si="45"/>
        <v>27.484999999999996</v>
      </c>
      <c r="N997" t="str">
        <f t="shared" si="46"/>
        <v>Robusta</v>
      </c>
      <c r="O997" t="str">
        <f t="shared" si="47"/>
        <v>Light</v>
      </c>
      <c r="P997" t="str">
        <f>_xlfn.XLOOKUP(orders!C997,customers!$A$2:$A$1001,customers!$I$2:$I$1001,,0)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_xlfn.XLOOKUP(orders!D998,products!$A$2:$A$49,products!$B$2:$B$49,,0)</f>
        <v>Rob</v>
      </c>
      <c r="J998" t="str">
        <f>_xlfn.XLOOKUP(D998,products!$A$2:$A$49,products!$C$2:$C$49,,0)</f>
        <v>M</v>
      </c>
      <c r="K998" s="6">
        <f>_xlfn.XLOOKUP(D998,products!$A$2:$A$49,products!$D$2:$D$49,,0)</f>
        <v>0.5</v>
      </c>
      <c r="L998">
        <f>_xlfn.XLOOKUP(D998,products!$A$2:$A$49,products!$E$2:$E$49,,0)</f>
        <v>5.97</v>
      </c>
      <c r="M998">
        <f t="shared" si="45"/>
        <v>29.849999999999998</v>
      </c>
      <c r="N998" t="str">
        <f t="shared" si="46"/>
        <v>Robusta</v>
      </c>
      <c r="O998" t="str">
        <f t="shared" si="47"/>
        <v>Medium</v>
      </c>
      <c r="P998" t="str">
        <f>_xlfn.XLOOKUP(orders!C998,customers!$A$2:$A$1001,customers!$I$2:$I$1001,,0)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_xlfn.XLOOKUP(orders!D999,products!$A$2:$A$49,products!$B$2:$B$49,,0)</f>
        <v>Ara</v>
      </c>
      <c r="J999" t="str">
        <f>_xlfn.XLOOKUP(D999,products!$A$2:$A$49,products!$C$2:$C$49,,0)</f>
        <v>M</v>
      </c>
      <c r="K999" s="6">
        <f>_xlfn.XLOOKUP(D999,products!$A$2:$A$49,products!$D$2:$D$49,,0)</f>
        <v>0.5</v>
      </c>
      <c r="L999">
        <f>_xlfn.XLOOKUP(D999,products!$A$2:$A$49,products!$E$2:$E$49,,0)</f>
        <v>6.75</v>
      </c>
      <c r="M999">
        <f t="shared" si="45"/>
        <v>27</v>
      </c>
      <c r="N999" t="str">
        <f t="shared" si="46"/>
        <v>Arabica</v>
      </c>
      <c r="O999" t="str">
        <f t="shared" si="47"/>
        <v>Medium</v>
      </c>
      <c r="P999" t="str">
        <f>_xlfn.XLOOKUP(orders!C999,customers!$A$2:$A$1001,customers!$I$2:$I$1001,,0)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_xlfn.XLOOKUP(orders!D1000,products!$A$2:$A$49,products!$B$2:$B$49,,0)</f>
        <v>Ara</v>
      </c>
      <c r="J1000" t="str">
        <f>_xlfn.XLOOKUP(D1000,products!$A$2:$A$49,products!$C$2:$C$49,,0)</f>
        <v>D</v>
      </c>
      <c r="K1000" s="6">
        <f>_xlfn.XLOOKUP(D1000,products!$A$2:$A$49,products!$D$2:$D$49,,0)</f>
        <v>1</v>
      </c>
      <c r="L1000">
        <f>_xlfn.XLOOKUP(D1000,products!$A$2:$A$49,products!$E$2:$E$49,,0)</f>
        <v>9.9499999999999993</v>
      </c>
      <c r="M1000">
        <f t="shared" si="45"/>
        <v>9.9499999999999993</v>
      </c>
      <c r="N1000" t="str">
        <f t="shared" si="46"/>
        <v>Arabica</v>
      </c>
      <c r="O1000" t="str">
        <f t="shared" si="47"/>
        <v>Dark</v>
      </c>
      <c r="P1000" t="str">
        <f>_xlfn.XLOOKUP(orders!C1000,customers!$A$2:$A$1001,customers!$I$2:$I$1001,,0)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_xlfn.XLOOKUP(orders!D1001,products!$A$2:$A$49,products!$B$2:$B$49,,0)</f>
        <v>Exc</v>
      </c>
      <c r="J1001" t="str">
        <f>_xlfn.XLOOKUP(D1001,products!$A$2:$A$49,products!$C$2:$C$49,,0)</f>
        <v>M</v>
      </c>
      <c r="K1001" s="6">
        <f>_xlfn.XLOOKUP(D1001,products!$A$2:$A$49,products!$D$2:$D$49,,0)</f>
        <v>0.2</v>
      </c>
      <c r="L1001">
        <f>_xlfn.XLOOKUP(D1001,products!$A$2:$A$49,products!$E$2:$E$49,,0)</f>
        <v>4.125</v>
      </c>
      <c r="M1001">
        <f t="shared" si="45"/>
        <v>12.375</v>
      </c>
      <c r="N1001" t="str">
        <f t="shared" si="46"/>
        <v>Excelsa</v>
      </c>
      <c r="O1001" t="str">
        <f t="shared" si="47"/>
        <v>Medium</v>
      </c>
      <c r="P1001" t="str">
        <f>_xlfn.XLOOKUP(orders!C1001,customers!$A$2:$A$1001,customers!$I$2:$I$1001,,0)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Top 5 Customers</vt:lpstr>
      <vt:lpstr>Sales By 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Manar Sami Abd.El.Haleem</cp:lastModifiedBy>
  <cp:revision/>
  <dcterms:created xsi:type="dcterms:W3CDTF">2022-11-26T09:51:45Z</dcterms:created>
  <dcterms:modified xsi:type="dcterms:W3CDTF">2023-10-31T22:40:35Z</dcterms:modified>
  <cp:category/>
  <cp:contentStatus/>
</cp:coreProperties>
</file>