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he Ultimate\Desktop\"/>
    </mc:Choice>
  </mc:AlternateContent>
  <xr:revisionPtr revIDLastSave="0" documentId="13_ncr:1_{AA5765EC-BBE8-4476-BBB5-0E0B10B3BA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O3" i="1"/>
  <c r="J9" i="1"/>
  <c r="O11" i="1"/>
  <c r="O10" i="1"/>
  <c r="O9" i="1"/>
  <c r="F11" i="1"/>
  <c r="F10" i="1"/>
  <c r="F9" i="1"/>
  <c r="E11" i="1"/>
  <c r="E10" i="1"/>
  <c r="E9" i="1"/>
  <c r="O5" i="1"/>
  <c r="F5" i="1"/>
  <c r="E5" i="1"/>
  <c r="O4" i="1"/>
  <c r="E4" i="1"/>
  <c r="F4" i="1"/>
  <c r="E3" i="1"/>
  <c r="F3" i="1"/>
  <c r="J11" i="1"/>
  <c r="I11" i="1"/>
  <c r="H11" i="1"/>
  <c r="G11" i="1"/>
  <c r="J10" i="1"/>
  <c r="I10" i="1"/>
  <c r="H10" i="1"/>
  <c r="G10" i="1"/>
  <c r="H9" i="1"/>
  <c r="I9" i="1"/>
  <c r="G9" i="1"/>
  <c r="J5" i="1"/>
  <c r="I5" i="1"/>
  <c r="H5" i="1"/>
  <c r="H4" i="1"/>
  <c r="J4" i="1"/>
  <c r="I4" i="1"/>
  <c r="G4" i="1"/>
  <c r="J3" i="1"/>
  <c r="I3" i="1"/>
  <c r="H3" i="1"/>
  <c r="G3" i="1"/>
</calcChain>
</file>

<file path=xl/sharedStrings.xml><?xml version="1.0" encoding="utf-8"?>
<sst xmlns="http://schemas.openxmlformats.org/spreadsheetml/2006/main" count="62" uniqueCount="38">
  <si>
    <t>Match</t>
  </si>
  <si>
    <t>Tournament</t>
  </si>
  <si>
    <t>Gonet Geneva Open</t>
  </si>
  <si>
    <t>Semifinals</t>
  </si>
  <si>
    <t>Player1</t>
  </si>
  <si>
    <t>Player2</t>
  </si>
  <si>
    <t>Grigor Dimitrov</t>
  </si>
  <si>
    <t>Taylor Fritz</t>
  </si>
  <si>
    <t>Nicolas Jarry</t>
  </si>
  <si>
    <t>Upcoming Matches</t>
  </si>
  <si>
    <t>Points Dif</t>
  </si>
  <si>
    <t>Age Dif</t>
  </si>
  <si>
    <t>RS Dif</t>
  </si>
  <si>
    <t>Rs Win Dif</t>
  </si>
  <si>
    <t>RS WinP Dif</t>
  </si>
  <si>
    <t>Yearly Wins Dif</t>
  </si>
  <si>
    <t>p1 Matches Played</t>
  </si>
  <si>
    <t>p1 Peak Elo</t>
  </si>
  <si>
    <t>p2 Matches Played</t>
  </si>
  <si>
    <t>p2 Peak Elo</t>
  </si>
  <si>
    <t>Rank Dif</t>
  </si>
  <si>
    <t>Alexander Zverev</t>
  </si>
  <si>
    <t>French Open</t>
  </si>
  <si>
    <t>First Round</t>
  </si>
  <si>
    <t>Jiri Vesely</t>
  </si>
  <si>
    <t>Stefanos Tsitsipas</t>
  </si>
  <si>
    <t>Past Matches</t>
  </si>
  <si>
    <t>Christopher Eubanks</t>
  </si>
  <si>
    <t>Benoit Paire</t>
  </si>
  <si>
    <t xml:space="preserve">Final </t>
  </si>
  <si>
    <t>Alexander Bublik</t>
  </si>
  <si>
    <t>Marcos Giron</t>
  </si>
  <si>
    <t>Winner</t>
  </si>
  <si>
    <t>P1</t>
  </si>
  <si>
    <t>P2</t>
  </si>
  <si>
    <t>Ilya Ivashka</t>
  </si>
  <si>
    <t>Guido Pella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</si>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</sst>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G20" sqref="G20"/>
    </sheetView>
  </sheetViews>
  <sheetFormatPr defaultRowHeight="15" x14ac:dyDescent="0.25"/>
  <cols>
    <col min="1" max="1" width="19.140625" bestFit="1" customWidth="1"/>
    <col min="2" max="2" width="11" bestFit="1" customWidth="1"/>
    <col min="3" max="3" width="19.42578125" bestFit="1" customWidth="1"/>
    <col min="4" max="4" width="17" bestFit="1" customWidth="1"/>
    <col min="5" max="5" width="14.7109375" bestFit="1" customWidth="1"/>
    <col min="6" max="6" width="7.85546875" bestFit="1" customWidth="1"/>
    <col min="7" max="7" width="15.5703125" bestFit="1" customWidth="1"/>
    <col min="8" max="8" width="12" bestFit="1" customWidth="1"/>
    <col min="9" max="9" width="15" bestFit="1" customWidth="1"/>
    <col min="10" max="10" width="14.42578125" bestFit="1" customWidth="1"/>
    <col min="11" max="11" width="17.7109375" bestFit="1" customWidth="1"/>
    <col min="12" max="12" width="11" bestFit="1" customWidth="1"/>
    <col min="13" max="13" width="17.7109375" bestFit="1" customWidth="1"/>
    <col min="14" max="14" width="11" bestFit="1" customWidth="1"/>
    <col min="15" max="15" width="8.28515625" bestFit="1" customWidth="1"/>
    <col min="16" max="17" width="10.140625" bestFit="1" customWidth="1"/>
  </cols>
  <sheetData>
    <row r="1" spans="1:17" x14ac:dyDescent="0.25">
      <c r="A1" s="7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x14ac:dyDescent="0.25">
      <c r="A2" s="3" t="s">
        <v>1</v>
      </c>
      <c r="B2" s="3" t="s">
        <v>0</v>
      </c>
      <c r="C2" s="3" t="s">
        <v>4</v>
      </c>
      <c r="D2" s="3" t="s">
        <v>5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N2" s="9" t="s">
        <v>19</v>
      </c>
      <c r="O2" s="9" t="s">
        <v>20</v>
      </c>
      <c r="P2" s="9" t="s">
        <v>37</v>
      </c>
    </row>
    <row r="3" spans="1:17" x14ac:dyDescent="0.25">
      <c r="A3" s="3" t="s">
        <v>2</v>
      </c>
      <c r="B3" s="3" t="s">
        <v>3</v>
      </c>
      <c r="C3" s="3" t="s">
        <v>6</v>
      </c>
      <c r="D3" s="3" t="s">
        <v>7</v>
      </c>
      <c r="E3" s="3">
        <f>1170-2930</f>
        <v>-1760</v>
      </c>
      <c r="F3" s="3">
        <f>39.9-24.7</f>
        <v>15.2</v>
      </c>
      <c r="G3" s="3">
        <f>3901-2137</f>
        <v>1764</v>
      </c>
      <c r="H3" s="3">
        <f>2247-1193</f>
        <v>1054</v>
      </c>
      <c r="I3" s="3">
        <f>0.576006152-0.558259242</f>
        <v>1.774691000000006E-2</v>
      </c>
      <c r="J3" s="3">
        <f>9-25</f>
        <v>-16</v>
      </c>
      <c r="K3" s="3">
        <v>597</v>
      </c>
      <c r="L3" s="3">
        <v>2108.4158710000002</v>
      </c>
      <c r="M3" s="3">
        <v>338</v>
      </c>
      <c r="N3" s="3">
        <v>2087.313165</v>
      </c>
      <c r="O3" s="3">
        <f>32-13</f>
        <v>19</v>
      </c>
      <c r="P3" s="9">
        <v>1</v>
      </c>
    </row>
    <row r="4" spans="1:17" x14ac:dyDescent="0.25">
      <c r="A4" s="3" t="s">
        <v>2</v>
      </c>
      <c r="B4" s="3" t="s">
        <v>3</v>
      </c>
      <c r="C4" s="3" t="s">
        <v>8</v>
      </c>
      <c r="D4" s="3" t="s">
        <v>21</v>
      </c>
      <c r="E4" s="3">
        <f>878-7075</f>
        <v>-6197</v>
      </c>
      <c r="F4" s="3">
        <f>27.9-25</f>
        <v>2.8999999999999986</v>
      </c>
      <c r="G4" s="3">
        <f>738-3226</f>
        <v>-2488</v>
      </c>
      <c r="H4" s="3">
        <f>1518-2633</f>
        <v>-1115</v>
      </c>
      <c r="I4" s="3">
        <f>0.475609756-0.675759454</f>
        <v>-0.20014969800000004</v>
      </c>
      <c r="J4" s="3">
        <f>12-11</f>
        <v>1</v>
      </c>
      <c r="K4" s="3">
        <v>133</v>
      </c>
      <c r="L4" s="3">
        <v>1864.213489</v>
      </c>
      <c r="M4" s="3">
        <v>464</v>
      </c>
      <c r="N4" s="3">
        <v>2186.9133860000002</v>
      </c>
      <c r="O4" s="3">
        <f>51-3</f>
        <v>48</v>
      </c>
      <c r="P4" s="9">
        <v>1</v>
      </c>
    </row>
    <row r="5" spans="1:17" x14ac:dyDescent="0.25">
      <c r="A5" s="3" t="s">
        <v>22</v>
      </c>
      <c r="B5" s="9" t="s">
        <v>23</v>
      </c>
      <c r="C5" s="3" t="s">
        <v>24</v>
      </c>
      <c r="D5" s="3" t="s">
        <v>25</v>
      </c>
      <c r="E5" s="3">
        <f>709-6100</f>
        <v>-5391</v>
      </c>
      <c r="F5" s="3">
        <f>29.1-23.8</f>
        <v>5.3000000000000007</v>
      </c>
      <c r="G5" s="3">
        <f>1518-2633</f>
        <v>-1115</v>
      </c>
      <c r="H5" s="3">
        <f>683-1789</f>
        <v>-1106</v>
      </c>
      <c r="I5" s="3">
        <f>0.449934124-0.679453095</f>
        <v>-0.22951897099999996</v>
      </c>
      <c r="J5" s="3">
        <f>8-19</f>
        <v>-11</v>
      </c>
      <c r="K5" s="3">
        <v>265</v>
      </c>
      <c r="L5" s="3">
        <v>1836.593118</v>
      </c>
      <c r="M5" s="3">
        <v>377</v>
      </c>
      <c r="N5" s="3">
        <v>2185.3515109999998</v>
      </c>
      <c r="O5" s="3">
        <f>68-5</f>
        <v>63</v>
      </c>
      <c r="P5" s="9">
        <v>1</v>
      </c>
    </row>
    <row r="7" spans="1:17" x14ac:dyDescent="0.25">
      <c r="A7" s="7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7" x14ac:dyDescent="0.25">
      <c r="A8" s="3" t="s">
        <v>1</v>
      </c>
      <c r="B8" s="3" t="s">
        <v>0</v>
      </c>
      <c r="C8" s="3" t="s">
        <v>4</v>
      </c>
      <c r="D8" s="3" t="s">
        <v>5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9" t="s">
        <v>15</v>
      </c>
      <c r="K8" s="9" t="s">
        <v>16</v>
      </c>
      <c r="L8" s="9" t="s">
        <v>17</v>
      </c>
      <c r="M8" s="9" t="s">
        <v>18</v>
      </c>
      <c r="N8" s="9" t="s">
        <v>19</v>
      </c>
      <c r="O8" s="9" t="s">
        <v>20</v>
      </c>
      <c r="P8" s="3" t="s">
        <v>32</v>
      </c>
      <c r="Q8" s="9" t="s">
        <v>37</v>
      </c>
    </row>
    <row r="9" spans="1:17" x14ac:dyDescent="0.25">
      <c r="A9" s="3" t="s">
        <v>2</v>
      </c>
      <c r="B9" s="3" t="s">
        <v>29</v>
      </c>
      <c r="C9" s="10" t="s">
        <v>27</v>
      </c>
      <c r="D9" s="3" t="s">
        <v>28</v>
      </c>
      <c r="E9" s="3">
        <f>180-1270</f>
        <v>-1090</v>
      </c>
      <c r="F9" s="3">
        <f>25.8-32.4</f>
        <v>-6.5999999999999979</v>
      </c>
      <c r="G9" s="3">
        <f>244-2952</f>
        <v>-2708</v>
      </c>
      <c r="H9" s="3">
        <f>83-1288</f>
        <v>-1205</v>
      </c>
      <c r="I9" s="3">
        <f>0.340163934-0.436314363</f>
        <v>-9.6150428999999982E-2</v>
      </c>
      <c r="J9" s="3">
        <f>6-0</f>
        <v>6</v>
      </c>
      <c r="K9" s="3">
        <v>43</v>
      </c>
      <c r="L9" s="3">
        <v>1730.0115430000001</v>
      </c>
      <c r="M9" s="3">
        <v>499</v>
      </c>
      <c r="N9" s="3">
        <v>1889.286004</v>
      </c>
      <c r="O9" s="4">
        <f>157-47</f>
        <v>110</v>
      </c>
      <c r="P9" s="3" t="s">
        <v>33</v>
      </c>
      <c r="Q9" s="9">
        <v>1</v>
      </c>
    </row>
    <row r="10" spans="1:17" x14ac:dyDescent="0.25">
      <c r="A10" s="3" t="s">
        <v>2</v>
      </c>
      <c r="B10" s="3" t="s">
        <v>29</v>
      </c>
      <c r="C10" s="3" t="s">
        <v>30</v>
      </c>
      <c r="D10" s="10" t="s">
        <v>31</v>
      </c>
      <c r="E10" s="3">
        <f>1391-1077</f>
        <v>314</v>
      </c>
      <c r="F10" s="3">
        <f>24.7-28.1</f>
        <v>-3.4000000000000021</v>
      </c>
      <c r="G10" s="3">
        <f>1214-763</f>
        <v>451</v>
      </c>
      <c r="H10" s="3">
        <f>601-329</f>
        <v>272</v>
      </c>
      <c r="I10" s="3">
        <f>0.495057661-0.431192661</f>
        <v>6.3865000000000005E-2</v>
      </c>
      <c r="J10" s="3">
        <f>5-7</f>
        <v>-2</v>
      </c>
      <c r="K10" s="3">
        <v>210</v>
      </c>
      <c r="L10" s="3">
        <v>1886.1712809999999</v>
      </c>
      <c r="M10" s="3">
        <v>130</v>
      </c>
      <c r="N10" s="3">
        <v>1900.2871299999999</v>
      </c>
      <c r="O10" s="4">
        <f>33-56</f>
        <v>-23</v>
      </c>
      <c r="P10" s="3" t="s">
        <v>34</v>
      </c>
      <c r="Q10" s="9">
        <v>1</v>
      </c>
    </row>
    <row r="11" spans="1:17" x14ac:dyDescent="0.25">
      <c r="A11" s="3" t="s">
        <v>2</v>
      </c>
      <c r="B11" s="3" t="s">
        <v>29</v>
      </c>
      <c r="C11" s="3" t="s">
        <v>36</v>
      </c>
      <c r="D11" s="3" t="s">
        <v>35</v>
      </c>
      <c r="E11" s="3">
        <f>866-1370</f>
        <v>-504</v>
      </c>
      <c r="F11" s="3">
        <f>31.4-27.5</f>
        <v>3.8999999999999986</v>
      </c>
      <c r="G11" s="3">
        <f>1483-866</f>
        <v>617</v>
      </c>
      <c r="H11" s="3">
        <f>673-418</f>
        <v>255</v>
      </c>
      <c r="I11" s="3">
        <f>0.453809845-0.482678984</f>
        <v>-2.8869138999999988E-2</v>
      </c>
      <c r="J11" s="3">
        <f>3-4</f>
        <v>-1</v>
      </c>
      <c r="K11" s="3">
        <v>256</v>
      </c>
      <c r="L11" s="3">
        <v>1907.408662</v>
      </c>
      <c r="M11" s="3">
        <v>152</v>
      </c>
      <c r="N11" s="3">
        <v>1961.0190439999999</v>
      </c>
      <c r="O11" s="4">
        <f>82-45</f>
        <v>37</v>
      </c>
      <c r="P11" s="3" t="s">
        <v>34</v>
      </c>
      <c r="Q11" s="9">
        <v>1</v>
      </c>
    </row>
    <row r="12" spans="1:17" x14ac:dyDescent="0.25">
      <c r="E12" s="5"/>
    </row>
    <row r="14" spans="1:17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7" x14ac:dyDescent="0.25">
      <c r="A15" s="6"/>
      <c r="B15" s="6"/>
      <c r="C15" s="2"/>
      <c r="D15" s="6"/>
      <c r="E15" s="6"/>
      <c r="F15" s="6"/>
      <c r="G15" s="6"/>
      <c r="H15" s="6"/>
      <c r="I15" s="2"/>
      <c r="J15" s="2"/>
    </row>
    <row r="16" spans="1:17" x14ac:dyDescent="0.25">
      <c r="A16" s="6"/>
      <c r="B16" s="11"/>
      <c r="C16" s="11"/>
      <c r="D16" s="11"/>
      <c r="E16" s="6"/>
      <c r="F16" s="6"/>
      <c r="G16" s="2"/>
      <c r="H16" s="2"/>
      <c r="I16" s="2"/>
      <c r="J16" s="2"/>
    </row>
    <row r="17" spans="1:10" x14ac:dyDescent="0.25">
      <c r="A17" s="8"/>
      <c r="B17" s="12"/>
      <c r="C17" s="12"/>
      <c r="D17" s="12"/>
      <c r="E17" s="1"/>
      <c r="F17" s="1"/>
      <c r="G17" s="1"/>
      <c r="H17" s="1"/>
      <c r="I17" s="1"/>
      <c r="J17" s="1"/>
    </row>
    <row r="18" spans="1:10" x14ac:dyDescent="0.25">
      <c r="A18" s="8"/>
      <c r="B18" s="12"/>
      <c r="C18" s="12"/>
      <c r="D18" s="12"/>
    </row>
    <row r="19" spans="1:10" x14ac:dyDescent="0.25">
      <c r="A19" s="8"/>
      <c r="B19" s="12"/>
      <c r="C19" s="12"/>
      <c r="D19" s="12"/>
    </row>
    <row r="20" spans="1:10" x14ac:dyDescent="0.25">
      <c r="A20" s="8"/>
      <c r="B20" s="12"/>
      <c r="C20" s="12"/>
      <c r="D20" s="12"/>
    </row>
    <row r="21" spans="1:10" x14ac:dyDescent="0.25">
      <c r="A21" s="8"/>
      <c r="B21" s="12"/>
      <c r="C21" s="12"/>
      <c r="D21" s="12"/>
    </row>
    <row r="22" spans="1:10" x14ac:dyDescent="0.25">
      <c r="A22" s="8"/>
      <c r="B22" s="12"/>
      <c r="C22" s="12"/>
      <c r="D22" s="12"/>
    </row>
    <row r="23" spans="1:10" x14ac:dyDescent="0.25">
      <c r="A23" s="8"/>
      <c r="B23" s="12"/>
      <c r="C23" s="12"/>
      <c r="D23" s="12"/>
    </row>
    <row r="24" spans="1:10" x14ac:dyDescent="0.25">
      <c r="A24" s="8"/>
      <c r="B24" s="12"/>
      <c r="C24" s="12"/>
      <c r="D24" s="12"/>
    </row>
    <row r="25" spans="1:10" x14ac:dyDescent="0.25">
      <c r="A25" s="8"/>
      <c r="B25" s="12"/>
      <c r="C25" s="12"/>
      <c r="D25" s="12"/>
    </row>
    <row r="26" spans="1:10" x14ac:dyDescent="0.25">
      <c r="A26" s="8"/>
      <c r="B26" s="12"/>
      <c r="C26" s="8"/>
      <c r="D26" s="12"/>
    </row>
    <row r="27" spans="1:10" x14ac:dyDescent="0.25">
      <c r="A27" s="8"/>
      <c r="B27" s="8"/>
      <c r="C27" s="8"/>
      <c r="D27" s="8"/>
    </row>
    <row r="28" spans="1:10" x14ac:dyDescent="0.25">
      <c r="A28" s="8"/>
      <c r="B28" s="8"/>
      <c r="C28" s="8"/>
      <c r="D2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TheUltimate</dc:creator>
  <cp:lastModifiedBy>The Ultimate</cp:lastModifiedBy>
  <dcterms:created xsi:type="dcterms:W3CDTF">2015-06-05T18:17:20Z</dcterms:created>
  <dcterms:modified xsi:type="dcterms:W3CDTF">2023-05-26T07:45:12Z</dcterms:modified>
</cp:coreProperties>
</file>