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seela Clients" sheetId="1" r:id="rId4"/>
    <sheet state="hidden" name="Pivot Table 1" sheetId="2" r:id="rId5"/>
    <sheet state="hidden" name="canceled" sheetId="3" r:id="rId6"/>
    <sheet state="hidden" name="Sheet6" sheetId="4" r:id="rId7"/>
    <sheet state="hidden" name="rejected shops" sheetId="5" r:id="rId8"/>
    <sheet state="hidden" name="Sheet2" sheetId="6" r:id="rId9"/>
  </sheets>
  <definedNames>
    <definedName hidden="1" localSheetId="0" name="_xlnm._FilterDatabase">'Joseela Clients'!$A$1:$AD$297</definedName>
    <definedName hidden="1" localSheetId="1" name="_xlnm._FilterDatabase">'Pivot Table 1'!$A$2:$F$84</definedName>
    <definedName hidden="1" localSheetId="3" name="_xlnm._FilterDatabase">Sheet6!$A$1:$I$88</definedName>
    <definedName hidden="1" localSheetId="0" name="Z_6CAE2670_F5F7_4FDB_8894_27544A70AEAB_.wvu.FilterData">'Joseela Clients'!$A$1:$AD$69</definedName>
    <definedName hidden="1" localSheetId="0" name="Z_0ECEE35A_8C9B_4450_A59E_32E9DD6F7C3C_.wvu.FilterData">'Joseela Clients'!$A$1:$AD$297</definedName>
  </definedNames>
  <calcPr/>
  <customWorkbookViews>
    <customWorkbookView activeSheetId="0" maximized="1" windowHeight="0" windowWidth="0" guid="{6CAE2670-F5F7-4FDB-8894-27544A70AEAB}" name="Filter 2"/>
    <customWorkbookView activeSheetId="0" maximized="1" windowHeight="0" windowWidth="0" guid="{0ECEE35A-8C9B-4450-A59E-32E9DD6F7C3C}" name="Filter 1"/>
  </customWorkbookViews>
  <pivotCaches>
    <pivotCache cacheId="0" r:id="rId10"/>
  </pivotCaches>
  <extLst>
    <ext uri="GoogleSheetsCustomDataVersion1">
      <go:sheetsCustomData xmlns:go="http://customooxmlschemas.google.com/" r:id="rId11" roundtripDataSignature="AMtx7miYnxAxXjKLFegzHd89Jfm8BNw/xg=="/>
    </ext>
  </extLst>
</workbook>
</file>

<file path=xl/sharedStrings.xml><?xml version="1.0" encoding="utf-8"?>
<sst xmlns="http://schemas.openxmlformats.org/spreadsheetml/2006/main" count="2743" uniqueCount="1168">
  <si>
    <t>SR</t>
  </si>
  <si>
    <t>Shop Name (Arabic)</t>
  </si>
  <si>
    <t>Shop Name (English)</t>
  </si>
  <si>
    <t>City</t>
  </si>
  <si>
    <t>Category</t>
  </si>
  <si>
    <t>Building No</t>
  </si>
  <si>
    <t>Street Name</t>
  </si>
  <si>
    <t>Address</t>
  </si>
  <si>
    <t>Comercial Registry No</t>
  </si>
  <si>
    <t>Tax Number/On</t>
  </si>
  <si>
    <t>Owner Name</t>
  </si>
  <si>
    <t>Owner Number</t>
  </si>
  <si>
    <t>Manager Name</t>
  </si>
  <si>
    <t>Manager Number</t>
  </si>
  <si>
    <t>Open In</t>
  </si>
  <si>
    <t>Close In</t>
  </si>
  <si>
    <t>Day Off</t>
  </si>
  <si>
    <t>Shop Numbers</t>
  </si>
  <si>
    <t>Landline No</t>
  </si>
  <si>
    <t>Delivery Fee</t>
  </si>
  <si>
    <t>Delivery Time</t>
  </si>
  <si>
    <t>Account Email</t>
  </si>
  <si>
    <t>Persentage</t>
  </si>
  <si>
    <t>Source</t>
  </si>
  <si>
    <t>Comment</t>
  </si>
  <si>
    <t>Latitude</t>
  </si>
  <si>
    <t>Longitude</t>
  </si>
  <si>
    <t>Deal Date</t>
  </si>
  <si>
    <t>password</t>
  </si>
  <si>
    <t>QR Code</t>
  </si>
  <si>
    <t>ميك اب Twins</t>
  </si>
  <si>
    <t>Twins</t>
  </si>
  <si>
    <t>Hadayek Al Ahram</t>
  </si>
  <si>
    <t>Accessories</t>
  </si>
  <si>
    <t>208 ه</t>
  </si>
  <si>
    <t>208 ه . ابراج عز العرب . البوابة الثانية القديمة</t>
  </si>
  <si>
    <t>N/A</t>
  </si>
  <si>
    <t>مينا</t>
  </si>
  <si>
    <t>Per Order</t>
  </si>
  <si>
    <t>45 MIN</t>
  </si>
  <si>
    <t>largpop93@gmail.com</t>
  </si>
  <si>
    <t>Outdoor</t>
  </si>
  <si>
    <t>active</t>
  </si>
  <si>
    <t>https://play.google.com/store/apps/details?id=com.beefirst.josseela&amp;referrer=largpop93@gmail.com</t>
  </si>
  <si>
    <t>حامل المسك</t>
  </si>
  <si>
    <t>Hamel El Mesk</t>
  </si>
  <si>
    <t>31 و</t>
  </si>
  <si>
    <t>شارع البوابة الثانية القديمة</t>
  </si>
  <si>
    <t>31 و شارع البوابة الثانية القديمة</t>
  </si>
  <si>
    <t>محمد صلاح</t>
  </si>
  <si>
    <t>5 : 15 EGP</t>
  </si>
  <si>
    <t>30 MIN</t>
  </si>
  <si>
    <t>cydosava@decabg.eu</t>
  </si>
  <si>
    <t>Telesales/Social Media</t>
  </si>
  <si>
    <t>mm123123</t>
  </si>
  <si>
    <t>https://play.google.com/store/apps/details?id=com.beefirst.josseela&amp;referrer=cydosava@decabg.eu</t>
  </si>
  <si>
    <t>A2z Car Service</t>
  </si>
  <si>
    <t>Automotive</t>
  </si>
  <si>
    <t>265 ل</t>
  </si>
  <si>
    <t>265 ل . شارع العشرين . شارع الجيش . البوابة الرابعة</t>
  </si>
  <si>
    <t>احمد محمد حجازي</t>
  </si>
  <si>
    <t>ahjazy519@gmail.com</t>
  </si>
  <si>
    <t>https://play.google.com/store/apps/details?id=com.beefirst.josseela&amp;referrer=ahjazy519@gmail.com</t>
  </si>
  <si>
    <t>دبي كار كير</t>
  </si>
  <si>
    <t>Dubai Car Care</t>
  </si>
  <si>
    <t>426 ل</t>
  </si>
  <si>
    <t>426 ل . ش الجيش . البوابة الرابعة . بجوار النساجون</t>
  </si>
  <si>
    <t>خليل محمود محمد</t>
  </si>
  <si>
    <t>kh0314480@gmail.com</t>
  </si>
  <si>
    <t>https://play.google.com/store/apps/details?id=com.beefirst.josseela&amp;referrer=kh0314480@gmail.com</t>
  </si>
  <si>
    <t>مركز الميري</t>
  </si>
  <si>
    <t>Al meery Car wash</t>
  </si>
  <si>
    <t>109 ك</t>
  </si>
  <si>
    <t xml:space="preserve">شارع الضغط </t>
  </si>
  <si>
    <t xml:space="preserve">109 ك شارع الضغط البوابه التانيه القديمه </t>
  </si>
  <si>
    <t xml:space="preserve">وليد الميري </t>
  </si>
  <si>
    <t>01273561119</t>
  </si>
  <si>
    <t>01273561119 - 01001616019</t>
  </si>
  <si>
    <t>waleedelmeery11@gmail.com</t>
  </si>
  <si>
    <t>https://play.google.com/store/apps/details?id=com.beefirst.josseela&amp;referrer=waleedelmeery11@gmail.com</t>
  </si>
  <si>
    <t>العوامرى لكماليات و إكسسوارات السيارات</t>
  </si>
  <si>
    <t xml:space="preserve">Al Awamery for accessories </t>
  </si>
  <si>
    <t>ط348</t>
  </si>
  <si>
    <t xml:space="preserve">شارع-البوابه الرابعه </t>
  </si>
  <si>
    <t xml:space="preserve">ط348 شارع الجيش-البوابه الرابعه </t>
  </si>
  <si>
    <t>مصطفي العومري</t>
  </si>
  <si>
    <t>01148899108</t>
  </si>
  <si>
    <t>احمد العومرري</t>
  </si>
  <si>
    <t>01000844336</t>
  </si>
  <si>
    <t xml:space="preserve">Sunday </t>
  </si>
  <si>
    <t>01142290289</t>
  </si>
  <si>
    <t>0233772420</t>
  </si>
  <si>
    <t xml:space="preserve">mmido6923@gmail.com </t>
  </si>
  <si>
    <r>
      <rPr>
        <rFont val="Calibri"/>
        <color rgb="FF1155CC"/>
        <sz val="11.0"/>
        <u/>
      </rPr>
      <t>https://play.google.com/store/apps/details?id=com.beefirst.josseela&amp;referrer=mmido6923@gmail.com</t>
    </r>
    <r>
      <rPr>
        <rFont val="Calibri"/>
        <color rgb="FF0563C1"/>
        <sz val="11.0"/>
        <u/>
      </rPr>
      <t xml:space="preserve"> </t>
    </r>
  </si>
  <si>
    <t>Pink &amp; Blue</t>
  </si>
  <si>
    <t xml:space="preserve">Pink&amp;Blue	</t>
  </si>
  <si>
    <t>Babies</t>
  </si>
  <si>
    <t>260 ع</t>
  </si>
  <si>
    <t xml:space="preserve">260 ع . شارع الجيش . البوابة الرابعة </t>
  </si>
  <si>
    <t>شيماء</t>
  </si>
  <si>
    <t>20 EGP</t>
  </si>
  <si>
    <t>alshimaamonir@gmail.com</t>
  </si>
  <si>
    <t>https://play.google.com/store/apps/details?id=com.beefirst.josseela&amp;referrer=alshimaamonir@gmail.com</t>
  </si>
  <si>
    <t xml:space="preserve">حضانة ومدرسة كيدز كرايتف </t>
  </si>
  <si>
    <t xml:space="preserve">Creative Kids academy </t>
  </si>
  <si>
    <t>29 ن</t>
  </si>
  <si>
    <t>ش العشرين بين ل ، ن</t>
  </si>
  <si>
    <t>29 ن . ش العشرين . بجوار سوبرماركت مرحبا . بين البوابة الثالثة والرابعة</t>
  </si>
  <si>
    <t>Creative Kids Nursery and-Pre school</t>
  </si>
  <si>
    <t>1142514359</t>
  </si>
  <si>
    <t>Fri &amp; Sat</t>
  </si>
  <si>
    <t>23390843</t>
  </si>
  <si>
    <t>creativekids1010@gmail.com</t>
  </si>
  <si>
    <t>https://play.google.com/store/apps/details?id=com.beefirst.josseela&amp;referrer=creativekids1010@gmail.com</t>
  </si>
  <si>
    <t>صالون عادل &amp; عيد 1</t>
  </si>
  <si>
    <t>Salon Adel&amp;Aeed</t>
  </si>
  <si>
    <t>Beauty Center</t>
  </si>
  <si>
    <t>209 ط</t>
  </si>
  <si>
    <t>209 ط . ش العشرين . البوابة الثانية القديمة</t>
  </si>
  <si>
    <t>ادم عصام</t>
  </si>
  <si>
    <t>salamhosam573@gmail.com</t>
  </si>
  <si>
    <t>https://play.google.com/store/apps/details?id=com.beefirst.josseela&amp;referrer=essamadm122@gmail.com</t>
  </si>
  <si>
    <t>صالون عادل &amp; عيد 2</t>
  </si>
  <si>
    <t>353 ط</t>
  </si>
  <si>
    <t>353 ط . شارع الجيش بجوار كشري زيزو. البوابة الرابعة</t>
  </si>
  <si>
    <t>عادل عوض</t>
  </si>
  <si>
    <t>صالون ادم</t>
  </si>
  <si>
    <t>Salon Adam</t>
  </si>
  <si>
    <t>beauty center</t>
  </si>
  <si>
    <t>ه 208</t>
  </si>
  <si>
    <t>شارع البوابه الثانيه القديم-بوابة خفرع</t>
  </si>
  <si>
    <t>ه 208 شارع البوابه الثانيه القديم-بوابة خفرع</t>
  </si>
  <si>
    <t>أدم عصام</t>
  </si>
  <si>
    <t>Essamadm122@gmail.com</t>
  </si>
  <si>
    <t>https://play.google.com/store/apps/details?id=com.beefirst.josseela&amp;referrer=Essamadm122@gmail.com</t>
  </si>
  <si>
    <t>المصري صالون</t>
  </si>
  <si>
    <t>El-Masry Salon</t>
  </si>
  <si>
    <t>46 ع</t>
  </si>
  <si>
    <t>شارع الخزان . البوابة الثالثة</t>
  </si>
  <si>
    <t>46 ع شارع الخزان . البوابة الثالثة . حدائق الاهرام</t>
  </si>
  <si>
    <t>عبده المصري</t>
  </si>
  <si>
    <t>abdo.almaasry@gmail.com</t>
  </si>
  <si>
    <t>https://play.google.com/store/apps/details?id=com.beefirst.josseela&amp;referrer=abdo.almaasry@gmail.com</t>
  </si>
  <si>
    <t>كوافير المصري</t>
  </si>
  <si>
    <t>salon El Masry (Men)</t>
  </si>
  <si>
    <t>213 ط</t>
  </si>
  <si>
    <t>شارع الضغط</t>
  </si>
  <si>
    <t>213 شارع الضغط . البوابة الثانية</t>
  </si>
  <si>
    <t>فتحي المصري</t>
  </si>
  <si>
    <t>ايهاب عامر</t>
  </si>
  <si>
    <t>Monday</t>
  </si>
  <si>
    <t>wegylive@thichanthit.com</t>
  </si>
  <si>
    <t>https://play.google.com/store/apps/details?id=com.beefirst.josseela&amp;referrer=amr55562@yahoo.com</t>
  </si>
  <si>
    <t>بيوتى سنتر غادة</t>
  </si>
  <si>
    <t>Beauty Center Ghada</t>
  </si>
  <si>
    <t>Beauty Centers</t>
  </si>
  <si>
    <t>242 ن</t>
  </si>
  <si>
    <t>شارع الخزان</t>
  </si>
  <si>
    <t>242 ن . ش الخزان . البوابة الرابعة . بجوار مكة للادوات الصحية</t>
  </si>
  <si>
    <t>غادة</t>
  </si>
  <si>
    <t>24 HOURS</t>
  </si>
  <si>
    <t xml:space="preserve">rahmaalli101066@gmail.com
</t>
  </si>
  <si>
    <r>
      <rPr>
        <rFont val="Calibri"/>
        <color rgb="FF1155CC"/>
        <sz val="11.0"/>
        <u/>
      </rPr>
      <t>https://play.google.com/store/apps/details?id=com.beefirst.josseela&amp;referrer=rahmaalli101066@gmail.com</t>
    </r>
    <r>
      <rPr>
        <rFont val="Calibri"/>
        <color rgb="FF000000"/>
        <sz val="11.0"/>
        <u/>
      </rPr>
      <t xml:space="preserve">
</t>
    </r>
  </si>
  <si>
    <t>منظفات تساهيل</t>
  </si>
  <si>
    <t>Monzefat Tsahel</t>
  </si>
  <si>
    <t>Cleaning Tools</t>
  </si>
  <si>
    <t>260 ل</t>
  </si>
  <si>
    <t>260 ل . اابوابة الرابعة بين ل / ن</t>
  </si>
  <si>
    <t>260 ل . البوابة الرابعة بين ل / ن . حدائق الاهرام</t>
  </si>
  <si>
    <t>احمد نادي</t>
  </si>
  <si>
    <t>15 MIN</t>
  </si>
  <si>
    <t>nady48300@gmail.com</t>
  </si>
  <si>
    <t>https://play.google.com/store/apps/details?id=com.beefirst.josseela&amp;referrer=nady48300@gmail.com</t>
  </si>
  <si>
    <t>منظفات الزهري</t>
  </si>
  <si>
    <t>monzefat El-Zahry</t>
  </si>
  <si>
    <t>79 ك</t>
  </si>
  <si>
    <t>79 ك . بعد الظغط . البوابة الثانية القديمة</t>
  </si>
  <si>
    <t>سيد الزهري</t>
  </si>
  <si>
    <t>1119508314 - 01028411861</t>
  </si>
  <si>
    <t>5 EGP</t>
  </si>
  <si>
    <t>saydelzahry@gmail.com</t>
  </si>
  <si>
    <t>https://play.google.com/store/apps/details?id=com.beefirst.josseela&amp;referrer=saydelzahry@gmail.com</t>
  </si>
  <si>
    <t>هايبر دريم</t>
  </si>
  <si>
    <t>Hyber Dream</t>
  </si>
  <si>
    <t>59 ط</t>
  </si>
  <si>
    <t>البوابة الثانية</t>
  </si>
  <si>
    <t>حدائق الاهرام عمارة 59 ط البوابة الثانية (خفرع) الشارع الرئيسي</t>
  </si>
  <si>
    <t>احمد شاكر</t>
  </si>
  <si>
    <t>ahmedmido.am60@gmail.com</t>
  </si>
  <si>
    <t>Old Data</t>
  </si>
  <si>
    <t>https://play.google.com/store/apps/details?id=com.beefirst.josseela&amp;referrer=ahmedmido.am60@gmail.com</t>
  </si>
  <si>
    <t>د. براند</t>
  </si>
  <si>
    <t>DR. Brand</t>
  </si>
  <si>
    <t>Cosmetics /Accessories</t>
  </si>
  <si>
    <t>129 ط</t>
  </si>
  <si>
    <t>شارع مسجد العوضي</t>
  </si>
  <si>
    <t>129 ط بجوار عادل دسوقى . للمجوهرات . شارع مسجد العوضي . خلف نادى حدائق الاهرام</t>
  </si>
  <si>
    <t>محمد عبدالسلام السمنودى</t>
  </si>
  <si>
    <t>أميرة رمضان الرفاعى كساب</t>
  </si>
  <si>
    <t>10 EGP</t>
  </si>
  <si>
    <t>15 : 30 MIN</t>
  </si>
  <si>
    <t>mohamedsamanody11@gmail.com</t>
  </si>
  <si>
    <t>https://play.google.com/store/apps/details?id=com.beefirst.josseela&amp;referrer=mohamedsamanody11@gmail.com</t>
  </si>
  <si>
    <t>عيادة الاهرام البيطرية</t>
  </si>
  <si>
    <t>Pyramids Vet Clinic</t>
  </si>
  <si>
    <t>Doctors &amp; Clinics</t>
  </si>
  <si>
    <t>82 أ</t>
  </si>
  <si>
    <t>شارع 5 أ</t>
  </si>
  <si>
    <t>82 أ شارع 5 أ إمتداد البوابة الأولي</t>
  </si>
  <si>
    <t>د. محمود</t>
  </si>
  <si>
    <t>Fri</t>
  </si>
  <si>
    <t>dvmpantheraonca@gmail.com</t>
  </si>
  <si>
    <t>https://play.google.com/store/apps/details?id=com.beefirst.josseela&amp;referrer=dvmpantheraonca@gmail.com</t>
  </si>
  <si>
    <t>فروت فرغلي</t>
  </si>
  <si>
    <t xml:space="preserve">Fharghaly Fruit	</t>
  </si>
  <si>
    <t xml:space="preserve">Drinks &amp; juice </t>
  </si>
  <si>
    <t>ل 10</t>
  </si>
  <si>
    <t>ش العشرين</t>
  </si>
  <si>
    <t xml:space="preserve">10 ل شارع العشرين البوابه الثانية القديمة </t>
  </si>
  <si>
    <t>محمد مصطفي</t>
  </si>
  <si>
    <t>01118076672-01018464371</t>
  </si>
  <si>
    <t>30:00 MIN</t>
  </si>
  <si>
    <t>mekkymoustafa@gmail.com</t>
  </si>
  <si>
    <t>https://play.google.com/store/apps/details?id=com.beefirst.josseela&amp;referrer=mekkymoustafa@gmail.com</t>
  </si>
  <si>
    <t>مركز توينز كلين</t>
  </si>
  <si>
    <t>Twins Dry Clean</t>
  </si>
  <si>
    <t>Dry Cleans</t>
  </si>
  <si>
    <t>299 د</t>
  </si>
  <si>
    <t>ش الظغط . بوابة احمس</t>
  </si>
  <si>
    <t>299 د . ش الظغط . بوابة أحمس . حدائق الاهرام</t>
  </si>
  <si>
    <t>احمد ابراهيم</t>
  </si>
  <si>
    <t>01284820129 - 01111002076 - 01014633158</t>
  </si>
  <si>
    <t>Per Area</t>
  </si>
  <si>
    <t>Ahmedibrahim20102000@gmail.com</t>
  </si>
  <si>
    <t>https://play.google.com/store/apps/details?id=com.beefirst.josseela&amp;referrer=Ahmedibrahim20102000@gmail.com</t>
  </si>
  <si>
    <t>Android store</t>
  </si>
  <si>
    <t>Electronics &amp; Mobiles</t>
  </si>
  <si>
    <t>110 ك</t>
  </si>
  <si>
    <t>110 ك . البوابة الثانية القديمة</t>
  </si>
  <si>
    <t>110 ك . البوابة الثانية القديمة . امام كافيه ولعة</t>
  </si>
  <si>
    <t>هيثم قاسم</t>
  </si>
  <si>
    <t>malik.store2021@gmail.com</t>
  </si>
  <si>
    <t>https://play.google.com/store/apps/details?id=com.beefirst.josseela&amp;referrer=malik.store2021@gmail.com</t>
  </si>
  <si>
    <t>Hai Phone</t>
  </si>
  <si>
    <t>230 ه</t>
  </si>
  <si>
    <t>30 ه . بوابة خفرع . البوابة الثانية القديمة</t>
  </si>
  <si>
    <t>علي احمد</t>
  </si>
  <si>
    <t>على احمد</t>
  </si>
  <si>
    <t>aliahmed431@icloud.com</t>
  </si>
  <si>
    <t>https://play.google.com/store/apps/details?id=com.beefirst.josseela&amp;referrer=aliahmed431@icloud.com</t>
  </si>
  <si>
    <t>مؤسسة زيدان ستور</t>
  </si>
  <si>
    <t>Moasst Zedan Store</t>
  </si>
  <si>
    <t>32 و</t>
  </si>
  <si>
    <t>32 و . بوابة خفرع . البوابة الثانية القديمة</t>
  </si>
  <si>
    <t>عمرو زيدان</t>
  </si>
  <si>
    <t>amramrzidan03@gmail.com</t>
  </si>
  <si>
    <t>https://play.google.com/store/apps/details?id=com.beefirst.josseela&amp;referrer=amramrzidan03@gmail.com</t>
  </si>
  <si>
    <t>دبي فون</t>
  </si>
  <si>
    <t>dubai phone</t>
  </si>
  <si>
    <t>160 ن</t>
  </si>
  <si>
    <t>شارع الخزان . بوابة حورس</t>
  </si>
  <si>
    <t>160 ن . شارع الخزان . بوابة حورس</t>
  </si>
  <si>
    <t>أحمد فاضل</t>
  </si>
  <si>
    <t>احمد فاضل</t>
  </si>
  <si>
    <t>Friday</t>
  </si>
  <si>
    <t>ahmedkotb1010@gmail.com</t>
  </si>
  <si>
    <t>https://play.google.com/store/apps/details?id=com.beefirst.josseela&amp;referrer=ahmedkotb1010@gmail.com</t>
  </si>
  <si>
    <t>ياقوت بوتيك</t>
  </si>
  <si>
    <t xml:space="preserve">Yakut Butik </t>
  </si>
  <si>
    <t>Fashion</t>
  </si>
  <si>
    <t>310 ل</t>
  </si>
  <si>
    <t>البوابة الرابعة</t>
  </si>
  <si>
    <t>310 ل . البوابة الرابعة . بوابة مينا</t>
  </si>
  <si>
    <t>د احمد ياسين</t>
  </si>
  <si>
    <t>a.yassin67@yahoo.com</t>
  </si>
  <si>
    <t>https://play.google.com/store/apps/details?id=com.beefirst.josseela&amp;referrer=a.yassin67@yahoo.com</t>
  </si>
  <si>
    <t>وكالة الحاج سيد</t>
  </si>
  <si>
    <t>Ghodrawat Elhag Sayed</t>
  </si>
  <si>
    <t>Fresh Food</t>
  </si>
  <si>
    <t>10 ل</t>
  </si>
  <si>
    <t>10 ل . البوابة الثانية القديمة</t>
  </si>
  <si>
    <t>محمد حمدي</t>
  </si>
  <si>
    <t>24 HOUR</t>
  </si>
  <si>
    <t>mh568615@gmail.com</t>
  </si>
  <si>
    <t>https://play.google.com/store/apps/details?id=com.beefirst.josseela&amp;referrer=mh568615@gmail.com</t>
  </si>
  <si>
    <t>جزارة الوراقي</t>
  </si>
  <si>
    <t>Gezart El-Waraqi</t>
  </si>
  <si>
    <t>110 ك . البوابة الثانية القديمة ناصية الظغط مع ش العشرين</t>
  </si>
  <si>
    <t>محمد الوراقي</t>
  </si>
  <si>
    <t>mohamedelwaraky@gmail.con</t>
  </si>
  <si>
    <t>https://play.google.com/store/apps/details?id=com.beefirst.josseela&amp;referrer=mohamedelwaraky@gmail.con</t>
  </si>
  <si>
    <t>جزارة مسعد الجندي</t>
  </si>
  <si>
    <t>Gezart Mosaad</t>
  </si>
  <si>
    <t>185 ه</t>
  </si>
  <si>
    <t>185 ه . بوابة خفرع . البوابة الثانية القديمة</t>
  </si>
  <si>
    <t>ثروت مسعد</t>
  </si>
  <si>
    <t>01141493882 - 01017771544</t>
  </si>
  <si>
    <t>5:10 EGP</t>
  </si>
  <si>
    <t>Sarwat_Fayez@yahoo.com</t>
  </si>
  <si>
    <t>https://play.google.com/store/apps/details?id=com.beefirst.josseela&amp;referrer=Sarwat_Fayez@yahoo.com</t>
  </si>
  <si>
    <t>خضروات الفيومي</t>
  </si>
  <si>
    <t>Khodrawat El-Faiomy</t>
  </si>
  <si>
    <t>279 ن</t>
  </si>
  <si>
    <t>279 ش . العشرين . بين ل / ن</t>
  </si>
  <si>
    <t>279 ش . العشرين . بين ل / ن . حدائق الاهرام</t>
  </si>
  <si>
    <t>ابو يونس</t>
  </si>
  <si>
    <t>FREE</t>
  </si>
  <si>
    <t>rahf7027@gmail.com</t>
  </si>
  <si>
    <t>https://play.google.com/store/apps/details?id=com.beefirst.josseela&amp;referrer=rahf7027@gmail.com</t>
  </si>
  <si>
    <t>بن ومكسرات سلطنة</t>
  </si>
  <si>
    <t>saltanah Bin&amp;mukasirat</t>
  </si>
  <si>
    <t>280 ل</t>
  </si>
  <si>
    <t>280 ل . ش البوابة الثانية القديمة</t>
  </si>
  <si>
    <t>حسام على</t>
  </si>
  <si>
    <t>alyhossam968@gmail.com</t>
  </si>
  <si>
    <t>https://play.google.com/store/apps/details?id=com.beefirst.josseela&amp;referrer=alyhossam968@gmail.com</t>
  </si>
  <si>
    <t>المرادني بن ومكسرات</t>
  </si>
  <si>
    <t>Al-Mardiniu Boun&amp;Mexrat</t>
  </si>
  <si>
    <t>435 ل</t>
  </si>
  <si>
    <t>435 ل . ش الجيش . البوابة الرابعة</t>
  </si>
  <si>
    <t>ياسر ابراهيم</t>
  </si>
  <si>
    <t>kaled66530@gmail.com</t>
  </si>
  <si>
    <t>https://play.google.com/store/apps/details?id=com.beefirst.josseela&amp;referrer=kaled66530@gmail.com</t>
  </si>
  <si>
    <t>مؤسسة البردويلي للعطارة</t>
  </si>
  <si>
    <t>muasasat Al-Bardawily lileitarh</t>
  </si>
  <si>
    <t>44 و</t>
  </si>
  <si>
    <t>44 و . بوابة خفرع . البوابة الثانية القديمة</t>
  </si>
  <si>
    <t>مصطفى احمد محمد احمد</t>
  </si>
  <si>
    <t>analove.hobe.ah@gmail.com</t>
  </si>
  <si>
    <t>https://play.google.com/store/apps/details?id=com.beefirst.josseela&amp;referrer=analove.hobe.ah@gmail.com</t>
  </si>
  <si>
    <t>البان الفلاح</t>
  </si>
  <si>
    <t>Alban Al-Falaah</t>
  </si>
  <si>
    <t>46 و</t>
  </si>
  <si>
    <t>46 و . بوابة خفرع . البوابة الثانية القديمة</t>
  </si>
  <si>
    <t>محمود سامي الصعيدي</t>
  </si>
  <si>
    <t>01141185030 - 01025165002</t>
  </si>
  <si>
    <t>hassanalflah9@gmail.com</t>
  </si>
  <si>
    <t>https://play.google.com/store/apps/details?id=com.beefirst.josseela&amp;referrer=hassanalflah9@gmail.com</t>
  </si>
  <si>
    <t>خير زمان للخضار والفاكهه</t>
  </si>
  <si>
    <t xml:space="preserve">khair zaman </t>
  </si>
  <si>
    <t>214 ل</t>
  </si>
  <si>
    <t xml:space="preserve">البوابه التانيه </t>
  </si>
  <si>
    <t xml:space="preserve">214 ل البوابه التانيه امام  مستشفي الامل </t>
  </si>
  <si>
    <t>يعقوب محمد</t>
  </si>
  <si>
    <t>01228297319 - 01094736103</t>
  </si>
  <si>
    <t>shaban675fgf@gmail.com</t>
  </si>
  <si>
    <t>https://play.google.com/store/apps/details?id=com.beefirst.josseela&amp;referrer=shaban675fgf@gmail.com</t>
  </si>
  <si>
    <t>مزرعه البان الريف</t>
  </si>
  <si>
    <t>Mazraet alban el reef</t>
  </si>
  <si>
    <t>البوابه القديمه امام الضغط</t>
  </si>
  <si>
    <t xml:space="preserve">110 ك البوابه التانيه القديمه اما الضغط </t>
  </si>
  <si>
    <t>ايهاب بديع</t>
  </si>
  <si>
    <t>01005818232 - 01153209494</t>
  </si>
  <si>
    <t>ehadelhanfy222@gmail.com</t>
  </si>
  <si>
    <t>https://play.google.com/store/apps/details?id=com.beefirst.josseela&amp;referrer=ehadelhanfy222@gmail.com</t>
  </si>
  <si>
    <t>جزارة يوم سعيد</t>
  </si>
  <si>
    <t>Gezart Yom Said</t>
  </si>
  <si>
    <t>125 س</t>
  </si>
  <si>
    <t>بوابة حورس</t>
  </si>
  <si>
    <t>125 س . بوابة حورس</t>
  </si>
  <si>
    <t>محمد عنتر</t>
  </si>
  <si>
    <t>ntrmhmd418@gmail.com</t>
  </si>
  <si>
    <t>https://play.google.com/store/apps/details?id=com.beefirst.josseela&amp;referrer=ntrmhmd418@gmail.com</t>
  </si>
  <si>
    <t>عطارة زمزم</t>
  </si>
  <si>
    <t>Zamzam</t>
  </si>
  <si>
    <t>291  أ</t>
  </si>
  <si>
    <t>شارع الثروة المعدنية</t>
  </si>
  <si>
    <t>291 أ . شارع الثروة  المعدنية . بجوار مطعم بهية .البوابة الاولى . حدائق الاهرام</t>
  </si>
  <si>
    <t>الشيخ عادل</t>
  </si>
  <si>
    <t>عبدالله</t>
  </si>
  <si>
    <t>01550317966 - 01014810916</t>
  </si>
  <si>
    <t>aalrwby088@gmail.com</t>
  </si>
  <si>
    <t>https://play.google.com/store/apps/details?id=com.beefirst.josseela&amp;referrer=aalrwby088@gmail.com</t>
  </si>
  <si>
    <t>عطارة طيبة</t>
  </si>
  <si>
    <t>Etaret TAIPA</t>
  </si>
  <si>
    <t>ع 46 شارع الخزان-البوابه الثالثه</t>
  </si>
  <si>
    <t>محمد سعيد</t>
  </si>
  <si>
    <t>15 Minute</t>
  </si>
  <si>
    <t>msaskh6@gmail.com</t>
  </si>
  <si>
    <t>https://play.google.com/store/apps/details?id=com.beefirst.josseela&amp;referrer=msaskh6@gmail.com</t>
  </si>
  <si>
    <t>Etaret Taipa</t>
  </si>
  <si>
    <t>طيور الجزيرة</t>
  </si>
  <si>
    <t>Teuor El-Gezera</t>
  </si>
  <si>
    <t>127 ن</t>
  </si>
  <si>
    <t>127 ن . شارع الخزان . بوابة حورس</t>
  </si>
  <si>
    <t>فرغلي ابراهيم</t>
  </si>
  <si>
    <t>tywraljzyrh@gmail.com</t>
  </si>
  <si>
    <t>https://play.google.com/store/apps/details?id=com.beefirst.josseela&amp;referrer=tywraljzyrh@gmail.com</t>
  </si>
  <si>
    <t>طيور وادى الملوك</t>
  </si>
  <si>
    <t>Teyor Wady El-Melouk</t>
  </si>
  <si>
    <t>22 ل</t>
  </si>
  <si>
    <t>شارع خير زمان</t>
  </si>
  <si>
    <t>22 ل . ش خير زمان</t>
  </si>
  <si>
    <t>ا/ احمد محمود</t>
  </si>
  <si>
    <t>ا/ محمد محمود</t>
  </si>
  <si>
    <t>1101695498 - 01099783745 - 01223860346</t>
  </si>
  <si>
    <t>Free</t>
  </si>
  <si>
    <t>30 Minute</t>
  </si>
  <si>
    <t xml:space="preserve">tozugori@musiccode.me
</t>
  </si>
  <si>
    <t>https://play.google.com/store/apps/details?id=com.beefirst.josseela&amp;referrer=tozugori@musiccode.me</t>
  </si>
  <si>
    <t>بدر العطار</t>
  </si>
  <si>
    <t>Badr El-Attar</t>
  </si>
  <si>
    <t>15 ل</t>
  </si>
  <si>
    <t>شارع سمسة</t>
  </si>
  <si>
    <t>شارع سمسة - 15ل</t>
  </si>
  <si>
    <t>Badr</t>
  </si>
  <si>
    <t xml:space="preserve">badrelattar@gmail.com        </t>
  </si>
  <si>
    <t xml:space="preserve">https://play.google.com/store/apps/details?id=com.beefirst.josseela&amp;referrer=badrelattar@gmail.com        </t>
  </si>
  <si>
    <t>خضروات الاخلاص</t>
  </si>
  <si>
    <t>khodrwat Al Ekhlas</t>
  </si>
  <si>
    <t>ط 48</t>
  </si>
  <si>
    <t>ط 48 شارع مسجد العوضي</t>
  </si>
  <si>
    <t>احمد ادهم</t>
  </si>
  <si>
    <t>محمود الادهم</t>
  </si>
  <si>
    <t>01030257132</t>
  </si>
  <si>
    <t>8:00 ص</t>
  </si>
  <si>
    <t>2:00ص</t>
  </si>
  <si>
    <t>01202359616</t>
  </si>
  <si>
    <t>abwslamahmd57@gmail.com</t>
  </si>
  <si>
    <t>https://play.google.com/store/apps/details?id=com.beefirst.josseela&amp;referrer=abwslamahmd57@gmail.com</t>
  </si>
  <si>
    <t>طيور جنه الصعيد</t>
  </si>
  <si>
    <t xml:space="preserve">Teyor Ganaa El Saaid </t>
  </si>
  <si>
    <t>رضا محمد</t>
  </si>
  <si>
    <t>01102129616</t>
  </si>
  <si>
    <t>مروان رضا</t>
  </si>
  <si>
    <t>01140037739</t>
  </si>
  <si>
    <t>mrwanredahg@gmail.com</t>
  </si>
  <si>
    <t>https://play.google.com/store/apps/details?id=com.beefirst.josseela&amp;referrer=mrwanredahg@gmail.com</t>
  </si>
  <si>
    <t>خضروات وفواكه جنة بلقيس</t>
  </si>
  <si>
    <t>khodrawat Ganet belqis</t>
  </si>
  <si>
    <t>ط 272</t>
  </si>
  <si>
    <t>شارع مسجد العوضي-البوابه الرابعه</t>
  </si>
  <si>
    <t xml:space="preserve">ط 272 شارع مسجد العوضي-البوابه الرابعه </t>
  </si>
  <si>
    <t>باسم روبي</t>
  </si>
  <si>
    <t>01015499909</t>
  </si>
  <si>
    <t>باسم الروبي</t>
  </si>
  <si>
    <t>24H</t>
  </si>
  <si>
    <t>01023819962—01102883705</t>
  </si>
  <si>
    <t>20M</t>
  </si>
  <si>
    <t>basemtyto2@gmail.com</t>
  </si>
  <si>
    <t>https://play.google.com/store/apps/details?id=com.beefirst.josseela&amp;referrer=basemtyto2@gmail.com</t>
  </si>
  <si>
    <t>شركة زين للديكورات</t>
  </si>
  <si>
    <t>Zaen Decor Company</t>
  </si>
  <si>
    <t>Home Tools</t>
  </si>
  <si>
    <t>Online</t>
  </si>
  <si>
    <t>14 Nabil Al Waad , Ard El Golf ,Hiloplis</t>
  </si>
  <si>
    <t>سامح زين</t>
  </si>
  <si>
    <t>24 Hours</t>
  </si>
  <si>
    <t>Zaen12345sameh@gmail.com</t>
  </si>
  <si>
    <t>https://play.google.com/store/apps/details?id=com.beefirst.josseela&amp;referrer=Zaen12345sameh@gmail.com</t>
  </si>
  <si>
    <t>ستوديو ومعمل النجوم</t>
  </si>
  <si>
    <t>stars Studio</t>
  </si>
  <si>
    <t>Others</t>
  </si>
  <si>
    <t>شارع جاردبنيا</t>
  </si>
  <si>
    <t>29 شارع جاردينيا . البوابة الاولى حدائق الاهرام</t>
  </si>
  <si>
    <t>اشرف المحلاوى</t>
  </si>
  <si>
    <t>1010770315 - 1270777558</t>
  </si>
  <si>
    <t>As per order</t>
  </si>
  <si>
    <t>ashraf99999913@gmail.com</t>
  </si>
  <si>
    <t>m@123123</t>
  </si>
  <si>
    <t>https://play.google.com/store/apps/details?id=com.beefirst.josseela&amp;referrer=ashraf99999913@gmail.com</t>
  </si>
  <si>
    <t>هيفن لايت</t>
  </si>
  <si>
    <t>Hevin Light</t>
  </si>
  <si>
    <t>109ط</t>
  </si>
  <si>
    <t>خلف نادي حدايق الاهرام</t>
  </si>
  <si>
    <t xml:space="preserve">كريم مرزوق	</t>
  </si>
  <si>
    <t>معرض الاندلس</t>
  </si>
  <si>
    <t xml:space="preserve">Al Andalus </t>
  </si>
  <si>
    <t>ط 13</t>
  </si>
  <si>
    <t>ط 13 بجوار نادي حدائق الاهرام بوابه احمس</t>
  </si>
  <si>
    <t xml:space="preserve"> بجوار نادي حدائق الاهرام بوابه احمس</t>
  </si>
  <si>
    <t>محمد عبد التواب</t>
  </si>
  <si>
    <t>01063127804</t>
  </si>
  <si>
    <t>احمد عبد التواب</t>
  </si>
  <si>
    <t>01159035998</t>
  </si>
  <si>
    <t>01146071108</t>
  </si>
  <si>
    <t>felagi@thecarinformation.com</t>
  </si>
  <si>
    <t>https://play.google.com/store/apps/details?id=com.beefirst.josseela&amp;referrer=</t>
  </si>
  <si>
    <t xml:space="preserve">دهانات جي ال سي مركز الفاروق </t>
  </si>
  <si>
    <t>Dehant GLC Markz el farouk</t>
  </si>
  <si>
    <t xml:space="preserve">الفردوس </t>
  </si>
  <si>
    <t>paints&amp; Decoration</t>
  </si>
  <si>
    <t>الفردوس - شرطه</t>
  </si>
  <si>
    <t>السنتر الاستثماري امام مطعم نور</t>
  </si>
  <si>
    <t>مني صديق</t>
  </si>
  <si>
    <t xml:space="preserve">monasedek81@gmail.com </t>
  </si>
  <si>
    <t xml:space="preserve">https://play.google.com/store/apps/details?id=com.beefirst.josseela&amp;referrer=monasedek81@gmail.com </t>
  </si>
  <si>
    <t>مخبوزات اسلام</t>
  </si>
  <si>
    <t>Maghbozat Islam</t>
  </si>
  <si>
    <t>Pastries</t>
  </si>
  <si>
    <t>40 و</t>
  </si>
  <si>
    <t>40 و . بوابة خفرع . البوابة الثانية القديمة</t>
  </si>
  <si>
    <t xml:space="preserve">اسلام </t>
  </si>
  <si>
    <t>اسلام</t>
  </si>
  <si>
    <t>momok17@gmail.con</t>
  </si>
  <si>
    <t>https://play.google.com/store/apps/details?id=com.beefirst.josseela&amp;referrer=momok17@gmail.con</t>
  </si>
  <si>
    <t>ووندر لاند</t>
  </si>
  <si>
    <t>Wonderland</t>
  </si>
  <si>
    <t>427 ل</t>
  </si>
  <si>
    <t>427 ل . ش الجيش . البوابة الرابعة</t>
  </si>
  <si>
    <t>كريم نادر</t>
  </si>
  <si>
    <t>01275771981 - 01227592384</t>
  </si>
  <si>
    <t>karim.elgawly@gmail.com</t>
  </si>
  <si>
    <t>https://play.google.com/store/apps/details?id=com.beefirst.josseela&amp;referrer=karim.elgawly@gmail.com</t>
  </si>
  <si>
    <t>صيدلية الطبيب</t>
  </si>
  <si>
    <t>El-Tabeeb Pharmacy</t>
  </si>
  <si>
    <t>Pharmacies</t>
  </si>
  <si>
    <t>281 ن</t>
  </si>
  <si>
    <t>281 ن . البوابة الرابعة</t>
  </si>
  <si>
    <t>281 ن . البوابة الرابعة . حدائق الاهرام</t>
  </si>
  <si>
    <t>على حسن</t>
  </si>
  <si>
    <t>01011185548 - 01111185548</t>
  </si>
  <si>
    <t>alipotato15@gmail.con</t>
  </si>
  <si>
    <t>https://play.google.com/store/apps/details?id=com.beefirst.josseela&amp;referrer=alipotato15@gmail.con</t>
  </si>
  <si>
    <t>صيدليه د هبه صبحي</t>
  </si>
  <si>
    <t>Dr Heba Sobhy Pharmacy</t>
  </si>
  <si>
    <t>البوابه الثانيه</t>
  </si>
  <si>
    <t xml:space="preserve">العنوان 214 ل البوابه الثانيه </t>
  </si>
  <si>
    <t>هبه صبحي</t>
  </si>
  <si>
    <t xml:space="preserve">01005882203
</t>
  </si>
  <si>
    <t>01111008711</t>
  </si>
  <si>
    <t>Haidy8390@gmail.com</t>
  </si>
  <si>
    <t>https://play.google.com/store/apps/details?id=com.beefirst.josseela&amp;referrer=ibrahemsamy391@gmail.com</t>
  </si>
  <si>
    <t>صيدليه د/وليد</t>
  </si>
  <si>
    <t xml:space="preserve">Dr.waled pharmacy </t>
  </si>
  <si>
    <t>ط 349</t>
  </si>
  <si>
    <t xml:space="preserve">شارع الجيش-البوابه الرابعه </t>
  </si>
  <si>
    <t>ط 349 شارع الجيش-البوابه الرابعه</t>
  </si>
  <si>
    <t xml:space="preserve">وليد محمود </t>
  </si>
  <si>
    <t>01205735991</t>
  </si>
  <si>
    <t>محمود سمير</t>
  </si>
  <si>
    <t>01144245704</t>
  </si>
  <si>
    <t>24h</t>
  </si>
  <si>
    <t>01145422000</t>
  </si>
  <si>
    <t>0233771069</t>
  </si>
  <si>
    <t>waleedpharmacy22@gmail.com</t>
  </si>
  <si>
    <t>https://play.google.com/store/apps/details?id=com.beefirst.josseela&amp;referrer=waleedpharmacy22@gmail.com</t>
  </si>
  <si>
    <t xml:space="preserve">خان الكنافه </t>
  </si>
  <si>
    <t>Khan El Konafa</t>
  </si>
  <si>
    <t>Restaurant</t>
  </si>
  <si>
    <t>360ط</t>
  </si>
  <si>
    <t>-البوابه الرابعة /شارع الجيش</t>
  </si>
  <si>
    <t>360ط حدائق الاهرام- البوابه الرابعة  شارع الجيش</t>
  </si>
  <si>
    <t>أحمد ضياء الدين حسين</t>
  </si>
  <si>
    <t>01554422387</t>
  </si>
  <si>
    <t>13:00:00 Pm</t>
  </si>
  <si>
    <t>01559566196</t>
  </si>
  <si>
    <t>Ahmed.diaa.co@gmail.com</t>
  </si>
  <si>
    <t>https://play.google.com/store/apps/details?id=com.beefirst.josseela&amp;referrer=Ahmed.diaa.co@gmail.com</t>
  </si>
  <si>
    <t>هضبة الشام</t>
  </si>
  <si>
    <t>Hadbet El-Sham</t>
  </si>
  <si>
    <t>252 ه</t>
  </si>
  <si>
    <t>252 ه . البوابة الثانية القديمة</t>
  </si>
  <si>
    <t>252 ه . البوابة الثانية القديمة . قبل ش الظغط بعمارة</t>
  </si>
  <si>
    <t>محمد ابو تامر</t>
  </si>
  <si>
    <t>8 EGP</t>
  </si>
  <si>
    <t xml:space="preserve">qsyzyn56@gmail.com        </t>
  </si>
  <si>
    <t xml:space="preserve">https://play.google.com/store/apps/details?id=com.beefirst.josseela&amp;referrer=qsyzyn56@gmail.com        </t>
  </si>
  <si>
    <t>مطعم الامبراطور</t>
  </si>
  <si>
    <t>Al-Embrator Matam</t>
  </si>
  <si>
    <t>380 ل</t>
  </si>
  <si>
    <t>380 ل . شارع العشرين . البوابة الرابعة</t>
  </si>
  <si>
    <t>محمد ابو علي</t>
  </si>
  <si>
    <t>mahmoudhoda627@gmail.con</t>
  </si>
  <si>
    <t>https://play.google.com/store/apps/details?id=com.beefirst.josseela&amp;referrer=mahmoudhoda627@gmail.con</t>
  </si>
  <si>
    <t>اسماك حوت اسكندرية</t>
  </si>
  <si>
    <t>Asmak Hut Alex</t>
  </si>
  <si>
    <t>419 ل</t>
  </si>
  <si>
    <t>419 ل . ش الجيش . البوابة الرابعة</t>
  </si>
  <si>
    <t>عبدالحليم محمد متولي</t>
  </si>
  <si>
    <t>01062757531 - 01154774549 - 01554460474</t>
  </si>
  <si>
    <t>15 EGP</t>
  </si>
  <si>
    <t>7aliem.m2020@gmail.com</t>
  </si>
  <si>
    <t>https://play.google.com/store/apps/details?id=com.beefirst.josseela&amp;referrer=7aliem.m2020@gmail.com</t>
  </si>
  <si>
    <t>بيتزا جدو</t>
  </si>
  <si>
    <t>Pizza Gedo</t>
  </si>
  <si>
    <t>165 ع</t>
  </si>
  <si>
    <t>165 ع بوابة حورس . حدائق الاهرام</t>
  </si>
  <si>
    <t>محمد رمضان</t>
  </si>
  <si>
    <t>01002325877 - 01145643999</t>
  </si>
  <si>
    <t>5 : 10 EGP</t>
  </si>
  <si>
    <t>25 : 30 MIN</t>
  </si>
  <si>
    <t>dofufocu@ema-sofia.eu</t>
  </si>
  <si>
    <t>https://play.google.com/store/apps/details?id=com.beefirst.josseela&amp;referrer=dofufocu@ema-sofia.eu</t>
  </si>
  <si>
    <t>اسماك الفارس</t>
  </si>
  <si>
    <t>Asmak Al Fares</t>
  </si>
  <si>
    <t>34 ل</t>
  </si>
  <si>
    <t>34 ل شارع البوابة الثانية القديمة . اول شارع سمسمة</t>
  </si>
  <si>
    <t>فارس محمد</t>
  </si>
  <si>
    <t>1126195365 - 1212553645 -  1014968765</t>
  </si>
  <si>
    <t>https://play.google.com/store/apps/details?id=com.beefirst.josseela&amp;referrer=felagi@thecarinformation.com</t>
  </si>
  <si>
    <t>بيتزا رويال</t>
  </si>
  <si>
    <t>Pizza Royal</t>
  </si>
  <si>
    <t>34 و</t>
  </si>
  <si>
    <t>34 و شارع البوابة الثانية القديمة</t>
  </si>
  <si>
    <t>لطفى محمد</t>
  </si>
  <si>
    <t>1148199912 - 1060557880</t>
  </si>
  <si>
    <t>10 : 15 EGP</t>
  </si>
  <si>
    <t>Lotefmohamed114@gmail.com</t>
  </si>
  <si>
    <t>https://play.google.com/store/apps/details?id=com.beefirst.josseela&amp;referrer=Lotefmohamed114@gmail.com</t>
  </si>
  <si>
    <t>كبدة الرحمة</t>
  </si>
  <si>
    <t>Kebda El-Rahma</t>
  </si>
  <si>
    <t>محمد عيد</t>
  </si>
  <si>
    <t>01023271764 - 01144092885</t>
  </si>
  <si>
    <t>mohamedaedo987@gmail.com</t>
  </si>
  <si>
    <t>https://play.google.com/store/apps/details?id=com.beefirst.josseela&amp;referrer=mohamedaedo987@gmail.com</t>
  </si>
  <si>
    <t>سيتي فريست</t>
  </si>
  <si>
    <t>City first</t>
  </si>
  <si>
    <t>ط 26</t>
  </si>
  <si>
    <t xml:space="preserve">ط 26 شارع الضغط امام البوابه التانيه الجديده بجوار مول الاهرام </t>
  </si>
  <si>
    <t>حسين رحيم</t>
  </si>
  <si>
    <t>01148595605</t>
  </si>
  <si>
    <t>رمضان رحيم</t>
  </si>
  <si>
    <t>01152716481</t>
  </si>
  <si>
    <t>01110046482</t>
  </si>
  <si>
    <t>01270970603</t>
  </si>
  <si>
    <t>husseinro7im1997@gmail.com</t>
  </si>
  <si>
    <t>https://play.google.com/store/apps/details?id=com.beefirst.josseela&amp;referrer=husseinro7im1997@gmail.com</t>
  </si>
  <si>
    <t>مطعم فيانز</t>
  </si>
  <si>
    <t>Vians Food</t>
  </si>
  <si>
    <t>225 ب</t>
  </si>
  <si>
    <t>شارع جاردينيا</t>
  </si>
  <si>
    <t>225 ب . شارع جاردينيا . البوابة الاولى . حدائق الاهرام</t>
  </si>
  <si>
    <t>فيفيان</t>
  </si>
  <si>
    <t>30 : 45 MIN</t>
  </si>
  <si>
    <t>Vivianibrahim60@gmail.com</t>
  </si>
  <si>
    <t>https://play.google.com/store/apps/details?id=com.beefirst.josseela&amp;referrer=Vivianibrahim60@gmail.com</t>
  </si>
  <si>
    <t>مطعم أبو علاء فول وطعميه ومشويات</t>
  </si>
  <si>
    <t xml:space="preserve">abo Alaa </t>
  </si>
  <si>
    <t>ط 48 شارع مسجد العوض-بوابه احمس-الثانيه الجديده</t>
  </si>
  <si>
    <t>احمد حسن</t>
  </si>
  <si>
    <t>01117077741</t>
  </si>
  <si>
    <t>عادل فتحي</t>
  </si>
  <si>
    <t>01140666896</t>
  </si>
  <si>
    <t>01002836471</t>
  </si>
  <si>
    <t>free</t>
  </si>
  <si>
    <t>xx.zx.0111@gmail.com</t>
  </si>
  <si>
    <t>https://play.google.com/store/apps/details?id=com.beefirst.josseela&amp;referrer=xx.zx.0111@gmail.com</t>
  </si>
  <si>
    <t>مكتبات سويلم جروب</t>
  </si>
  <si>
    <t>Swilam Group</t>
  </si>
  <si>
    <t>Stationeries</t>
  </si>
  <si>
    <t>413 ل</t>
  </si>
  <si>
    <t>413 ل . شارع العشرين . البوابة الرابعة</t>
  </si>
  <si>
    <t>محمود نبيل سويلم</t>
  </si>
  <si>
    <t>10197050001 - 01100426803</t>
  </si>
  <si>
    <t>mahmoudsoylam369@gmail.com</t>
  </si>
  <si>
    <t>https://play.google.com/store/apps/details?id=com.beefirst.josseela&amp;referrer=mahmoudsoylam369@gmail.com</t>
  </si>
  <si>
    <t>مكتبة مكتبتي</t>
  </si>
  <si>
    <t>Maktabty</t>
  </si>
  <si>
    <t>428 ن</t>
  </si>
  <si>
    <t>428 ن . ش الجيش . البوابة الرابعة</t>
  </si>
  <si>
    <t>نجلاء فتحي</t>
  </si>
  <si>
    <t>naglaaslim2017@gmail.com</t>
  </si>
  <si>
    <t>https://play.google.com/store/apps/details?id=com.beefirst.josseela&amp;referrer=naglaaslim2017@gmail.com</t>
  </si>
  <si>
    <t>نيدز ماركت</t>
  </si>
  <si>
    <t>Needs Market</t>
  </si>
  <si>
    <t>Super Market</t>
  </si>
  <si>
    <t>69ل</t>
  </si>
  <si>
    <t>حدايق الاهرام- شارع سمسة  69ل</t>
  </si>
  <si>
    <t>osama.gamaluddin@gmail.com</t>
  </si>
  <si>
    <t>https://play.google.com/store/apps/details?id=com.beefirst.josseela&amp;referrer=matta85mario@gmail.com</t>
  </si>
  <si>
    <t>اسواق الحمد</t>
  </si>
  <si>
    <t>Aswak Al-hamd</t>
  </si>
  <si>
    <t>Super Markets</t>
  </si>
  <si>
    <t>286 ل</t>
  </si>
  <si>
    <t>286 ل . البوابة الثانية القديمة</t>
  </si>
  <si>
    <t>اسلام محمد</t>
  </si>
  <si>
    <t>01100837797 - 01022957381</t>
  </si>
  <si>
    <t>eslamelamir135790@gmail.com</t>
  </si>
  <si>
    <t>https://play.google.com/store/apps/details?id=com.beefirst.josseela&amp;referrer=eslamelamir135790@gmail.com</t>
  </si>
  <si>
    <t>مقلة الحمصاني</t>
  </si>
  <si>
    <t>Muqilat Al-homsany</t>
  </si>
  <si>
    <t>35 و</t>
  </si>
  <si>
    <t>35 و . بوابة خفرع . البوابة الثانية القديمة</t>
  </si>
  <si>
    <t>جمال سيد على</t>
  </si>
  <si>
    <t>tahapop9999@gmail.com</t>
  </si>
  <si>
    <t>https://play.google.com/store/apps/details?id=com.beefirst.josseela&amp;referrer=tahapop9999@gmail.com</t>
  </si>
  <si>
    <t>أسوق الرايه</t>
  </si>
  <si>
    <t xml:space="preserve">Al Raya Market </t>
  </si>
  <si>
    <t>ن 351</t>
  </si>
  <si>
    <t xml:space="preserve">شارع الخزان </t>
  </si>
  <si>
    <t xml:space="preserve">ن 351 شارع الخزان - البوابه الرابعه </t>
  </si>
  <si>
    <t>اسماعيل عبود</t>
  </si>
  <si>
    <t>0 110 208 5047</t>
  </si>
  <si>
    <t>محمود عبود</t>
  </si>
  <si>
    <t>01146074897</t>
  </si>
  <si>
    <t>24 H</t>
  </si>
  <si>
    <t>01102129172</t>
  </si>
  <si>
    <t>esmailaboud83@gmail.com</t>
  </si>
  <si>
    <t>https://play.google.com/store/apps/details?id=com.beefirst.josseela&amp;referrer=esmailaboud83@gmail.com</t>
  </si>
  <si>
    <t xml:space="preserve">بوسكا سويت </t>
  </si>
  <si>
    <t>Boska Sweet</t>
  </si>
  <si>
    <t>Drinks &amp; Juices</t>
  </si>
  <si>
    <t>ط 345</t>
  </si>
  <si>
    <t>شارع الجيش</t>
  </si>
  <si>
    <t xml:space="preserve">ط 345 شارع الجيش-البوابه الرابعه </t>
  </si>
  <si>
    <t>محمود فرج</t>
  </si>
  <si>
    <t xml:space="preserve">01120908575 </t>
  </si>
  <si>
    <t>محمد محمود</t>
  </si>
  <si>
    <t>01144816987</t>
  </si>
  <si>
    <t>01023393157</t>
  </si>
  <si>
    <t>10:15 L. E</t>
  </si>
  <si>
    <t>30:00 M</t>
  </si>
  <si>
    <t>mahmoudelbalam@yahoo.com</t>
  </si>
  <si>
    <t>https://play.google.com/store/apps/details?id=com.beefirst.josseela&amp;referrer=mahmoudelbalam@yahoo.com</t>
  </si>
  <si>
    <t xml:space="preserve">الامراء جروب  (النساجون الشرقيون) </t>
  </si>
  <si>
    <t xml:space="preserve">Al Omaraa Group Oriental Weavers </t>
  </si>
  <si>
    <t>Furniture</t>
  </si>
  <si>
    <t>ل 424</t>
  </si>
  <si>
    <t xml:space="preserve">ل 424 شارع الجيش-البوابه الرابعه </t>
  </si>
  <si>
    <t>محمد محروس</t>
  </si>
  <si>
    <t>01007375613 - 01223802580</t>
  </si>
  <si>
    <t>01026121545</t>
  </si>
  <si>
    <t>01223802580</t>
  </si>
  <si>
    <t xml:space="preserve">alomraagp2030@gmail.com </t>
  </si>
  <si>
    <t>https://play.google.com/store/apps/details?id=com.beefirst.josseela&amp;referrer=alomraagp2030@gmail.com</t>
  </si>
  <si>
    <t>25 ب</t>
  </si>
  <si>
    <t>شارع الثروه المعدنيه</t>
  </si>
  <si>
    <t>25 ب شارع الثروه المعدنيه اعلي زغطوط-البوابه الاولي</t>
  </si>
  <si>
    <t>زلزال</t>
  </si>
  <si>
    <t>zilzal</t>
  </si>
  <si>
    <t>أ 26</t>
  </si>
  <si>
    <t>شارع 5أ</t>
  </si>
  <si>
    <t xml:space="preserve">شارع 5أ عماره 26-البوابه الاولي </t>
  </si>
  <si>
    <t>محمود حسن</t>
  </si>
  <si>
    <t>01110093022</t>
  </si>
  <si>
    <t>5 L.E</t>
  </si>
  <si>
    <t>15:00 M</t>
  </si>
  <si>
    <t>963963koky@gmail.com</t>
  </si>
  <si>
    <t>https://play.google.com/store/apps/details?id=com.beefirst.josseela&amp;referrer=963963koky@gmail.com</t>
  </si>
  <si>
    <t>الانوار المحمديه</t>
  </si>
  <si>
    <t>Al Anwar Al Mohamadya</t>
  </si>
  <si>
    <t>أ 27</t>
  </si>
  <si>
    <t>شارع 5أ رقم 27-البوابه الاولي-خوفو</t>
  </si>
  <si>
    <t>عادل عنتر</t>
  </si>
  <si>
    <t>01013965129</t>
  </si>
  <si>
    <t>احمد عنتر</t>
  </si>
  <si>
    <t>01013965160</t>
  </si>
  <si>
    <t>01115479149-01013965129</t>
  </si>
  <si>
    <t>01288791012adel@gmail.com</t>
  </si>
  <si>
    <t>https://play.google.com/store/apps/details?id=com.beefirst.josseela&amp;referrer=01288791012adel@gmail.com</t>
  </si>
  <si>
    <t>ن 274</t>
  </si>
  <si>
    <t xml:space="preserve">ن 274 شارع الخزان-البوابه الرابعه </t>
  </si>
  <si>
    <t>01013965250-01013965160</t>
  </si>
  <si>
    <t>سيلفر هاوس</t>
  </si>
  <si>
    <t>Silver House</t>
  </si>
  <si>
    <t>Accessoties</t>
  </si>
  <si>
    <t>19ب</t>
  </si>
  <si>
    <t>١٩ ب ، شارع الثروة المعدنية</t>
  </si>
  <si>
    <t>فرج عريان</t>
  </si>
  <si>
    <t>01222617261</t>
  </si>
  <si>
    <t>jesonfarag@gmail.com</t>
  </si>
  <si>
    <t>https://play.google.com/store/apps/details?id=com.beefirst.josseela&amp;referrer=jesonfarag@gmail.com</t>
  </si>
  <si>
    <t>الهضبه لخدمات المحمول</t>
  </si>
  <si>
    <t>Al Hadaba</t>
  </si>
  <si>
    <t>أ 2</t>
  </si>
  <si>
    <t xml:space="preserve">أ2 شارع 5أ البوابه الاولي حدائق الاهرام </t>
  </si>
  <si>
    <t>باهر عواد</t>
  </si>
  <si>
    <t>01006744140</t>
  </si>
  <si>
    <t>01033533733</t>
  </si>
  <si>
    <t>baher_awad@yahoo.com</t>
  </si>
  <si>
    <t>https://play.google.com/store/apps/details?id=com.beefirst.josseela&amp;referrer=baher_awad@yahoo.com</t>
  </si>
  <si>
    <t>سوبر ماركت الارزاق</t>
  </si>
  <si>
    <t>Al Arzak market</t>
  </si>
  <si>
    <t>أ 393</t>
  </si>
  <si>
    <t>شارع 15 أ</t>
  </si>
  <si>
    <t xml:space="preserve">أ 393 شارع 15أ ناصية شارع الظغط-البوابه الاولي </t>
  </si>
  <si>
    <t>محمود محمد</t>
  </si>
  <si>
    <t>01158542245</t>
  </si>
  <si>
    <t>01113625469</t>
  </si>
  <si>
    <t>01060481781</t>
  </si>
  <si>
    <t>mahmoudxx081@gmail.com</t>
  </si>
  <si>
    <t>https://play.google.com/store/apps/details?id=com.beefirst.josseela&amp;referrer=mahmoudxx081@gmail.com</t>
  </si>
  <si>
    <t xml:space="preserve">طيور العمده </t>
  </si>
  <si>
    <t>Teuor El Omda</t>
  </si>
  <si>
    <t>أ 332</t>
  </si>
  <si>
    <t>أ 332 شارع الضغط-البوابه الاولي</t>
  </si>
  <si>
    <t xml:space="preserve">عماد حمدي </t>
  </si>
  <si>
    <t>01117067929</t>
  </si>
  <si>
    <t>01011779395</t>
  </si>
  <si>
    <t>01158115889</t>
  </si>
  <si>
    <t>elomdachiken@gmail.com</t>
  </si>
  <si>
    <t>https://play.google.com/store/apps/details?id=com.beefirst.josseela&amp;referrer=elomdachiken@gmail.com</t>
  </si>
  <si>
    <t>ندا فور بيتس(صيدلية بيطرية)</t>
  </si>
  <si>
    <t>Nada 4 Pets ( Pharmacy)</t>
  </si>
  <si>
    <t>Pets</t>
  </si>
  <si>
    <t>8ع</t>
  </si>
  <si>
    <t>شارع حورس</t>
  </si>
  <si>
    <t>8ع شارع حورس</t>
  </si>
  <si>
    <t>د. يوسف هندى</t>
  </si>
  <si>
    <t>01001656696</t>
  </si>
  <si>
    <t>yusufhendy@gmail.com</t>
  </si>
  <si>
    <t>pending</t>
  </si>
  <si>
    <t>https://play.google.com/store/apps/details?id=com.beefirst.josseela&amp;referrer=yusufhendy@gmail.com</t>
  </si>
  <si>
    <t>سوبر ماركت أولاد رمضان</t>
  </si>
  <si>
    <t xml:space="preserve">awlad Ramadan market </t>
  </si>
  <si>
    <t>أ 321</t>
  </si>
  <si>
    <t xml:space="preserve">أ 321 شارع الضغط-البوابه الاولي </t>
  </si>
  <si>
    <t>إسلام رمضان</t>
  </si>
  <si>
    <t>01156069457</t>
  </si>
  <si>
    <t>n/a</t>
  </si>
  <si>
    <t>no</t>
  </si>
  <si>
    <t>01097141317</t>
  </si>
  <si>
    <t>0233764889</t>
  </si>
  <si>
    <t>eslamramapan@gmail.com</t>
  </si>
  <si>
    <t>https://play.google.com/store/apps/details?id=com.beefirst.josseela&amp;referrer=eslamramapan@gmail.com</t>
  </si>
  <si>
    <t>صيدليه سراج الدين</t>
  </si>
  <si>
    <t xml:space="preserve">Serag El Din pharmacy </t>
  </si>
  <si>
    <t>و 188</t>
  </si>
  <si>
    <t>شارع ناصيه مطعم الصاوي</t>
  </si>
  <si>
    <t>و 188 مكرر شارع ناصيه مطعم الصاوي-البوابه الثانيه القديمه</t>
  </si>
  <si>
    <t>محمد خالد</t>
  </si>
  <si>
    <t>01016153130</t>
  </si>
  <si>
    <t>01015474147</t>
  </si>
  <si>
    <t>01151205474</t>
  </si>
  <si>
    <t>5,00 L.E</t>
  </si>
  <si>
    <t>mk182765@gmail.com</t>
  </si>
  <si>
    <t>https://play.google.com/store/apps/details?id=com.beefirst.josseela&amp;referrer=mk182765@gmail.com</t>
  </si>
  <si>
    <t>صيدليا ت الخولي</t>
  </si>
  <si>
    <t xml:space="preserve">Alkouly Pharmacies </t>
  </si>
  <si>
    <t>296 ط</t>
  </si>
  <si>
    <t xml:space="preserve"> شارع مسجد العوضى</t>
  </si>
  <si>
    <t>296 ط  شارع مسجد العوضى بالقرب من نادي حدائق الاهرام</t>
  </si>
  <si>
    <t xml:space="preserve">د احمد سراج الدين </t>
  </si>
  <si>
    <t>01095551513</t>
  </si>
  <si>
    <t>01094479181</t>
  </si>
  <si>
    <t>01150880747</t>
  </si>
  <si>
    <t>0233910454</t>
  </si>
  <si>
    <t>alkouly.pharmacies@hotmail.com</t>
  </si>
  <si>
    <t>https://play.google.com/store/apps/details?id=com.beefirst.josseela&amp;referrer=alkouly.pharmacies@hotmail.com</t>
  </si>
  <si>
    <t>عيادة اسكوب البيطرية</t>
  </si>
  <si>
    <t>Scope Vet Clinic</t>
  </si>
  <si>
    <t>281 د</t>
  </si>
  <si>
    <t>ش جاردينيا . بوابة أحمس</t>
  </si>
  <si>
    <t>281 د . ش جاردينيا . بوابة احمس</t>
  </si>
  <si>
    <t>ا/ رانيا حكيم</t>
  </si>
  <si>
    <t xml:space="preserve"> 01221380118 - 01021460514</t>
  </si>
  <si>
    <t>rania.h.ibraheem@gmail.com</t>
  </si>
  <si>
    <t>https://play.google.com/store/apps/details?id=com.beefirst.josseela&amp;referrer=rania.h.ibraheem@gmail.com</t>
  </si>
  <si>
    <t>البان طايب</t>
  </si>
  <si>
    <t>Alban tayb</t>
  </si>
  <si>
    <t>أ 333</t>
  </si>
  <si>
    <t xml:space="preserve">أ 333 شارع 5أ-البوابه الاولي </t>
  </si>
  <si>
    <t>01021986019</t>
  </si>
  <si>
    <t>01126285969</t>
  </si>
  <si>
    <t>01017580096</t>
  </si>
  <si>
    <t>taybt8295@gmail.com</t>
  </si>
  <si>
    <t>https://play.google.com/store/apps/details?id=com.beefirst.josseela&amp;referrer=taybt8295@gmail.com</t>
  </si>
  <si>
    <t>39ج</t>
  </si>
  <si>
    <t>بوابه احمس</t>
  </si>
  <si>
    <t>ج 93 بوابه احمس</t>
  </si>
  <si>
    <t>No</t>
  </si>
  <si>
    <t>01126285969-01017580096</t>
  </si>
  <si>
    <t>كراكيب</t>
  </si>
  <si>
    <t>Karkeeb</t>
  </si>
  <si>
    <t>ص 39</t>
  </si>
  <si>
    <t>شارع مدرسة الحسام</t>
  </si>
  <si>
    <t>ص 39 شارع مدرسة الحسام-بوابه حورس</t>
  </si>
  <si>
    <t>رانيا عمرو</t>
  </si>
  <si>
    <t>01150011005</t>
  </si>
  <si>
    <t>محمد عبد الحميد</t>
  </si>
  <si>
    <t>01018183770</t>
  </si>
  <si>
    <t>01021525122</t>
  </si>
  <si>
    <t>mohamedabdelhamid364@yahoo.com</t>
  </si>
  <si>
    <t>https://play.google.com/store/apps/details?id=com.beefirst.josseela&amp;referrer=mohamedabdelhamid364@yahoo.com</t>
  </si>
  <si>
    <t>مزاج كافيه</t>
  </si>
  <si>
    <t>Mazag Cafe</t>
  </si>
  <si>
    <t>Coffe Shops</t>
  </si>
  <si>
    <t>26 ط</t>
  </si>
  <si>
    <t>ش الظغط</t>
  </si>
  <si>
    <t>26 ط . ش الظغط . بجوار كبدة الشرقاوي</t>
  </si>
  <si>
    <t>رامي ماهر</t>
  </si>
  <si>
    <t>ا/ سامح ماهر</t>
  </si>
  <si>
    <t>After Al Maghreb</t>
  </si>
  <si>
    <t>Elfagr</t>
  </si>
  <si>
    <t>ramibarista06@gmail.com</t>
  </si>
  <si>
    <t>https://play.google.com/store/apps/details?id=com.beefirst.josseela&amp;referrer=ramibarista06@gmail.com</t>
  </si>
  <si>
    <t>احمد حسن سبورت</t>
  </si>
  <si>
    <t xml:space="preserve">Ahmed Hassan sport </t>
  </si>
  <si>
    <t>ل 310</t>
  </si>
  <si>
    <t>امام ملاعب مدرسه اسباتس</t>
  </si>
  <si>
    <t xml:space="preserve">ل 310 امام ملاعب مدرسه اسباتس-البوابة الرابعه </t>
  </si>
  <si>
    <t>01147748296</t>
  </si>
  <si>
    <t>01060819913</t>
  </si>
  <si>
    <t>40.00 L.E</t>
  </si>
  <si>
    <t>ahmedhassen99.ah@gmail.com</t>
  </si>
  <si>
    <t>https://play.google.com/store/apps/details?id=com.beefirst.josseela&amp;referrer=ahmedhassen99.ah@gmail.com</t>
  </si>
  <si>
    <t>فيرجينيا سبا</t>
  </si>
  <si>
    <t>Virginia Spa</t>
  </si>
  <si>
    <t>21 د</t>
  </si>
  <si>
    <t>21 د . ش العشرين . البوابة الاولى . حدائق الاهرام</t>
  </si>
  <si>
    <t>ا/ محمد مصطفى</t>
  </si>
  <si>
    <t>ا/ رضوى محمد</t>
  </si>
  <si>
    <t>radwagalal100100@gmail.com</t>
  </si>
  <si>
    <t>https://play.google.com/store/apps/details?id=com.beefirst.josseela&amp;referrer=radwagalal100100@gmail.com</t>
  </si>
  <si>
    <t>COUNTA of Shop Name (Arabic)</t>
  </si>
  <si>
    <t>Speed car</t>
  </si>
  <si>
    <t>2 ل</t>
  </si>
  <si>
    <t>2 ل . البوابة الثانية القديمة</t>
  </si>
  <si>
    <t>عمرو قنديل</t>
  </si>
  <si>
    <t>amr55562@yahoo.com</t>
  </si>
  <si>
    <t>cancelled</t>
  </si>
  <si>
    <t>https://play.google.com/store/apps/details?id=com.beefirst.josseela&amp;referrer=osama.gamaluddin@gmail.com</t>
  </si>
  <si>
    <t>سيتى جوس</t>
  </si>
  <si>
    <t>City Juices</t>
  </si>
  <si>
    <t>126ن</t>
  </si>
  <si>
    <t>شارع الخزان-126ن</t>
  </si>
  <si>
    <t>Khaled Abdel Sabour</t>
  </si>
  <si>
    <t>https://play.google.com/store/apps/details?id=com.beefirst.josseela&amp;referrer=wowuvowa@decabg.eu</t>
  </si>
  <si>
    <t>ماريمار بيوتى صالون</t>
  </si>
  <si>
    <t>Marimar beauty Salon &amp; Spa</t>
  </si>
  <si>
    <t>Beauty Salon</t>
  </si>
  <si>
    <t>90 ص</t>
  </si>
  <si>
    <t>البوابة الثالثة</t>
  </si>
  <si>
    <t>90 ص . البوابة الثالة . امام ماركت العبد</t>
  </si>
  <si>
    <t>ا/ مينا هلال فرج</t>
  </si>
  <si>
    <t>ا/ مينا فارس معوض</t>
  </si>
  <si>
    <t>minafarg20@gmail.com</t>
  </si>
  <si>
    <t>inactive</t>
  </si>
  <si>
    <t>https://play.google.com/store/apps/details?id=com.beefirst.josseela&amp;referrer=wegylive@thichanthit.com</t>
  </si>
  <si>
    <t>احمد الصغير بيوتى صالون</t>
  </si>
  <si>
    <t>Ahmed ElSagher - Beauty Salon</t>
  </si>
  <si>
    <t>144 ص</t>
  </si>
  <si>
    <t>144 ص . بواية حورس</t>
  </si>
  <si>
    <t>أ/ احمد الصغير</t>
  </si>
  <si>
    <t>1092550689 - 01009945384</t>
  </si>
  <si>
    <t>wowuvowa@decabg.eu</t>
  </si>
  <si>
    <t>https://play.google.com/store/apps/details?id=com.beefirst.josseela&amp;referrer=minafarg20@gmail.com</t>
  </si>
  <si>
    <t>بصريات المدينة</t>
  </si>
  <si>
    <t>El-Madena Optics</t>
  </si>
  <si>
    <t>Optics</t>
  </si>
  <si>
    <t>34 و . بوابة خفرع . البوابة الثانية القديمة</t>
  </si>
  <si>
    <t>ابراهيم سامي محمد</t>
  </si>
  <si>
    <t>ibrahemsamy391@gmail.com</t>
  </si>
  <si>
    <t>صيدليات كايرو</t>
  </si>
  <si>
    <t>Cairo Pharmacy</t>
  </si>
  <si>
    <t>225 ل</t>
  </si>
  <si>
    <t>225 ل . ش العشرين البوابة الرابعة</t>
  </si>
  <si>
    <t>ا/ سامح عمرو</t>
  </si>
  <si>
    <t>ا/ طارق عمرو</t>
  </si>
  <si>
    <t>24 Hour</t>
  </si>
  <si>
    <t>1000748999 - 01211112639</t>
  </si>
  <si>
    <t>30 Minutes</t>
  </si>
  <si>
    <t>Samehammmmr@gmail.com</t>
  </si>
  <si>
    <t>https://play.google.com/store/apps/details?id=com.beefirst.josseela&amp;referrer=Haidy8390@gmail.com</t>
  </si>
  <si>
    <t>د/ ميسرة كلينك للانف و الاذن و الحنجرة</t>
  </si>
  <si>
    <t>DR Maysara Clinic</t>
  </si>
  <si>
    <t>3 ج</t>
  </si>
  <si>
    <t>٣ ج شارع جاردينيا الدور الاول. حدائق الاهرام</t>
  </si>
  <si>
    <t>د ميسرة احمد</t>
  </si>
  <si>
    <t>From Sat : To Wed 8:00 pm</t>
  </si>
  <si>
    <t>From Sat : To Wed 10:00 pm</t>
  </si>
  <si>
    <t>thu / fri</t>
  </si>
  <si>
    <t>Mysnar770@yahoo.com</t>
  </si>
  <si>
    <t>https://play.google.com/store/apps/details?id=com.beefirst.josseela&amp;referrer=Samehammmmr@gmail.com</t>
  </si>
  <si>
    <t>رغيف اورينتال</t>
  </si>
  <si>
    <t>Reghef Oriental</t>
  </si>
  <si>
    <t>20 ب</t>
  </si>
  <si>
    <t>20 ب . شارع الثروة المعدنية</t>
  </si>
  <si>
    <t>ا/مصطفى امام عبد الدايم</t>
  </si>
  <si>
    <t>01200248138 - 01116774929 - 01202365484</t>
  </si>
  <si>
    <t xml:space="preserve">bnnasar @yahoo.com
</t>
  </si>
  <si>
    <t>https://play.google.com/store/apps/details?id=com.beefirst.josseela&amp;referrer=Mysnar770@yahoo.com</t>
  </si>
  <si>
    <t>ايطاليانو بيتزا</t>
  </si>
  <si>
    <t>Italiano Pizza</t>
  </si>
  <si>
    <t>9 ج</t>
  </si>
  <si>
    <t>شارع جاردينيا البوابة الاولى</t>
  </si>
  <si>
    <t>9 ج شارع جاردينيا البوابة الاولى</t>
  </si>
  <si>
    <t>خالد محمد</t>
  </si>
  <si>
    <t>01115599215 - 01280110165</t>
  </si>
  <si>
    <t>mekaxyto@ryteto.me</t>
  </si>
  <si>
    <r>
      <rPr>
        <rFont val="Calibri"/>
        <color rgb="FF0563C1"/>
        <sz val="11.0"/>
        <u/>
      </rPr>
      <t>https://play.google.com/store/apps/details?id=com.beefirst.josseela&amp;referrer=</t>
    </r>
    <r>
      <rPr>
        <rFont val="Calibri"/>
        <color rgb="FF000000"/>
        <sz val="11.0"/>
        <u/>
      </rPr>
      <t>bnnasar @yahoo.com</t>
    </r>
  </si>
  <si>
    <t xml:space="preserve">هايبر تن </t>
  </si>
  <si>
    <t>Hyper Ten</t>
  </si>
  <si>
    <t>78 أ</t>
  </si>
  <si>
    <t>البوابة الاولى</t>
  </si>
  <si>
    <t>78 أ . البوابة الاولى</t>
  </si>
  <si>
    <t>عبده البدري</t>
  </si>
  <si>
    <t>1094443346 - 01123366299</t>
  </si>
  <si>
    <t>kecidoku@musiccode.me</t>
  </si>
  <si>
    <t>https://play.google.com/store/apps/details?id=com.beefirst.josseela&amp;referrer=market1abam1@gmail.com</t>
  </si>
  <si>
    <t>ادم ماركت</t>
  </si>
  <si>
    <t>Adam Market</t>
  </si>
  <si>
    <t>143 م</t>
  </si>
  <si>
    <t>143 م شارع الخزان أمام مدرسة نيو فوجين. البوابة الثالثة</t>
  </si>
  <si>
    <t>رجب نادي محمد</t>
  </si>
  <si>
    <t>01113370818 - 01004900138</t>
  </si>
  <si>
    <t>3 EGP</t>
  </si>
  <si>
    <t>market1abam1@gmail.com</t>
  </si>
  <si>
    <t>https://play.google.com/store/apps/details?id=com.beefirst.josseela&amp;referrer=mekaxyto@ryteto.me</t>
  </si>
  <si>
    <t>اسواق القدس</t>
  </si>
  <si>
    <t>Al Quds Market</t>
  </si>
  <si>
    <t>126 ن</t>
  </si>
  <si>
    <t>126 ن . ش الخزان . البوابة الثالثة . حدائق الاهرام</t>
  </si>
  <si>
    <t>أ/ماريو</t>
  </si>
  <si>
    <t>ايمن حسن</t>
  </si>
  <si>
    <t>matta85mario@gmail.com</t>
  </si>
  <si>
    <t>https://play.google.com/store/apps/details?id=com.beefirst.josseela&amp;referrer=kecidoku@musiccode.me</t>
  </si>
  <si>
    <t>1 
NAME</t>
  </si>
  <si>
    <t>1 Hawawshy</t>
  </si>
  <si>
    <t>واحد حواوشى</t>
  </si>
  <si>
    <t>Ashraf Abdel Kader</t>
  </si>
  <si>
    <t>A&amp;K Mart</t>
  </si>
  <si>
    <t>Kareem Ameen</t>
  </si>
  <si>
    <t>A2Z CAR SERVICE</t>
  </si>
  <si>
    <t>إيه تو زيد كار سيرفيز</t>
  </si>
  <si>
    <t>Abo Alaa</t>
  </si>
  <si>
    <t xml:space="preserve">Matam abo Alaa </t>
  </si>
  <si>
    <t>Al Andalus for adwat kahrabayaa</t>
  </si>
  <si>
    <t>معرض الاندلس للادوات الكهربائيه</t>
  </si>
  <si>
    <t>وليد الميري</t>
  </si>
  <si>
    <t>مطعم الإمبراطور</t>
  </si>
  <si>
    <t>محمد علي</t>
  </si>
  <si>
    <t>المرديني بن ومكسرات</t>
  </si>
  <si>
    <t>Al-Mardiniu Bon&amp;Mexrat</t>
  </si>
  <si>
    <t>Al-Sindyan</t>
  </si>
  <si>
    <t>السنديان</t>
  </si>
  <si>
    <t>محمد السنديان</t>
  </si>
  <si>
    <t>محمود سامي</t>
  </si>
  <si>
    <t>Alban Al-Falah</t>
  </si>
  <si>
    <t>اندرويد ستور</t>
  </si>
  <si>
    <t>Asmak El Fares</t>
  </si>
  <si>
    <t>اسماك حوت اسكندريه</t>
  </si>
  <si>
    <t>عبد الحليم محمد</t>
  </si>
  <si>
    <t>أسوق الحمد</t>
  </si>
  <si>
    <t>إسلام محمد</t>
  </si>
  <si>
    <t>BAB REZQ</t>
  </si>
  <si>
    <t>باب رزق</t>
  </si>
  <si>
    <t>Sayed Gameel</t>
  </si>
  <si>
    <t>Brooklyn Burger</t>
  </si>
  <si>
    <t>بروكلين برجر</t>
  </si>
  <si>
    <t>Nader Ramzy</t>
  </si>
  <si>
    <t>City First</t>
  </si>
  <si>
    <t>دهانات جي ال سي مركز الفاروق</t>
  </si>
  <si>
    <t>مني صديق عبد الجابر</t>
  </si>
  <si>
    <t>د هبه صبحي</t>
  </si>
  <si>
    <t>دبي كار كاير</t>
  </si>
  <si>
    <t>خليل محمود</t>
  </si>
  <si>
    <t>ِahmed fadil</t>
  </si>
  <si>
    <t>El Aseel</t>
  </si>
  <si>
    <t>الأصيل</t>
  </si>
  <si>
    <t>Ahmed Hussain</t>
  </si>
  <si>
    <t>بصريات المدينه</t>
  </si>
  <si>
    <t>ابراهيم سامي</t>
  </si>
  <si>
    <t>Amr Eltayeb</t>
  </si>
  <si>
    <t>Fharghaly Fruit</t>
  </si>
  <si>
    <t>محمد مصطفى</t>
  </si>
  <si>
    <t>Farghaly fruit</t>
  </si>
  <si>
    <t>جزارة مسعد</t>
  </si>
  <si>
    <t>خضروات الحاج سيد</t>
  </si>
  <si>
    <t>هاي فون</t>
  </si>
  <si>
    <t>Hamel Mesk</t>
  </si>
  <si>
    <t>حامل مسك</t>
  </si>
  <si>
    <t>Mohamed Salah</t>
  </si>
  <si>
    <t>كريم مرزوق</t>
  </si>
  <si>
    <t>Owner</t>
  </si>
  <si>
    <t>Hyber Flash</t>
  </si>
  <si>
    <t>هايبر فلاش</t>
  </si>
  <si>
    <t>Hassan Mohamed</t>
  </si>
  <si>
    <t>هايبر تن</t>
  </si>
  <si>
    <t>khaled mohamed</t>
  </si>
  <si>
    <t>خان الكنافه</t>
  </si>
  <si>
    <t>أبو يونس</t>
  </si>
  <si>
    <t>مخبوزات إسلام</t>
  </si>
  <si>
    <t>أبو إسلام</t>
  </si>
  <si>
    <t>مكتبتي</t>
  </si>
  <si>
    <t>نجلا فتحي</t>
  </si>
  <si>
    <t>Market Online</t>
  </si>
  <si>
    <t>ماركت اون لاين</t>
  </si>
  <si>
    <t>Salem Nasr</t>
  </si>
  <si>
    <t>mazraet alban elref</t>
  </si>
  <si>
    <t>مؤسسة زيدان ستورز</t>
  </si>
  <si>
    <t>Monzefat El-Zahry</t>
  </si>
  <si>
    <t>Mohamed Sayed</t>
  </si>
  <si>
    <t>mouasasat Al-Bardawily liletarh</t>
  </si>
  <si>
    <t>مؤسسة البردويلي للعطاره</t>
  </si>
  <si>
    <t>مصطفي احمد</t>
  </si>
  <si>
    <t>مقلة الحمصانى</t>
  </si>
  <si>
    <t>جمال سيد</t>
  </si>
  <si>
    <t>Pink&amp;Blue</t>
  </si>
  <si>
    <t>بينك&amp;بلو</t>
  </si>
  <si>
    <t>د/شيماء</t>
  </si>
  <si>
    <t>Ready Fish</t>
  </si>
  <si>
    <t>ريدى فيش</t>
  </si>
  <si>
    <t>Hesham Darweesh</t>
  </si>
  <si>
    <t>Safety Wash</t>
  </si>
  <si>
    <t>سيفتي وش</t>
  </si>
  <si>
    <t>Safety wash</t>
  </si>
  <si>
    <t>ياسر عبيد</t>
  </si>
  <si>
    <t>Salon El Masry</t>
  </si>
  <si>
    <t>صالون عادل وعيد</t>
  </si>
  <si>
    <t>Cawafer El Masry (Men)</t>
  </si>
  <si>
    <t>Saltanah Bin&amp;mukasirat</t>
  </si>
  <si>
    <t>صالون المصري</t>
  </si>
  <si>
    <t>Speed Car</t>
  </si>
  <si>
    <t>بن و مكسرات سلطنه</t>
  </si>
  <si>
    <t>حسام علي</t>
  </si>
  <si>
    <t>Stars Studio</t>
  </si>
  <si>
    <t>سبيد كار</t>
  </si>
  <si>
    <t>Studio el Njoum</t>
  </si>
  <si>
    <t>اشرف المحلاوي</t>
  </si>
  <si>
    <t>مكتبات سويلم</t>
  </si>
  <si>
    <t>محمود نبيل</t>
  </si>
  <si>
    <t>Teyor Ganaa El Saaid</t>
  </si>
  <si>
    <t>-</t>
  </si>
  <si>
    <t>name</t>
  </si>
  <si>
    <t>THE BUTCHER</t>
  </si>
  <si>
    <t>الجزار</t>
  </si>
  <si>
    <t>Eslam Abdel-Hameed</t>
  </si>
  <si>
    <t>Waraket Lahma</t>
  </si>
  <si>
    <t>توينز</t>
  </si>
  <si>
    <t>Mina</t>
  </si>
  <si>
    <t>Yakut Butik</t>
  </si>
  <si>
    <t>ورقة لحمة</t>
  </si>
  <si>
    <t>Assem Awadallah</t>
  </si>
  <si>
    <t>Yacut Butik</t>
  </si>
  <si>
    <t>واندرلاند</t>
  </si>
  <si>
    <t>شمس Natural Hair</t>
  </si>
  <si>
    <t>Shams For Natural Hair</t>
  </si>
  <si>
    <t>حدائق الاهرام</t>
  </si>
  <si>
    <t>524 ز</t>
  </si>
  <si>
    <t>شارع العشرين . البوابة الاولى</t>
  </si>
  <si>
    <t>524 ز .شارع العشرين البوابة الاولى . حدائق الاهرام</t>
  </si>
  <si>
    <t>احمد شمس</t>
  </si>
  <si>
    <t>01019956793 - 01115595542</t>
  </si>
  <si>
    <t>Free In Hadayek / 100 EGP out Hadayek</t>
  </si>
  <si>
    <t>1 HOUR</t>
  </si>
  <si>
    <t>Create Email</t>
  </si>
  <si>
    <t xml:space="preserve">Rejected </t>
  </si>
  <si>
    <t>المؤسسة المصرية الريفية (تموينة)</t>
  </si>
  <si>
    <t>Egyptian Rural Establishment (Tamwina)</t>
  </si>
  <si>
    <t>Foods</t>
  </si>
  <si>
    <t>ش. ابراهيم خطاب</t>
  </si>
  <si>
    <t>12 ش. ابراهيم خطاب . حدائق الاهرام القديمة بجوار فندق المريديان . الرماية</t>
  </si>
  <si>
    <t>احمد حافظ</t>
  </si>
  <si>
    <t>خلود</t>
  </si>
  <si>
    <t>In 24 Hour</t>
  </si>
  <si>
    <t>Hillsegg@gmail.com</t>
  </si>
  <si>
    <t>جزارة الوطنية</t>
  </si>
  <si>
    <t>El Watanya</t>
  </si>
  <si>
    <t>150 س</t>
  </si>
  <si>
    <t>شارع  البوابة الثالثة القديمة</t>
  </si>
  <si>
    <t>150 س شارع البوابة الثالثة القديمة</t>
  </si>
  <si>
    <t>محمد ذكي</t>
  </si>
  <si>
    <t>1033993070 - 1224096697</t>
  </si>
  <si>
    <t>جنة الطيور</t>
  </si>
  <si>
    <t>Gannet El Teyor</t>
  </si>
  <si>
    <t>1065048607 - 1151228102</t>
  </si>
  <si>
    <t>حواوشي نيو شلبي</t>
  </si>
  <si>
    <t>Hawawshy New Shalaby</t>
  </si>
  <si>
    <t>32 و شارع البوابة الثانية القديمة</t>
  </si>
  <si>
    <t>حسام الدربي</t>
  </si>
  <si>
    <t>1141549580 - 1025167350</t>
  </si>
  <si>
    <t>الشيخ زايد</t>
  </si>
  <si>
    <t>Sunday</t>
  </si>
  <si>
    <t xml:space="preserve">Monday </t>
  </si>
  <si>
    <t xml:space="preserve">Saturday </t>
  </si>
  <si>
    <t>Coffee</t>
  </si>
  <si>
    <t>Dry Clean</t>
  </si>
  <si>
    <t>Gym &amp; Spa</t>
  </si>
  <si>
    <t>Nursery</t>
  </si>
  <si>
    <t>Painting &amp; Decorations</t>
  </si>
  <si>
    <t xml:space="preserve">Pets </t>
  </si>
  <si>
    <t>photography</t>
  </si>
  <si>
    <t>Restaurants</t>
  </si>
  <si>
    <t>Toys</t>
  </si>
  <si>
    <t>Entertainment food</t>
  </si>
  <si>
    <t>Entertainment places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</si>
</sst>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&quot;:&quot;mm&quot; &quot;am/pm"/>
    <numFmt numFmtId="165" formatCode="h:mm am/pm"/>
    <numFmt numFmtId="166" formatCode="h:mm:ss am/pm"/>
    <numFmt numFmtId="167" formatCode="yyyy-mm-dd"/>
  </numFmts>
  <fonts count="40">
    <font>
      <sz val="11.0"/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u/>
      <sz val="11.0"/>
      <color rgb="FF0563C1"/>
      <name val="Calibri"/>
    </font>
    <font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color theme="1"/>
      <name val="Calibri"/>
    </font>
    <font>
      <color rgb="FF000000"/>
      <name val="Roboto"/>
    </font>
    <font>
      <u/>
      <color rgb="FF1155CC"/>
    </font>
    <font>
      <sz val="11.0"/>
      <color theme="10"/>
      <name val="Calibri"/>
    </font>
    <font>
      <u/>
      <sz val="11.0"/>
      <color rgb="FF1155CC"/>
      <name val="Calibri"/>
    </font>
    <font>
      <u/>
      <sz val="11.0"/>
      <color theme="10"/>
      <name val="Calibri"/>
    </font>
    <font>
      <u/>
      <sz val="11.0"/>
      <color rgb="FF1155CC"/>
      <name val="Calibri"/>
    </font>
    <font>
      <sz val="11.0"/>
      <color rgb="FF0563C1"/>
      <name val="Calibri"/>
    </font>
    <font>
      <b/>
      <sz val="11.0"/>
      <color rgb="FF000000"/>
      <name val="Calibri"/>
    </font>
    <font>
      <u/>
      <sz val="11.0"/>
      <color theme="1"/>
      <name val="Calibri"/>
    </font>
    <font>
      <u/>
      <sz val="11.0"/>
      <color theme="10"/>
      <name val="Calibri"/>
    </font>
    <font>
      <u/>
      <sz val="11.0"/>
      <color theme="1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rgb="FF000000"/>
      <name val="Calibri"/>
    </font>
    <font>
      <u/>
      <color rgb="FF1155CC"/>
    </font>
    <font>
      <u/>
      <color rgb="FF0563C1"/>
    </font>
    <font>
      <color theme="1"/>
      <name val="Calibri"/>
      <scheme val="minor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theme="1"/>
      <name val="Calibri"/>
    </font>
    <font>
      <u/>
      <sz val="11.0"/>
      <color theme="10"/>
      <name val="Calibri"/>
    </font>
    <font>
      <b/>
      <sz val="8.0"/>
      <color rgb="FF666666"/>
      <name val="Roboto"/>
    </font>
    <font>
      <b/>
      <color rgb="FF333333"/>
      <name val="Roboto"/>
    </font>
    <font>
      <b/>
      <color rgb="FF85BF65"/>
      <name val="Roboto"/>
    </font>
    <font>
      <b/>
      <u/>
      <color rgb="FF85BF65"/>
      <name val="Roboto"/>
    </font>
    <font>
      <b/>
      <u/>
      <color theme="1"/>
      <name val="Roboto"/>
    </font>
    <font>
      <u/>
      <sz val="11.0"/>
      <color theme="10"/>
      <name val="Calibri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</border>
    <border>
      <left style="thin">
        <color rgb="FF505050"/>
      </left>
      <right/>
      <top style="thin">
        <color rgb="FF505050"/>
      </top>
      <bottom style="thin">
        <color rgb="FF505050"/>
      </bottom>
    </border>
    <border>
      <left style="thin">
        <color rgb="FF505050"/>
      </left>
      <top style="thin">
        <color rgb="FF505050"/>
      </top>
      <bottom style="thin">
        <color rgb="FF505050"/>
      </bottom>
    </border>
    <border>
      <left style="thin">
        <color rgb="FF505050"/>
      </left>
      <right style="thin">
        <color rgb="FF505050"/>
      </right>
      <top style="thin">
        <color rgb="FF505050"/>
      </top>
    </border>
    <border>
      <left style="thin">
        <color rgb="FF505050"/>
      </left>
      <top style="thin">
        <color rgb="FF505050"/>
      </top>
    </border>
    <border>
      <right style="thin">
        <color rgb="FF505050"/>
      </right>
      <top style="thin">
        <color rgb="FF505050"/>
      </top>
      <bottom style="thin">
        <color rgb="FF50505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3" fillId="3" fontId="2" numFmtId="0" xfId="0" applyAlignment="1" applyBorder="1" applyFill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left" vertical="center"/>
    </xf>
    <xf borderId="1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left" readingOrder="0" vertical="center"/>
    </xf>
    <xf borderId="3" fillId="2" fontId="1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readingOrder="0" vertical="center"/>
    </xf>
    <xf borderId="3" fillId="2" fontId="3" numFmtId="0" xfId="0" applyAlignment="1" applyBorder="1" applyFont="1">
      <alignment horizontal="center" vertical="center"/>
    </xf>
    <xf borderId="3" fillId="2" fontId="3" numFmtId="18" xfId="0" applyAlignment="1" applyBorder="1" applyFont="1" applyNumberFormat="1">
      <alignment horizontal="center" vertical="center"/>
    </xf>
    <xf borderId="1" fillId="2" fontId="4" numFmtId="0" xfId="0" applyAlignment="1" applyBorder="1" applyFont="1">
      <alignment horizontal="center" vertical="center"/>
    </xf>
    <xf borderId="3" fillId="4" fontId="3" numFmtId="9" xfId="0" applyAlignment="1" applyBorder="1" applyFill="1" applyFont="1" applyNumberFormat="1">
      <alignment horizontal="center" vertical="center"/>
    </xf>
    <xf borderId="1" fillId="2" fontId="3" numFmtId="0" xfId="0" applyAlignment="1" applyBorder="1" applyFont="1">
      <alignment horizontal="center"/>
    </xf>
    <xf borderId="0" fillId="2" fontId="5" numFmtId="0" xfId="0" applyAlignment="1" applyFont="1">
      <alignment horizontal="center"/>
    </xf>
    <xf borderId="0" fillId="2" fontId="6" numFmtId="0" xfId="0" applyAlignment="1" applyFont="1">
      <alignment horizontal="left"/>
    </xf>
    <xf borderId="1" fillId="2" fontId="3" numFmtId="18" xfId="0" applyAlignment="1" applyBorder="1" applyFont="1" applyNumberFormat="1">
      <alignment horizontal="center" vertical="center"/>
    </xf>
    <xf borderId="0" fillId="2" fontId="3" numFmtId="0" xfId="0" applyAlignment="1" applyFont="1">
      <alignment horizontal="center"/>
    </xf>
    <xf borderId="1" fillId="2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/>
    </xf>
    <xf borderId="1" fillId="2" fontId="3" numFmtId="18" xfId="0" applyAlignment="1" applyBorder="1" applyFont="1" applyNumberFormat="1">
      <alignment horizontal="center"/>
    </xf>
    <xf borderId="1" fillId="2" fontId="7" numFmtId="0" xfId="0" applyAlignment="1" applyBorder="1" applyFont="1">
      <alignment horizontal="center"/>
    </xf>
    <xf borderId="1" fillId="2" fontId="8" numFmtId="0" xfId="0" applyAlignment="1" applyBorder="1" applyFont="1">
      <alignment horizontal="center" readingOrder="0"/>
    </xf>
    <xf borderId="3" fillId="2" fontId="8" numFmtId="0" xfId="0" applyAlignment="1" applyBorder="1" applyFont="1">
      <alignment horizontal="center"/>
    </xf>
    <xf borderId="1" fillId="2" fontId="5" numFmtId="0" xfId="0" applyAlignment="1" applyBorder="1" applyFont="1">
      <alignment horizontal="left" readingOrder="0"/>
    </xf>
    <xf borderId="1" fillId="2" fontId="5" numFmtId="0" xfId="0" applyAlignment="1" applyBorder="1" applyFont="1">
      <alignment horizontal="center" readingOrder="0"/>
    </xf>
    <xf borderId="1" fillId="2" fontId="5" numFmtId="49" xfId="0" applyAlignment="1" applyBorder="1" applyFont="1" applyNumberFormat="1">
      <alignment horizontal="center"/>
    </xf>
    <xf borderId="1" fillId="2" fontId="5" numFmtId="0" xfId="0" applyAlignment="1" applyBorder="1" applyFont="1">
      <alignment horizontal="center"/>
    </xf>
    <xf borderId="1" fillId="2" fontId="5" numFmtId="20" xfId="0" applyAlignment="1" applyBorder="1" applyFont="1" applyNumberFormat="1">
      <alignment horizontal="center"/>
    </xf>
    <xf borderId="1" fillId="2" fontId="5" numFmtId="164" xfId="0" applyAlignment="1" applyBorder="1" applyFont="1" applyNumberFormat="1">
      <alignment horizontal="center"/>
    </xf>
    <xf borderId="0" fillId="2" fontId="9" numFmtId="0" xfId="0" applyAlignment="1" applyFont="1">
      <alignment horizontal="center"/>
    </xf>
    <xf borderId="0" fillId="2" fontId="10" numFmtId="0" xfId="0" applyAlignment="1" applyFont="1">
      <alignment horizontal="left"/>
    </xf>
    <xf borderId="2" fillId="2" fontId="1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vertical="center"/>
    </xf>
    <xf borderId="1" fillId="2" fontId="11" numFmtId="0" xfId="0" applyAlignment="1" applyBorder="1" applyFont="1">
      <alignment horizontal="center"/>
    </xf>
    <xf borderId="0" fillId="2" fontId="12" numFmtId="0" xfId="0" applyAlignment="1" applyFont="1">
      <alignment horizontal="left"/>
    </xf>
    <xf borderId="1" fillId="5" fontId="1" numFmtId="0" xfId="0" applyAlignment="1" applyBorder="1" applyFill="1" applyFont="1">
      <alignment horizontal="center" readingOrder="0" vertical="center"/>
    </xf>
    <xf borderId="1" fillId="5" fontId="1" numFmtId="0" xfId="0" applyAlignment="1" applyBorder="1" applyFont="1">
      <alignment horizontal="center" vertical="center"/>
    </xf>
    <xf borderId="4" fillId="5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left" readingOrder="0" vertical="center"/>
    </xf>
    <xf borderId="3" fillId="5" fontId="1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readingOrder="0" vertical="center"/>
    </xf>
    <xf borderId="1" fillId="5" fontId="3" numFmtId="18" xfId="0" applyAlignment="1" applyBorder="1" applyFont="1" applyNumberFormat="1">
      <alignment horizontal="center" vertical="center"/>
    </xf>
    <xf borderId="1" fillId="5" fontId="3" numFmtId="0" xfId="0" applyAlignment="1" applyBorder="1" applyFont="1">
      <alignment horizontal="center"/>
    </xf>
    <xf borderId="3" fillId="5" fontId="3" numFmtId="0" xfId="0" applyAlignment="1" applyBorder="1" applyFont="1">
      <alignment horizontal="center"/>
    </xf>
    <xf borderId="1" fillId="5" fontId="13" numFmtId="0" xfId="0" applyAlignment="1" applyBorder="1" applyFont="1">
      <alignment horizontal="center" vertical="center"/>
    </xf>
    <xf borderId="3" fillId="5" fontId="3" numFmtId="0" xfId="0" applyAlignment="1" applyBorder="1" applyFont="1">
      <alignment horizontal="center" vertical="center"/>
    </xf>
    <xf borderId="0" fillId="5" fontId="5" numFmtId="0" xfId="0" applyAlignment="1" applyFont="1">
      <alignment horizontal="center"/>
    </xf>
    <xf borderId="0" fillId="5" fontId="14" numFmtId="0" xfId="0" applyAlignment="1" applyFont="1">
      <alignment horizontal="left"/>
    </xf>
    <xf borderId="1" fillId="2" fontId="15" numFmtId="0" xfId="0" applyAlignment="1" applyBorder="1" applyFont="1">
      <alignment horizontal="center" vertical="center"/>
    </xf>
    <xf borderId="1" fillId="5" fontId="16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left" readingOrder="0" vertical="center"/>
    </xf>
    <xf borderId="5" fillId="2" fontId="1" numFmtId="0" xfId="0" applyAlignment="1" applyBorder="1" applyFont="1">
      <alignment horizontal="center" readingOrder="0" vertical="center"/>
    </xf>
    <xf borderId="4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vertical="center"/>
    </xf>
    <xf borderId="4" fillId="2" fontId="3" numFmtId="18" xfId="0" applyAlignment="1" applyBorder="1" applyFont="1" applyNumberFormat="1">
      <alignment horizontal="center" vertical="center"/>
    </xf>
    <xf borderId="4" fillId="2" fontId="17" numFmtId="0" xfId="0" applyAlignment="1" applyBorder="1" applyFont="1">
      <alignment horizontal="center" vertical="center"/>
    </xf>
    <xf borderId="4" fillId="2" fontId="18" numFmtId="0" xfId="0" applyAlignment="1" applyBorder="1" applyFont="1">
      <alignment horizontal="center"/>
    </xf>
    <xf borderId="5" fillId="4" fontId="3" numFmtId="9" xfId="0" applyAlignment="1" applyBorder="1" applyFont="1" applyNumberFormat="1">
      <alignment horizontal="center" vertical="center"/>
    </xf>
    <xf borderId="1" fillId="4" fontId="3" numFmtId="9" xfId="0" applyAlignment="1" applyBorder="1" applyFont="1" applyNumberFormat="1">
      <alignment horizontal="center" vertical="center"/>
    </xf>
    <xf borderId="1" fillId="2" fontId="8" numFmtId="0" xfId="0" applyAlignment="1" applyBorder="1" applyFont="1">
      <alignment horizontal="center"/>
    </xf>
    <xf borderId="3" fillId="2" fontId="5" numFmtId="0" xfId="0" applyAlignment="1" applyBorder="1" applyFont="1">
      <alignment horizontal="center"/>
    </xf>
    <xf borderId="1" fillId="2" fontId="19" numFmtId="0" xfId="0" applyAlignment="1" applyBorder="1" applyFont="1">
      <alignment horizontal="center" vertical="center"/>
    </xf>
    <xf borderId="1" fillId="2" fontId="20" numFmtId="0" xfId="0" applyAlignment="1" applyBorder="1" applyFont="1">
      <alignment horizontal="center"/>
    </xf>
    <xf borderId="4" fillId="2" fontId="21" numFmtId="0" xfId="0" applyAlignment="1" applyBorder="1" applyFont="1">
      <alignment horizontal="center" vertical="center"/>
    </xf>
    <xf borderId="4" fillId="4" fontId="3" numFmtId="9" xfId="0" applyAlignment="1" applyBorder="1" applyFont="1" applyNumberFormat="1">
      <alignment horizontal="center" vertical="center"/>
    </xf>
    <xf borderId="1" fillId="2" fontId="15" numFmtId="0" xfId="0" applyAlignment="1" applyBorder="1" applyFont="1">
      <alignment horizontal="center"/>
    </xf>
    <xf borderId="1" fillId="2" fontId="3" numFmtId="18" xfId="0" applyAlignment="1" applyBorder="1" applyFont="1" applyNumberFormat="1">
      <alignment horizontal="center" readingOrder="0" vertical="center"/>
    </xf>
    <xf borderId="3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4" fillId="2" fontId="3" numFmtId="0" xfId="0" applyAlignment="1" applyBorder="1" applyFont="1">
      <alignment horizontal="center"/>
    </xf>
    <xf borderId="7" fillId="2" fontId="22" numFmtId="0" xfId="0" applyAlignment="1" applyBorder="1" applyFont="1">
      <alignment horizontal="center" vertical="center"/>
    </xf>
    <xf borderId="7" fillId="4" fontId="3" numFmtId="9" xfId="0" applyAlignment="1" applyBorder="1" applyFont="1" applyNumberFormat="1">
      <alignment horizontal="center" vertical="center"/>
    </xf>
    <xf borderId="7" fillId="2" fontId="3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center"/>
    </xf>
    <xf borderId="7" fillId="2" fontId="1" numFmtId="0" xfId="0" applyAlignment="1" applyBorder="1" applyFont="1">
      <alignment horizontal="center" vertical="center"/>
    </xf>
    <xf borderId="7" fillId="2" fontId="15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left" readingOrder="0" vertical="center"/>
    </xf>
    <xf borderId="7" fillId="2" fontId="3" numFmtId="0" xfId="0" applyAlignment="1" applyBorder="1" applyFont="1">
      <alignment horizontal="center" readingOrder="0" vertical="center"/>
    </xf>
    <xf borderId="7" fillId="2" fontId="3" numFmtId="18" xfId="0" applyAlignment="1" applyBorder="1" applyFont="1" applyNumberFormat="1">
      <alignment horizontal="center" vertical="center"/>
    </xf>
    <xf borderId="7" fillId="2" fontId="3" numFmtId="18" xfId="0" applyAlignment="1" applyBorder="1" applyFont="1" applyNumberFormat="1">
      <alignment horizontal="center"/>
    </xf>
    <xf borderId="7" fillId="2" fontId="5" numFmtId="0" xfId="0" applyAlignment="1" applyBorder="1" applyFont="1">
      <alignment horizontal="center"/>
    </xf>
    <xf borderId="7" fillId="2" fontId="5" numFmtId="49" xfId="0" applyAlignment="1" applyBorder="1" applyFont="1" applyNumberFormat="1">
      <alignment horizontal="center"/>
    </xf>
    <xf borderId="7" fillId="2" fontId="8" numFmtId="0" xfId="0" applyAlignment="1" applyBorder="1" applyFont="1">
      <alignment horizontal="center" readingOrder="0" vertical="center"/>
    </xf>
    <xf borderId="7" fillId="2" fontId="8" numFmtId="0" xfId="0" applyAlignment="1" applyBorder="1" applyFont="1">
      <alignment horizontal="center"/>
    </xf>
    <xf borderId="7" fillId="2" fontId="5" numFmtId="0" xfId="0" applyAlignment="1" applyBorder="1" applyFont="1">
      <alignment horizontal="left" readingOrder="0"/>
    </xf>
    <xf borderId="7" fillId="2" fontId="5" numFmtId="0" xfId="0" applyAlignment="1" applyBorder="1" applyFont="1">
      <alignment horizontal="center" readingOrder="0"/>
    </xf>
    <xf borderId="7" fillId="2" fontId="5" numFmtId="165" xfId="0" applyAlignment="1" applyBorder="1" applyFont="1" applyNumberFormat="1">
      <alignment horizontal="center"/>
    </xf>
    <xf borderId="7" fillId="2" fontId="5" numFmtId="20" xfId="0" applyAlignment="1" applyBorder="1" applyFont="1" applyNumberFormat="1">
      <alignment horizontal="center"/>
    </xf>
    <xf borderId="0" fillId="2" fontId="23" numFmtId="0" xfId="0" applyAlignment="1" applyFont="1">
      <alignment horizontal="center"/>
    </xf>
    <xf borderId="7" fillId="2" fontId="5" numFmtId="164" xfId="0" applyAlignment="1" applyBorder="1" applyFont="1" applyNumberFormat="1">
      <alignment horizontal="center"/>
    </xf>
    <xf borderId="7" fillId="2" fontId="5" numFmtId="166" xfId="0" applyAlignment="1" applyBorder="1" applyFont="1" applyNumberFormat="1">
      <alignment horizontal="center"/>
    </xf>
    <xf borderId="7" fillId="2" fontId="5" numFmtId="0" xfId="0" applyAlignment="1" applyBorder="1" applyFont="1">
      <alignment horizontal="left"/>
    </xf>
    <xf borderId="7" fillId="0" fontId="8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/>
    </xf>
    <xf borderId="7" fillId="3" fontId="5" numFmtId="0" xfId="0" applyAlignment="1" applyBorder="1" applyFont="1">
      <alignment horizontal="center"/>
    </xf>
    <xf borderId="7" fillId="0" fontId="5" numFmtId="0" xfId="0" applyAlignment="1" applyBorder="1" applyFont="1">
      <alignment horizontal="left" readingOrder="0"/>
    </xf>
    <xf borderId="7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/>
    </xf>
    <xf borderId="7" fillId="3" fontId="5" numFmtId="49" xfId="0" applyAlignment="1" applyBorder="1" applyFont="1" applyNumberFormat="1">
      <alignment horizontal="center"/>
    </xf>
    <xf borderId="7" fillId="0" fontId="5" numFmtId="49" xfId="0" applyAlignment="1" applyBorder="1" applyFont="1" applyNumberFormat="1">
      <alignment horizontal="center"/>
    </xf>
    <xf borderId="7" fillId="3" fontId="5" numFmtId="165" xfId="0" applyAlignment="1" applyBorder="1" applyFont="1" applyNumberFormat="1">
      <alignment horizontal="center"/>
    </xf>
    <xf borderId="7" fillId="3" fontId="5" numFmtId="164" xfId="0" applyAlignment="1" applyBorder="1" applyFont="1" applyNumberFormat="1">
      <alignment horizontal="center"/>
    </xf>
    <xf borderId="0" fillId="0" fontId="2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6" fontId="24" numFmtId="0" xfId="0" applyAlignment="1" applyFill="1" applyFont="1">
      <alignment horizontal="left"/>
    </xf>
    <xf borderId="7" fillId="2" fontId="8" numFmtId="0" xfId="0" applyAlignment="1" applyBorder="1" applyFont="1">
      <alignment horizontal="center" readingOrder="0" vertical="top"/>
    </xf>
    <xf borderId="7" fillId="2" fontId="25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5" numFmtId="3" xfId="0" applyAlignment="1" applyFont="1" applyNumberFormat="1">
      <alignment horizontal="center"/>
    </xf>
    <xf borderId="0" fillId="0" fontId="26" numFmtId="0" xfId="0" applyFont="1"/>
    <xf borderId="0" fillId="2" fontId="1" numFmtId="0" xfId="0" applyAlignment="1" applyFont="1">
      <alignment horizontal="left" vertical="center"/>
    </xf>
    <xf borderId="2" fillId="2" fontId="1" numFmtId="0" xfId="0" applyAlignment="1" applyBorder="1" applyFont="1">
      <alignment horizontal="left" vertical="center"/>
    </xf>
    <xf borderId="3" fillId="2" fontId="2" numFmtId="0" xfId="0" applyAlignment="1" applyBorder="1" applyFont="1">
      <alignment horizontal="left" vertical="center"/>
    </xf>
    <xf borderId="3" fillId="3" fontId="2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readingOrder="0" vertical="center"/>
    </xf>
    <xf borderId="3" fillId="0" fontId="1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readingOrder="0" vertical="center"/>
    </xf>
    <xf borderId="3" fillId="0" fontId="3" numFmtId="0" xfId="0" applyAlignment="1" applyBorder="1" applyFont="1">
      <alignment horizontal="left" vertical="center"/>
    </xf>
    <xf borderId="1" fillId="0" fontId="3" numFmtId="18" xfId="0" applyAlignment="1" applyBorder="1" applyFont="1" applyNumberFormat="1">
      <alignment horizontal="left" vertical="center"/>
    </xf>
    <xf borderId="1" fillId="0" fontId="27" numFmtId="0" xfId="0" applyAlignment="1" applyBorder="1" applyFont="1">
      <alignment horizontal="left" vertical="center"/>
    </xf>
    <xf borderId="3" fillId="0" fontId="3" numFmtId="9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horizontal="left"/>
    </xf>
    <xf borderId="1" fillId="0" fontId="3" numFmtId="9" xfId="0" applyAlignment="1" applyBorder="1" applyFont="1" applyNumberFormat="1">
      <alignment horizontal="left" vertical="center"/>
    </xf>
    <xf borderId="0" fillId="0" fontId="28" numFmtId="0" xfId="0" applyAlignment="1" applyFont="1">
      <alignment horizontal="left"/>
    </xf>
    <xf borderId="0" fillId="0" fontId="29" numFmtId="0" xfId="0" applyAlignment="1" applyFont="1">
      <alignment horizontal="left"/>
    </xf>
    <xf borderId="1" fillId="0" fontId="15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1" fillId="0" fontId="3" numFmtId="18" xfId="0" applyAlignment="1" applyBorder="1" applyFont="1" applyNumberFormat="1">
      <alignment horizontal="left"/>
    </xf>
    <xf borderId="1" fillId="0" fontId="30" numFmtId="0" xfId="0" applyAlignment="1" applyBorder="1" applyFont="1">
      <alignment horizontal="left"/>
    </xf>
    <xf borderId="3" fillId="0" fontId="1" numFmtId="0" xfId="0" applyAlignment="1" applyBorder="1" applyFont="1">
      <alignment horizontal="left" vertical="center"/>
    </xf>
    <xf borderId="1" fillId="0" fontId="31" numFmtId="0" xfId="0" applyAlignment="1" applyBorder="1" applyFont="1">
      <alignment horizontal="left" vertical="center"/>
    </xf>
    <xf borderId="1" fillId="0" fontId="32" numFmtId="0" xfId="0" applyAlignment="1" applyBorder="1" applyFont="1">
      <alignment horizontal="left"/>
    </xf>
    <xf borderId="7" fillId="0" fontId="1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left" vertical="center"/>
    </xf>
    <xf borderId="7" fillId="0" fontId="15" numFmtId="0" xfId="0" applyAlignment="1" applyBorder="1" applyFont="1">
      <alignment horizontal="left" vertical="center"/>
    </xf>
    <xf borderId="7" fillId="0" fontId="3" numFmtId="9" xfId="0" applyAlignment="1" applyBorder="1" applyFont="1" applyNumberFormat="1">
      <alignment horizontal="left" vertical="center"/>
    </xf>
    <xf borderId="7" fillId="0" fontId="3" numFmtId="0" xfId="0" applyAlignment="1" applyBorder="1" applyFont="1">
      <alignment horizontal="left" vertical="center"/>
    </xf>
    <xf borderId="7" fillId="0" fontId="3" numFmtId="0" xfId="0" applyAlignment="1" applyBorder="1" applyFont="1">
      <alignment horizontal="left"/>
    </xf>
    <xf borderId="1" fillId="0" fontId="11" numFmtId="0" xfId="0" applyAlignment="1" applyBorder="1" applyFont="1">
      <alignment horizontal="left"/>
    </xf>
    <xf borderId="7" fillId="0" fontId="33" numFmtId="0" xfId="0" applyAlignment="1" applyBorder="1" applyFont="1">
      <alignment horizontal="center" shrinkToFit="0" wrapText="0"/>
    </xf>
    <xf borderId="7" fillId="0" fontId="33" numFmtId="0" xfId="0" applyAlignment="1" applyBorder="1" applyFont="1">
      <alignment horizontal="left" shrinkToFit="0" wrapText="0"/>
    </xf>
    <xf borderId="7" fillId="0" fontId="34" numFmtId="0" xfId="0" applyAlignment="1" applyBorder="1" applyFont="1">
      <alignment horizontal="center" vertical="top"/>
    </xf>
    <xf borderId="7" fillId="0" fontId="35" numFmtId="0" xfId="0" applyAlignment="1" applyBorder="1" applyFont="1">
      <alignment horizontal="left" vertical="top"/>
    </xf>
    <xf borderId="7" fillId="0" fontId="34" numFmtId="0" xfId="0" applyAlignment="1" applyBorder="1" applyFont="1">
      <alignment readingOrder="0" vertical="top"/>
    </xf>
    <xf borderId="7" fillId="0" fontId="34" numFmtId="0" xfId="0" applyAlignment="1" applyBorder="1" applyFont="1">
      <alignment vertical="top"/>
    </xf>
    <xf borderId="7" fillId="0" fontId="36" numFmtId="0" xfId="0" applyAlignment="1" applyBorder="1" applyFont="1">
      <alignment horizontal="left" vertical="top"/>
    </xf>
    <xf borderId="4" fillId="0" fontId="1" numFmtId="0" xfId="0" applyAlignment="1" applyBorder="1" applyFont="1">
      <alignment horizontal="left" readingOrder="0" vertical="center"/>
    </xf>
    <xf borderId="7" fillId="0" fontId="37" numFmtId="0" xfId="0" applyAlignment="1" applyBorder="1" applyFont="1">
      <alignment horizontal="left" vertical="top"/>
    </xf>
    <xf borderId="1" fillId="4" fontId="3" numFmtId="0" xfId="0" applyAlignment="1" applyBorder="1" applyFont="1">
      <alignment horizontal="left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readingOrder="0" vertical="center"/>
    </xf>
    <xf borderId="2" fillId="4" fontId="3" numFmtId="0" xfId="0" applyAlignment="1" applyBorder="1" applyFont="1">
      <alignment horizontal="center" readingOrder="0" vertical="center"/>
    </xf>
    <xf borderId="1" fillId="4" fontId="3" numFmtId="18" xfId="0" applyAlignment="1" applyBorder="1" applyFont="1" applyNumberFormat="1">
      <alignment horizontal="center" vertical="center"/>
    </xf>
    <xf borderId="1" fillId="4" fontId="3" numFmtId="18" xfId="0" applyAlignment="1" applyBorder="1" applyFont="1" applyNumberFormat="1">
      <alignment horizontal="center"/>
    </xf>
    <xf borderId="1" fillId="4" fontId="3" numFmtId="0" xfId="0" applyAlignment="1" applyBorder="1" applyFont="1">
      <alignment horizontal="center"/>
    </xf>
    <xf borderId="2" fillId="4" fontId="3" numFmtId="0" xfId="0" applyAlignment="1" applyBorder="1" applyFont="1">
      <alignment horizontal="center" vertical="center"/>
    </xf>
    <xf borderId="2" fillId="4" fontId="3" numFmtId="9" xfId="0" applyAlignment="1" applyBorder="1" applyFont="1" applyNumberFormat="1">
      <alignment horizontal="center" vertical="center"/>
    </xf>
    <xf borderId="1" fillId="0" fontId="3" numFmtId="0" xfId="0" applyBorder="1" applyFont="1"/>
    <xf borderId="1" fillId="4" fontId="3" numFmtId="0" xfId="0" applyAlignment="1" applyBorder="1" applyFont="1">
      <alignment horizontal="left" readingOrder="0" vertical="center"/>
    </xf>
    <xf borderId="3" fillId="4" fontId="3" numFmtId="0" xfId="0" applyAlignment="1" applyBorder="1" applyFont="1">
      <alignment horizontal="center" readingOrder="0" vertical="center"/>
    </xf>
    <xf borderId="1" fillId="4" fontId="38" numFmtId="0" xfId="0" applyAlignment="1" applyBorder="1" applyFont="1">
      <alignment horizontal="center" vertical="center"/>
    </xf>
    <xf borderId="3" fillId="4" fontId="3" numFmtId="0" xfId="0" applyAlignment="1" applyBorder="1" applyFont="1">
      <alignment horizontal="center" vertical="center"/>
    </xf>
    <xf borderId="0" fillId="0" fontId="5" numFmtId="0" xfId="0" applyFont="1"/>
    <xf borderId="4" fillId="2" fontId="1" numFmtId="0" xfId="0" applyAlignment="1" applyBorder="1" applyFont="1">
      <alignment horizontal="left" vertical="center"/>
    </xf>
    <xf borderId="0" fillId="0" fontId="5" numFmtId="167" xfId="0" applyFont="1" applyNumberFormat="1"/>
    <xf borderId="0" fillId="0" fontId="5" numFmtId="0" xfId="0" applyAlignment="1" applyFont="1">
      <alignment readingOrder="0"/>
    </xf>
    <xf borderId="0" fillId="0" fontId="39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AD85" sheet="Joseela Clients"/>
  </cacheSource>
  <cacheFields>
    <cacheField name="Shop Name (Arabic)" numFmtId="0">
      <sharedItems>
        <s v="ميك اب Twins"/>
        <s v="حامل المسك"/>
        <s v="A2z Car Service"/>
        <s v="دبي كار كير"/>
        <s v="مركز الميري"/>
        <s v="العوامرى لكماليات و إكسسوارات السيارات"/>
        <s v="Pink &amp; Blue"/>
        <s v="حضانة ومدرسة كيدز كرايتف "/>
        <s v="صالون عادل &amp; عيد 1"/>
        <s v="صالون عادل &amp; عيد 2"/>
        <s v="صالون ادم"/>
        <s v="المصري صالون"/>
        <s v="كوافير المصري"/>
        <s v="بيوتى سنتر غادة"/>
        <s v="منظفات تساهيل"/>
        <s v="منظفات الزهري"/>
        <s v="هايبر دريم"/>
        <s v="د. براند"/>
        <s v="عيادة الاهرام البيطرية"/>
        <s v="فروت فرغلي"/>
        <s v="مركز توينز كلين"/>
        <s v="Android store"/>
        <s v="Hai Phone"/>
        <s v="مؤسسة زيدان ستور"/>
        <s v="دبي فون"/>
        <s v="ياقوت بوتيك"/>
        <s v="وكالة الحاج سيد"/>
        <s v="جزارة الوراقي"/>
        <s v="جزارة مسعد الجندي"/>
        <s v="خضروات الفيومي"/>
        <s v="بن ومكسرات سلطنة"/>
        <s v="المرادني بن ومكسرات"/>
        <s v="مؤسسة البردويلي للعطارة"/>
        <s v="البان الفلاح"/>
        <s v="خير زمان للخضار والفاكهه"/>
        <s v="مزرعه البان الريف"/>
        <s v="جزارة يوم سعيد"/>
        <s v="عطارة زمزم"/>
        <s v="عطارة طيبة"/>
        <s v="طيور الجزيرة"/>
        <s v="طيور وادى الملوك"/>
        <s v="بدر العطار"/>
        <s v="خضروات الاخلاص"/>
        <s v="طيور جنه الصعيد"/>
        <s v="خضروات وفواكه جنة بلقيس"/>
        <s v="شركة زين للديكورات"/>
        <s v="ستوديو ومعمل النجوم"/>
        <s v="هيفن لايت"/>
        <s v="معرض الاندلس"/>
        <s v="دهانات جي ال سي مركز الفاروق "/>
        <s v="مخبوزات اسلام"/>
        <s v="ووندر لاند"/>
        <s v="صيدلية الطبيب"/>
        <s v="صيدليه د هبه صبحي"/>
        <s v="صيدليه د/وليد"/>
        <s v="خان الكنافه "/>
        <s v="هضبة الشام"/>
        <s v="مطعم الامبراطور"/>
        <s v="اسماك حوت اسكندرية"/>
        <s v="بيتزا جدو"/>
        <s v="اسماك الفارس"/>
        <s v="بيتزا رويال"/>
        <s v="كبدة الرحمة"/>
        <s v="سيتي فريست"/>
        <s v="مطعم فيانز"/>
        <s v="مطعم أبو علاء فول وطعميه ومشويات"/>
        <s v="مكتبات سويلم جروب"/>
        <s v="مكتبة مكتبتي"/>
        <s v="نيدز ماركت"/>
        <s v="اسواق الحمد"/>
        <s v="مقلة الحمصاني"/>
        <s v="أسوق الرايه"/>
        <s v="بوسكا سويت "/>
        <s v="الامراء جروب  (النساجون الشرقيون) "/>
        <s v="زلزال"/>
        <s v="الانوار المحمديه"/>
        <s v="سيلفر هاوس"/>
        <s v="الهضبه لخدمات المحمول"/>
        <s v="سوبر ماركت الارزاق"/>
        <s v="طيور العمده "/>
      </sharedItems>
    </cacheField>
    <cacheField name="Shop Name (English)" numFmtId="0">
      <sharedItems>
        <s v="Twins"/>
        <s v="Hamel El Mesk"/>
        <s v="A2z Car Service"/>
        <s v="Dubai Car Care"/>
        <s v="Al meery Car wash"/>
        <s v="Al Awamery for accessories "/>
        <s v="Pink&amp;Blue "/>
        <s v="Creative Kids academy "/>
        <s v="Salon Adel&amp;Aeed"/>
        <s v="Salon Adam"/>
        <s v="El-Masry Salon"/>
        <s v="salon El Masry (Men)"/>
        <s v="Beauty Center Ghada"/>
        <s v="Monzefat Tsahel"/>
        <s v="monzefat El-Zahry"/>
        <s v="Hyber Dream"/>
        <s v="DR. Brand"/>
        <s v="Pyramids Vet Clinic"/>
        <s v="Fharghaly Fruit "/>
        <s v="Twins Dry Clean"/>
        <s v="Android store"/>
        <s v="Hai Phone"/>
        <s v="Moasst Zedan Store"/>
        <s v="dubai phone"/>
        <s v="Yakut Butik "/>
        <s v="Ghodrawat Elhag Sayed"/>
        <s v="Gezart El-Waraqi"/>
        <s v="Gezart Mosaad"/>
        <s v="Khodrawat El-Faiomy"/>
        <s v="saltanah Bin&amp;mukasirat"/>
        <s v="Al-Mardiniu Boun&amp;Mexrat"/>
        <s v="muasasat Al-Bardawily lileitarh"/>
        <s v="Alban Al-Falaah"/>
        <s v="khair zaman "/>
        <s v="Mazraet alban el reef"/>
        <s v="Gezart Yom Said"/>
        <s v="Zamzam"/>
        <s v="Etaret TAIPA"/>
        <s v="Teuor El-Gezera"/>
        <s v="Teyor Wady El-Melouk"/>
        <s v="Badr El-Attar"/>
        <s v="khodrwat Al Ekhlas"/>
        <s v="Teyor Ganaa El Saaid "/>
        <s v="khodrawat Ganet belqis"/>
        <s v="Zaen Decor Company"/>
        <s v="stars Studio"/>
        <s v="Hevin Light"/>
        <s v="Al Andalus "/>
        <s v="Dehant GLC Markz el farouk"/>
        <s v="Maghbozat Islam"/>
        <s v="Wonderland"/>
        <s v="El-Tabeeb Pharmacy"/>
        <s v="Dr Heba Sobhy Pharmacy"/>
        <s v="Dr.waled pharmacy "/>
        <s v="Khan El Konafa"/>
        <s v="Hadbet El-Sham"/>
        <s v="Al-Embrator Matam"/>
        <s v="Asmak Hut Alex"/>
        <s v="Pizza Gedo"/>
        <s v="Asmak Al Fares"/>
        <s v="Pizza Royal"/>
        <s v="Kebda El-Rahma"/>
        <s v="City first"/>
        <s v="Vians Food"/>
        <s v="abo Alaa "/>
        <s v="Swilam Group"/>
        <s v="Maktabty"/>
        <s v="Needs Market"/>
        <s v="Aswak Al-hamd"/>
        <s v="Muqilat Al-homsany"/>
        <s v="Al Raya Market "/>
        <s v="Boska Sweet"/>
        <s v="Al Omaraa Group Oriental Weavers "/>
        <s v="zilzal"/>
        <s v="Al Anwar Al Mohamadya"/>
        <s v="Silver House"/>
        <s v="Al Hadaba"/>
        <s v="Al Arzak market"/>
        <s v="Teuor El Omda"/>
      </sharedItems>
    </cacheField>
    <cacheField name="City" numFmtId="0">
      <sharedItems>
        <s v="Hadayek Al Ahram"/>
        <s v="الفردوس "/>
      </sharedItems>
    </cacheField>
    <cacheField name="Category" numFmtId="0">
      <sharedItems>
        <s v="Accessories"/>
        <s v="Automotive"/>
        <s v="Babies"/>
        <s v="Beauty Center"/>
        <s v="Beauty Centers"/>
        <s v="Cleaning Tools"/>
        <s v="Cosmetics /Accessories"/>
        <s v="Doctors &amp; Clinics"/>
        <s v="Drinks &amp; juice "/>
        <s v="Dry Cleans"/>
        <s v="Electronics &amp; Mobiles"/>
        <s v="Fashion"/>
        <s v="Fresh Food"/>
        <s v="Home Tools"/>
        <s v="Others"/>
        <s v="paints&amp; Decoration"/>
        <s v="Pastries"/>
        <s v="Pharmacies"/>
        <s v="Restaurant"/>
        <s v="Stationeries"/>
        <s v="Super Market"/>
        <s v="Super Markets"/>
        <s v="Drinks &amp; Juices"/>
        <s v="Furniture"/>
        <s v="Accessoties"/>
      </sharedItems>
    </cacheField>
    <cacheField name="Building No">
      <sharedItems containsBlank="1" containsMixedTypes="1" containsNumber="1" containsInteger="1">
        <s v="208 ه"/>
        <s v="31 و"/>
        <s v="265 ل"/>
        <s v="426 ل"/>
        <s v="109 ك"/>
        <s v="ط348"/>
        <s v="260 ع"/>
        <s v="29 ن"/>
        <s v="209 ط"/>
        <s v="353 ط"/>
        <s v="ه 208"/>
        <s v="46 ع"/>
        <s v="213 ط"/>
        <s v="242 ن"/>
        <s v="260 ل"/>
        <s v="79 ك"/>
        <s v="59 ط"/>
        <s v="129 ط"/>
        <s v="82 أ"/>
        <s v="ل 10"/>
        <s v="299 د"/>
        <s v="110 ك"/>
        <s v="230 ه"/>
        <s v="32 و"/>
        <s v="160 ن"/>
        <s v="310 ل"/>
        <s v="10 ل"/>
        <s v="185 ه"/>
        <s v="279 ن"/>
        <s v="280 ل"/>
        <s v="435 ل"/>
        <s v="44 و"/>
        <s v="46 و"/>
        <s v="214 ل"/>
        <s v="125 س"/>
        <s v="291  أ"/>
        <s v="127 ن"/>
        <s v="22 ل"/>
        <s v="15 ل"/>
        <s v="ط 48"/>
        <s v="ط 272"/>
        <s v="Online"/>
        <n v="29.0"/>
        <s v="109ط"/>
        <s v="ط 13"/>
        <m/>
        <s v="40 و"/>
        <s v="427 ل"/>
        <s v="281 ن"/>
        <s v="ط 349"/>
        <s v="360ط"/>
        <s v="252 ه"/>
        <s v="380 ل"/>
        <s v="419 ل"/>
        <s v="165 ع"/>
        <s v="34 ل"/>
        <s v="34 و"/>
        <s v="ط 26"/>
        <s v="225 ب"/>
        <s v="413 ل"/>
        <s v="428 ن"/>
        <s v="69ل"/>
        <s v="286 ل"/>
        <s v="35 و"/>
        <s v="ن 351"/>
        <s v="ط 345"/>
        <s v="ل 424"/>
        <s v="25 ب"/>
        <s v="أ 26"/>
        <s v="أ 27"/>
        <s v="ن 274"/>
        <s v="19ب"/>
        <s v="أ 2"/>
        <s v="أ 393"/>
        <s v="أ 332"/>
      </sharedItems>
    </cacheField>
    <cacheField name="Street Name" numFmtId="0">
      <sharedItems containsBlank="1">
        <s v="208 ه . ابراج عز العرب . البوابة الثانية القديمة"/>
        <s v="شارع البوابة الثانية القديمة"/>
        <s v="265 ل . شارع العشرين . شارع الجيش . البوابة الرابعة"/>
        <s v="426 ل . ش الجيش . البوابة الرابعة . بجوار النساجون"/>
        <s v="شارع الضغط "/>
        <s v="شارع-البوابه الرابعه "/>
        <s v="260 ع . شارع الجيش . البوابة الرابعة "/>
        <s v="ش العشرين بين ل ، ن"/>
        <s v="209 ط . ش العشرين . البوابة الثانية القديمة"/>
        <s v="353 ط . شارع الجيش بجوار كشري زيزو. البوابة الرابعة"/>
        <s v="شارع البوابه الثانيه القديم-بوابة خفرع"/>
        <s v="شارع الخزان . البوابة الثالثة"/>
        <s v="شارع الضغط"/>
        <s v="شارع الخزان"/>
        <s v="260 ل . اابوابة الرابعة بين ل / ن"/>
        <s v="79 ك . بعد الظغط . البوابة الثانية القديمة"/>
        <s v="البوابة الثانية"/>
        <s v="شارع مسجد العوضي"/>
        <s v="شارع 5 أ"/>
        <s v="ش العشرين"/>
        <s v="ش الظغط . بوابة احمس"/>
        <s v="110 ك . البوابة الثانية القديمة"/>
        <s v="30 ه . بوابة خفرع . البوابة الثانية القديمة"/>
        <s v="32 و . بوابة خفرع . البوابة الثانية القديمة"/>
        <s v="شارع الخزان . بوابة حورس"/>
        <s v="البوابة الرابعة"/>
        <s v="10 ل . البوابة الثانية القديمة"/>
        <s v="185 ه . بوابة خفرع . البوابة الثانية القديمة"/>
        <s v="279 ش . العشرين . بين ل / ن"/>
        <s v="280 ل . ش البوابة الثانية القديمة"/>
        <s v="435 ل . ش الجيش . البوابة الرابعة"/>
        <s v="44 و . بوابة خفرع . البوابة الثانية القديمة"/>
        <s v="46 و . بوابة خفرع . البوابة الثانية القديمة"/>
        <s v="البوابه التانيه "/>
        <s v="البوابه القديمه امام الضغط"/>
        <s v="بوابة حورس"/>
        <s v="شارع الثروة المعدنية"/>
        <s v="شارع خير زمان"/>
        <s v="شارع سمسة"/>
        <s v="شارع مسجد العوضي-البوابه الرابعه"/>
        <s v="Online"/>
        <s v="شارع جاردبنيا"/>
        <s v="ط 13 بجوار نادي حدائق الاهرام بوابه احمس"/>
        <s v="الفردوس - شرطه"/>
        <s v="40 و . بوابة خفرع . البوابة الثانية القديمة"/>
        <s v="427 ل . ش الجيش . البوابة الرابعة"/>
        <s v="281 ن . البوابة الرابعة"/>
        <s v="البوابه الثانيه"/>
        <s v="شارع الجيش-البوابه الرابعه "/>
        <s v="-البوابه الرابعة /شارع الجيش"/>
        <s v="252 ه . البوابة الثانية القديمة"/>
        <s v="380 ل . شارع العشرين . البوابة الرابعة"/>
        <s v="419 ل . ش الجيش . البوابة الرابعة"/>
        <s v="شارع جاردينيا"/>
        <s v="413 ل . شارع العشرين . البوابة الرابعة"/>
        <s v="428 ن . ش الجيش . البوابة الرابعة"/>
        <s v="286 ل . البوابة الثانية القديمة"/>
        <s v="35 و . بوابة خفرع . البوابة الثانية القديمة"/>
        <s v="شارع الخزان "/>
        <s v="شارع الجيش"/>
        <s v="شارع الثروه المعدنيه"/>
        <s v="شارع 5أ"/>
        <s v="شارع 15 أ"/>
        <m/>
      </sharedItems>
    </cacheField>
    <cacheField name="Address" numFmtId="0">
      <sharedItems containsBlank="1">
        <s v="208 ه . ابراج عز العرب . البوابة الثانية القديمة"/>
        <s v="31 و شارع البوابة الثانية القديمة"/>
        <s v="265 ل . شارع العشرين . شارع الجيش . البوابة الرابعة"/>
        <s v="426 ل . ش الجيش . البوابة الرابعة . بجوار النساجون"/>
        <s v="109 ك شارع الضغط البوابه التانيه القديمه "/>
        <s v="ط348 شارع الجيش-البوابه الرابعه "/>
        <s v="260 ع . شارع الجيش . البوابة الرابعة "/>
        <s v="29 ن . ش العشرين . بجوار سوبرماركت مرحبا . بين البوابة الثالثة والرابعة"/>
        <s v="209 ط . ش العشرين . البوابة الثانية القديمة"/>
        <s v="353 ط . شارع الجيش بجوار كشري زيزو. البوابة الرابعة"/>
        <s v="ه 208 شارع البوابه الثانيه القديم-بوابة خفرع"/>
        <s v="46 ع شارع الخزان . البوابة الثالثة . حدائق الاهرام"/>
        <s v="213 شارع الضغط . البوابة الثانية"/>
        <s v="242 ن . ش الخزان . البوابة الرابعة . بجوار مكة للادوات الصحية"/>
        <s v="260 ل . البوابة الرابعة بين ل / ن . حدائق الاهرام"/>
        <s v="79 ك . بعد الظغط . البوابة الثانية القديمة"/>
        <s v="حدائق الاهرام عمارة 59 ط البوابة الثانية (خفرع) الشارع الرئيسي"/>
        <s v="129 ط بجوار عادل دسوقى . للمجوهرات . شارع مسجد العوضي . خلف نادى حدائق الاهرام"/>
        <s v="82 أ شارع 5 أ إمتداد البوابة الأولي"/>
        <s v="10 ل شارع العشرين البوابه الثانية القديمة "/>
        <s v="299 د . ش الظغط . بوابة أحمس . حدائق الاهرام"/>
        <s v="110 ك . البوابة الثانية القديمة . امام كافيه ولعة"/>
        <s v="30 ه . بوابة خفرع . البوابة الثانية القديمة"/>
        <s v="32 و . بوابة خفرع . البوابة الثانية القديمة"/>
        <s v="160 ن . شارع الخزان . بوابة حورس"/>
        <s v="310 ل . البوابة الرابعة . بوابة مينا"/>
        <s v="10 ل . البوابة الثانية القديمة"/>
        <s v="110 ك . البوابة الثانية القديمة ناصية الظغط مع ش العشرين"/>
        <s v="185 ه . بوابة خفرع . البوابة الثانية القديمة"/>
        <s v="279 ش . العشرين . بين ل / ن . حدائق الاهرام"/>
        <s v="280 ل . ش البوابة الثانية القديمة"/>
        <s v="435 ل . ش الجيش . البوابة الرابعة"/>
        <s v="44 و . بوابة خفرع . البوابة الثانية القديمة"/>
        <s v="46 و . بوابة خفرع . البوابة الثانية القديمة"/>
        <s v="214 ل البوابه التانيه امام  مستشفي الامل "/>
        <s v="110 ك البوابه التانيه القديمه اما الضغط "/>
        <s v="125 س . بوابة حورس"/>
        <s v="291 أ . شارع الثروة  المعدنية . بجوار مطعم بهية .البوابة الاولى . حدائق الاهرام"/>
        <s v="ع 46 شارع الخزان-البوابه الثالثه"/>
        <s v="127 ن . شارع الخزان . بوابة حورس"/>
        <s v="22 ل . ش خير زمان"/>
        <s v="شارع سمسة - 15ل"/>
        <s v="ط 48 شارع مسجد العوضي"/>
        <s v="ط 272 شارع مسجد العوضي-البوابه الرابعه "/>
        <s v="14 Nabil Al Waad , Ard El Golf ,Hiloplis"/>
        <s v="29 شارع جاردينيا . البوابة الاولى حدائق الاهرام"/>
        <s v="خلف نادي حدايق الاهرام"/>
        <s v=" بجوار نادي حدائق الاهرام بوابه احمس"/>
        <s v="السنتر الاستثماري امام مطعم نور"/>
        <s v="40 و . بوابة خفرع . البوابة الثانية القديمة"/>
        <s v="427 ل . ش الجيش . البوابة الرابعة"/>
        <s v="281 ن . البوابة الرابعة . حدائق الاهرام"/>
        <s v="العنوان 214 ل البوابه الثانيه "/>
        <s v="ط 349 شارع الجيش-البوابه الرابعه"/>
        <s v="360ط حدائق الاهرام- البوابه الرابعة  شارع الجيش"/>
        <s v="252 ه . البوابة الثانية القديمة . قبل ش الظغط بعمارة"/>
        <s v="380 ل . شارع العشرين . البوابة الرابعة"/>
        <s v="419 ل . ش الجيش . البوابة الرابعة"/>
        <s v="165 ع بوابة حورس . حدائق الاهرام"/>
        <s v="34 ل شارع البوابة الثانية القديمة . اول شارع سمسمة"/>
        <s v="34 و شارع البوابة الثانية القديمة"/>
        <s v="ط 26 شارع الضغط امام البوابه التانيه الجديده بجوار مول الاهرام "/>
        <s v="225 ب . شارع جاردينيا . البوابة الاولى . حدائق الاهرام"/>
        <s v="ط 48 شارع مسجد العوض-بوابه احمس-الثانيه الجديده"/>
        <s v="413 ل . شارع العشرين . البوابة الرابعة"/>
        <s v="428 ن . ش الجيش . البوابة الرابعة"/>
        <s v="حدايق الاهرام- شارع سمسة  69ل"/>
        <s v="286 ل . البوابة الثانية القديمة"/>
        <s v="35 و . بوابة خفرع . البوابة الثانية القديمة"/>
        <s v="ن 351 شارع الخزان - البوابه الرابعه "/>
        <s v="ط 345 شارع الجيش-البوابه الرابعه "/>
        <s v="ل 424 شارع الجيش-البوابه الرابعه "/>
        <s v="25 ب شارع الثروه المعدنيه اعلي زغطوط-البوابه الاولي"/>
        <s v="شارع 5أ عماره 26-البوابه الاولي "/>
        <s v="شارع 5أ رقم 27-البوابه الاولي-خوفو"/>
        <s v="ن 274 شارع الخزان-البوابه الرابعه "/>
        <s v="١٩ ب ، شارع الثروة المعدنية"/>
        <s v="أ2 شارع 5أ البوابه الاولي حدائق الاهرام "/>
        <s v="أ 393 شارع 15أ ناصية شارع الظغط-البوابه الاولي "/>
        <s v="أ 332 شارع الضغط-البوابه الاولي"/>
        <m/>
      </sharedItems>
    </cacheField>
    <cacheField name="Comercial Registry No" numFmtId="0">
      <sharedItems>
        <s v="N/A"/>
      </sharedItems>
    </cacheField>
    <cacheField name="Tax Number/On" numFmtId="0">
      <sharedItems>
        <s v="N/A"/>
      </sharedItems>
    </cacheField>
    <cacheField name="Owner Name" numFmtId="0">
      <sharedItems containsBlank="1">
        <s v="مينا"/>
        <s v="محمد صلاح"/>
        <s v="احمد محمد حجازي"/>
        <s v="خليل محمود محمد"/>
        <s v="وليد الميري "/>
        <s v="مصطفي العومري"/>
        <s v="شيماء"/>
        <s v="Creative Kids Nursery and-Pre school"/>
        <s v="ادم عصام"/>
        <s v="عادل عوض"/>
        <s v="أدم عصام"/>
        <s v="عبده المصري"/>
        <s v="فتحي المصري"/>
        <s v="غادة"/>
        <s v="احمد نادي"/>
        <s v="سيد الزهري"/>
        <s v="احمد شاكر"/>
        <s v="محمد عبدالسلام السمنودى"/>
        <s v="د. محمود"/>
        <s v="محمد مصطفي"/>
        <s v="احمد ابراهيم"/>
        <s v="هيثم قاسم"/>
        <s v="علي احمد"/>
        <s v="عمرو زيدان"/>
        <s v="أحمد فاضل"/>
        <s v="د احمد ياسين"/>
        <s v="محمد حمدي"/>
        <s v="محمد الوراقي"/>
        <s v="ثروت مسعد"/>
        <s v="ابو يونس"/>
        <s v="حسام على"/>
        <s v="ياسر ابراهيم"/>
        <s v="مصطفى احمد محمد احمد"/>
        <s v="محمود سامي الصعيدي"/>
        <s v="يعقوب محمد"/>
        <s v="ايهاب بديع"/>
        <s v="محمد عنتر"/>
        <s v="الشيخ عادل"/>
        <s v="محمد سعيد"/>
        <s v="فرغلي ابراهيم"/>
        <s v="ا/ احمد محمود"/>
        <s v="Badr"/>
        <s v="احمد ادهم"/>
        <s v="رضا محمد"/>
        <s v="باسم روبي"/>
        <s v="سامح زين"/>
        <s v="اشرف المحلاوى"/>
        <s v="كريم مرزوق "/>
        <s v="محمد عبد التواب"/>
        <s v="مني صديق"/>
        <s v="اسلام "/>
        <s v="كريم نادر"/>
        <s v="على حسن"/>
        <s v="هبه صبحي"/>
        <s v="وليد محمود "/>
        <s v="أحمد ضياء الدين حسين"/>
        <s v="محمد ابو تامر"/>
        <s v="محمد ابو علي"/>
        <s v="عبدالحليم محمد متولي"/>
        <s v="محمد رمضان"/>
        <s v="فارس محمد"/>
        <s v="N/A"/>
        <s v="محمد عيد"/>
        <s v="حسين رحيم"/>
        <s v="فيفيان"/>
        <s v="احمد حسن"/>
        <s v="محمود نبيل سويلم"/>
        <s v="نجلاء فتحي"/>
        <m/>
        <s v="اسلام محمد"/>
        <s v="جمال سيد على"/>
        <s v="اسماعيل عبود"/>
        <s v="محمود فرج"/>
        <s v="محمد محروس"/>
        <s v="محمود حسن"/>
        <s v="عادل عنتر"/>
        <s v="فرج عريان"/>
        <s v="باهر عواد"/>
        <s v="محمود محمد"/>
        <s v="عماد حمدي "/>
      </sharedItems>
    </cacheField>
    <cacheField name="Owner Number">
      <sharedItems containsBlank="1" containsMixedTypes="1" containsNumber="1" containsInteger="1">
        <n v="1.119601179E9"/>
        <n v="1.016122799E9"/>
        <n v="1.09356521E9"/>
        <n v="1.155817563E9"/>
        <s v="01273561119"/>
        <s v="01148899108"/>
        <n v="1.001658206E9"/>
        <s v="1142514359"/>
        <m/>
        <n v="1.092738975E9"/>
        <n v="2.01122122228E11"/>
        <n v="1.117023331E9"/>
        <n v="1.120030024E9"/>
        <n v="1.11E9"/>
        <n v="1.007391063E9"/>
        <n v="1.119508314E9"/>
        <n v="2.01027402795E11"/>
        <n v="1.065315327E9"/>
        <n v="1.01E9"/>
        <n v="1.154582501E9"/>
        <n v="1.284820129E9"/>
        <n v="1.092112121E9"/>
        <n v="1.112221737E9"/>
        <n v="1.006407341E9"/>
        <n v="1.008082171E9"/>
        <n v="1.06E9"/>
        <n v="1.06230694E9"/>
        <n v="1.004634444E9"/>
        <n v="1.141707733E9"/>
        <n v="1.009893914E9"/>
        <n v="1.125527177E9"/>
        <n v="1.018926085E9"/>
        <n v="1.12576708E9"/>
        <n v="1.119409498E9"/>
        <n v="1.068123939E9"/>
        <n v="1.153209494E9"/>
        <n v="1.1145514E9"/>
        <n v="1.27808784E9"/>
        <n v="2.01008821664E11"/>
        <n v="1.008821664E9"/>
        <n v="1.092130686E9"/>
        <n v="1.07E9"/>
        <n v="1.033622855E9"/>
        <s v="01102129616"/>
        <s v="01015499909"/>
        <n v="1.09E9"/>
        <n v="1.010770315E9"/>
        <n v="2.01226645702E11"/>
        <s v="01063127804"/>
        <n v="1.121600305E9"/>
        <n v="1.150031678E9"/>
        <n v="1.129428885E9"/>
        <n v="1.069225174E9"/>
        <s v="01005882203&#10;"/>
        <s v="01205735991"/>
        <s v="01554422387"/>
        <n v="1.111947161E9"/>
        <n v="1.154925027E9"/>
        <n v="1.012820027E9"/>
        <n v="1.200025325E9"/>
        <n v="1.102804296E9"/>
        <s v="N/A"/>
        <n v="1.156864436E9"/>
        <s v="01148595605"/>
        <n v="1.28148414E9"/>
        <s v="01117077741"/>
        <n v="1.0197050001E10"/>
        <n v="1.124678645E9"/>
        <n v="2.01277739069E11"/>
        <n v="1.069841016E9"/>
        <n v="1.154254085E9"/>
        <s v="0 110 208 5047"/>
        <s v="01120908575 "/>
        <s v="01007375613 - 01223802580"/>
        <n v="1.22380258E9"/>
        <s v="01110093022"/>
        <s v="01013965129"/>
        <s v="01222617261"/>
        <s v="01006744140"/>
        <s v="01158542245"/>
        <s v="01117067929"/>
      </sharedItems>
    </cacheField>
    <cacheField name="Manager Name" numFmtId="0">
      <sharedItems containsBlank="1">
        <s v="مينا"/>
        <s v="محمد صلاح"/>
        <s v="احمد محمد حجازي"/>
        <s v="خليل محمود محمد"/>
        <m/>
        <s v="احمد العومرري"/>
        <s v="شيماء"/>
        <s v="Creative Kids Nursery and-Pre school"/>
        <s v="ادم عصام"/>
        <s v="عادل عوض"/>
        <s v="عبده المصري"/>
        <s v="ايهاب عامر"/>
        <s v="غادة"/>
        <s v="احمد نادي"/>
        <s v="سيد الزهري"/>
        <s v="أميرة رمضان الرفاعى كساب"/>
        <s v="د. محمود"/>
        <s v="محمد مصطفي"/>
        <s v="احمد ابراهيم"/>
        <s v="هيثم قاسم"/>
        <s v="على احمد"/>
        <s v="عمرو زيدان"/>
        <s v="احمد فاضل"/>
        <s v="د احمد ياسين"/>
        <s v="محمد حمدي"/>
        <s v="محمد الوراقي"/>
        <s v="ثروت مسعد"/>
        <s v="ابو يونس"/>
        <s v="حسام على"/>
        <s v="ياسر ابراهيم"/>
        <s v="مصطفى احمد محمد احمد"/>
        <s v="محمود سامي الصعيدي"/>
        <s v="محمد عنتر"/>
        <s v="عبدالله"/>
        <s v="محمد سعيد"/>
        <s v="فرغلي ابراهيم"/>
        <s v="ا/ محمد محمود"/>
        <s v="محمود الادهم"/>
        <s v="مروان رضا"/>
        <s v="باسم الروبي"/>
        <s v="سامح زين"/>
        <s v="اشرف المحلاوى"/>
        <s v="احمد عبد التواب"/>
        <s v="مني صديق"/>
        <s v="اسلام"/>
        <s v="كريم نادر"/>
        <s v="على حسن"/>
        <s v="محمود سمير"/>
        <s v="محمد ابو تامر"/>
        <s v="محمد ابو علي"/>
        <s v="عبدالحليم محمد متولي"/>
        <s v="فارس محمد"/>
        <s v="لطفى محمد"/>
        <s v="محمد عيد"/>
        <s v="رمضان رحيم"/>
        <s v="فيفيان"/>
        <s v="عادل فتحي"/>
        <s v="محمود نبيل سويلم"/>
        <s v="نجلاء فتحي"/>
        <s v="اسلام محمد"/>
        <s v="جمال سيد على"/>
        <s v="محمود عبود"/>
        <s v="محمد محمود"/>
        <s v="محمد محروس"/>
        <s v="احمد عنتر"/>
        <s v="فرج عريان"/>
      </sharedItems>
    </cacheField>
    <cacheField name="Manager Number">
      <sharedItems containsBlank="1" containsMixedTypes="1" containsNumber="1" containsInteger="1">
        <n v="1.119601179E9"/>
        <n v="1.016122799E9"/>
        <n v="1.09356521E9"/>
        <n v="1.155817563E9"/>
        <m/>
        <s v="01000844336"/>
        <n v="1.001658206E9"/>
        <s v="1142514359"/>
        <n v="1.092738975E9"/>
        <n v="1.117023331E9"/>
        <n v="1.120030024E9"/>
        <n v="1.11E9"/>
        <n v="1.007391063E9"/>
        <n v="1.119508314E9"/>
        <n v="1.009450425E9"/>
        <n v="1.01E9"/>
        <n v="1.154582501E9"/>
        <n v="1.284820129E9"/>
        <n v="1.092112121E9"/>
        <n v="1.112221737E9"/>
        <n v="1.006407341E9"/>
        <n v="1.008082171E9"/>
        <n v="1.06E9"/>
        <n v="1.06230694E9"/>
        <n v="1.004634444E9"/>
        <n v="1.141707733E9"/>
        <n v="1.009893914E9"/>
        <n v="1.125527177E9"/>
        <n v="1.018926085E9"/>
        <n v="1.12576708E9"/>
        <n v="1.119409498E9"/>
        <n v="1.153209494E9"/>
        <n v="1.1145514E9"/>
        <n v="1.014810916E9"/>
        <n v="1.008821664E9"/>
        <n v="1.092130686E9"/>
        <n v="1.07E9"/>
        <s v="01030257132"/>
        <s v="01102129616"/>
        <s v="01015499909"/>
        <n v="1.09E9"/>
        <n v="1.010770315E9"/>
        <s v="01159035998"/>
        <n v="1.150031678E9"/>
        <n v="1.129428885E9"/>
        <n v="1.069225174E9"/>
        <s v="01144245704"/>
        <n v="1.111947161E9"/>
        <n v="1.154925027E9"/>
        <n v="1.012820027E9"/>
        <n v="1.00540154E9"/>
        <n v="1.102804296E9"/>
        <n v="1.030111873E9"/>
        <s v="01023271764 - 01144092885"/>
        <s v="01152716481"/>
        <n v="1.28148414E9"/>
        <s v="01140666896"/>
        <n v="1.0197050001E10"/>
        <n v="1.124678645E9"/>
        <n v="1.069841016E9"/>
        <n v="1.154254085E9"/>
        <s v="01146074897"/>
        <s v="01144816987"/>
        <s v="01026121545"/>
        <n v="1.22380258E9"/>
        <s v="01013965160"/>
        <s v="01222617261"/>
      </sharedItems>
    </cacheField>
    <cacheField name="Open In">
      <sharedItems containsDate="1" containsBlank="1" containsMixedTypes="1">
        <d v="1899-12-30T13:00:00Z"/>
        <d v="1899-12-30T11:00:00Z"/>
        <d v="1899-12-30T08:00:00Z"/>
        <d v="1899-12-30T12:00:00Z"/>
        <d v="1899-12-30T10:00:00Z"/>
        <d v="1899-12-30T07:30:00Z"/>
        <d v="1900-01-11T00:00:00Z"/>
        <s v="24 HOURS"/>
        <d v="1899-12-30T09:00:00Z"/>
        <d v="1899-12-30T07:00:00Z"/>
        <d v="1899-12-30T16:00:00Z"/>
        <d v="1899-12-30T00:00:00Z"/>
        <s v="24 HOUR"/>
        <s v="8:00 ص"/>
        <s v="24H"/>
        <m/>
        <s v="13:00:00 Pm"/>
        <d v="1899-12-30T11:30:00Z"/>
        <d v="1899-12-30T13:30:00Z"/>
        <d v="1900-01-23T00:00:00Z"/>
        <s v="24 H"/>
        <d v="1899-12-30T15:00:00Z"/>
      </sharedItems>
    </cacheField>
    <cacheField name="Close In">
      <sharedItems containsDate="1" containsBlank="1" containsMixedTypes="1">
        <d v="1899-12-30T03:00:00Z"/>
        <d v="1899-12-30T01:00:00Z"/>
        <d v="1899-12-30T02:00:00Z"/>
        <d v="1899-12-30T12:00:00Z"/>
        <d v="1899-12-30T23:00:00Z"/>
        <d v="1899-12-30T22:00:00Z"/>
        <d v="1899-12-30T15:30:00Z"/>
        <d v="1900-01-11T00:00:00Z"/>
        <d v="1899-12-30T00:00:00Z"/>
        <s v="24 HOURS"/>
        <s v="24 HOUR"/>
        <d v="1899-12-30T21:00:00Z"/>
        <d v="1899-12-30T04:00:00Z"/>
        <s v="2:00ص"/>
        <m/>
        <d v="1899-12-30T01:30:00Z"/>
      </sharedItems>
    </cacheField>
    <cacheField name="Day Off" numFmtId="0">
      <sharedItems containsBlank="1">
        <s v="N/A"/>
        <s v="Sunday "/>
        <s v="Fri &amp; Sat"/>
        <m/>
        <s v="Monday"/>
        <s v="Fri"/>
        <s v="Friday"/>
      </sharedItems>
    </cacheField>
    <cacheField name="Shop Numbers">
      <sharedItems containsBlank="1" containsMixedTypes="1" containsNumber="1" containsInteger="1">
        <n v="1.119601179E9"/>
        <n v="1.016122799E9"/>
        <n v="1.02960192E9"/>
        <n v="1.155817563E9"/>
        <s v="01273561119 - 01001616019"/>
        <s v="01142290289"/>
        <n v="1.022228913E9"/>
        <s v="1142514359"/>
        <m/>
        <n v="1.092738975E9"/>
        <n v="1.00706445E9"/>
        <n v="1.117023331E9"/>
        <n v="1.120030024E9"/>
        <n v="1.11E9"/>
        <n v="1.007391063E9"/>
        <s v="1119508314 - 01028411861"/>
        <n v="1.558336616E9"/>
        <n v="1.56E9"/>
        <s v="01118076672-01018464371"/>
        <s v="01284820129 - 01111002076 - 01014633158"/>
        <n v="1.092112121E9"/>
        <n v="1.112221737E9"/>
        <n v="1.142729779E9"/>
        <n v="1.008082171E9"/>
        <n v="1.1E9"/>
        <n v="1.007040493E9"/>
        <n v="1.006729208E9"/>
        <s v="01141493882 - 01017771544"/>
        <n v="1.141054828E9"/>
        <n v="1.125527177E9"/>
        <n v="1.018926085E9"/>
        <n v="1.12576708E9"/>
        <s v="01141185030 - 01025165002"/>
        <s v="01228297319 - 01094736103"/>
        <s v="01005818232 - 01153209494"/>
        <n v="1.1145514E9"/>
        <s v="01550317966 - 01014810916"/>
        <n v="1.008821664E9"/>
        <n v="1.016602389E9"/>
        <s v="1101695498 - 01099783745 - 01223860346"/>
        <s v="01202359616"/>
        <s v="01140037739"/>
        <s v="01023819962—01102883705"/>
        <n v="1.09E9"/>
        <s v="1010770315 - 1270777558"/>
        <s v="01159035998"/>
        <n v="1.121600305E9"/>
        <n v="1.153995675E9"/>
        <s v="01275771981 - 01227592384"/>
        <s v="01011185548 - 01111185548"/>
        <s v="01111008711"/>
        <s v="01145422000"/>
        <s v="01559566196"/>
        <n v="1.277102106E9"/>
        <n v="1.144757932E9"/>
        <s v="01062757531 - 01154774549 - 01554460474"/>
        <s v="01002325877 - 01145643999"/>
        <s v="1126195365 - 1212553645 -  1014968765"/>
        <s v="1148199912 - 1060557880"/>
        <s v="01023271764 - 01144092885"/>
        <s v="01110046482"/>
        <n v="1.552282422E9"/>
        <s v="01002836471"/>
        <s v="10197050001 - 01100426803"/>
        <n v="1.124678645E9"/>
        <s v="01100837797 - 01022957381"/>
        <n v="1.111008732E9"/>
        <s v="01102129172"/>
        <s v="01023393157"/>
        <s v="01223802580"/>
        <n v="1.22380258E9"/>
        <s v="01110093022"/>
        <s v="01115479149-01013965129"/>
        <s v="01013965250-01013965160"/>
        <s v="01222617261"/>
        <s v="01033533733"/>
        <s v="01113625469"/>
        <s v="01011779395"/>
      </sharedItems>
    </cacheField>
    <cacheField name="Landline No">
      <sharedItems containsBlank="1" containsMixedTypes="1" containsNumber="1" containsInteger="1">
        <s v="N/A"/>
        <m/>
        <s v="0233772420"/>
        <s v="23390843"/>
        <n v="2.33738615E8"/>
        <n v="2.33808371E8"/>
        <s v="01030257132"/>
        <s v="01102129616"/>
        <s v="01146071108"/>
        <n v="2.33807033E8"/>
        <s v="0233771069"/>
        <s v="01554422387"/>
        <s v="01270970603"/>
        <n v="3.3767699E7"/>
        <s v="01140666896"/>
        <s v="01006744140"/>
        <s v="01060481781"/>
        <s v="01158115889"/>
      </sharedItems>
    </cacheField>
    <cacheField name="Delivery Fee">
      <sharedItems containsBlank="1" containsMixedTypes="1" containsNumber="1" containsInteger="1">
        <s v="Per Order"/>
        <s v="5 : 15 EGP"/>
        <s v="N/A"/>
        <m/>
        <s v="20 EGP"/>
        <n v="50.0"/>
        <s v="5 EGP"/>
        <s v="10 EGP"/>
        <s v="Per Area"/>
        <s v="5:10 EGP"/>
        <s v="FREE"/>
        <n v="5.0"/>
        <s v="As per order"/>
        <n v="20.0"/>
        <s v="8 EGP"/>
        <s v="15 EGP"/>
        <s v="5 : 10 EGP"/>
        <s v="10 : 15 EGP"/>
        <n v="10.0"/>
        <s v="10:15 L. E"/>
        <s v="5 L.E"/>
      </sharedItems>
    </cacheField>
    <cacheField name="Delivery Time">
      <sharedItems containsBlank="1" containsMixedTypes="1" containsNumber="1">
        <s v="45 MIN"/>
        <s v="30 MIN"/>
        <s v="N/A"/>
        <m/>
        <s v="15 MIN"/>
        <s v="15 : 30 MIN"/>
        <s v="30:00 MIN"/>
        <n v="30.0"/>
        <s v="15 Minute"/>
        <s v="30 Minute"/>
        <n v="0.041666666666666664"/>
        <s v="20M"/>
        <n v="45.0"/>
        <s v="25 : 30 MIN"/>
        <s v="30 : 45 MIN"/>
        <n v="15.0"/>
        <s v="30:00 M"/>
        <s v="15:00 M"/>
      </sharedItems>
    </cacheField>
    <cacheField name="Account Email" numFmtId="0">
      <sharedItems containsBlank="1">
        <s v="largpop93@gmail.com"/>
        <s v="cydosava@decabg.eu"/>
        <s v="ahjazy519@gmail.com"/>
        <s v="kh0314480@gmail.com"/>
        <s v="waleedelmeery11@gmail.com"/>
        <s v="mmido6923@gmail.com "/>
        <s v="alshimaamonir@gmail.com"/>
        <s v="creativekids1010@gmail.com"/>
        <s v="salamhosam573@gmail.com"/>
        <s v="Essamadm122@gmail.com"/>
        <s v="abdo.almaasry@gmail.com"/>
        <s v="wegylive@thichanthit.com"/>
        <s v="rahmaalli101066@gmail.com&#10;"/>
        <s v="nady48300@gmail.com"/>
        <s v="saydelzahry@gmail.com"/>
        <s v="ahmedmido.am60@gmail.com"/>
        <s v="mohamedsamanody11@gmail.com"/>
        <s v="dvmpantheraonca@gmail.com"/>
        <s v="mekkymoustafa@gmail.com"/>
        <s v="Ahmedibrahim20102000@gmail.com"/>
        <s v="malik.store2021@gmail.com"/>
        <s v="aliahmed431@icloud.com"/>
        <s v="amramrzidan03@gmail.com"/>
        <s v="ahmedkotb1010@gmail.com"/>
        <s v="a.yassin67@yahoo.com"/>
        <s v="mh568615@gmail.com"/>
        <s v="mohamedelwaraky@gmail.con"/>
        <s v="Sarwat_Fayez@yahoo.com"/>
        <s v="rahf7027@gmail.com"/>
        <s v="alyhossam968@gmail.com"/>
        <s v="kaled66530@gmail.com"/>
        <s v="analove.hobe.ah@gmail.com"/>
        <s v="hassanalflah9@gmail.com"/>
        <s v="shaban675fgf@gmail.com"/>
        <s v="ehadelhanfy222@gmail.com"/>
        <s v="ntrmhmd418@gmail.com"/>
        <s v="aalrwby088@gmail.com"/>
        <s v="msaskh6@gmail.com"/>
        <s v="tywraljzyrh@gmail.com"/>
        <s v="tozugori@musiccode.me&#10;"/>
        <s v="badrelattar@gmail.com        "/>
        <s v="abwslamahmd57@gmail.com"/>
        <s v="mrwanredahg@gmail.com"/>
        <s v="basemtyto2@gmail.com"/>
        <s v="Zaen12345sameh@gmail.com"/>
        <s v="ashraf99999913@gmail.com"/>
        <m/>
        <s v="felagi@thecarinformation.com"/>
        <s v="monasedek81@gmail.com "/>
        <s v="momok17@gmail.con"/>
        <s v="karim.elgawly@gmail.com"/>
        <s v="alipotato15@gmail.con"/>
        <s v="Haidy8390@gmail.com"/>
        <s v="waleedpharmacy22@gmail.com"/>
        <s v="Ahmed.diaa.co@gmail.com"/>
        <s v="qsyzyn56@gmail.com        "/>
        <s v="mahmoudhoda627@gmail.con"/>
        <s v="7aliem.m2020@gmail.com"/>
        <s v="dofufocu@ema-sofia.eu"/>
        <s v="Lotefmohamed114@gmail.com"/>
        <s v="mohamedaedo987@gmail.com"/>
        <s v="husseinro7im1997@gmail.com"/>
        <s v="Vivianibrahim60@gmail.com"/>
        <s v="xx.zx.0111@gmail.com"/>
        <s v="mahmoudsoylam369@gmail.com"/>
        <s v="naglaaslim2017@gmail.com"/>
        <s v="osama.gamaluddin@gmail.com"/>
        <s v="eslamelamir135790@gmail.com"/>
        <s v="tahapop9999@gmail.com"/>
        <s v="esmailaboud83@gmail.com"/>
        <s v="mahmoudelbalam@yahoo.com"/>
        <s v="alomraagp2030@gmail.com "/>
        <s v="963963koky@gmail.com"/>
        <s v="01288791012adel@gmail.com"/>
        <s v="jesonfarag@gmail.com"/>
        <s v="baher_awad@yahoo.com"/>
        <s v="mahmoudxx081@gmail.com"/>
        <s v="elomdachiken@gmail.com"/>
      </sharedItems>
    </cacheField>
    <cacheField name="Persentage" numFmtId="9">
      <sharedItems containsSemiMixedTypes="0" containsString="0" containsNumber="1">
        <n v="0.1"/>
        <n v="0.15"/>
        <n v="0.05"/>
        <n v="0.03"/>
        <n v="0.0500000000000001"/>
        <n v="0.0500000000000002"/>
        <n v="0.02"/>
      </sharedItems>
    </cacheField>
    <cacheField name="Source" numFmtId="0">
      <sharedItems>
        <s v="Outdoor"/>
        <s v="Telesales/Social Media"/>
        <s v="Old Data"/>
      </sharedItems>
    </cacheField>
    <cacheField name="Comment" numFmtId="0">
      <sharedItems>
        <s v="active"/>
      </sharedItems>
    </cacheField>
    <cacheField name="Latitude" numFmtId="0">
      <sharedItems containsString="0" containsBlank="1" containsNumber="1">
        <m/>
        <n v="29.964352"/>
        <n v="29.968448"/>
        <n v="29.968199"/>
        <n v="29.96838"/>
        <n v="29.968637"/>
        <n v="29.968571"/>
        <n v="29.963"/>
        <n v="29.968192"/>
        <n v="29.9662147"/>
        <n v="29.968357"/>
        <n v="29.968415"/>
        <n v="29.95498"/>
        <n v="29.969683"/>
        <n v="29.963267"/>
        <n v="29.980963"/>
        <n v="29.984787"/>
        <n v="29.984744"/>
        <n v="29.95486"/>
        <n v="29.980944"/>
        <n v="29.984539"/>
        <n v="29.985726"/>
        <n v="29.98421"/>
      </sharedItems>
    </cacheField>
    <cacheField name="Longitude" numFmtId="0">
      <sharedItems containsString="0" containsBlank="1" containsNumber="1">
        <m/>
        <n v="31.101064"/>
        <n v="31.090468"/>
        <n v="31.099873"/>
        <n v="31.099544"/>
        <n v="31.092736"/>
        <n v="31.098374"/>
        <n v="31.0993"/>
        <n v="31.090384"/>
        <n v="31.09376"/>
        <n v="31.100389"/>
        <n v="31.099569"/>
        <n v="31.090016"/>
        <n v="31.08965"/>
        <n v="31.089898"/>
        <n v="31.109349"/>
        <n v="31.102182"/>
        <n v="31.102191"/>
        <n v="31.092765"/>
        <n v="31.107436"/>
        <n v="31.098074"/>
        <n v="31.09754"/>
        <n v="31.098126"/>
      </sharedItems>
    </cacheField>
    <cacheField name="Deal Date" numFmtId="0">
      <sharedItems containsString="0" containsBlank="1">
        <m/>
      </sharedItems>
    </cacheField>
    <cacheField name="password" numFmtId="0">
      <sharedItems containsBlank="1">
        <m/>
        <s v="mm123123"/>
        <s v="m@123123"/>
      </sharedItems>
    </cacheField>
    <cacheField name="QR Code" numFmtId="0">
      <sharedItems containsBlank="1">
        <s v="https://play.google.com/store/apps/details?id=com.beefirst.josseela&amp;referrer=largpop93@gmail.com"/>
        <s v="https://play.google.com/store/apps/details?id=com.beefirst.josseela&amp;referrer=cydosava@decabg.eu"/>
        <s v="https://play.google.com/store/apps/details?id=com.beefirst.josseela&amp;referrer=ahjazy519@gmail.com"/>
        <s v="https://play.google.com/store/apps/details?id=com.beefirst.josseela&amp;referrer=kh0314480@gmail.com"/>
        <s v="https://play.google.com/store/apps/details?id=com.beefirst.josseela&amp;referrer=waleedelmeery11@gmail.com"/>
        <s v="https://play.google.com/store/apps/details?id=com.beefirst.josseela&amp;referrer=mmido6923@gmail.com "/>
        <s v="https://play.google.com/store/apps/details?id=com.beefirst.josseela&amp;referrer=alshimaamonir@gmail.com"/>
        <s v="https://play.google.com/store/apps/details?id=com.beefirst.josseela&amp;referrer=creativekids1010@gmail.com"/>
        <s v="https://play.google.com/store/apps/details?id=com.beefirst.josseela&amp;referrer=essamadm122@gmail.com"/>
        <s v="https://play.google.com/store/apps/details?id=com.beefirst.josseela&amp;referrer=abdo.almaasry@gmail.com"/>
        <s v="https://play.google.com/store/apps/details?id=com.beefirst.josseela&amp;referrer=amr55562@yahoo.com"/>
        <s v="https://play.google.com/store/apps/details?id=com.beefirst.josseela&amp;referrer=rahmaalli101066@gmail.com&#10;"/>
        <s v="https://play.google.com/store/apps/details?id=com.beefirst.josseela&amp;referrer=nady48300@gmail.com"/>
        <s v="https://play.google.com/store/apps/details?id=com.beefirst.josseela&amp;referrer=saydelzahry@gmail.com"/>
        <s v="https://play.google.com/store/apps/details?id=com.beefirst.josseela&amp;referrer=ahmedmido.am60@gmail.com"/>
        <s v="https://play.google.com/store/apps/details?id=com.beefirst.josseela&amp;referrer=mohamedsamanody11@gmail.com"/>
        <s v="https://play.google.com/store/apps/details?id=com.beefirst.josseela&amp;referrer=dvmpantheraonca@gmail.com"/>
        <s v="https://play.google.com/store/apps/details?id=com.beefirst.josseela&amp;referrer=mekkymoustafa@gmail.com"/>
        <s v="https://play.google.com/store/apps/details?id=com.beefirst.josseela&amp;referrer=Ahmedibrahim20102000@gmail.com"/>
        <s v="https://play.google.com/store/apps/details?id=com.beefirst.josseela&amp;referrer=malik.store2021@gmail.com"/>
        <s v="https://play.google.com/store/apps/details?id=com.beefirst.josseela&amp;referrer=aliahmed431@icloud.com"/>
        <s v="https://play.google.com/store/apps/details?id=com.beefirst.josseela&amp;referrer=amramrzidan03@gmail.com"/>
        <s v="https://play.google.com/store/apps/details?id=com.beefirst.josseela&amp;referrer=ahmedkotb1010@gmail.com"/>
        <s v="https://play.google.com/store/apps/details?id=com.beefirst.josseela&amp;referrer=a.yassin67@yahoo.com"/>
        <s v="https://play.google.com/store/apps/details?id=com.beefirst.josseela&amp;referrer=mh568615@gmail.com"/>
        <s v="https://play.google.com/store/apps/details?id=com.beefirst.josseela&amp;referrer=mohamedelwaraky@gmail.con"/>
        <s v="https://play.google.com/store/apps/details?id=com.beefirst.josseela&amp;referrer=Sarwat_Fayez@yahoo.com"/>
        <s v="https://play.google.com/store/apps/details?id=com.beefirst.josseela&amp;referrer=rahf7027@gmail.com"/>
        <s v="https://play.google.com/store/apps/details?id=com.beefirst.josseela&amp;referrer=alyhossam968@gmail.com"/>
        <s v="https://play.google.com/store/apps/details?id=com.beefirst.josseela&amp;referrer=kaled66530@gmail.com"/>
        <s v="https://play.google.com/store/apps/details?id=com.beefirst.josseela&amp;referrer=analove.hobe.ah@gmail.com"/>
        <s v="https://play.google.com/store/apps/details?id=com.beefirst.josseela&amp;referrer=hassanalflah9@gmail.com"/>
        <s v="https://play.google.com/store/apps/details?id=com.beefirst.josseela&amp;referrer=shaban675fgf@gmail.com"/>
        <s v="https://play.google.com/store/apps/details?id=com.beefirst.josseela&amp;referrer=ehadelhanfy222@gmail.com"/>
        <s v="https://play.google.com/store/apps/details?id=com.beefirst.josseela&amp;referrer=ntrmhmd418@gmail.com"/>
        <s v="https://play.google.com/store/apps/details?id=com.beefirst.josseela&amp;referrer=aalrwby088@gmail.com"/>
        <s v="https://play.google.com/store/apps/details?id=com.beefirst.josseela&amp;referrer=msaskh6@gmail.com"/>
        <s v="https://play.google.com/store/apps/details?id=com.beefirst.josseela&amp;referrer=tywraljzyrh@gmail.com"/>
        <s v="https://play.google.com/store/apps/details?id=com.beefirst.josseela&amp;referrer=tozugori@musiccode.me"/>
        <s v="https://play.google.com/store/apps/details?id=com.beefirst.josseela&amp;referrer=badrelattar@gmail.com        "/>
        <s v="https://play.google.com/store/apps/details?id=com.beefirst.josseela&amp;referrer=abwslamahmd57@gmail.com"/>
        <s v="https://play.google.com/store/apps/details?id=com.beefirst.josseela&amp;referrer=mrwanredahg@gmail.com"/>
        <s v="https://play.google.com/store/apps/details?id=com.beefirst.josseela&amp;referrer=basemtyto2@gmail.com"/>
        <s v="https://play.google.com/store/apps/details?id=com.beefirst.josseela&amp;referrer=Zaen12345sameh@gmail.com"/>
        <s v="https://play.google.com/store/apps/details?id=com.beefirst.josseela&amp;referrer=ashraf99999913@gmail.com"/>
        <m/>
        <s v="https://play.google.com/store/apps/details?id=com.beefirst.josseela&amp;referrer="/>
        <s v="https://play.google.com/store/apps/details?id=com.beefirst.josseela&amp;referrer=monasedek81@gmail.com "/>
        <s v="https://play.google.com/store/apps/details?id=com.beefirst.josseela&amp;referrer=momok17@gmail.con"/>
        <s v="https://play.google.com/store/apps/details?id=com.beefirst.josseela&amp;referrer=karim.elgawly@gmail.com"/>
        <s v="https://play.google.com/store/apps/details?id=com.beefirst.josseela&amp;referrer=alipotato15@gmail.con"/>
        <s v="https://play.google.com/store/apps/details?id=com.beefirst.josseela&amp;referrer=ibrahemsamy391@gmail.com"/>
        <s v="https://play.google.com/store/apps/details?id=com.beefirst.josseela&amp;referrer=waleedpharmacy22@gmail.com"/>
        <s v="https://play.google.com/store/apps/details?id=com.beefirst.josseela&amp;referrer=Ahmed.diaa.co@gmail.com"/>
        <s v="https://play.google.com/store/apps/details?id=com.beefirst.josseela&amp;referrer=qsyzyn56@gmail.com        "/>
        <s v="https://play.google.com/store/apps/details?id=com.beefirst.josseela&amp;referrer=mahmoudhoda627@gmail.con"/>
        <s v="https://play.google.com/store/apps/details?id=com.beefirst.josseela&amp;referrer=7aliem.m2020@gmail.com"/>
        <s v="https://play.google.com/store/apps/details?id=com.beefirst.josseela&amp;referrer=dofufocu@ema-sofia.eu"/>
        <s v="https://play.google.com/store/apps/details?id=com.beefirst.josseela&amp;referrer=felagi@thecarinformation.com"/>
        <s v="https://play.google.com/store/apps/details?id=com.beefirst.josseela&amp;referrer=Lotefmohamed114@gmail.com"/>
        <s v="https://play.google.com/store/apps/details?id=com.beefirst.josseela&amp;referrer=mohamedaedo987@gmail.com"/>
        <s v="https://play.google.com/store/apps/details?id=com.beefirst.josseela&amp;referrer=husseinro7im1997@gmail.com"/>
        <s v="https://play.google.com/store/apps/details?id=com.beefirst.josseela&amp;referrer=Vivianibrahim60@gmail.com"/>
        <s v="https://play.google.com/store/apps/details?id=com.beefirst.josseela&amp;referrer=xx.zx.0111@gmail.com"/>
        <s v="https://play.google.com/store/apps/details?id=com.beefirst.josseela&amp;referrer=mahmoudsoylam369@gmail.com"/>
        <s v="https://play.google.com/store/apps/details?id=com.beefirst.josseela&amp;referrer=naglaaslim2017@gmail.com"/>
        <s v="https://play.google.com/store/apps/details?id=com.beefirst.josseela&amp;referrer=matta85mario@gmail.com"/>
        <s v="https://play.google.com/store/apps/details?id=com.beefirst.josseela&amp;referrer=eslamelamir135790@gmail.com"/>
        <s v="https://play.google.com/store/apps/details?id=com.beefirst.josseela&amp;referrer=tahapop9999@gmail.com"/>
        <s v="https://play.google.com/store/apps/details?id=com.beefirst.josseela&amp;referrer=esmailaboud83@gmail.com"/>
        <s v="https://play.google.com/store/apps/details?id=com.beefirst.josseela&amp;referrer=mahmoudelbalam@yahoo.com"/>
        <s v="https://play.google.com/store/apps/details?id=com.beefirst.josseela&amp;referrer=alomraagp2030@gmail.com"/>
        <s v="https://play.google.com/store/apps/details?id=com.beefirst.josseela&amp;referrer=963963koky@gmail.com"/>
        <s v="https://play.google.com/store/apps/details?id=com.beefirst.josseela&amp;referrer=01288791012adel@gmail.com"/>
        <s v="https://play.google.com/store/apps/details?id=com.beefirst.josseela&amp;referrer=jesonfarag@gmail.com"/>
        <s v="https://play.google.com/store/apps/details?id=com.beefirst.josseela&amp;referrer=baher_awad@yahoo.com"/>
        <s v="https://play.google.com/store/apps/details?id=com.beefirst.josseela&amp;referrer=mahmoudxx081@gmail.com"/>
        <s v="https://play.google.com/store/apps/details?id=com.beefirst.josseela&amp;referrer=elomdachiken@gmail.co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2:B3" firstHeaderRow="0" firstDataRow="1" firstDataCol="0"/>
  <pivotFields>
    <pivotField name="Shop Name (Arabic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Shop Name (Englis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City" compact="0" outline="0" multipleItemSelectionAllowed="1" showAll="0">
      <items>
        <item x="0"/>
        <item x="1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Building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tree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mercial Registry No" compact="0" outline="0" multipleItemSelectionAllowed="1" showAll="0">
      <items>
        <item x="0"/>
        <item t="default"/>
      </items>
    </pivotField>
    <pivotField name="Tax Number/On" compact="0" outline="0" multipleItemSelectionAllowed="1" showAll="0">
      <items>
        <item x="0"/>
        <item t="default"/>
      </items>
    </pivotField>
    <pivotField name="Own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Own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Manag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Manag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Open 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lose 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ay Off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hop Num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Landline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Delivery F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elivery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ccount 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Persentage" compact="0" numFmtId="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ource" compact="0" outline="0" multipleItemSelectionAllowed="1" showAll="0">
      <items>
        <item x="0"/>
        <item x="1"/>
        <item x="2"/>
        <item t="default"/>
      </items>
    </pivotField>
    <pivotField name="Comment" axis="axisRow" compact="0" outline="0" multipleItemSelectionAllowed="1" showAll="0" sortType="ascending">
      <items>
        <item x="0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Deal Date" compact="0" outline="0" multipleItemSelectionAllowed="1" showAll="0">
      <items>
        <item x="0"/>
        <item t="default"/>
      </items>
    </pivotField>
    <pivotField name="password" compact="0" outline="0" multipleItemSelectionAllowed="1" showAll="0">
      <items>
        <item x="0"/>
        <item x="1"/>
        <item x="2"/>
        <item t="default"/>
      </items>
    </pivotField>
    <pivotField name="QR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</pivotFields>
  <rowFields>
    <field x="23"/>
  </rowFields>
  <dataFields>
    <dataField name="COUNTA of Shop Name (Arabic)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tywraljzyrh@gmail.com" TargetMode="External"/><Relationship Id="rId84" Type="http://schemas.openxmlformats.org/officeDocument/2006/relationships/hyperlink" Target="https://play.google.com/store/apps/details?id=com.beefirst.josseela&amp;referrer=mk182765@gmail.com" TargetMode="External"/><Relationship Id="rId83" Type="http://schemas.openxmlformats.org/officeDocument/2006/relationships/hyperlink" Target="https://play.google.com/store/apps/details?id=com.beefirst.josseela&amp;referrer=eslamramapan@gmail.com" TargetMode="External"/><Relationship Id="rId42" Type="http://schemas.openxmlformats.org/officeDocument/2006/relationships/hyperlink" Target="https://play.google.com/store/apps/details?id=com.beefirst.josseela&amp;referrer=badrelattar@gmail.com" TargetMode="External"/><Relationship Id="rId86" Type="http://schemas.openxmlformats.org/officeDocument/2006/relationships/hyperlink" Target="mailto:rania.h.ibraheem@gmail.com" TargetMode="External"/><Relationship Id="rId41" Type="http://schemas.openxmlformats.org/officeDocument/2006/relationships/hyperlink" Target="https://play.google.com/store/apps/details?id=com.beefirst.josseela&amp;referrer=tozugori@musiccode.me" TargetMode="External"/><Relationship Id="rId85" Type="http://schemas.openxmlformats.org/officeDocument/2006/relationships/hyperlink" Target="https://play.google.com/store/apps/details?id=com.beefirst.josseela&amp;referrer=alkouly.pharmacies@hotmail.com" TargetMode="External"/><Relationship Id="rId44" Type="http://schemas.openxmlformats.org/officeDocument/2006/relationships/hyperlink" Target="https://play.google.com/store/apps/details?id=com.beefirst.josseela&amp;referrer=mrwanredahg@gmail.com" TargetMode="External"/><Relationship Id="rId88" Type="http://schemas.openxmlformats.org/officeDocument/2006/relationships/hyperlink" Target="https://play.google.com/store/apps/details?id=com.beefirst.josseela&amp;referrer=mk182765@gmail.com" TargetMode="External"/><Relationship Id="rId43" Type="http://schemas.openxmlformats.org/officeDocument/2006/relationships/hyperlink" Target="https://play.google.com/store/apps/details?id=com.beefirst.josseela&amp;referrer=abwslamahmd57@gmail.com" TargetMode="External"/><Relationship Id="rId87" Type="http://schemas.openxmlformats.org/officeDocument/2006/relationships/hyperlink" Target="https://play.google.com/store/apps/details?id=com.beefirst.josseela&amp;referrer=rania.h.ibraheem@gmail.com" TargetMode="External"/><Relationship Id="rId46" Type="http://schemas.openxmlformats.org/officeDocument/2006/relationships/hyperlink" Target="mailto:a.yassin67@yahoo.com" TargetMode="External"/><Relationship Id="rId45" Type="http://schemas.openxmlformats.org/officeDocument/2006/relationships/hyperlink" Target="https://play.google.com/store/apps/details?id=com.beefirst.josseela&amp;referrer=basemtyto2@gmail.com" TargetMode="External"/><Relationship Id="rId89" Type="http://schemas.openxmlformats.org/officeDocument/2006/relationships/hyperlink" Target="https://play.google.com/store/apps/details?id=com.beefirst.josseela&amp;referrer=taybt8295@gmail.com" TargetMode="External"/><Relationship Id="rId80" Type="http://schemas.openxmlformats.org/officeDocument/2006/relationships/hyperlink" Target="https://play.google.com/store/apps/details?id=com.beefirst.josseela&amp;referrer=elomdachiken@gmail.com" TargetMode="External"/><Relationship Id="rId82" Type="http://schemas.openxmlformats.org/officeDocument/2006/relationships/hyperlink" Target="https://play.google.com/store/apps/details?id=com.beefirst.josseela&amp;referrer=yusufhendy@gmail.com" TargetMode="External"/><Relationship Id="rId81" Type="http://schemas.openxmlformats.org/officeDocument/2006/relationships/hyperlink" Target="https://play.google.com/store/apps/details?id=com.beefirst.josseela&amp;referrer=elomdachiken@gmail.com" TargetMode="External"/><Relationship Id="rId1" Type="http://schemas.openxmlformats.org/officeDocument/2006/relationships/hyperlink" Target="mailto:largpop93@gmail.com" TargetMode="External"/><Relationship Id="rId2" Type="http://schemas.openxmlformats.org/officeDocument/2006/relationships/hyperlink" Target="mailto:ahjazy519@gmail.com" TargetMode="External"/><Relationship Id="rId3" Type="http://schemas.openxmlformats.org/officeDocument/2006/relationships/hyperlink" Target="mailto:kh0314480@gmail.com" TargetMode="External"/><Relationship Id="rId4" Type="http://schemas.openxmlformats.org/officeDocument/2006/relationships/hyperlink" Target="https://play.google.com/store/apps/details?id=com.beefirst.josseela&amp;referrer=waleedelmeery11@gmail.com" TargetMode="External"/><Relationship Id="rId9" Type="http://schemas.openxmlformats.org/officeDocument/2006/relationships/hyperlink" Target="mailto:abdo.almaasry@gmail.com" TargetMode="External"/><Relationship Id="rId48" Type="http://schemas.openxmlformats.org/officeDocument/2006/relationships/hyperlink" Target="mailto:ashraf99999913@gmail.com" TargetMode="External"/><Relationship Id="rId47" Type="http://schemas.openxmlformats.org/officeDocument/2006/relationships/hyperlink" Target="mailto:Zaen12345sameh@gmail.com" TargetMode="External"/><Relationship Id="rId49" Type="http://schemas.openxmlformats.org/officeDocument/2006/relationships/hyperlink" Target="https://play.google.com/store/apps/details?id=com.beefirst.josseela&amp;referrer=badrelattar@gmail.com" TargetMode="External"/><Relationship Id="rId5" Type="http://schemas.openxmlformats.org/officeDocument/2006/relationships/hyperlink" Target="https://play.google.com/store/apps/details?id=com.beefirst.josseela&amp;referrer=mmido6923@gmail.com" TargetMode="External"/><Relationship Id="rId6" Type="http://schemas.openxmlformats.org/officeDocument/2006/relationships/hyperlink" Target="mailto:alshimaamonir@gmail.com" TargetMode="External"/><Relationship Id="rId7" Type="http://schemas.openxmlformats.org/officeDocument/2006/relationships/hyperlink" Target="https://play.google.com/store/apps/details?id=com.beefirst.josseela&amp;referrer=creativekids1010@gmail.com" TargetMode="External"/><Relationship Id="rId8" Type="http://schemas.openxmlformats.org/officeDocument/2006/relationships/hyperlink" Target="https://play.google.com/store/apps/details?id=com.beefirst.josseela&amp;referrer=Essamadm122@gmail.com" TargetMode="External"/><Relationship Id="rId73" Type="http://schemas.openxmlformats.org/officeDocument/2006/relationships/hyperlink" Target="https://play.google.com/store/apps/details?id=com.beefirst.josseela&amp;referrer=alomraagp2030@gmail.com" TargetMode="External"/><Relationship Id="rId72" Type="http://schemas.openxmlformats.org/officeDocument/2006/relationships/hyperlink" Target="https://play.google.com/store/apps/details?id=com.beefirst.josseela&amp;referrer=alomraagp2030@gmail.com" TargetMode="External"/><Relationship Id="rId31" Type="http://schemas.openxmlformats.org/officeDocument/2006/relationships/hyperlink" Target="mailto:kaled66530@gmail.com" TargetMode="External"/><Relationship Id="rId75" Type="http://schemas.openxmlformats.org/officeDocument/2006/relationships/hyperlink" Target="https://play.google.com/store/apps/details?id=com.beefirst.josseela&amp;referrer=01288791012adel@gmail.com" TargetMode="External"/><Relationship Id="rId30" Type="http://schemas.openxmlformats.org/officeDocument/2006/relationships/hyperlink" Target="mailto:alyhossam968@gmail.com" TargetMode="External"/><Relationship Id="rId74" Type="http://schemas.openxmlformats.org/officeDocument/2006/relationships/hyperlink" Target="https://play.google.com/store/apps/details?id=com.beefirst.josseela&amp;referrer=963963koky@gmail.com" TargetMode="External"/><Relationship Id="rId33" Type="http://schemas.openxmlformats.org/officeDocument/2006/relationships/hyperlink" Target="mailto:hassanalflah9@gmail.com" TargetMode="External"/><Relationship Id="rId77" Type="http://schemas.openxmlformats.org/officeDocument/2006/relationships/hyperlink" Target="https://play.google.com/store/apps/details?id=com.beefirst.josseela&amp;referrer=jesonfarag@gmail.com" TargetMode="External"/><Relationship Id="rId32" Type="http://schemas.openxmlformats.org/officeDocument/2006/relationships/hyperlink" Target="mailto:analove.hobe.ah@gmail.com" TargetMode="External"/><Relationship Id="rId76" Type="http://schemas.openxmlformats.org/officeDocument/2006/relationships/hyperlink" Target="https://play.google.com/store/apps/details?id=com.beefirst.josseela&amp;referrer=01288791012adel@gmail.com" TargetMode="External"/><Relationship Id="rId35" Type="http://schemas.openxmlformats.org/officeDocument/2006/relationships/hyperlink" Target="mailto:ehadelhanfy222@gmail.com" TargetMode="External"/><Relationship Id="rId79" Type="http://schemas.openxmlformats.org/officeDocument/2006/relationships/hyperlink" Target="https://play.google.com/store/apps/details?id=com.beefirst.josseela&amp;referrer=mahmoudxx081@gmail.com" TargetMode="External"/><Relationship Id="rId34" Type="http://schemas.openxmlformats.org/officeDocument/2006/relationships/hyperlink" Target="https://play.google.com/store/apps/details?id=com.beefirst.josseela&amp;referrer=shaban675fgf@gmail.com" TargetMode="External"/><Relationship Id="rId78" Type="http://schemas.openxmlformats.org/officeDocument/2006/relationships/hyperlink" Target="https://play.google.com/store/apps/details?id=com.beefirst.josseela&amp;referrer=baher_awad@yahoo.com" TargetMode="External"/><Relationship Id="rId71" Type="http://schemas.openxmlformats.org/officeDocument/2006/relationships/hyperlink" Target="https://play.google.com/store/apps/details?id=com.beefirst.josseela&amp;referrer=mahmoudelbalam@yahoo.com" TargetMode="External"/><Relationship Id="rId70" Type="http://schemas.openxmlformats.org/officeDocument/2006/relationships/hyperlink" Target="https://play.google.com/store/apps/details?id=com.beefirst.josseela&amp;referrer=esmailaboud83@gmail.com" TargetMode="External"/><Relationship Id="rId37" Type="http://schemas.openxmlformats.org/officeDocument/2006/relationships/hyperlink" Target="https://play.google.com/store/apps/details?id=com.beefirst.josseela&amp;referrer=aalrwby088@gmail.com" TargetMode="External"/><Relationship Id="rId36" Type="http://schemas.openxmlformats.org/officeDocument/2006/relationships/hyperlink" Target="mailto:ntrmhmd418@gmail.com" TargetMode="External"/><Relationship Id="rId39" Type="http://schemas.openxmlformats.org/officeDocument/2006/relationships/hyperlink" Target="mailto:msaskh6@gmail.com" TargetMode="External"/><Relationship Id="rId38" Type="http://schemas.openxmlformats.org/officeDocument/2006/relationships/hyperlink" Target="https://play.google.com/store/apps/details?id=com.beefirst.josseela&amp;referrer=msaskh6@gmail.com" TargetMode="External"/><Relationship Id="rId62" Type="http://schemas.openxmlformats.org/officeDocument/2006/relationships/hyperlink" Target="mailto:Vivianibrahim60@gmail.com" TargetMode="External"/><Relationship Id="rId61" Type="http://schemas.openxmlformats.org/officeDocument/2006/relationships/hyperlink" Target="https://play.google.com/store/apps/details?id=com.beefirst.josseela&amp;referrer=husseinro7im1997@gmail.com" TargetMode="External"/><Relationship Id="rId20" Type="http://schemas.openxmlformats.org/officeDocument/2006/relationships/hyperlink" Target="mailto:malik.store2021@gmail.com" TargetMode="External"/><Relationship Id="rId64" Type="http://schemas.openxmlformats.org/officeDocument/2006/relationships/hyperlink" Target="mailto:mahmoudsoylam369@gmail.com" TargetMode="External"/><Relationship Id="rId63" Type="http://schemas.openxmlformats.org/officeDocument/2006/relationships/hyperlink" Target="https://play.google.com/store/apps/details?id=com.beefirst.josseela&amp;referrer=xx.zx.0111@gmail.com" TargetMode="External"/><Relationship Id="rId22" Type="http://schemas.openxmlformats.org/officeDocument/2006/relationships/hyperlink" Target="mailto:amramrzidan03@gmail.com" TargetMode="External"/><Relationship Id="rId66" Type="http://schemas.openxmlformats.org/officeDocument/2006/relationships/hyperlink" Target="https://play.google.com/store/apps/details?id=com.beefirst.josseela&amp;referrer=matta85mario@gmail.com" TargetMode="External"/><Relationship Id="rId21" Type="http://schemas.openxmlformats.org/officeDocument/2006/relationships/hyperlink" Target="mailto:aliahmed431@icloud.com" TargetMode="External"/><Relationship Id="rId65" Type="http://schemas.openxmlformats.org/officeDocument/2006/relationships/hyperlink" Target="https://play.google.com/store/apps/details?id=com.beefirst.josseela&amp;referrer=naglaaslim2017@gmail.com" TargetMode="External"/><Relationship Id="rId24" Type="http://schemas.openxmlformats.org/officeDocument/2006/relationships/hyperlink" Target="mailto:a.yassin67@yahoo.com" TargetMode="External"/><Relationship Id="rId68" Type="http://schemas.openxmlformats.org/officeDocument/2006/relationships/hyperlink" Target="mailto:tahapop9999@gmail.com" TargetMode="External"/><Relationship Id="rId23" Type="http://schemas.openxmlformats.org/officeDocument/2006/relationships/hyperlink" Target="mailto:ahmedkotb1010@gmail.com" TargetMode="External"/><Relationship Id="rId67" Type="http://schemas.openxmlformats.org/officeDocument/2006/relationships/hyperlink" Target="mailto:eslamelamir135790@gmail.com" TargetMode="External"/><Relationship Id="rId60" Type="http://schemas.openxmlformats.org/officeDocument/2006/relationships/hyperlink" Target="mailto:mohamedaedo987@gmail.com" TargetMode="External"/><Relationship Id="rId26" Type="http://schemas.openxmlformats.org/officeDocument/2006/relationships/hyperlink" Target="mailto:mh568615@gmail.com" TargetMode="External"/><Relationship Id="rId25" Type="http://schemas.openxmlformats.org/officeDocument/2006/relationships/hyperlink" Target="mailto:a.yassin67@yahoo.com" TargetMode="External"/><Relationship Id="rId69" Type="http://schemas.openxmlformats.org/officeDocument/2006/relationships/hyperlink" Target="https://play.google.com/store/apps/details?id=com.beefirst.josseela&amp;referrer=tahapop9999@gmail.com" TargetMode="External"/><Relationship Id="rId28" Type="http://schemas.openxmlformats.org/officeDocument/2006/relationships/hyperlink" Target="mailto:Sarwat_Fayez@yahoo.com" TargetMode="External"/><Relationship Id="rId27" Type="http://schemas.openxmlformats.org/officeDocument/2006/relationships/hyperlink" Target="mailto:mohamedelwaraky@gmail.con" TargetMode="External"/><Relationship Id="rId29" Type="http://schemas.openxmlformats.org/officeDocument/2006/relationships/hyperlink" Target="mailto:rahf7027@gmail.com" TargetMode="External"/><Relationship Id="rId51" Type="http://schemas.openxmlformats.org/officeDocument/2006/relationships/hyperlink" Target="mailto:karim.elgawly@gmail.com" TargetMode="External"/><Relationship Id="rId95" Type="http://schemas.openxmlformats.org/officeDocument/2006/relationships/drawing" Target="../drawings/drawing1.xml"/><Relationship Id="rId50" Type="http://schemas.openxmlformats.org/officeDocument/2006/relationships/hyperlink" Target="mailto:momok17@gmail.con" TargetMode="External"/><Relationship Id="rId94" Type="http://schemas.openxmlformats.org/officeDocument/2006/relationships/hyperlink" Target="https://play.google.com/store/apps/details?id=com.beefirst.josseela&amp;referrer=radwagalal100100@gmail.com" TargetMode="External"/><Relationship Id="rId53" Type="http://schemas.openxmlformats.org/officeDocument/2006/relationships/hyperlink" Target="https://play.google.com/store/apps/details?id=com.beefirst.josseela&amp;referrer=waleedpharmacy22@gmail.com" TargetMode="External"/><Relationship Id="rId52" Type="http://schemas.openxmlformats.org/officeDocument/2006/relationships/hyperlink" Target="mailto:alipotato15@gmail.con" TargetMode="External"/><Relationship Id="rId11" Type="http://schemas.openxmlformats.org/officeDocument/2006/relationships/hyperlink" Target="https://play.google.com/store/apps/details?id=com.beefirst.josseela&amp;referrer=amr55562@yahoo.com" TargetMode="External"/><Relationship Id="rId55" Type="http://schemas.openxmlformats.org/officeDocument/2006/relationships/hyperlink" Target="https://play.google.com/store/apps/details?id=com.beefirst.josseela&amp;referrer=Ahmed.diaa.co@gmail.com" TargetMode="External"/><Relationship Id="rId10" Type="http://schemas.openxmlformats.org/officeDocument/2006/relationships/hyperlink" Target="mailto:wegylive@thichanthit.com" TargetMode="External"/><Relationship Id="rId54" Type="http://schemas.openxmlformats.org/officeDocument/2006/relationships/hyperlink" Target="mailto:Ahmed.diaa.co@gmail.com" TargetMode="External"/><Relationship Id="rId13" Type="http://schemas.openxmlformats.org/officeDocument/2006/relationships/hyperlink" Target="mailto:nady48300@gmail.com" TargetMode="External"/><Relationship Id="rId57" Type="http://schemas.openxmlformats.org/officeDocument/2006/relationships/hyperlink" Target="mailto:7aliem.m2020@gmail.com" TargetMode="External"/><Relationship Id="rId12" Type="http://schemas.openxmlformats.org/officeDocument/2006/relationships/hyperlink" Target="https://play.google.com/store/apps/details?id=com.beefirst.josseela&amp;referrer=rahmaalli101066@gmail.com" TargetMode="External"/><Relationship Id="rId56" Type="http://schemas.openxmlformats.org/officeDocument/2006/relationships/hyperlink" Target="mailto:mahmoudhoda627@gmail.con" TargetMode="External"/><Relationship Id="rId91" Type="http://schemas.openxmlformats.org/officeDocument/2006/relationships/hyperlink" Target="https://play.google.com/store/apps/details?id=com.beefirst.josseela&amp;referrer=ramibarista06@gmail.com" TargetMode="External"/><Relationship Id="rId90" Type="http://schemas.openxmlformats.org/officeDocument/2006/relationships/hyperlink" Target="https://play.google.com/store/apps/details?id=com.beefirst.josseela&amp;referrer=mohamedabdelhamid364@yahoo.com" TargetMode="External"/><Relationship Id="rId93" Type="http://schemas.openxmlformats.org/officeDocument/2006/relationships/hyperlink" Target="mailto:radwagalal100100@gmail.com" TargetMode="External"/><Relationship Id="rId92" Type="http://schemas.openxmlformats.org/officeDocument/2006/relationships/hyperlink" Target="https://play.google.com/store/apps/details?id=com.beefirst.josseela&amp;referrer=ahmedhassen99.ah@gmail.com" TargetMode="External"/><Relationship Id="rId15" Type="http://schemas.openxmlformats.org/officeDocument/2006/relationships/hyperlink" Target="https://play.google.com/store/apps/details?id=com.beefirst.josseela&amp;referrer=ahmedmido.am60@gmail.com" TargetMode="External"/><Relationship Id="rId59" Type="http://schemas.openxmlformats.org/officeDocument/2006/relationships/hyperlink" Target="mailto:Lotefmohamed114@gmail.com" TargetMode="External"/><Relationship Id="rId14" Type="http://schemas.openxmlformats.org/officeDocument/2006/relationships/hyperlink" Target="mailto:saydelzahry@gmail.com" TargetMode="External"/><Relationship Id="rId58" Type="http://schemas.openxmlformats.org/officeDocument/2006/relationships/hyperlink" Target="https://play.google.com/store/apps/details?id=com.beefirst.josseela&amp;referrer=felagi@thecarinformation.com" TargetMode="External"/><Relationship Id="rId17" Type="http://schemas.openxmlformats.org/officeDocument/2006/relationships/hyperlink" Target="mailto:a.yassin67@yahoo.com" TargetMode="External"/><Relationship Id="rId16" Type="http://schemas.openxmlformats.org/officeDocument/2006/relationships/hyperlink" Target="mailto:mohamedsamanody11@gmail.com" TargetMode="External"/><Relationship Id="rId19" Type="http://schemas.openxmlformats.org/officeDocument/2006/relationships/hyperlink" Target="https://play.google.com/store/apps/details?id=com.beefirst.josseela&amp;referrer=Ahmedibrahim20102000@gmail.com" TargetMode="External"/><Relationship Id="rId18" Type="http://schemas.openxmlformats.org/officeDocument/2006/relationships/hyperlink" Target="mailto:dvmpantheraonca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amr55562@yahoo.com" TargetMode="External"/><Relationship Id="rId2" Type="http://schemas.openxmlformats.org/officeDocument/2006/relationships/hyperlink" Target="https://play.google.com/store/apps/details?id=com.beefirst.josseela&amp;referrer=osama.gamaluddin@gmail.com" TargetMode="External"/><Relationship Id="rId3" Type="http://schemas.openxmlformats.org/officeDocument/2006/relationships/hyperlink" Target="https://play.google.com/store/apps/details?id=com.beefirst.josseela&amp;referrer=wowuvowa@decabg.eu" TargetMode="External"/><Relationship Id="rId4" Type="http://schemas.openxmlformats.org/officeDocument/2006/relationships/hyperlink" Target="mailto:minafarg20@gmail.com" TargetMode="External"/><Relationship Id="rId9" Type="http://schemas.openxmlformats.org/officeDocument/2006/relationships/hyperlink" Target="https://play.google.com/store/apps/details?id=com.beefirst.josseela&amp;referrer=Haidy8390@gmail.com" TargetMode="External"/><Relationship Id="rId5" Type="http://schemas.openxmlformats.org/officeDocument/2006/relationships/hyperlink" Target="https://play.google.com/store/apps/details?id=com.beefirst.josseela&amp;referrer=minafarg20@gmail.com" TargetMode="External"/><Relationship Id="rId6" Type="http://schemas.openxmlformats.org/officeDocument/2006/relationships/hyperlink" Target="mailto:ibrahemsamy391@gmail.com" TargetMode="External"/><Relationship Id="rId7" Type="http://schemas.openxmlformats.org/officeDocument/2006/relationships/hyperlink" Target="mailto:a.yassin67@yahoo.com" TargetMode="External"/><Relationship Id="rId8" Type="http://schemas.openxmlformats.org/officeDocument/2006/relationships/hyperlink" Target="mailto:Samehammmmr@gmail.com" TargetMode="External"/><Relationship Id="rId11" Type="http://schemas.openxmlformats.org/officeDocument/2006/relationships/hyperlink" Target="https://play.google.com/store/apps/details?id=com.beefirst.josseela&amp;referrer=badrelattar@gmail.com" TargetMode="External"/><Relationship Id="rId10" Type="http://schemas.openxmlformats.org/officeDocument/2006/relationships/hyperlink" Target="mailto:Mysnar770@yahoo.com" TargetMode="External"/><Relationship Id="rId13" Type="http://schemas.openxmlformats.org/officeDocument/2006/relationships/hyperlink" Target="mailto:market1abam1@gmail.com" TargetMode="External"/><Relationship Id="rId12" Type="http://schemas.openxmlformats.org/officeDocument/2006/relationships/hyperlink" Target="mailto:kecidoku@musiccode.me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play.google.com/store/apps/details?id=com.beefirst.josseela&amp;referrer=kecidoku@musiccode.me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jos.techno-era.co/JoSS_aDMnPnL/stores/account/147/change/?_changelist_filters=o%3D1.6" TargetMode="External"/><Relationship Id="rId42" Type="http://schemas.openxmlformats.org/officeDocument/2006/relationships/hyperlink" Target="https://jos.techno-era.co/JoSS_aDMnPnL/stores/account/164/change/?_changelist_filters=o%3D1.6" TargetMode="External"/><Relationship Id="rId41" Type="http://schemas.openxmlformats.org/officeDocument/2006/relationships/hyperlink" Target="https://jos.techno-era.co/JoSS_aDMnPnL/stores/account/108/change/?_changelist_filters=o%3D1.6" TargetMode="External"/><Relationship Id="rId44" Type="http://schemas.openxmlformats.org/officeDocument/2006/relationships/hyperlink" Target="https://jos.techno-era.co/JoSS_aDMnPnL/stores/account/158/change/?_changelist_filters=o%3D1.6" TargetMode="External"/><Relationship Id="rId43" Type="http://schemas.openxmlformats.org/officeDocument/2006/relationships/hyperlink" Target="https://jos.techno-era.co/JoSS_aDMnPnL/stores/account/109/change/?_changelist_filters=o%3D1.6" TargetMode="External"/><Relationship Id="rId46" Type="http://schemas.openxmlformats.org/officeDocument/2006/relationships/hyperlink" Target="https://jos.techno-era.co/JoSS_aDMnPnL/stores/account/102/change/?_changelist_filters=o%3D1.6" TargetMode="External"/><Relationship Id="rId45" Type="http://schemas.openxmlformats.org/officeDocument/2006/relationships/hyperlink" Target="https://jos.techno-era.co/JoSS_aDMnPnL/stores/account/114/change/?_changelist_filters=o%3D1.6" TargetMode="External"/><Relationship Id="rId1" Type="http://schemas.openxmlformats.org/officeDocument/2006/relationships/hyperlink" Target="https://jos.techno-era.co/JoSS_aDMnPnL/stores/account/111/change/?_changelist_filters=o%3D1.6" TargetMode="External"/><Relationship Id="rId2" Type="http://schemas.openxmlformats.org/officeDocument/2006/relationships/hyperlink" Target="https://jos.techno-era.co/JoSS_aDMnPnL/stores/account/160/change/?_changelist_filters=o%3D1.6" TargetMode="External"/><Relationship Id="rId3" Type="http://schemas.openxmlformats.org/officeDocument/2006/relationships/hyperlink" Target="https://jos.techno-era.co/JoSS_aDMnPnL/stores/account/148/change/?_changelist_filters=o%3D1.6" TargetMode="External"/><Relationship Id="rId4" Type="http://schemas.openxmlformats.org/officeDocument/2006/relationships/hyperlink" Target="https://jos.techno-era.co/JoSS_aDMnPnL/stores/account/165/change/?_changelist_filters=o%3D1.6" TargetMode="External"/><Relationship Id="rId9" Type="http://schemas.openxmlformats.org/officeDocument/2006/relationships/hyperlink" Target="https://jos.techno-era.co/JoSS_aDMnPnL/stores/account/124/change/?_changelist_filters=o%3D1.6" TargetMode="External"/><Relationship Id="rId48" Type="http://schemas.openxmlformats.org/officeDocument/2006/relationships/hyperlink" Target="https://jos.techno-era.co/JoSS_aDMnPnL/stores/account/145/change/?_changelist_filters=o%3D1.6" TargetMode="External"/><Relationship Id="rId47" Type="http://schemas.openxmlformats.org/officeDocument/2006/relationships/hyperlink" Target="https://jos.techno-era.co/JoSS_aDMnPnL/stores/account/166/change/?_changelist_filters=o%3D1.6" TargetMode="External"/><Relationship Id="rId49" Type="http://schemas.openxmlformats.org/officeDocument/2006/relationships/hyperlink" Target="https://jos.techno-era.co/JoSS_aDMnPnL/stores/account/115/change/?_changelist_filters=o%3D1.6" TargetMode="External"/><Relationship Id="rId5" Type="http://schemas.openxmlformats.org/officeDocument/2006/relationships/hyperlink" Target="https://jos.techno-era.co/JoSS_aDMnPnL/stores/account/162/change/?_changelist_filters=o%3D1.6" TargetMode="External"/><Relationship Id="rId6" Type="http://schemas.openxmlformats.org/officeDocument/2006/relationships/hyperlink" Target="https://jos.techno-era.co/JoSS_aDMnPnL/stores/account/112/change/?_changelist_filters=o%3D1.6" TargetMode="External"/><Relationship Id="rId7" Type="http://schemas.openxmlformats.org/officeDocument/2006/relationships/hyperlink" Target="https://jos.techno-era.co/JoSS_aDMnPnL/stores/account/134/change/?_changelist_filters=o%3D1.6" TargetMode="External"/><Relationship Id="rId8" Type="http://schemas.openxmlformats.org/officeDocument/2006/relationships/hyperlink" Target="https://jos.techno-era.co/JoSS_aDMnPnL/stores/account/120/change/?_changelist_filters=o%3D1.6" TargetMode="External"/><Relationship Id="rId73" Type="http://schemas.openxmlformats.org/officeDocument/2006/relationships/hyperlink" Target="https://jos.techno-era.co/JoSS_aDMnPnL/stores/account/153/change/?_changelist_filters=o%3D1.6" TargetMode="External"/><Relationship Id="rId72" Type="http://schemas.openxmlformats.org/officeDocument/2006/relationships/hyperlink" Target="https://jos.techno-era.co/JoSS_aDMnPnL/stores/account/150/change/?_changelist_filters=o%3D1.6" TargetMode="External"/><Relationship Id="rId31" Type="http://schemas.openxmlformats.org/officeDocument/2006/relationships/hyperlink" Target="https://jos.techno-era.co/JoSS_aDMnPnL/stores/account/141/change/?_changelist_filters=o%3D1.6" TargetMode="External"/><Relationship Id="rId75" Type="http://schemas.openxmlformats.org/officeDocument/2006/relationships/drawing" Target="../drawings/drawing4.xml"/><Relationship Id="rId30" Type="http://schemas.openxmlformats.org/officeDocument/2006/relationships/hyperlink" Target="https://jos.techno-era.co/JoSS_aDMnPnL/stores/account/113/change/?_changelist_filters=o%3D1.6" TargetMode="External"/><Relationship Id="rId74" Type="http://schemas.openxmlformats.org/officeDocument/2006/relationships/hyperlink" Target="https://jos.techno-era.co/JoSS_aDMnPnL/stores/account/142/change/?_changelist_filters=o%3D1.6" TargetMode="External"/><Relationship Id="rId33" Type="http://schemas.openxmlformats.org/officeDocument/2006/relationships/hyperlink" Target="https://jos.techno-era.co/JoSS_aDMnPnL/stores/account/100/change/?_changelist_filters=o%3D1.6" TargetMode="External"/><Relationship Id="rId32" Type="http://schemas.openxmlformats.org/officeDocument/2006/relationships/hyperlink" Target="https://jos.techno-era.co/JoSS_aDMnPnL/stores/account/122/change/?_changelist_filters=o%3D1.6" TargetMode="External"/><Relationship Id="rId35" Type="http://schemas.openxmlformats.org/officeDocument/2006/relationships/hyperlink" Target="https://jos.techno-era.co/JoSS_aDMnPnL/stores/account/96/change/?_changelist_filters=o%3D1.6" TargetMode="External"/><Relationship Id="rId34" Type="http://schemas.openxmlformats.org/officeDocument/2006/relationships/hyperlink" Target="https://jos.techno-era.co/JoSS_aDMnPnL/stores/account/119/change/?_changelist_filters=o%3D1.6" TargetMode="External"/><Relationship Id="rId71" Type="http://schemas.openxmlformats.org/officeDocument/2006/relationships/hyperlink" Target="https://jos.techno-era.co/JoSS_aDMnPnL/stores/account/133/change/?_changelist_filters=o%3D1.6" TargetMode="External"/><Relationship Id="rId70" Type="http://schemas.openxmlformats.org/officeDocument/2006/relationships/hyperlink" Target="https://jos.techno-era.co/JoSS_aDMnPnL/stores/account/139/change/?_changelist_filters=o%3D1.6" TargetMode="External"/><Relationship Id="rId37" Type="http://schemas.openxmlformats.org/officeDocument/2006/relationships/hyperlink" Target="https://jos.techno-era.co/JoSS_aDMnPnL/stores/account/103/change/?_changelist_filters=o%3D1.6" TargetMode="External"/><Relationship Id="rId36" Type="http://schemas.openxmlformats.org/officeDocument/2006/relationships/hyperlink" Target="https://jos.techno-era.co/JoSS_aDMnPnL/stores/account/103/change/?_changelist_filters=o%3D1.6" TargetMode="External"/><Relationship Id="rId39" Type="http://schemas.openxmlformats.org/officeDocument/2006/relationships/hyperlink" Target="https://jos.techno-era.co/JoSS_aDMnPnL/stores/account/155/change/?_changelist_filters=o%3D1.6" TargetMode="External"/><Relationship Id="rId38" Type="http://schemas.openxmlformats.org/officeDocument/2006/relationships/hyperlink" Target="https://jos.techno-era.co/JoSS_aDMnPnL/stores/account/103/change/?_changelist_filters=o%3D1.6" TargetMode="External"/><Relationship Id="rId62" Type="http://schemas.openxmlformats.org/officeDocument/2006/relationships/hyperlink" Target="https://jos.techno-era.co/JoSS_aDMnPnL/stores/account/128/change/?_changelist_filters=o%3D1.6" TargetMode="External"/><Relationship Id="rId61" Type="http://schemas.openxmlformats.org/officeDocument/2006/relationships/hyperlink" Target="https://jos.techno-era.co/JoSS_aDMnPnL/stores/account/144/change/?_changelist_filters=o%3D1.6" TargetMode="External"/><Relationship Id="rId20" Type="http://schemas.openxmlformats.org/officeDocument/2006/relationships/hyperlink" Target="https://jos.techno-era.co/JoSS_aDMnPnL/stores/account/149/change/?_changelist_filters=o%3D1.6" TargetMode="External"/><Relationship Id="rId64" Type="http://schemas.openxmlformats.org/officeDocument/2006/relationships/hyperlink" Target="https://jos.techno-era.co/JoSS_aDMnPnL/stores/account/138/change/?_changelist_filters=o%3D1.6" TargetMode="External"/><Relationship Id="rId63" Type="http://schemas.openxmlformats.org/officeDocument/2006/relationships/hyperlink" Target="https://jos.techno-era.co/JoSS_aDMnPnL/stores/account/125/change/?_changelist_filters=o%3D1.6" TargetMode="External"/><Relationship Id="rId22" Type="http://schemas.openxmlformats.org/officeDocument/2006/relationships/hyperlink" Target="https://jos.techno-era.co/JoSS_aDMnPnL/stores/account/131/change/?_changelist_filters=o%3D1.6" TargetMode="External"/><Relationship Id="rId66" Type="http://schemas.openxmlformats.org/officeDocument/2006/relationships/hyperlink" Target="https://jos.techno-era.co/JoSS_aDMnPnL/stores/account/107/change/?_changelist_filters=o%3D1.6" TargetMode="External"/><Relationship Id="rId21" Type="http://schemas.openxmlformats.org/officeDocument/2006/relationships/hyperlink" Target="https://jos.techno-era.co/JoSS_aDMnPnL/stores/account/140/change/?_changelist_filters=o%3D1.6" TargetMode="External"/><Relationship Id="rId65" Type="http://schemas.openxmlformats.org/officeDocument/2006/relationships/hyperlink" Target="https://jos.techno-era.co/JoSS_aDMnPnL/stores/account/127/change/?_changelist_filters=o%3D1.6" TargetMode="External"/><Relationship Id="rId24" Type="http://schemas.openxmlformats.org/officeDocument/2006/relationships/hyperlink" Target="https://jos.techno-era.co/JoSS_aDMnPnL/stores/account/118/change/?_changelist_filters=o%3D1.6" TargetMode="External"/><Relationship Id="rId68" Type="http://schemas.openxmlformats.org/officeDocument/2006/relationships/hyperlink" Target="https://jos.techno-era.co/JoSS_aDMnPnL/stores/account/156/change/?_changelist_filters=o%3D1.6" TargetMode="External"/><Relationship Id="rId23" Type="http://schemas.openxmlformats.org/officeDocument/2006/relationships/hyperlink" Target="https://jos.techno-era.co/JoSS_aDMnPnL/stores/account/104/change/?_changelist_filters=o%3D1.6" TargetMode="External"/><Relationship Id="rId67" Type="http://schemas.openxmlformats.org/officeDocument/2006/relationships/hyperlink" Target="https://jos.techno-era.co/JoSS_aDMnPnL/stores/account/159/change/?_changelist_filters=o%3D1.6" TargetMode="External"/><Relationship Id="rId60" Type="http://schemas.openxmlformats.org/officeDocument/2006/relationships/hyperlink" Target="https://jos.techno-era.co/JoSS_aDMnPnL/stores/account/126/change/?_changelist_filters=o%3D1.6" TargetMode="External"/><Relationship Id="rId26" Type="http://schemas.openxmlformats.org/officeDocument/2006/relationships/hyperlink" Target="https://jos.techno-era.co/JoSS_aDMnPnL/stores/account/89/change/?_changelist_filters=o%3D1.6" TargetMode="External"/><Relationship Id="rId25" Type="http://schemas.openxmlformats.org/officeDocument/2006/relationships/hyperlink" Target="https://jos.techno-era.co/JoSS_aDMnPnL/stores/account/106/change/?_changelist_filters=o%3D1.6" TargetMode="External"/><Relationship Id="rId69" Type="http://schemas.openxmlformats.org/officeDocument/2006/relationships/hyperlink" Target="https://jos.techno-era.co/JoSS_aDMnPnL/stores/account/97/change/?_changelist_filters=o%3D1.6" TargetMode="External"/><Relationship Id="rId28" Type="http://schemas.openxmlformats.org/officeDocument/2006/relationships/hyperlink" Target="https://jos.techno-era.co/JoSS_aDMnPnL/stores/account/129/change/?_changelist_filters=o%3D1.6" TargetMode="External"/><Relationship Id="rId27" Type="http://schemas.openxmlformats.org/officeDocument/2006/relationships/hyperlink" Target="https://jos.techno-era.co/JoSS_aDMnPnL/stores/account/105/change/?_changelist_filters=o%3D1.6" TargetMode="External"/><Relationship Id="rId29" Type="http://schemas.openxmlformats.org/officeDocument/2006/relationships/hyperlink" Target="https://jos.techno-era.co/JoSS_aDMnPnL/stores/account/123/change/?_changelist_filters=o%3D1.6" TargetMode="External"/><Relationship Id="rId51" Type="http://schemas.openxmlformats.org/officeDocument/2006/relationships/hyperlink" Target="https://jos.techno-era.co/JoSS_aDMnPnL/stores/account/110/change/?_changelist_filters=o%3D1.6" TargetMode="External"/><Relationship Id="rId50" Type="http://schemas.openxmlformats.org/officeDocument/2006/relationships/hyperlink" Target="https://jos.techno-era.co/JoSS_aDMnPnL/stores/account/121/change/?_changelist_filters=o%3D1.6" TargetMode="External"/><Relationship Id="rId53" Type="http://schemas.openxmlformats.org/officeDocument/2006/relationships/hyperlink" Target="https://jos.techno-era.co/JoSS_aDMnPnL/stores/account/116/change/?_changelist_filters=o%3D1.6" TargetMode="External"/><Relationship Id="rId52" Type="http://schemas.openxmlformats.org/officeDocument/2006/relationships/hyperlink" Target="https://jos.techno-era.co/JoSS_aDMnPnL/stores/account/117/change/?_changelist_filters=o%3D1.6" TargetMode="External"/><Relationship Id="rId11" Type="http://schemas.openxmlformats.org/officeDocument/2006/relationships/hyperlink" Target="https://jos.techno-era.co/JoSS_aDMnPnL/stores/account/132/change/?_changelist_filters=o%3D1.6" TargetMode="External"/><Relationship Id="rId55" Type="http://schemas.openxmlformats.org/officeDocument/2006/relationships/hyperlink" Target="https://jos.techno-era.co/JoSS_aDMnPnL/stores/account/146/change/?_changelist_filters=o%3D1.6" TargetMode="External"/><Relationship Id="rId10" Type="http://schemas.openxmlformats.org/officeDocument/2006/relationships/hyperlink" Target="https://jos.techno-era.co/JoSS_aDMnPnL/stores/account/137/change/?_changelist_filters=o%3D1.6" TargetMode="External"/><Relationship Id="rId54" Type="http://schemas.openxmlformats.org/officeDocument/2006/relationships/hyperlink" Target="https://jos.techno-era.co/JoSS_aDMnPnL/stores/account/130/change/?_changelist_filters=o%3D1.6" TargetMode="External"/><Relationship Id="rId13" Type="http://schemas.openxmlformats.org/officeDocument/2006/relationships/hyperlink" Target="https://jos.techno-era.co/JoSS_aDMnPnL/stores/account/84/change/?_changelist_filters=o%3D1.6" TargetMode="External"/><Relationship Id="rId57" Type="http://schemas.openxmlformats.org/officeDocument/2006/relationships/hyperlink" Target="https://jos.techno-era.co/JoSS_aDMnPnL/stores/account/151/change/?_changelist_filters=o%3D1.6" TargetMode="External"/><Relationship Id="rId12" Type="http://schemas.openxmlformats.org/officeDocument/2006/relationships/hyperlink" Target="https://jos.techno-era.co/JoSS_aDMnPnL/stores/account/101/change/?_changelist_filters=o%3D1.6" TargetMode="External"/><Relationship Id="rId56" Type="http://schemas.openxmlformats.org/officeDocument/2006/relationships/hyperlink" Target="https://jos.techno-era.co/JoSS_aDMnPnL/stores/account/143/change/?_changelist_filters=o%3D1.6" TargetMode="External"/><Relationship Id="rId15" Type="http://schemas.openxmlformats.org/officeDocument/2006/relationships/hyperlink" Target="https://jos.techno-era.co/JoSS_aDMnPnL/stores/account/152/change/?_changelist_filters=o%3D1.6" TargetMode="External"/><Relationship Id="rId59" Type="http://schemas.openxmlformats.org/officeDocument/2006/relationships/hyperlink" Target="https://jos.techno-era.co/JoSS_aDMnPnL/stores/account/135/change/?_changelist_filters=o%3D1.6" TargetMode="External"/><Relationship Id="rId14" Type="http://schemas.openxmlformats.org/officeDocument/2006/relationships/hyperlink" Target="https://jos.techno-era.co/JoSS_aDMnPnL/stores/account/154/change/?_changelist_filters=o%3D1.6" TargetMode="External"/><Relationship Id="rId58" Type="http://schemas.openxmlformats.org/officeDocument/2006/relationships/hyperlink" Target="https://jos.techno-era.co/JoSS_aDMnPnL/stores/account/157/change/?_changelist_filters=o%3D1.6" TargetMode="External"/><Relationship Id="rId17" Type="http://schemas.openxmlformats.org/officeDocument/2006/relationships/hyperlink" Target="https://jos.techno-era.co/JoSS_aDMnPnL/stores/account/92/change/?_changelist_filters=o%3D1.6" TargetMode="External"/><Relationship Id="rId16" Type="http://schemas.openxmlformats.org/officeDocument/2006/relationships/hyperlink" Target="https://jos.techno-era.co/JoSS_aDMnPnL/stores/account/161/change/?_changelist_filters=o%3D1.6" TargetMode="External"/><Relationship Id="rId19" Type="http://schemas.openxmlformats.org/officeDocument/2006/relationships/hyperlink" Target="https://jos.techno-era.co/JoSS_aDMnPnL/stores/account/163/change/?_changelist_filters=o%3D1.6" TargetMode="External"/><Relationship Id="rId18" Type="http://schemas.openxmlformats.org/officeDocument/2006/relationships/hyperlink" Target="https://jos.techno-era.co/JoSS_aDMnPnL/stores/account/99/change/?_changelist_filters=o%3D1.6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Hillsegg@gmail.com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30.71"/>
    <col customWidth="1" min="3" max="3" width="32.14"/>
    <col customWidth="1" min="4" max="4" width="19.57"/>
    <col customWidth="1" min="5" max="5" width="22.43"/>
    <col customWidth="1" min="6" max="6" width="14.0"/>
    <col customWidth="1" min="7" max="7" width="40.14"/>
    <col customWidth="1" min="8" max="8" width="66.0"/>
    <col customWidth="1" min="9" max="9" width="23.14"/>
    <col customWidth="1" min="10" max="10" width="17.86"/>
    <col customWidth="1" min="11" max="11" width="32.43"/>
    <col customWidth="1" min="12" max="12" width="26.14"/>
    <col customWidth="1" min="13" max="13" width="32.43"/>
    <col customWidth="1" min="14" max="14" width="26.14"/>
    <col customWidth="1" min="15" max="15" width="11.86"/>
    <col customWidth="1" min="16" max="16" width="12.14"/>
    <col customWidth="1" min="17" max="17" width="10.43"/>
    <col customWidth="1" min="18" max="18" width="39.43"/>
    <col customWidth="1" min="19" max="19" width="14.29"/>
    <col customWidth="1" min="20" max="20" width="14.71"/>
    <col customWidth="1" min="21" max="21" width="16.0"/>
    <col customWidth="1" min="22" max="22" width="33.0"/>
    <col customWidth="1" min="23" max="23" width="13.57"/>
    <col customWidth="1" min="24" max="24" width="23.14"/>
    <col customWidth="1" min="25" max="25" width="12.57"/>
    <col customWidth="1" min="26" max="26" width="11.86"/>
    <col customWidth="1" min="27" max="27" width="13.43"/>
    <col customWidth="1" min="28" max="28" width="13.29"/>
    <col customWidth="1" min="29" max="29" width="13.14"/>
    <col customWidth="1" min="30" max="30" width="100.14"/>
  </cols>
  <sheetData>
    <row r="1" ht="21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4" t="s">
        <v>22</v>
      </c>
      <c r="X1" s="4" t="s">
        <v>23</v>
      </c>
      <c r="Y1" s="2" t="s">
        <v>24</v>
      </c>
      <c r="Z1" s="5" t="s">
        <v>25</v>
      </c>
      <c r="AA1" s="5" t="s">
        <v>26</v>
      </c>
      <c r="AB1" s="6" t="s">
        <v>27</v>
      </c>
      <c r="AC1" s="7" t="s">
        <v>28</v>
      </c>
      <c r="AD1" s="8" t="s">
        <v>29</v>
      </c>
    </row>
    <row r="2" ht="21.75" customHeight="1">
      <c r="A2" s="1">
        <v>1.0</v>
      </c>
      <c r="B2" s="9" t="s">
        <v>30</v>
      </c>
      <c r="C2" s="2" t="s">
        <v>31</v>
      </c>
      <c r="D2" s="10" t="s">
        <v>32</v>
      </c>
      <c r="E2" s="2" t="s">
        <v>33</v>
      </c>
      <c r="F2" s="11" t="s">
        <v>34</v>
      </c>
      <c r="G2" s="12" t="s">
        <v>35</v>
      </c>
      <c r="H2" s="12" t="s">
        <v>35</v>
      </c>
      <c r="I2" s="13" t="s">
        <v>36</v>
      </c>
      <c r="J2" s="13" t="s">
        <v>36</v>
      </c>
      <c r="K2" s="14" t="s">
        <v>37</v>
      </c>
      <c r="L2" s="13">
        <v>1.119601179E9</v>
      </c>
      <c r="M2" s="14" t="s">
        <v>37</v>
      </c>
      <c r="N2" s="15">
        <v>1.119601179E9</v>
      </c>
      <c r="O2" s="16">
        <v>0.5416666666666666</v>
      </c>
      <c r="P2" s="16">
        <v>0.125</v>
      </c>
      <c r="Q2" s="15" t="s">
        <v>36</v>
      </c>
      <c r="R2" s="15">
        <v>1.119601179E9</v>
      </c>
      <c r="S2" s="15" t="s">
        <v>36</v>
      </c>
      <c r="T2" s="15" t="s">
        <v>38</v>
      </c>
      <c r="U2" s="15" t="s">
        <v>39</v>
      </c>
      <c r="V2" s="17" t="s">
        <v>40</v>
      </c>
      <c r="W2" s="18">
        <v>0.1</v>
      </c>
      <c r="X2" s="15" t="s">
        <v>41</v>
      </c>
      <c r="Y2" s="19" t="s">
        <v>42</v>
      </c>
      <c r="Z2" s="20"/>
      <c r="AA2" s="20"/>
      <c r="AB2" s="20"/>
      <c r="AC2" s="20"/>
      <c r="AD2" s="21" t="s">
        <v>43</v>
      </c>
    </row>
    <row r="3" ht="21.75" customHeight="1">
      <c r="A3" s="1">
        <v>2.0</v>
      </c>
      <c r="B3" s="9" t="s">
        <v>44</v>
      </c>
      <c r="C3" s="2" t="s">
        <v>45</v>
      </c>
      <c r="D3" s="10" t="s">
        <v>32</v>
      </c>
      <c r="E3" s="2" t="s">
        <v>33</v>
      </c>
      <c r="F3" s="11" t="s">
        <v>46</v>
      </c>
      <c r="G3" s="9" t="s">
        <v>47</v>
      </c>
      <c r="H3" s="9" t="s">
        <v>48</v>
      </c>
      <c r="I3" s="13" t="s">
        <v>36</v>
      </c>
      <c r="J3" s="13" t="s">
        <v>36</v>
      </c>
      <c r="K3" s="14" t="s">
        <v>49</v>
      </c>
      <c r="L3" s="13">
        <v>1.016122799E9</v>
      </c>
      <c r="M3" s="14" t="s">
        <v>49</v>
      </c>
      <c r="N3" s="13">
        <v>1.016122799E9</v>
      </c>
      <c r="O3" s="22">
        <v>0.4583333333333333</v>
      </c>
      <c r="P3" s="22">
        <v>0.041666666666666664</v>
      </c>
      <c r="Q3" s="19" t="s">
        <v>36</v>
      </c>
      <c r="R3" s="13">
        <v>1.016122799E9</v>
      </c>
      <c r="S3" s="19" t="s">
        <v>36</v>
      </c>
      <c r="T3" s="13" t="s">
        <v>50</v>
      </c>
      <c r="U3" s="13" t="s">
        <v>51</v>
      </c>
      <c r="V3" s="13" t="s">
        <v>52</v>
      </c>
      <c r="W3" s="18">
        <v>0.1</v>
      </c>
      <c r="X3" s="15" t="s">
        <v>53</v>
      </c>
      <c r="Y3" s="19" t="s">
        <v>42</v>
      </c>
      <c r="Z3" s="23"/>
      <c r="AA3" s="23"/>
      <c r="AB3" s="23"/>
      <c r="AC3" s="20" t="s">
        <v>54</v>
      </c>
      <c r="AD3" s="21" t="s">
        <v>55</v>
      </c>
    </row>
    <row r="4" ht="21.75" customHeight="1">
      <c r="A4" s="1">
        <v>3.0</v>
      </c>
      <c r="B4" s="2" t="s">
        <v>56</v>
      </c>
      <c r="C4" s="2" t="s">
        <v>56</v>
      </c>
      <c r="D4" s="10" t="s">
        <v>32</v>
      </c>
      <c r="E4" s="2" t="s">
        <v>57</v>
      </c>
      <c r="F4" s="11" t="s">
        <v>58</v>
      </c>
      <c r="G4" s="9" t="s">
        <v>59</v>
      </c>
      <c r="H4" s="12" t="s">
        <v>59</v>
      </c>
      <c r="I4" s="13" t="s">
        <v>36</v>
      </c>
      <c r="J4" s="13" t="s">
        <v>36</v>
      </c>
      <c r="K4" s="14" t="s">
        <v>60</v>
      </c>
      <c r="L4" s="13">
        <v>1.09356521E9</v>
      </c>
      <c r="M4" s="14" t="s">
        <v>60</v>
      </c>
      <c r="N4" s="15">
        <v>1.09356521E9</v>
      </c>
      <c r="O4" s="22">
        <v>0.4583333333333333</v>
      </c>
      <c r="P4" s="22">
        <v>0.041666666666666664</v>
      </c>
      <c r="Q4" s="13" t="s">
        <v>36</v>
      </c>
      <c r="R4" s="13">
        <v>1.02960192E9</v>
      </c>
      <c r="S4" s="13" t="s">
        <v>36</v>
      </c>
      <c r="T4" s="13" t="s">
        <v>36</v>
      </c>
      <c r="U4" s="15" t="s">
        <v>36</v>
      </c>
      <c r="V4" s="17" t="s">
        <v>61</v>
      </c>
      <c r="W4" s="18">
        <v>0.1</v>
      </c>
      <c r="X4" s="15" t="s">
        <v>41</v>
      </c>
      <c r="Y4" s="19" t="s">
        <v>42</v>
      </c>
      <c r="Z4" s="20"/>
      <c r="AA4" s="20"/>
      <c r="AB4" s="20"/>
      <c r="AC4" s="20"/>
      <c r="AD4" s="21" t="s">
        <v>62</v>
      </c>
    </row>
    <row r="5" ht="21.75" customHeight="1">
      <c r="A5" s="1">
        <v>4.0</v>
      </c>
      <c r="B5" s="9" t="s">
        <v>63</v>
      </c>
      <c r="C5" s="2" t="s">
        <v>64</v>
      </c>
      <c r="D5" s="10" t="s">
        <v>32</v>
      </c>
      <c r="E5" s="2" t="s">
        <v>57</v>
      </c>
      <c r="F5" s="24" t="s">
        <v>65</v>
      </c>
      <c r="G5" s="25" t="s">
        <v>66</v>
      </c>
      <c r="H5" s="26" t="s">
        <v>66</v>
      </c>
      <c r="I5" s="13" t="s">
        <v>36</v>
      </c>
      <c r="J5" s="13" t="s">
        <v>36</v>
      </c>
      <c r="K5" s="27" t="s">
        <v>67</v>
      </c>
      <c r="L5" s="19">
        <v>1.155817563E9</v>
      </c>
      <c r="M5" s="27" t="s">
        <v>67</v>
      </c>
      <c r="N5" s="28">
        <v>1.155817563E9</v>
      </c>
      <c r="O5" s="29">
        <v>0.3333333333333333</v>
      </c>
      <c r="P5" s="29">
        <v>0.08333333333333333</v>
      </c>
      <c r="Q5" s="19" t="s">
        <v>36</v>
      </c>
      <c r="R5" s="19">
        <v>1.155817563E9</v>
      </c>
      <c r="S5" s="19" t="s">
        <v>36</v>
      </c>
      <c r="T5" s="19" t="s">
        <v>36</v>
      </c>
      <c r="U5" s="28" t="s">
        <v>36</v>
      </c>
      <c r="V5" s="30" t="s">
        <v>68</v>
      </c>
      <c r="W5" s="18">
        <v>0.15</v>
      </c>
      <c r="X5" s="15" t="s">
        <v>41</v>
      </c>
      <c r="Y5" s="19" t="s">
        <v>42</v>
      </c>
      <c r="Z5" s="20"/>
      <c r="AA5" s="20"/>
      <c r="AB5" s="20"/>
      <c r="AC5" s="20"/>
      <c r="AD5" s="21" t="s">
        <v>69</v>
      </c>
    </row>
    <row r="6" ht="21.75" customHeight="1">
      <c r="A6" s="1">
        <v>5.0</v>
      </c>
      <c r="B6" s="31" t="s">
        <v>70</v>
      </c>
      <c r="C6" s="32" t="s">
        <v>71</v>
      </c>
      <c r="D6" s="10" t="s">
        <v>32</v>
      </c>
      <c r="E6" s="10" t="s">
        <v>57</v>
      </c>
      <c r="F6" s="33" t="s">
        <v>72</v>
      </c>
      <c r="G6" s="34" t="s">
        <v>73</v>
      </c>
      <c r="H6" s="34" t="s">
        <v>74</v>
      </c>
      <c r="I6" s="13" t="s">
        <v>36</v>
      </c>
      <c r="J6" s="13" t="s">
        <v>36</v>
      </c>
      <c r="K6" s="34" t="s">
        <v>75</v>
      </c>
      <c r="L6" s="35" t="s">
        <v>76</v>
      </c>
      <c r="M6" s="36"/>
      <c r="N6" s="35"/>
      <c r="O6" s="37">
        <v>0.5</v>
      </c>
      <c r="P6" s="38">
        <v>0.5</v>
      </c>
      <c r="Q6" s="36" t="s">
        <v>36</v>
      </c>
      <c r="R6" s="35" t="s">
        <v>77</v>
      </c>
      <c r="S6" s="35"/>
      <c r="T6" s="36"/>
      <c r="U6" s="36"/>
      <c r="V6" s="36" t="s">
        <v>78</v>
      </c>
      <c r="W6" s="18">
        <v>0.15</v>
      </c>
      <c r="X6" s="15" t="s">
        <v>41</v>
      </c>
      <c r="Y6" s="19" t="s">
        <v>42</v>
      </c>
      <c r="Z6" s="39">
        <v>29.964352</v>
      </c>
      <c r="AA6" s="39">
        <v>31.101064</v>
      </c>
      <c r="AB6" s="20"/>
      <c r="AC6" s="20" t="s">
        <v>54</v>
      </c>
      <c r="AD6" s="40" t="s">
        <v>79</v>
      </c>
    </row>
    <row r="7" ht="21.75" customHeight="1">
      <c r="A7" s="1">
        <v>6.0</v>
      </c>
      <c r="B7" s="9" t="s">
        <v>80</v>
      </c>
      <c r="C7" s="2" t="s">
        <v>81</v>
      </c>
      <c r="D7" s="10" t="s">
        <v>32</v>
      </c>
      <c r="E7" s="10" t="s">
        <v>57</v>
      </c>
      <c r="F7" s="11" t="s">
        <v>82</v>
      </c>
      <c r="G7" s="9" t="s">
        <v>83</v>
      </c>
      <c r="H7" s="41" t="s">
        <v>84</v>
      </c>
      <c r="I7" s="13" t="s">
        <v>36</v>
      </c>
      <c r="J7" s="13" t="s">
        <v>36</v>
      </c>
      <c r="K7" s="14" t="s">
        <v>85</v>
      </c>
      <c r="L7" s="13" t="s">
        <v>86</v>
      </c>
      <c r="M7" s="14" t="s">
        <v>87</v>
      </c>
      <c r="N7" s="42" t="s">
        <v>88</v>
      </c>
      <c r="O7" s="22">
        <v>0.4583333333333333</v>
      </c>
      <c r="P7" s="22">
        <v>0.9583333333333334</v>
      </c>
      <c r="Q7" s="13" t="s">
        <v>89</v>
      </c>
      <c r="R7" s="13" t="s">
        <v>90</v>
      </c>
      <c r="S7" s="13" t="s">
        <v>91</v>
      </c>
      <c r="T7" s="13"/>
      <c r="U7" s="42"/>
      <c r="V7" s="43" t="s">
        <v>92</v>
      </c>
      <c r="W7" s="18">
        <v>0.1</v>
      </c>
      <c r="X7" s="42" t="s">
        <v>41</v>
      </c>
      <c r="Y7" s="19" t="s">
        <v>42</v>
      </c>
      <c r="Z7" s="20">
        <v>29.968448</v>
      </c>
      <c r="AA7" s="20">
        <v>31.090468</v>
      </c>
      <c r="AB7" s="20"/>
      <c r="AC7" s="20"/>
      <c r="AD7" s="21" t="s">
        <v>93</v>
      </c>
    </row>
    <row r="8" ht="21.75" customHeight="1">
      <c r="A8" s="1">
        <v>7.0</v>
      </c>
      <c r="B8" s="2" t="s">
        <v>94</v>
      </c>
      <c r="C8" s="2" t="s">
        <v>95</v>
      </c>
      <c r="D8" s="10" t="s">
        <v>32</v>
      </c>
      <c r="E8" s="2" t="s">
        <v>96</v>
      </c>
      <c r="F8" s="11" t="s">
        <v>97</v>
      </c>
      <c r="G8" s="9" t="s">
        <v>98</v>
      </c>
      <c r="H8" s="41" t="s">
        <v>98</v>
      </c>
      <c r="I8" s="13" t="s">
        <v>36</v>
      </c>
      <c r="J8" s="13" t="s">
        <v>36</v>
      </c>
      <c r="K8" s="14" t="s">
        <v>99</v>
      </c>
      <c r="L8" s="13">
        <v>1.001658206E9</v>
      </c>
      <c r="M8" s="14" t="s">
        <v>99</v>
      </c>
      <c r="N8" s="42">
        <v>1.001658206E9</v>
      </c>
      <c r="O8" s="22">
        <v>0.4166666666666667</v>
      </c>
      <c r="P8" s="22">
        <v>0.9166666666666666</v>
      </c>
      <c r="Q8" s="13" t="s">
        <v>36</v>
      </c>
      <c r="R8" s="13">
        <v>1.022228913E9</v>
      </c>
      <c r="S8" s="13" t="s">
        <v>36</v>
      </c>
      <c r="T8" s="13" t="s">
        <v>100</v>
      </c>
      <c r="U8" s="42" t="s">
        <v>39</v>
      </c>
      <c r="V8" s="17" t="s">
        <v>101</v>
      </c>
      <c r="W8" s="18">
        <v>0.1</v>
      </c>
      <c r="X8" s="42" t="s">
        <v>41</v>
      </c>
      <c r="Y8" s="19" t="s">
        <v>42</v>
      </c>
      <c r="Z8" s="23"/>
      <c r="AA8" s="23"/>
      <c r="AB8" s="23"/>
      <c r="AC8" s="23"/>
      <c r="AD8" s="21" t="s">
        <v>102</v>
      </c>
    </row>
    <row r="9" ht="21.75" customHeight="1">
      <c r="A9" s="1">
        <v>8.0</v>
      </c>
      <c r="B9" s="9" t="s">
        <v>103</v>
      </c>
      <c r="C9" s="2" t="s">
        <v>104</v>
      </c>
      <c r="D9" s="10" t="s">
        <v>32</v>
      </c>
      <c r="E9" s="2" t="s">
        <v>96</v>
      </c>
      <c r="F9" s="11" t="s">
        <v>105</v>
      </c>
      <c r="G9" s="9" t="s">
        <v>106</v>
      </c>
      <c r="H9" s="41" t="s">
        <v>107</v>
      </c>
      <c r="I9" s="13" t="s">
        <v>36</v>
      </c>
      <c r="J9" s="13" t="s">
        <v>36</v>
      </c>
      <c r="K9" s="13" t="s">
        <v>108</v>
      </c>
      <c r="L9" s="13" t="s">
        <v>109</v>
      </c>
      <c r="M9" s="13" t="s">
        <v>108</v>
      </c>
      <c r="N9" s="42" t="s">
        <v>109</v>
      </c>
      <c r="O9" s="22">
        <v>0.3125</v>
      </c>
      <c r="P9" s="22">
        <v>0.6458333333333334</v>
      </c>
      <c r="Q9" s="13" t="s">
        <v>110</v>
      </c>
      <c r="R9" s="13" t="s">
        <v>109</v>
      </c>
      <c r="S9" s="13" t="s">
        <v>111</v>
      </c>
      <c r="T9" s="13" t="s">
        <v>36</v>
      </c>
      <c r="U9" s="42" t="s">
        <v>36</v>
      </c>
      <c r="V9" s="43" t="s">
        <v>112</v>
      </c>
      <c r="W9" s="18">
        <v>0.1</v>
      </c>
      <c r="X9" s="42" t="s">
        <v>53</v>
      </c>
      <c r="Y9" s="19" t="s">
        <v>42</v>
      </c>
      <c r="Z9" s="20"/>
      <c r="AA9" s="20"/>
      <c r="AB9" s="20"/>
      <c r="AC9" s="20"/>
      <c r="AD9" s="40" t="s">
        <v>113</v>
      </c>
    </row>
    <row r="10" ht="21.75" customHeight="1">
      <c r="A10" s="1">
        <v>9.0</v>
      </c>
      <c r="B10" s="9" t="s">
        <v>114</v>
      </c>
      <c r="C10" s="2" t="s">
        <v>115</v>
      </c>
      <c r="D10" s="2" t="s">
        <v>32</v>
      </c>
      <c r="E10" s="2" t="s">
        <v>116</v>
      </c>
      <c r="F10" s="11" t="s">
        <v>117</v>
      </c>
      <c r="G10" s="9" t="s">
        <v>118</v>
      </c>
      <c r="H10" s="41" t="s">
        <v>118</v>
      </c>
      <c r="I10" s="13" t="s">
        <v>36</v>
      </c>
      <c r="J10" s="13" t="s">
        <v>36</v>
      </c>
      <c r="K10" s="14" t="s">
        <v>119</v>
      </c>
      <c r="L10" s="13"/>
      <c r="M10" s="14" t="s">
        <v>119</v>
      </c>
      <c r="N10" s="42"/>
      <c r="O10" s="22">
        <v>0.5</v>
      </c>
      <c r="P10" s="22">
        <v>0.041666666666666664</v>
      </c>
      <c r="Q10" s="13" t="s">
        <v>36</v>
      </c>
      <c r="R10" s="13"/>
      <c r="S10" s="13" t="s">
        <v>36</v>
      </c>
      <c r="T10" s="13" t="s">
        <v>36</v>
      </c>
      <c r="U10" s="42" t="s">
        <v>36</v>
      </c>
      <c r="V10" s="17" t="s">
        <v>120</v>
      </c>
      <c r="W10" s="18">
        <v>0.1</v>
      </c>
      <c r="X10" s="42" t="s">
        <v>41</v>
      </c>
      <c r="Y10" s="19" t="s">
        <v>42</v>
      </c>
      <c r="Z10" s="23"/>
      <c r="AA10" s="23"/>
      <c r="AB10" s="23"/>
      <c r="AC10" s="23"/>
      <c r="AD10" s="21" t="s">
        <v>121</v>
      </c>
    </row>
    <row r="11" ht="21.75" customHeight="1">
      <c r="A11" s="1">
        <v>10.0</v>
      </c>
      <c r="B11" s="9" t="s">
        <v>122</v>
      </c>
      <c r="C11" s="2" t="s">
        <v>115</v>
      </c>
      <c r="D11" s="10" t="s">
        <v>32</v>
      </c>
      <c r="E11" s="2" t="s">
        <v>116</v>
      </c>
      <c r="F11" s="11" t="s">
        <v>123</v>
      </c>
      <c r="G11" s="9" t="s">
        <v>124</v>
      </c>
      <c r="H11" s="12" t="s">
        <v>124</v>
      </c>
      <c r="I11" s="13" t="s">
        <v>36</v>
      </c>
      <c r="J11" s="13" t="s">
        <v>36</v>
      </c>
      <c r="K11" s="14" t="s">
        <v>125</v>
      </c>
      <c r="L11" s="13">
        <v>1.092738975E9</v>
      </c>
      <c r="M11" s="14" t="s">
        <v>125</v>
      </c>
      <c r="N11" s="13">
        <v>1.092738975E9</v>
      </c>
      <c r="O11" s="22">
        <v>0.5</v>
      </c>
      <c r="P11" s="22">
        <v>0.041666666666666664</v>
      </c>
      <c r="Q11" s="13" t="s">
        <v>36</v>
      </c>
      <c r="R11" s="13">
        <v>1.092738975E9</v>
      </c>
      <c r="S11" s="13" t="s">
        <v>36</v>
      </c>
      <c r="T11" s="13" t="s">
        <v>36</v>
      </c>
      <c r="U11" s="15" t="s">
        <v>36</v>
      </c>
      <c r="V11" s="17" t="s">
        <v>120</v>
      </c>
      <c r="W11" s="18">
        <v>0.1</v>
      </c>
      <c r="X11" s="15" t="s">
        <v>41</v>
      </c>
      <c r="Y11" s="19" t="s">
        <v>42</v>
      </c>
      <c r="Z11" s="23"/>
      <c r="AA11" s="23"/>
      <c r="AB11" s="23"/>
      <c r="AC11" s="23"/>
      <c r="AD11" s="21" t="s">
        <v>121</v>
      </c>
    </row>
    <row r="12" ht="21.75" customHeight="1">
      <c r="A12" s="1">
        <v>11.0</v>
      </c>
      <c r="B12" s="9" t="s">
        <v>126</v>
      </c>
      <c r="C12" s="2" t="s">
        <v>127</v>
      </c>
      <c r="D12" s="10" t="s">
        <v>32</v>
      </c>
      <c r="E12" s="2" t="s">
        <v>128</v>
      </c>
      <c r="F12" s="11" t="s">
        <v>129</v>
      </c>
      <c r="G12" s="9" t="s">
        <v>130</v>
      </c>
      <c r="H12" s="12" t="s">
        <v>131</v>
      </c>
      <c r="I12" s="13" t="s">
        <v>36</v>
      </c>
      <c r="J12" s="13" t="s">
        <v>36</v>
      </c>
      <c r="K12" s="14" t="s">
        <v>132</v>
      </c>
      <c r="L12" s="13">
        <f>201122122228</f>
        <v>201122122228</v>
      </c>
      <c r="M12" s="13"/>
      <c r="N12" s="13"/>
      <c r="O12" s="22">
        <v>12.0</v>
      </c>
      <c r="P12" s="22">
        <v>12.0</v>
      </c>
      <c r="Q12" s="13"/>
      <c r="R12" s="13">
        <v>1.00706445E9</v>
      </c>
      <c r="S12" s="13"/>
      <c r="T12" s="13"/>
      <c r="U12" s="15"/>
      <c r="V12" s="17" t="s">
        <v>133</v>
      </c>
      <c r="W12" s="18">
        <v>0.1</v>
      </c>
      <c r="X12" s="15" t="s">
        <v>41</v>
      </c>
      <c r="Y12" s="19" t="s">
        <v>42</v>
      </c>
      <c r="Z12" s="20"/>
      <c r="AA12" s="20"/>
      <c r="AB12" s="20"/>
      <c r="AC12" s="20"/>
      <c r="AD12" s="44" t="s">
        <v>134</v>
      </c>
    </row>
    <row r="13" ht="21.75" customHeight="1">
      <c r="A13" s="1">
        <v>12.0</v>
      </c>
      <c r="B13" s="9" t="s">
        <v>135</v>
      </c>
      <c r="C13" s="2" t="s">
        <v>136</v>
      </c>
      <c r="D13" s="10" t="s">
        <v>32</v>
      </c>
      <c r="E13" s="2" t="s">
        <v>116</v>
      </c>
      <c r="F13" s="24" t="s">
        <v>137</v>
      </c>
      <c r="G13" s="25" t="s">
        <v>138</v>
      </c>
      <c r="H13" s="26" t="s">
        <v>139</v>
      </c>
      <c r="I13" s="13" t="s">
        <v>36</v>
      </c>
      <c r="J13" s="13" t="s">
        <v>36</v>
      </c>
      <c r="K13" s="27" t="s">
        <v>140</v>
      </c>
      <c r="L13" s="19">
        <v>1.117023331E9</v>
      </c>
      <c r="M13" s="27" t="s">
        <v>140</v>
      </c>
      <c r="N13" s="19">
        <v>1.117023331E9</v>
      </c>
      <c r="O13" s="29">
        <v>0.5</v>
      </c>
      <c r="P13" s="29">
        <v>0.0</v>
      </c>
      <c r="Q13" s="19" t="s">
        <v>36</v>
      </c>
      <c r="R13" s="19">
        <v>1.117023331E9</v>
      </c>
      <c r="S13" s="19" t="s">
        <v>36</v>
      </c>
      <c r="T13" s="19" t="s">
        <v>36</v>
      </c>
      <c r="U13" s="28" t="s">
        <v>36</v>
      </c>
      <c r="V13" s="30" t="s">
        <v>141</v>
      </c>
      <c r="W13" s="18">
        <v>0.1</v>
      </c>
      <c r="X13" s="15" t="s">
        <v>41</v>
      </c>
      <c r="Y13" s="19" t="s">
        <v>42</v>
      </c>
      <c r="Z13" s="20"/>
      <c r="AA13" s="20"/>
      <c r="AB13" s="20"/>
      <c r="AC13" s="20"/>
      <c r="AD13" s="21" t="s">
        <v>142</v>
      </c>
    </row>
    <row r="14" ht="21.75" customHeight="1">
      <c r="A14" s="1">
        <v>13.0</v>
      </c>
      <c r="B14" s="45" t="s">
        <v>143</v>
      </c>
      <c r="C14" s="46" t="s">
        <v>144</v>
      </c>
      <c r="D14" s="47" t="s">
        <v>32</v>
      </c>
      <c r="E14" s="46" t="s">
        <v>116</v>
      </c>
      <c r="F14" s="48" t="s">
        <v>145</v>
      </c>
      <c r="G14" s="45" t="s">
        <v>146</v>
      </c>
      <c r="H14" s="49" t="s">
        <v>147</v>
      </c>
      <c r="I14" s="50" t="s">
        <v>36</v>
      </c>
      <c r="J14" s="50" t="s">
        <v>36</v>
      </c>
      <c r="K14" s="51" t="s">
        <v>148</v>
      </c>
      <c r="L14" s="50">
        <v>1.120030024E9</v>
      </c>
      <c r="M14" s="51" t="s">
        <v>149</v>
      </c>
      <c r="N14" s="50">
        <v>1.120030024E9</v>
      </c>
      <c r="O14" s="52">
        <v>0.5</v>
      </c>
      <c r="P14" s="52">
        <v>0.041666666666666664</v>
      </c>
      <c r="Q14" s="50" t="s">
        <v>150</v>
      </c>
      <c r="R14" s="50">
        <v>1.120030024E9</v>
      </c>
      <c r="S14" s="53" t="s">
        <v>36</v>
      </c>
      <c r="T14" s="50">
        <v>50.0</v>
      </c>
      <c r="U14" s="54" t="s">
        <v>36</v>
      </c>
      <c r="V14" s="55" t="s">
        <v>151</v>
      </c>
      <c r="W14" s="18">
        <v>0.1</v>
      </c>
      <c r="X14" s="56" t="s">
        <v>53</v>
      </c>
      <c r="Y14" s="53" t="s">
        <v>42</v>
      </c>
      <c r="Z14" s="57"/>
      <c r="AA14" s="57"/>
      <c r="AB14" s="57"/>
      <c r="AC14" s="57" t="s">
        <v>54</v>
      </c>
      <c r="AD14" s="58" t="s">
        <v>152</v>
      </c>
    </row>
    <row r="15" ht="21.75" customHeight="1">
      <c r="A15" s="1">
        <v>14.0</v>
      </c>
      <c r="B15" s="9" t="s">
        <v>153</v>
      </c>
      <c r="C15" s="2" t="s">
        <v>154</v>
      </c>
      <c r="D15" s="10" t="s">
        <v>32</v>
      </c>
      <c r="E15" s="2" t="s">
        <v>155</v>
      </c>
      <c r="F15" s="11" t="s">
        <v>156</v>
      </c>
      <c r="G15" s="9" t="s">
        <v>157</v>
      </c>
      <c r="H15" s="12" t="s">
        <v>158</v>
      </c>
      <c r="I15" s="13" t="s">
        <v>36</v>
      </c>
      <c r="J15" s="13" t="s">
        <v>36</v>
      </c>
      <c r="K15" s="14" t="s">
        <v>159</v>
      </c>
      <c r="L15" s="13">
        <v>1.11E9</v>
      </c>
      <c r="M15" s="14" t="s">
        <v>159</v>
      </c>
      <c r="N15" s="13">
        <v>1.11E9</v>
      </c>
      <c r="O15" s="22" t="s">
        <v>160</v>
      </c>
      <c r="P15" s="22" t="s">
        <v>160</v>
      </c>
      <c r="Q15" s="13" t="s">
        <v>36</v>
      </c>
      <c r="R15" s="13">
        <v>1.11E9</v>
      </c>
      <c r="S15" s="13" t="s">
        <v>36</v>
      </c>
      <c r="T15" s="13" t="s">
        <v>36</v>
      </c>
      <c r="U15" s="15" t="s">
        <v>36</v>
      </c>
      <c r="V15" s="59" t="s">
        <v>161</v>
      </c>
      <c r="W15" s="18">
        <v>0.1</v>
      </c>
      <c r="X15" s="15" t="s">
        <v>53</v>
      </c>
      <c r="Y15" s="19" t="s">
        <v>42</v>
      </c>
      <c r="Z15" s="20"/>
      <c r="AA15" s="20"/>
      <c r="AB15" s="20"/>
      <c r="AC15" s="20"/>
      <c r="AD15" s="21" t="s">
        <v>162</v>
      </c>
    </row>
    <row r="16" ht="21.75" customHeight="1">
      <c r="A16" s="1">
        <v>15.0</v>
      </c>
      <c r="B16" s="9" t="s">
        <v>163</v>
      </c>
      <c r="C16" s="2" t="s">
        <v>164</v>
      </c>
      <c r="D16" s="10" t="s">
        <v>32</v>
      </c>
      <c r="E16" s="2" t="s">
        <v>165</v>
      </c>
      <c r="F16" s="11" t="s">
        <v>166</v>
      </c>
      <c r="G16" s="9" t="s">
        <v>167</v>
      </c>
      <c r="H16" s="12" t="s">
        <v>168</v>
      </c>
      <c r="I16" s="13" t="s">
        <v>36</v>
      </c>
      <c r="J16" s="13" t="s">
        <v>36</v>
      </c>
      <c r="K16" s="14" t="s">
        <v>169</v>
      </c>
      <c r="L16" s="13">
        <v>1.007391063E9</v>
      </c>
      <c r="M16" s="14" t="s">
        <v>169</v>
      </c>
      <c r="N16" s="15">
        <v>1.007391063E9</v>
      </c>
      <c r="O16" s="22">
        <v>0.375</v>
      </c>
      <c r="P16" s="22">
        <v>0.041666666666666664</v>
      </c>
      <c r="Q16" s="13" t="s">
        <v>36</v>
      </c>
      <c r="R16" s="13">
        <v>1.007391063E9</v>
      </c>
      <c r="S16" s="13" t="s">
        <v>36</v>
      </c>
      <c r="T16" s="13" t="s">
        <v>100</v>
      </c>
      <c r="U16" s="15" t="s">
        <v>170</v>
      </c>
      <c r="V16" s="17" t="s">
        <v>171</v>
      </c>
      <c r="W16" s="18">
        <v>0.1</v>
      </c>
      <c r="X16" s="15" t="s">
        <v>41</v>
      </c>
      <c r="Y16" s="19" t="s">
        <v>42</v>
      </c>
      <c r="Z16" s="20"/>
      <c r="AA16" s="20"/>
      <c r="AB16" s="20"/>
      <c r="AC16" s="20"/>
      <c r="AD16" s="21" t="s">
        <v>172</v>
      </c>
    </row>
    <row r="17" ht="21.75" customHeight="1">
      <c r="A17" s="1">
        <v>16.0</v>
      </c>
      <c r="B17" s="9" t="s">
        <v>173</v>
      </c>
      <c r="C17" s="2" t="s">
        <v>174</v>
      </c>
      <c r="D17" s="10" t="s">
        <v>32</v>
      </c>
      <c r="E17" s="2" t="s">
        <v>165</v>
      </c>
      <c r="F17" s="11" t="s">
        <v>175</v>
      </c>
      <c r="G17" s="9" t="s">
        <v>176</v>
      </c>
      <c r="H17" s="12" t="s">
        <v>176</v>
      </c>
      <c r="I17" s="13" t="s">
        <v>36</v>
      </c>
      <c r="J17" s="13" t="s">
        <v>36</v>
      </c>
      <c r="K17" s="14" t="s">
        <v>177</v>
      </c>
      <c r="L17" s="13">
        <v>1.119508314E9</v>
      </c>
      <c r="M17" s="14" t="s">
        <v>177</v>
      </c>
      <c r="N17" s="15">
        <v>1.119508314E9</v>
      </c>
      <c r="O17" s="22">
        <v>0.4166666666666667</v>
      </c>
      <c r="P17" s="22">
        <v>0.0</v>
      </c>
      <c r="Q17" s="13" t="s">
        <v>36</v>
      </c>
      <c r="R17" s="13" t="s">
        <v>178</v>
      </c>
      <c r="S17" s="13" t="s">
        <v>36</v>
      </c>
      <c r="T17" s="13" t="s">
        <v>179</v>
      </c>
      <c r="U17" s="15" t="s">
        <v>51</v>
      </c>
      <c r="V17" s="17" t="s">
        <v>180</v>
      </c>
      <c r="W17" s="18">
        <v>0.05</v>
      </c>
      <c r="X17" s="15" t="s">
        <v>41</v>
      </c>
      <c r="Y17" s="19" t="s">
        <v>42</v>
      </c>
      <c r="Z17" s="23"/>
      <c r="AA17" s="23"/>
      <c r="AB17" s="23"/>
      <c r="AC17" s="23"/>
      <c r="AD17" s="21" t="s">
        <v>181</v>
      </c>
    </row>
    <row r="18" ht="21.75" customHeight="1">
      <c r="A18" s="1">
        <v>17.0</v>
      </c>
      <c r="B18" s="9" t="s">
        <v>182</v>
      </c>
      <c r="C18" s="2" t="s">
        <v>183</v>
      </c>
      <c r="D18" s="10" t="s">
        <v>32</v>
      </c>
      <c r="E18" s="2" t="s">
        <v>165</v>
      </c>
      <c r="F18" s="11" t="s">
        <v>184</v>
      </c>
      <c r="G18" s="60" t="s">
        <v>185</v>
      </c>
      <c r="H18" s="12" t="s">
        <v>186</v>
      </c>
      <c r="I18" s="13" t="s">
        <v>36</v>
      </c>
      <c r="J18" s="13" t="s">
        <v>36</v>
      </c>
      <c r="K18" s="14" t="s">
        <v>187</v>
      </c>
      <c r="L18" s="13">
        <f>201027402795</f>
        <v>201027402795</v>
      </c>
      <c r="M18" s="13"/>
      <c r="N18" s="15"/>
      <c r="O18" s="22">
        <v>0.2916666666666667</v>
      </c>
      <c r="P18" s="22">
        <v>0.5</v>
      </c>
      <c r="Q18" s="13"/>
      <c r="R18" s="13"/>
      <c r="S18" s="13"/>
      <c r="T18" s="13"/>
      <c r="U18" s="15"/>
      <c r="V18" s="17" t="s">
        <v>188</v>
      </c>
      <c r="W18" s="18">
        <v>0.05</v>
      </c>
      <c r="X18" s="15" t="s">
        <v>189</v>
      </c>
      <c r="Y18" s="19" t="s">
        <v>42</v>
      </c>
      <c r="Z18" s="20"/>
      <c r="AA18" s="20"/>
      <c r="AB18" s="20"/>
      <c r="AC18" s="20"/>
      <c r="AD18" s="44" t="s">
        <v>190</v>
      </c>
    </row>
    <row r="19" ht="21.75" customHeight="1">
      <c r="A19" s="1">
        <v>18.0</v>
      </c>
      <c r="B19" s="9" t="s">
        <v>191</v>
      </c>
      <c r="C19" s="2" t="s">
        <v>192</v>
      </c>
      <c r="D19" s="10" t="s">
        <v>32</v>
      </c>
      <c r="E19" s="2" t="s">
        <v>193</v>
      </c>
      <c r="F19" s="24" t="s">
        <v>194</v>
      </c>
      <c r="G19" s="25" t="s">
        <v>195</v>
      </c>
      <c r="H19" s="26" t="s">
        <v>196</v>
      </c>
      <c r="I19" s="13" t="s">
        <v>36</v>
      </c>
      <c r="J19" s="13" t="s">
        <v>36</v>
      </c>
      <c r="K19" s="27" t="s">
        <v>197</v>
      </c>
      <c r="L19" s="19">
        <v>1.065315327E9</v>
      </c>
      <c r="M19" s="27" t="s">
        <v>198</v>
      </c>
      <c r="N19" s="28">
        <v>1.009450425E9</v>
      </c>
      <c r="O19" s="29">
        <v>0.5</v>
      </c>
      <c r="P19" s="29">
        <v>0.0</v>
      </c>
      <c r="Q19" s="19" t="s">
        <v>36</v>
      </c>
      <c r="R19" s="19">
        <v>1.558336616E9</v>
      </c>
      <c r="S19" s="19" t="s">
        <v>36</v>
      </c>
      <c r="T19" s="19" t="s">
        <v>199</v>
      </c>
      <c r="U19" s="28" t="s">
        <v>200</v>
      </c>
      <c r="V19" s="30" t="s">
        <v>201</v>
      </c>
      <c r="W19" s="18">
        <v>0.1</v>
      </c>
      <c r="X19" s="15" t="s">
        <v>53</v>
      </c>
      <c r="Y19" s="19" t="s">
        <v>42</v>
      </c>
      <c r="Z19" s="20"/>
      <c r="AA19" s="20"/>
      <c r="AB19" s="20"/>
      <c r="AC19" s="20" t="s">
        <v>54</v>
      </c>
      <c r="AD19" s="21" t="s">
        <v>202</v>
      </c>
    </row>
    <row r="20" ht="21.75" customHeight="1">
      <c r="A20" s="1">
        <v>19.0</v>
      </c>
      <c r="B20" s="61" t="s">
        <v>203</v>
      </c>
      <c r="C20" s="10" t="s">
        <v>204</v>
      </c>
      <c r="D20" s="10" t="s">
        <v>32</v>
      </c>
      <c r="E20" s="10" t="s">
        <v>205</v>
      </c>
      <c r="F20" s="62" t="s">
        <v>206</v>
      </c>
      <c r="G20" s="61" t="s">
        <v>207</v>
      </c>
      <c r="H20" s="63" t="s">
        <v>208</v>
      </c>
      <c r="I20" s="64" t="s">
        <v>36</v>
      </c>
      <c r="J20" s="64" t="s">
        <v>36</v>
      </c>
      <c r="K20" s="65" t="s">
        <v>209</v>
      </c>
      <c r="L20" s="64">
        <v>1.01E9</v>
      </c>
      <c r="M20" s="65" t="s">
        <v>209</v>
      </c>
      <c r="N20" s="66">
        <v>1.01E9</v>
      </c>
      <c r="O20" s="67">
        <v>0.6666666666666666</v>
      </c>
      <c r="P20" s="67">
        <v>0.9166666666666666</v>
      </c>
      <c r="Q20" s="64" t="s">
        <v>210</v>
      </c>
      <c r="R20" s="68">
        <v>1.56E9</v>
      </c>
      <c r="S20" s="64" t="s">
        <v>36</v>
      </c>
      <c r="T20" s="64" t="s">
        <v>36</v>
      </c>
      <c r="U20" s="66" t="s">
        <v>36</v>
      </c>
      <c r="V20" s="69" t="s">
        <v>211</v>
      </c>
      <c r="W20" s="70">
        <v>0.1</v>
      </c>
      <c r="X20" s="66" t="s">
        <v>53</v>
      </c>
      <c r="Y20" s="19" t="s">
        <v>42</v>
      </c>
      <c r="Z20" s="20"/>
      <c r="AA20" s="20"/>
      <c r="AB20" s="20"/>
      <c r="AC20" s="20"/>
      <c r="AD20" s="21" t="s">
        <v>212</v>
      </c>
    </row>
    <row r="21" ht="21.75" customHeight="1">
      <c r="A21" s="1">
        <v>20.0</v>
      </c>
      <c r="B21" s="9" t="s">
        <v>213</v>
      </c>
      <c r="C21" s="2" t="s">
        <v>214</v>
      </c>
      <c r="D21" s="10" t="s">
        <v>32</v>
      </c>
      <c r="E21" s="2" t="s">
        <v>215</v>
      </c>
      <c r="F21" s="11" t="s">
        <v>216</v>
      </c>
      <c r="G21" s="9" t="s">
        <v>217</v>
      </c>
      <c r="H21" s="9" t="s">
        <v>218</v>
      </c>
      <c r="I21" s="13" t="s">
        <v>36</v>
      </c>
      <c r="J21" s="13" t="s">
        <v>36</v>
      </c>
      <c r="K21" s="14" t="s">
        <v>219</v>
      </c>
      <c r="L21" s="13">
        <v>1.154582501E9</v>
      </c>
      <c r="M21" s="14" t="s">
        <v>219</v>
      </c>
      <c r="N21" s="13">
        <v>1.154582501E9</v>
      </c>
      <c r="O21" s="22">
        <v>0.0</v>
      </c>
      <c r="P21" s="22">
        <v>0.0</v>
      </c>
      <c r="Q21" s="13" t="s">
        <v>36</v>
      </c>
      <c r="R21" s="13" t="s">
        <v>220</v>
      </c>
      <c r="S21" s="13" t="s">
        <v>36</v>
      </c>
      <c r="T21" s="13" t="s">
        <v>179</v>
      </c>
      <c r="U21" s="13" t="s">
        <v>221</v>
      </c>
      <c r="V21" s="43" t="s">
        <v>222</v>
      </c>
      <c r="W21" s="71">
        <v>0.1</v>
      </c>
      <c r="X21" s="15" t="s">
        <v>41</v>
      </c>
      <c r="Y21" s="19" t="s">
        <v>42</v>
      </c>
      <c r="Z21" s="20"/>
      <c r="AA21" s="20"/>
      <c r="AB21" s="20"/>
      <c r="AC21" s="20"/>
      <c r="AD21" s="21" t="s">
        <v>223</v>
      </c>
    </row>
    <row r="22" ht="21.75" customHeight="1">
      <c r="A22" s="1">
        <v>21.0</v>
      </c>
      <c r="B22" s="31" t="s">
        <v>224</v>
      </c>
      <c r="C22" s="72" t="s">
        <v>225</v>
      </c>
      <c r="D22" s="10" t="s">
        <v>32</v>
      </c>
      <c r="E22" s="2" t="s">
        <v>226</v>
      </c>
      <c r="F22" s="33" t="s">
        <v>227</v>
      </c>
      <c r="G22" s="34" t="s">
        <v>228</v>
      </c>
      <c r="H22" s="34" t="s">
        <v>229</v>
      </c>
      <c r="I22" s="13" t="s">
        <v>36</v>
      </c>
      <c r="J22" s="13" t="s">
        <v>36</v>
      </c>
      <c r="K22" s="34" t="s">
        <v>230</v>
      </c>
      <c r="L22" s="35">
        <v>1.284820129E9</v>
      </c>
      <c r="M22" s="34" t="s">
        <v>230</v>
      </c>
      <c r="N22" s="35">
        <v>1.284820129E9</v>
      </c>
      <c r="O22" s="37">
        <v>0.5</v>
      </c>
      <c r="P22" s="37">
        <v>0.9583333333333334</v>
      </c>
      <c r="Q22" s="36" t="s">
        <v>210</v>
      </c>
      <c r="R22" s="35" t="s">
        <v>231</v>
      </c>
      <c r="S22" s="35" t="s">
        <v>36</v>
      </c>
      <c r="T22" s="36" t="s">
        <v>232</v>
      </c>
      <c r="U22" s="36" t="s">
        <v>36</v>
      </c>
      <c r="V22" s="36" t="s">
        <v>233</v>
      </c>
      <c r="W22" s="71">
        <v>0.1</v>
      </c>
      <c r="X22" s="73" t="s">
        <v>53</v>
      </c>
      <c r="Y22" s="19" t="s">
        <v>42</v>
      </c>
      <c r="Z22" s="20"/>
      <c r="AA22" s="20"/>
      <c r="AB22" s="20"/>
      <c r="AC22" s="20"/>
      <c r="AD22" s="44" t="s">
        <v>234</v>
      </c>
    </row>
    <row r="23" ht="21.75" customHeight="1">
      <c r="A23" s="1">
        <v>22.0</v>
      </c>
      <c r="B23" s="2" t="s">
        <v>235</v>
      </c>
      <c r="C23" s="2" t="s">
        <v>235</v>
      </c>
      <c r="D23" s="10" t="s">
        <v>32</v>
      </c>
      <c r="E23" s="2" t="s">
        <v>236</v>
      </c>
      <c r="F23" s="11" t="s">
        <v>237</v>
      </c>
      <c r="G23" s="9" t="s">
        <v>238</v>
      </c>
      <c r="H23" s="9" t="s">
        <v>239</v>
      </c>
      <c r="I23" s="13" t="s">
        <v>36</v>
      </c>
      <c r="J23" s="13" t="s">
        <v>36</v>
      </c>
      <c r="K23" s="14" t="s">
        <v>240</v>
      </c>
      <c r="L23" s="13">
        <v>1.092112121E9</v>
      </c>
      <c r="M23" s="14" t="s">
        <v>240</v>
      </c>
      <c r="N23" s="13">
        <v>1.092112121E9</v>
      </c>
      <c r="O23" s="22">
        <v>0.5</v>
      </c>
      <c r="P23" s="22">
        <v>0.08333333333333333</v>
      </c>
      <c r="Q23" s="13" t="s">
        <v>36</v>
      </c>
      <c r="R23" s="13">
        <v>1.092112121E9</v>
      </c>
      <c r="S23" s="13" t="s">
        <v>36</v>
      </c>
      <c r="T23" s="13" t="s">
        <v>36</v>
      </c>
      <c r="U23" s="13" t="s">
        <v>36</v>
      </c>
      <c r="V23" s="17" t="s">
        <v>241</v>
      </c>
      <c r="W23" s="71">
        <v>0.1</v>
      </c>
      <c r="X23" s="15" t="s">
        <v>41</v>
      </c>
      <c r="Y23" s="19" t="s">
        <v>42</v>
      </c>
      <c r="Z23" s="20"/>
      <c r="AA23" s="20"/>
      <c r="AB23" s="20"/>
      <c r="AC23" s="20"/>
      <c r="AD23" s="21" t="s">
        <v>242</v>
      </c>
    </row>
    <row r="24" ht="21.75" customHeight="1">
      <c r="A24" s="1">
        <v>23.0</v>
      </c>
      <c r="B24" s="2" t="s">
        <v>243</v>
      </c>
      <c r="C24" s="2" t="s">
        <v>243</v>
      </c>
      <c r="D24" s="10" t="s">
        <v>32</v>
      </c>
      <c r="E24" s="2" t="s">
        <v>236</v>
      </c>
      <c r="F24" s="11" t="s">
        <v>244</v>
      </c>
      <c r="G24" s="9" t="s">
        <v>245</v>
      </c>
      <c r="H24" s="9" t="s">
        <v>245</v>
      </c>
      <c r="I24" s="13" t="s">
        <v>36</v>
      </c>
      <c r="J24" s="13" t="s">
        <v>36</v>
      </c>
      <c r="K24" s="14" t="s">
        <v>246</v>
      </c>
      <c r="L24" s="13">
        <v>1.112221737E9</v>
      </c>
      <c r="M24" s="14" t="s">
        <v>247</v>
      </c>
      <c r="N24" s="13">
        <v>1.112221737E9</v>
      </c>
      <c r="O24" s="22">
        <v>0.4166666666666667</v>
      </c>
      <c r="P24" s="22">
        <v>0.08333333333333333</v>
      </c>
      <c r="Q24" s="13" t="s">
        <v>36</v>
      </c>
      <c r="R24" s="13">
        <v>1.112221737E9</v>
      </c>
      <c r="S24" s="13" t="s">
        <v>36</v>
      </c>
      <c r="T24" s="13" t="s">
        <v>199</v>
      </c>
      <c r="U24" s="13" t="s">
        <v>39</v>
      </c>
      <c r="V24" s="17" t="s">
        <v>248</v>
      </c>
      <c r="W24" s="71">
        <v>0.1</v>
      </c>
      <c r="X24" s="15" t="s">
        <v>41</v>
      </c>
      <c r="Y24" s="19" t="s">
        <v>42</v>
      </c>
      <c r="Z24" s="20"/>
      <c r="AA24" s="20"/>
      <c r="AB24" s="20"/>
      <c r="AC24" s="20"/>
      <c r="AD24" s="21" t="s">
        <v>249</v>
      </c>
    </row>
    <row r="25" ht="21.75" customHeight="1">
      <c r="A25" s="1">
        <v>24.0</v>
      </c>
      <c r="B25" s="9" t="s">
        <v>250</v>
      </c>
      <c r="C25" s="2" t="s">
        <v>251</v>
      </c>
      <c r="D25" s="10" t="s">
        <v>32</v>
      </c>
      <c r="E25" s="2" t="s">
        <v>236</v>
      </c>
      <c r="F25" s="11" t="s">
        <v>252</v>
      </c>
      <c r="G25" s="9" t="s">
        <v>253</v>
      </c>
      <c r="H25" s="9" t="s">
        <v>253</v>
      </c>
      <c r="I25" s="13" t="s">
        <v>36</v>
      </c>
      <c r="J25" s="13" t="s">
        <v>36</v>
      </c>
      <c r="K25" s="14" t="s">
        <v>254</v>
      </c>
      <c r="L25" s="13">
        <v>1.006407341E9</v>
      </c>
      <c r="M25" s="14" t="s">
        <v>254</v>
      </c>
      <c r="N25" s="13">
        <v>1.006407341E9</v>
      </c>
      <c r="O25" s="22">
        <v>0.4166666666666667</v>
      </c>
      <c r="P25" s="22">
        <v>0.0</v>
      </c>
      <c r="Q25" s="13" t="s">
        <v>36</v>
      </c>
      <c r="R25" s="13">
        <v>1.142729779E9</v>
      </c>
      <c r="S25" s="13" t="s">
        <v>36</v>
      </c>
      <c r="T25" s="13" t="s">
        <v>36</v>
      </c>
      <c r="U25" s="13" t="s">
        <v>36</v>
      </c>
      <c r="V25" s="17" t="s">
        <v>255</v>
      </c>
      <c r="W25" s="18">
        <v>0.05</v>
      </c>
      <c r="X25" s="15" t="s">
        <v>41</v>
      </c>
      <c r="Y25" s="19" t="s">
        <v>42</v>
      </c>
      <c r="Z25" s="20"/>
      <c r="AA25" s="20"/>
      <c r="AB25" s="20"/>
      <c r="AC25" s="20"/>
      <c r="AD25" s="21" t="s">
        <v>256</v>
      </c>
    </row>
    <row r="26" ht="21.75" customHeight="1">
      <c r="A26" s="1">
        <v>25.0</v>
      </c>
      <c r="B26" s="9" t="s">
        <v>257</v>
      </c>
      <c r="C26" s="2" t="s">
        <v>258</v>
      </c>
      <c r="D26" s="10" t="s">
        <v>32</v>
      </c>
      <c r="E26" s="2" t="s">
        <v>236</v>
      </c>
      <c r="F26" s="24" t="s">
        <v>259</v>
      </c>
      <c r="G26" s="25" t="s">
        <v>260</v>
      </c>
      <c r="H26" s="25" t="s">
        <v>261</v>
      </c>
      <c r="I26" s="13" t="s">
        <v>36</v>
      </c>
      <c r="J26" s="13" t="s">
        <v>36</v>
      </c>
      <c r="K26" s="27" t="s">
        <v>262</v>
      </c>
      <c r="L26" s="19">
        <v>1.008082171E9</v>
      </c>
      <c r="M26" s="27" t="s">
        <v>263</v>
      </c>
      <c r="N26" s="19">
        <v>1.008082171E9</v>
      </c>
      <c r="O26" s="29">
        <v>0.5</v>
      </c>
      <c r="P26" s="29">
        <v>0.0</v>
      </c>
      <c r="Q26" s="19" t="s">
        <v>264</v>
      </c>
      <c r="R26" s="19">
        <v>1.008082171E9</v>
      </c>
      <c r="S26" s="19" t="s">
        <v>36</v>
      </c>
      <c r="T26" s="19" t="s">
        <v>36</v>
      </c>
      <c r="U26" s="19" t="s">
        <v>36</v>
      </c>
      <c r="V26" s="30" t="s">
        <v>265</v>
      </c>
      <c r="W26" s="71">
        <v>0.1</v>
      </c>
      <c r="X26" s="15" t="s">
        <v>41</v>
      </c>
      <c r="Y26" s="19" t="s">
        <v>42</v>
      </c>
      <c r="Z26" s="20"/>
      <c r="AA26" s="20"/>
      <c r="AB26" s="20"/>
      <c r="AC26" s="20"/>
      <c r="AD26" s="21" t="s">
        <v>266</v>
      </c>
    </row>
    <row r="27" ht="21.75" customHeight="1">
      <c r="A27" s="1">
        <v>26.0</v>
      </c>
      <c r="B27" s="9" t="s">
        <v>267</v>
      </c>
      <c r="C27" s="2" t="s">
        <v>268</v>
      </c>
      <c r="D27" s="10" t="s">
        <v>32</v>
      </c>
      <c r="E27" s="2" t="s">
        <v>269</v>
      </c>
      <c r="F27" s="11" t="s">
        <v>270</v>
      </c>
      <c r="G27" s="9" t="s">
        <v>271</v>
      </c>
      <c r="H27" s="9" t="s">
        <v>272</v>
      </c>
      <c r="I27" s="13" t="s">
        <v>36</v>
      </c>
      <c r="J27" s="13" t="s">
        <v>36</v>
      </c>
      <c r="K27" s="14" t="s">
        <v>273</v>
      </c>
      <c r="L27" s="13">
        <v>1.06E9</v>
      </c>
      <c r="M27" s="14" t="s">
        <v>273</v>
      </c>
      <c r="N27" s="13">
        <v>1.06E9</v>
      </c>
      <c r="O27" s="22">
        <v>0.4166666666666667</v>
      </c>
      <c r="P27" s="22">
        <v>0.9583333333333334</v>
      </c>
      <c r="Q27" s="13" t="s">
        <v>36</v>
      </c>
      <c r="R27" s="74">
        <v>1.1E9</v>
      </c>
      <c r="S27" s="13" t="s">
        <v>36</v>
      </c>
      <c r="T27" s="13" t="s">
        <v>36</v>
      </c>
      <c r="U27" s="13" t="s">
        <v>36</v>
      </c>
      <c r="V27" s="75" t="s">
        <v>274</v>
      </c>
      <c r="W27" s="71">
        <v>0.1</v>
      </c>
      <c r="X27" s="15" t="s">
        <v>53</v>
      </c>
      <c r="Y27" s="19" t="s">
        <v>42</v>
      </c>
      <c r="Z27" s="20"/>
      <c r="AA27" s="20"/>
      <c r="AB27" s="20"/>
      <c r="AC27" s="20"/>
      <c r="AD27" s="21" t="s">
        <v>275</v>
      </c>
    </row>
    <row r="28" ht="21.75" customHeight="1">
      <c r="A28" s="1">
        <v>27.0</v>
      </c>
      <c r="B28" s="9" t="s">
        <v>276</v>
      </c>
      <c r="C28" s="2" t="s">
        <v>277</v>
      </c>
      <c r="D28" s="10" t="s">
        <v>32</v>
      </c>
      <c r="E28" s="2" t="s">
        <v>278</v>
      </c>
      <c r="F28" s="11" t="s">
        <v>279</v>
      </c>
      <c r="G28" s="9" t="s">
        <v>280</v>
      </c>
      <c r="H28" s="9" t="s">
        <v>280</v>
      </c>
      <c r="I28" s="13" t="s">
        <v>36</v>
      </c>
      <c r="J28" s="13" t="s">
        <v>36</v>
      </c>
      <c r="K28" s="14" t="s">
        <v>281</v>
      </c>
      <c r="L28" s="13">
        <v>1.06230694E9</v>
      </c>
      <c r="M28" s="14" t="s">
        <v>281</v>
      </c>
      <c r="N28" s="13">
        <v>1.06230694E9</v>
      </c>
      <c r="O28" s="13" t="s">
        <v>282</v>
      </c>
      <c r="P28" s="13" t="s">
        <v>282</v>
      </c>
      <c r="Q28" s="13" t="s">
        <v>36</v>
      </c>
      <c r="R28" s="13">
        <v>1.007040493E9</v>
      </c>
      <c r="S28" s="13">
        <v>2.33738615E8</v>
      </c>
      <c r="T28" s="13" t="s">
        <v>179</v>
      </c>
      <c r="U28" s="13" t="s">
        <v>51</v>
      </c>
      <c r="V28" s="17" t="s">
        <v>283</v>
      </c>
      <c r="W28" s="18">
        <v>0.05</v>
      </c>
      <c r="X28" s="15" t="s">
        <v>41</v>
      </c>
      <c r="Y28" s="19" t="s">
        <v>42</v>
      </c>
      <c r="Z28" s="20"/>
      <c r="AA28" s="20"/>
      <c r="AB28" s="20"/>
      <c r="AC28" s="20"/>
      <c r="AD28" s="21" t="s">
        <v>284</v>
      </c>
    </row>
    <row r="29" ht="21.75" customHeight="1">
      <c r="A29" s="1">
        <v>28.0</v>
      </c>
      <c r="B29" s="9" t="s">
        <v>285</v>
      </c>
      <c r="C29" s="2" t="s">
        <v>286</v>
      </c>
      <c r="D29" s="10" t="s">
        <v>32</v>
      </c>
      <c r="E29" s="2" t="s">
        <v>278</v>
      </c>
      <c r="F29" s="11" t="s">
        <v>237</v>
      </c>
      <c r="G29" s="9" t="s">
        <v>238</v>
      </c>
      <c r="H29" s="9" t="s">
        <v>287</v>
      </c>
      <c r="I29" s="13" t="s">
        <v>36</v>
      </c>
      <c r="J29" s="13" t="s">
        <v>36</v>
      </c>
      <c r="K29" s="14" t="s">
        <v>288</v>
      </c>
      <c r="L29" s="13">
        <v>1.004634444E9</v>
      </c>
      <c r="M29" s="14" t="s">
        <v>288</v>
      </c>
      <c r="N29" s="13">
        <v>1.004634444E9</v>
      </c>
      <c r="O29" s="22">
        <v>0.3333333333333333</v>
      </c>
      <c r="P29" s="22">
        <v>0.875</v>
      </c>
      <c r="Q29" s="13" t="s">
        <v>36</v>
      </c>
      <c r="R29" s="13">
        <v>1.006729208E9</v>
      </c>
      <c r="S29" s="13" t="s">
        <v>36</v>
      </c>
      <c r="T29" s="13" t="s">
        <v>199</v>
      </c>
      <c r="U29" s="13" t="s">
        <v>39</v>
      </c>
      <c r="V29" s="17" t="s">
        <v>289</v>
      </c>
      <c r="W29" s="18">
        <v>0.05</v>
      </c>
      <c r="X29" s="15" t="s">
        <v>41</v>
      </c>
      <c r="Y29" s="19" t="s">
        <v>42</v>
      </c>
      <c r="Z29" s="20"/>
      <c r="AA29" s="20"/>
      <c r="AB29" s="20"/>
      <c r="AC29" s="20"/>
      <c r="AD29" s="21" t="s">
        <v>290</v>
      </c>
    </row>
    <row r="30" ht="21.75" customHeight="1">
      <c r="A30" s="1">
        <v>29.0</v>
      </c>
      <c r="B30" s="61" t="s">
        <v>291</v>
      </c>
      <c r="C30" s="10" t="s">
        <v>292</v>
      </c>
      <c r="D30" s="10" t="s">
        <v>32</v>
      </c>
      <c r="E30" s="10" t="s">
        <v>278</v>
      </c>
      <c r="F30" s="62" t="s">
        <v>293</v>
      </c>
      <c r="G30" s="61" t="s">
        <v>294</v>
      </c>
      <c r="H30" s="61" t="s">
        <v>294</v>
      </c>
      <c r="I30" s="64" t="s">
        <v>36</v>
      </c>
      <c r="J30" s="64" t="s">
        <v>36</v>
      </c>
      <c r="K30" s="65" t="s">
        <v>295</v>
      </c>
      <c r="L30" s="64">
        <v>1.141707733E9</v>
      </c>
      <c r="M30" s="65" t="s">
        <v>295</v>
      </c>
      <c r="N30" s="64">
        <v>1.141707733E9</v>
      </c>
      <c r="O30" s="67">
        <v>0.375</v>
      </c>
      <c r="P30" s="67">
        <v>0.16666666666666666</v>
      </c>
      <c r="Q30" s="64" t="s">
        <v>36</v>
      </c>
      <c r="R30" s="64" t="s">
        <v>296</v>
      </c>
      <c r="S30" s="64" t="s">
        <v>36</v>
      </c>
      <c r="T30" s="64" t="s">
        <v>297</v>
      </c>
      <c r="U30" s="64" t="s">
        <v>51</v>
      </c>
      <c r="V30" s="76" t="s">
        <v>298</v>
      </c>
      <c r="W30" s="18">
        <v>0.05</v>
      </c>
      <c r="X30" s="66" t="s">
        <v>41</v>
      </c>
      <c r="Y30" s="19" t="s">
        <v>42</v>
      </c>
      <c r="Z30" s="20"/>
      <c r="AA30" s="20"/>
      <c r="AB30" s="20"/>
      <c r="AC30" s="20"/>
      <c r="AD30" s="21" t="s">
        <v>299</v>
      </c>
    </row>
    <row r="31" ht="21.75" customHeight="1">
      <c r="A31" s="1">
        <v>30.0</v>
      </c>
      <c r="B31" s="9" t="s">
        <v>300</v>
      </c>
      <c r="C31" s="2" t="s">
        <v>301</v>
      </c>
      <c r="D31" s="10" t="s">
        <v>32</v>
      </c>
      <c r="E31" s="2" t="s">
        <v>278</v>
      </c>
      <c r="F31" s="11" t="s">
        <v>302</v>
      </c>
      <c r="G31" s="9" t="s">
        <v>303</v>
      </c>
      <c r="H31" s="9" t="s">
        <v>304</v>
      </c>
      <c r="I31" s="13" t="s">
        <v>36</v>
      </c>
      <c r="J31" s="13" t="s">
        <v>36</v>
      </c>
      <c r="K31" s="14" t="s">
        <v>305</v>
      </c>
      <c r="L31" s="13">
        <v>1.009893914E9</v>
      </c>
      <c r="M31" s="14" t="s">
        <v>305</v>
      </c>
      <c r="N31" s="13">
        <v>1.009893914E9</v>
      </c>
      <c r="O31" s="13" t="s">
        <v>282</v>
      </c>
      <c r="P31" s="13" t="s">
        <v>282</v>
      </c>
      <c r="Q31" s="13" t="s">
        <v>36</v>
      </c>
      <c r="R31" s="13">
        <v>1.141054828E9</v>
      </c>
      <c r="S31" s="13" t="s">
        <v>36</v>
      </c>
      <c r="T31" s="13" t="s">
        <v>306</v>
      </c>
      <c r="U31" s="13" t="s">
        <v>51</v>
      </c>
      <c r="V31" s="17" t="s">
        <v>307</v>
      </c>
      <c r="W31" s="71">
        <v>0.1</v>
      </c>
      <c r="X31" s="66" t="s">
        <v>41</v>
      </c>
      <c r="Y31" s="19" t="s">
        <v>42</v>
      </c>
      <c r="Z31" s="20"/>
      <c r="AA31" s="20"/>
      <c r="AB31" s="20"/>
      <c r="AC31" s="20"/>
      <c r="AD31" s="21" t="s">
        <v>308</v>
      </c>
    </row>
    <row r="32" ht="21.75" customHeight="1">
      <c r="A32" s="1">
        <v>31.0</v>
      </c>
      <c r="B32" s="61" t="s">
        <v>309</v>
      </c>
      <c r="C32" s="10" t="s">
        <v>310</v>
      </c>
      <c r="D32" s="10" t="s">
        <v>32</v>
      </c>
      <c r="E32" s="10" t="s">
        <v>278</v>
      </c>
      <c r="F32" s="62" t="s">
        <v>311</v>
      </c>
      <c r="G32" s="61" t="s">
        <v>312</v>
      </c>
      <c r="H32" s="61" t="s">
        <v>312</v>
      </c>
      <c r="I32" s="64" t="s">
        <v>36</v>
      </c>
      <c r="J32" s="64" t="s">
        <v>36</v>
      </c>
      <c r="K32" s="65" t="s">
        <v>313</v>
      </c>
      <c r="L32" s="64">
        <v>1.125527177E9</v>
      </c>
      <c r="M32" s="65" t="s">
        <v>313</v>
      </c>
      <c r="N32" s="64">
        <v>1.125527177E9</v>
      </c>
      <c r="O32" s="67">
        <v>0.375</v>
      </c>
      <c r="P32" s="67">
        <v>0.9583333333333334</v>
      </c>
      <c r="Q32" s="64" t="s">
        <v>36</v>
      </c>
      <c r="R32" s="64">
        <v>1.125527177E9</v>
      </c>
      <c r="S32" s="64" t="s">
        <v>36</v>
      </c>
      <c r="T32" s="64" t="s">
        <v>179</v>
      </c>
      <c r="U32" s="64" t="s">
        <v>39</v>
      </c>
      <c r="V32" s="76" t="s">
        <v>314</v>
      </c>
      <c r="W32" s="77">
        <v>0.1</v>
      </c>
      <c r="X32" s="66" t="s">
        <v>41</v>
      </c>
      <c r="Y32" s="19" t="s">
        <v>42</v>
      </c>
      <c r="Z32" s="20"/>
      <c r="AA32" s="20"/>
      <c r="AB32" s="20"/>
      <c r="AC32" s="20"/>
      <c r="AD32" s="21" t="s">
        <v>315</v>
      </c>
    </row>
    <row r="33" ht="21.75" customHeight="1">
      <c r="A33" s="1">
        <v>32.0</v>
      </c>
      <c r="B33" s="9" t="s">
        <v>316</v>
      </c>
      <c r="C33" s="2" t="s">
        <v>317</v>
      </c>
      <c r="D33" s="10" t="s">
        <v>32</v>
      </c>
      <c r="E33" s="2" t="s">
        <v>278</v>
      </c>
      <c r="F33" s="11" t="s">
        <v>318</v>
      </c>
      <c r="G33" s="9" t="s">
        <v>319</v>
      </c>
      <c r="H33" s="9" t="s">
        <v>319</v>
      </c>
      <c r="I33" s="13" t="s">
        <v>36</v>
      </c>
      <c r="J33" s="13" t="s">
        <v>36</v>
      </c>
      <c r="K33" s="14" t="s">
        <v>320</v>
      </c>
      <c r="L33" s="13">
        <v>1.018926085E9</v>
      </c>
      <c r="M33" s="14" t="s">
        <v>320</v>
      </c>
      <c r="N33" s="13">
        <v>1.018926085E9</v>
      </c>
      <c r="O33" s="22">
        <v>0.4583333333333333</v>
      </c>
      <c r="P33" s="22">
        <v>0.041666666666666664</v>
      </c>
      <c r="Q33" s="13" t="s">
        <v>36</v>
      </c>
      <c r="R33" s="13">
        <v>1.018926085E9</v>
      </c>
      <c r="S33" s="13" t="s">
        <v>36</v>
      </c>
      <c r="T33" s="13" t="s">
        <v>36</v>
      </c>
      <c r="U33" s="13" t="s">
        <v>36</v>
      </c>
      <c r="V33" s="17" t="s">
        <v>321</v>
      </c>
      <c r="W33" s="71">
        <v>0.1</v>
      </c>
      <c r="X33" s="13" t="s">
        <v>41</v>
      </c>
      <c r="Y33" s="19" t="s">
        <v>42</v>
      </c>
      <c r="Z33" s="20"/>
      <c r="AA33" s="20"/>
      <c r="AB33" s="20"/>
      <c r="AC33" s="20"/>
      <c r="AD33" s="21" t="s">
        <v>322</v>
      </c>
    </row>
    <row r="34" ht="21.75" customHeight="1">
      <c r="A34" s="1">
        <v>33.0</v>
      </c>
      <c r="B34" s="9" t="s">
        <v>323</v>
      </c>
      <c r="C34" s="2" t="s">
        <v>324</v>
      </c>
      <c r="D34" s="10" t="s">
        <v>32</v>
      </c>
      <c r="E34" s="2" t="s">
        <v>278</v>
      </c>
      <c r="F34" s="11" t="s">
        <v>325</v>
      </c>
      <c r="G34" s="9" t="s">
        <v>326</v>
      </c>
      <c r="H34" s="9" t="s">
        <v>326</v>
      </c>
      <c r="I34" s="13" t="s">
        <v>36</v>
      </c>
      <c r="J34" s="13" t="s">
        <v>36</v>
      </c>
      <c r="K34" s="14" t="s">
        <v>327</v>
      </c>
      <c r="L34" s="13">
        <v>1.12576708E9</v>
      </c>
      <c r="M34" s="14" t="s">
        <v>327</v>
      </c>
      <c r="N34" s="13">
        <v>1.12576708E9</v>
      </c>
      <c r="O34" s="22">
        <v>0.375</v>
      </c>
      <c r="P34" s="22">
        <v>0.0</v>
      </c>
      <c r="Q34" s="13" t="s">
        <v>36</v>
      </c>
      <c r="R34" s="13">
        <v>1.12576708E9</v>
      </c>
      <c r="S34" s="13">
        <v>2.33808371E8</v>
      </c>
      <c r="T34" s="13" t="s">
        <v>179</v>
      </c>
      <c r="U34" s="13" t="s">
        <v>51</v>
      </c>
      <c r="V34" s="17" t="s">
        <v>328</v>
      </c>
      <c r="W34" s="18">
        <v>0.05</v>
      </c>
      <c r="X34" s="13" t="s">
        <v>41</v>
      </c>
      <c r="Y34" s="19" t="s">
        <v>42</v>
      </c>
      <c r="Z34" s="20"/>
      <c r="AA34" s="20"/>
      <c r="AB34" s="20"/>
      <c r="AC34" s="20"/>
      <c r="AD34" s="21" t="s">
        <v>329</v>
      </c>
    </row>
    <row r="35" ht="21.75" customHeight="1">
      <c r="A35" s="1">
        <v>34.0</v>
      </c>
      <c r="B35" s="9" t="s">
        <v>330</v>
      </c>
      <c r="C35" s="2" t="s">
        <v>331</v>
      </c>
      <c r="D35" s="10" t="s">
        <v>32</v>
      </c>
      <c r="E35" s="2" t="s">
        <v>278</v>
      </c>
      <c r="F35" s="11" t="s">
        <v>332</v>
      </c>
      <c r="G35" s="9" t="s">
        <v>333</v>
      </c>
      <c r="H35" s="9" t="s">
        <v>333</v>
      </c>
      <c r="I35" s="13" t="s">
        <v>36</v>
      </c>
      <c r="J35" s="13" t="s">
        <v>36</v>
      </c>
      <c r="K35" s="14" t="s">
        <v>334</v>
      </c>
      <c r="L35" s="13">
        <v>1.119409498E9</v>
      </c>
      <c r="M35" s="14" t="s">
        <v>334</v>
      </c>
      <c r="N35" s="13">
        <v>1.119409498E9</v>
      </c>
      <c r="O35" s="22">
        <v>0.3333333333333333</v>
      </c>
      <c r="P35" s="22">
        <v>0.08333333333333333</v>
      </c>
      <c r="Q35" s="13" t="s">
        <v>36</v>
      </c>
      <c r="R35" s="13" t="s">
        <v>335</v>
      </c>
      <c r="S35" s="13" t="s">
        <v>36</v>
      </c>
      <c r="T35" s="13" t="s">
        <v>199</v>
      </c>
      <c r="U35" s="13" t="s">
        <v>51</v>
      </c>
      <c r="V35" s="17" t="s">
        <v>336</v>
      </c>
      <c r="W35" s="71">
        <v>0.03</v>
      </c>
      <c r="X35" s="13" t="s">
        <v>41</v>
      </c>
      <c r="Y35" s="19" t="s">
        <v>42</v>
      </c>
      <c r="Z35" s="20"/>
      <c r="AA35" s="20"/>
      <c r="AB35" s="20"/>
      <c r="AC35" s="20"/>
      <c r="AD35" s="21" t="s">
        <v>337</v>
      </c>
    </row>
    <row r="36" ht="21.75" customHeight="1">
      <c r="A36" s="1">
        <v>35.0</v>
      </c>
      <c r="B36" s="9" t="s">
        <v>338</v>
      </c>
      <c r="C36" s="2" t="s">
        <v>339</v>
      </c>
      <c r="D36" s="10" t="s">
        <v>32</v>
      </c>
      <c r="E36" s="2" t="s">
        <v>278</v>
      </c>
      <c r="F36" s="11" t="s">
        <v>340</v>
      </c>
      <c r="G36" s="9" t="s">
        <v>341</v>
      </c>
      <c r="H36" s="9" t="s">
        <v>342</v>
      </c>
      <c r="I36" s="13" t="s">
        <v>36</v>
      </c>
      <c r="J36" s="13" t="s">
        <v>36</v>
      </c>
      <c r="K36" s="14" t="s">
        <v>343</v>
      </c>
      <c r="L36" s="13">
        <v>1.068123939E9</v>
      </c>
      <c r="M36" s="13"/>
      <c r="N36" s="13"/>
      <c r="O36" s="22">
        <v>0.3333333333321207</v>
      </c>
      <c r="P36" s="22">
        <v>0.08333333333333333</v>
      </c>
      <c r="Q36" s="13"/>
      <c r="R36" s="13" t="s">
        <v>344</v>
      </c>
      <c r="S36" s="13"/>
      <c r="T36" s="13">
        <v>5.0</v>
      </c>
      <c r="U36" s="13">
        <v>30.0</v>
      </c>
      <c r="V36" s="78" t="s">
        <v>345</v>
      </c>
      <c r="W36" s="18">
        <v>0.05</v>
      </c>
      <c r="X36" s="13" t="s">
        <v>41</v>
      </c>
      <c r="Y36" s="19" t="s">
        <v>42</v>
      </c>
      <c r="Z36" s="20"/>
      <c r="AA36" s="20"/>
      <c r="AB36" s="20"/>
      <c r="AC36" s="20"/>
      <c r="AD36" s="44" t="s">
        <v>346</v>
      </c>
    </row>
    <row r="37" ht="21.75" customHeight="1">
      <c r="A37" s="1">
        <v>36.0</v>
      </c>
      <c r="B37" s="9" t="s">
        <v>347</v>
      </c>
      <c r="C37" s="2" t="s">
        <v>348</v>
      </c>
      <c r="D37" s="10" t="s">
        <v>32</v>
      </c>
      <c r="E37" s="2" t="s">
        <v>278</v>
      </c>
      <c r="F37" s="11" t="s">
        <v>237</v>
      </c>
      <c r="G37" s="9" t="s">
        <v>349</v>
      </c>
      <c r="H37" s="9" t="s">
        <v>350</v>
      </c>
      <c r="I37" s="13" t="s">
        <v>36</v>
      </c>
      <c r="J37" s="13" t="s">
        <v>36</v>
      </c>
      <c r="K37" s="14" t="s">
        <v>351</v>
      </c>
      <c r="L37" s="13">
        <v>1.153209494E9</v>
      </c>
      <c r="M37" s="13"/>
      <c r="N37" s="13">
        <v>1.153209494E9</v>
      </c>
      <c r="O37" s="22">
        <v>0.0</v>
      </c>
      <c r="P37" s="22">
        <v>0.5</v>
      </c>
      <c r="Q37" s="13" t="s">
        <v>36</v>
      </c>
      <c r="R37" s="13" t="s">
        <v>352</v>
      </c>
      <c r="S37" s="13" t="s">
        <v>36</v>
      </c>
      <c r="T37" s="13" t="s">
        <v>232</v>
      </c>
      <c r="U37" s="13" t="s">
        <v>36</v>
      </c>
      <c r="V37" s="17" t="s">
        <v>353</v>
      </c>
      <c r="W37" s="71">
        <v>0.03</v>
      </c>
      <c r="X37" s="13" t="s">
        <v>41</v>
      </c>
      <c r="Y37" s="19" t="s">
        <v>42</v>
      </c>
      <c r="Z37" s="20"/>
      <c r="AA37" s="20"/>
      <c r="AB37" s="20"/>
      <c r="AC37" s="20" t="s">
        <v>54</v>
      </c>
      <c r="AD37" s="21" t="s">
        <v>354</v>
      </c>
    </row>
    <row r="38" ht="21.75" customHeight="1">
      <c r="A38" s="1">
        <v>37.0</v>
      </c>
      <c r="B38" s="9" t="s">
        <v>355</v>
      </c>
      <c r="C38" s="2" t="s">
        <v>356</v>
      </c>
      <c r="D38" s="10" t="s">
        <v>32</v>
      </c>
      <c r="E38" s="2" t="s">
        <v>278</v>
      </c>
      <c r="F38" s="11" t="s">
        <v>357</v>
      </c>
      <c r="G38" s="9" t="s">
        <v>358</v>
      </c>
      <c r="H38" s="9" t="s">
        <v>359</v>
      </c>
      <c r="I38" s="13" t="s">
        <v>36</v>
      </c>
      <c r="J38" s="13" t="s">
        <v>36</v>
      </c>
      <c r="K38" s="14" t="s">
        <v>360</v>
      </c>
      <c r="L38" s="13">
        <v>1.1145514E9</v>
      </c>
      <c r="M38" s="14" t="s">
        <v>360</v>
      </c>
      <c r="N38" s="13">
        <v>1.1145514E9</v>
      </c>
      <c r="O38" s="22">
        <v>0.4166666666666667</v>
      </c>
      <c r="P38" s="22">
        <v>0.0</v>
      </c>
      <c r="Q38" s="13" t="s">
        <v>36</v>
      </c>
      <c r="R38" s="13">
        <v>1.1145514E9</v>
      </c>
      <c r="S38" s="13" t="s">
        <v>36</v>
      </c>
      <c r="T38" s="13" t="s">
        <v>297</v>
      </c>
      <c r="U38" s="13" t="s">
        <v>51</v>
      </c>
      <c r="V38" s="17" t="s">
        <v>361</v>
      </c>
      <c r="W38" s="18">
        <v>0.05</v>
      </c>
      <c r="X38" s="13" t="s">
        <v>41</v>
      </c>
      <c r="Y38" s="19" t="s">
        <v>42</v>
      </c>
      <c r="Z38" s="20"/>
      <c r="AA38" s="20"/>
      <c r="AB38" s="20"/>
      <c r="AC38" s="20"/>
      <c r="AD38" s="21" t="s">
        <v>362</v>
      </c>
    </row>
    <row r="39" ht="21.75" customHeight="1">
      <c r="A39" s="1">
        <v>38.0</v>
      </c>
      <c r="B39" s="9" t="s">
        <v>363</v>
      </c>
      <c r="C39" s="2" t="s">
        <v>364</v>
      </c>
      <c r="D39" s="10" t="s">
        <v>32</v>
      </c>
      <c r="E39" s="2" t="s">
        <v>278</v>
      </c>
      <c r="F39" s="11" t="s">
        <v>365</v>
      </c>
      <c r="G39" s="9" t="s">
        <v>366</v>
      </c>
      <c r="H39" s="9" t="s">
        <v>367</v>
      </c>
      <c r="I39" s="13" t="s">
        <v>36</v>
      </c>
      <c r="J39" s="13" t="s">
        <v>36</v>
      </c>
      <c r="K39" s="14" t="s">
        <v>368</v>
      </c>
      <c r="L39" s="13">
        <v>1.27808784E9</v>
      </c>
      <c r="M39" s="14" t="s">
        <v>369</v>
      </c>
      <c r="N39" s="13">
        <v>1.014810916E9</v>
      </c>
      <c r="O39" s="22">
        <v>0.375</v>
      </c>
      <c r="P39" s="22">
        <v>0.0</v>
      </c>
      <c r="Q39" s="13" t="s">
        <v>36</v>
      </c>
      <c r="R39" s="13" t="s">
        <v>370</v>
      </c>
      <c r="S39" s="13" t="s">
        <v>36</v>
      </c>
      <c r="T39" s="13" t="s">
        <v>232</v>
      </c>
      <c r="U39" s="13" t="s">
        <v>200</v>
      </c>
      <c r="V39" s="43" t="s">
        <v>371</v>
      </c>
      <c r="W39" s="18">
        <v>0.05</v>
      </c>
      <c r="X39" s="13" t="s">
        <v>53</v>
      </c>
      <c r="Y39" s="19" t="s">
        <v>42</v>
      </c>
      <c r="Z39" s="20"/>
      <c r="AA39" s="20"/>
      <c r="AB39" s="20"/>
      <c r="AC39" s="20" t="s">
        <v>54</v>
      </c>
      <c r="AD39" s="44" t="s">
        <v>372</v>
      </c>
    </row>
    <row r="40" ht="21.75" customHeight="1">
      <c r="A40" s="1">
        <v>39.0</v>
      </c>
      <c r="B40" s="9" t="s">
        <v>373</v>
      </c>
      <c r="C40" s="2" t="s">
        <v>374</v>
      </c>
      <c r="D40" s="10" t="s">
        <v>32</v>
      </c>
      <c r="E40" s="2" t="s">
        <v>278</v>
      </c>
      <c r="F40" s="11" t="s">
        <v>137</v>
      </c>
      <c r="G40" s="9" t="s">
        <v>157</v>
      </c>
      <c r="H40" s="9" t="s">
        <v>375</v>
      </c>
      <c r="I40" s="13" t="s">
        <v>36</v>
      </c>
      <c r="J40" s="13" t="s">
        <v>36</v>
      </c>
      <c r="K40" s="14" t="s">
        <v>376</v>
      </c>
      <c r="L40" s="13">
        <f>201008821664</f>
        <v>201008821664</v>
      </c>
      <c r="M40" s="13"/>
      <c r="N40" s="13"/>
      <c r="O40" s="22">
        <v>0.375</v>
      </c>
      <c r="P40" s="22">
        <v>0.0</v>
      </c>
      <c r="Q40" s="13"/>
      <c r="R40" s="13"/>
      <c r="S40" s="13"/>
      <c r="T40" s="13" t="s">
        <v>179</v>
      </c>
      <c r="U40" s="13" t="s">
        <v>377</v>
      </c>
      <c r="V40" s="59" t="s">
        <v>378</v>
      </c>
      <c r="W40" s="18">
        <v>0.05</v>
      </c>
      <c r="X40" s="13" t="s">
        <v>41</v>
      </c>
      <c r="Y40" s="19" t="s">
        <v>42</v>
      </c>
      <c r="Z40" s="20"/>
      <c r="AA40" s="20"/>
      <c r="AB40" s="20"/>
      <c r="AC40" s="20"/>
      <c r="AD40" s="44" t="s">
        <v>379</v>
      </c>
    </row>
    <row r="41" ht="21.75" customHeight="1">
      <c r="A41" s="1">
        <v>40.0</v>
      </c>
      <c r="B41" s="9" t="s">
        <v>373</v>
      </c>
      <c r="C41" s="2" t="s">
        <v>380</v>
      </c>
      <c r="D41" s="10" t="s">
        <v>32</v>
      </c>
      <c r="E41" s="2" t="s">
        <v>278</v>
      </c>
      <c r="F41" s="11" t="s">
        <v>137</v>
      </c>
      <c r="G41" s="9" t="s">
        <v>138</v>
      </c>
      <c r="H41" s="9" t="s">
        <v>139</v>
      </c>
      <c r="I41" s="13" t="s">
        <v>36</v>
      </c>
      <c r="J41" s="13" t="s">
        <v>36</v>
      </c>
      <c r="K41" s="14" t="s">
        <v>376</v>
      </c>
      <c r="L41" s="13">
        <v>1.008821664E9</v>
      </c>
      <c r="M41" s="14" t="s">
        <v>376</v>
      </c>
      <c r="N41" s="13">
        <v>1.008821664E9</v>
      </c>
      <c r="O41" s="22">
        <v>0.375</v>
      </c>
      <c r="P41" s="22">
        <v>0.9583333333333334</v>
      </c>
      <c r="Q41" s="13" t="s">
        <v>36</v>
      </c>
      <c r="R41" s="13">
        <v>1.008821664E9</v>
      </c>
      <c r="S41" s="13" t="s">
        <v>36</v>
      </c>
      <c r="T41" s="13" t="s">
        <v>179</v>
      </c>
      <c r="U41" s="13" t="s">
        <v>170</v>
      </c>
      <c r="V41" s="17" t="s">
        <v>378</v>
      </c>
      <c r="W41" s="18">
        <v>0.05</v>
      </c>
      <c r="X41" s="13" t="s">
        <v>41</v>
      </c>
      <c r="Y41" s="19" t="s">
        <v>42</v>
      </c>
      <c r="Z41" s="20"/>
      <c r="AA41" s="20"/>
      <c r="AB41" s="20"/>
      <c r="AC41" s="20"/>
      <c r="AD41" s="21" t="s">
        <v>379</v>
      </c>
    </row>
    <row r="42" ht="21.75" customHeight="1">
      <c r="A42" s="1">
        <v>41.0</v>
      </c>
      <c r="B42" s="9" t="s">
        <v>381</v>
      </c>
      <c r="C42" s="2" t="s">
        <v>382</v>
      </c>
      <c r="D42" s="10" t="s">
        <v>32</v>
      </c>
      <c r="E42" s="2" t="s">
        <v>278</v>
      </c>
      <c r="F42" s="11" t="s">
        <v>383</v>
      </c>
      <c r="G42" s="9" t="s">
        <v>260</v>
      </c>
      <c r="H42" s="9" t="s">
        <v>384</v>
      </c>
      <c r="I42" s="13" t="s">
        <v>36</v>
      </c>
      <c r="J42" s="13" t="s">
        <v>36</v>
      </c>
      <c r="K42" s="14" t="s">
        <v>385</v>
      </c>
      <c r="L42" s="13">
        <v>1.092130686E9</v>
      </c>
      <c r="M42" s="14" t="s">
        <v>385</v>
      </c>
      <c r="N42" s="13">
        <v>1.092130686E9</v>
      </c>
      <c r="O42" s="22">
        <v>0.375</v>
      </c>
      <c r="P42" s="22">
        <v>0.0</v>
      </c>
      <c r="Q42" s="13" t="s">
        <v>36</v>
      </c>
      <c r="R42" s="13">
        <v>1.016602389E9</v>
      </c>
      <c r="S42" s="13" t="s">
        <v>36</v>
      </c>
      <c r="T42" s="13" t="s">
        <v>179</v>
      </c>
      <c r="U42" s="13" t="s">
        <v>51</v>
      </c>
      <c r="V42" s="17" t="s">
        <v>386</v>
      </c>
      <c r="W42" s="18">
        <v>0.05</v>
      </c>
      <c r="X42" s="13" t="s">
        <v>41</v>
      </c>
      <c r="Y42" s="19" t="s">
        <v>42</v>
      </c>
      <c r="Z42" s="20"/>
      <c r="AA42" s="20"/>
      <c r="AB42" s="20"/>
      <c r="AC42" s="20"/>
      <c r="AD42" s="21" t="s">
        <v>387</v>
      </c>
    </row>
    <row r="43" ht="21.75" customHeight="1">
      <c r="A43" s="1">
        <v>42.0</v>
      </c>
      <c r="B43" s="9" t="s">
        <v>388</v>
      </c>
      <c r="C43" s="2" t="s">
        <v>389</v>
      </c>
      <c r="D43" s="10" t="s">
        <v>32</v>
      </c>
      <c r="E43" s="2" t="s">
        <v>278</v>
      </c>
      <c r="F43" s="11" t="s">
        <v>390</v>
      </c>
      <c r="G43" s="9" t="s">
        <v>391</v>
      </c>
      <c r="H43" s="9" t="s">
        <v>392</v>
      </c>
      <c r="I43" s="13" t="s">
        <v>36</v>
      </c>
      <c r="J43" s="13" t="s">
        <v>36</v>
      </c>
      <c r="K43" s="14" t="s">
        <v>393</v>
      </c>
      <c r="L43" s="13">
        <v>1.07E9</v>
      </c>
      <c r="M43" s="14" t="s">
        <v>394</v>
      </c>
      <c r="N43" s="13">
        <v>1.07E9</v>
      </c>
      <c r="O43" s="22">
        <v>0.3333333333333333</v>
      </c>
      <c r="P43" s="22">
        <v>0.9166666666666666</v>
      </c>
      <c r="Q43" s="13" t="s">
        <v>36</v>
      </c>
      <c r="R43" s="13" t="s">
        <v>395</v>
      </c>
      <c r="S43" s="13" t="s">
        <v>36</v>
      </c>
      <c r="T43" s="13" t="s">
        <v>396</v>
      </c>
      <c r="U43" s="13" t="s">
        <v>397</v>
      </c>
      <c r="V43" s="59" t="s">
        <v>398</v>
      </c>
      <c r="W43" s="18">
        <v>0.05</v>
      </c>
      <c r="X43" s="13" t="s">
        <v>53</v>
      </c>
      <c r="Y43" s="19" t="s">
        <v>42</v>
      </c>
      <c r="Z43" s="20"/>
      <c r="AA43" s="20"/>
      <c r="AB43" s="20"/>
      <c r="AC43" s="20"/>
      <c r="AD43" s="44" t="s">
        <v>399</v>
      </c>
    </row>
    <row r="44" ht="21.75" customHeight="1">
      <c r="A44" s="1">
        <v>43.0</v>
      </c>
      <c r="B44" s="9" t="s">
        <v>400</v>
      </c>
      <c r="C44" s="2" t="s">
        <v>401</v>
      </c>
      <c r="D44" s="10" t="s">
        <v>32</v>
      </c>
      <c r="E44" s="2" t="s">
        <v>278</v>
      </c>
      <c r="F44" s="11" t="s">
        <v>402</v>
      </c>
      <c r="G44" s="9" t="s">
        <v>403</v>
      </c>
      <c r="H44" s="9" t="s">
        <v>404</v>
      </c>
      <c r="I44" s="13" t="s">
        <v>36</v>
      </c>
      <c r="J44" s="13" t="s">
        <v>36</v>
      </c>
      <c r="K44" s="13" t="s">
        <v>405</v>
      </c>
      <c r="L44" s="13">
        <v>1.033622855E9</v>
      </c>
      <c r="M44" s="13"/>
      <c r="N44" s="13"/>
      <c r="O44" s="22">
        <v>0.375</v>
      </c>
      <c r="P44" s="22">
        <v>0.5</v>
      </c>
      <c r="Q44" s="13" t="s">
        <v>36</v>
      </c>
      <c r="R44" s="13"/>
      <c r="S44" s="13" t="s">
        <v>36</v>
      </c>
      <c r="T44" s="13" t="s">
        <v>179</v>
      </c>
      <c r="U44" s="13" t="s">
        <v>377</v>
      </c>
      <c r="V44" s="59" t="s">
        <v>406</v>
      </c>
      <c r="W44" s="18">
        <v>0.05</v>
      </c>
      <c r="X44" s="13" t="s">
        <v>189</v>
      </c>
      <c r="Y44" s="19" t="s">
        <v>42</v>
      </c>
      <c r="Z44" s="20"/>
      <c r="AA44" s="20"/>
      <c r="AB44" s="20"/>
      <c r="AC44" s="20"/>
      <c r="AD44" s="21" t="s">
        <v>407</v>
      </c>
    </row>
    <row r="45" ht="21.75" customHeight="1">
      <c r="A45" s="1">
        <v>44.0</v>
      </c>
      <c r="B45" s="9" t="s">
        <v>408</v>
      </c>
      <c r="C45" s="2" t="s">
        <v>409</v>
      </c>
      <c r="D45" s="10" t="s">
        <v>32</v>
      </c>
      <c r="E45" s="2" t="s">
        <v>278</v>
      </c>
      <c r="F45" s="11" t="s">
        <v>410</v>
      </c>
      <c r="G45" s="9" t="s">
        <v>195</v>
      </c>
      <c r="H45" s="9" t="s">
        <v>411</v>
      </c>
      <c r="I45" s="13" t="s">
        <v>36</v>
      </c>
      <c r="J45" s="13" t="s">
        <v>36</v>
      </c>
      <c r="K45" s="14" t="s">
        <v>412</v>
      </c>
      <c r="L45" s="13"/>
      <c r="M45" s="14" t="s">
        <v>413</v>
      </c>
      <c r="N45" s="13" t="s">
        <v>414</v>
      </c>
      <c r="O45" s="79" t="s">
        <v>415</v>
      </c>
      <c r="P45" s="79" t="s">
        <v>416</v>
      </c>
      <c r="Q45" s="13" t="s">
        <v>36</v>
      </c>
      <c r="R45" s="13" t="s">
        <v>417</v>
      </c>
      <c r="S45" s="13" t="s">
        <v>414</v>
      </c>
      <c r="T45" s="13">
        <v>5.0</v>
      </c>
      <c r="U45" s="13">
        <v>0.041666666666666664</v>
      </c>
      <c r="V45" s="59" t="s">
        <v>418</v>
      </c>
      <c r="W45" s="18">
        <v>0.05</v>
      </c>
      <c r="X45" s="13" t="s">
        <v>41</v>
      </c>
      <c r="Y45" s="19" t="s">
        <v>42</v>
      </c>
      <c r="Z45" s="20">
        <v>29.968199</v>
      </c>
      <c r="AA45" s="20">
        <v>31.099873</v>
      </c>
      <c r="AB45" s="20"/>
      <c r="AC45" s="20"/>
      <c r="AD45" s="21" t="s">
        <v>419</v>
      </c>
    </row>
    <row r="46" ht="21.75" customHeight="1">
      <c r="A46" s="1">
        <v>45.0</v>
      </c>
      <c r="B46" s="9" t="s">
        <v>420</v>
      </c>
      <c r="C46" s="2" t="s">
        <v>421</v>
      </c>
      <c r="D46" s="10" t="s">
        <v>32</v>
      </c>
      <c r="E46" s="2" t="s">
        <v>278</v>
      </c>
      <c r="F46" s="11" t="s">
        <v>410</v>
      </c>
      <c r="G46" s="9" t="s">
        <v>195</v>
      </c>
      <c r="H46" s="9" t="s">
        <v>411</v>
      </c>
      <c r="I46" s="13" t="s">
        <v>36</v>
      </c>
      <c r="J46" s="13" t="s">
        <v>36</v>
      </c>
      <c r="K46" s="14" t="s">
        <v>422</v>
      </c>
      <c r="L46" s="13" t="s">
        <v>423</v>
      </c>
      <c r="M46" s="14" t="s">
        <v>424</v>
      </c>
      <c r="N46" s="13" t="s">
        <v>423</v>
      </c>
      <c r="O46" s="22">
        <v>0.2916666666666667</v>
      </c>
      <c r="P46" s="22">
        <v>0.5</v>
      </c>
      <c r="Q46" s="13" t="s">
        <v>36</v>
      </c>
      <c r="R46" s="13" t="s">
        <v>425</v>
      </c>
      <c r="S46" s="13" t="s">
        <v>423</v>
      </c>
      <c r="T46" s="13">
        <v>5.0</v>
      </c>
      <c r="U46" s="13">
        <v>30.0</v>
      </c>
      <c r="V46" s="59" t="s">
        <v>426</v>
      </c>
      <c r="W46" s="18">
        <v>0.05</v>
      </c>
      <c r="X46" s="13" t="s">
        <v>41</v>
      </c>
      <c r="Y46" s="19" t="s">
        <v>42</v>
      </c>
      <c r="Z46" s="20">
        <v>29.96838</v>
      </c>
      <c r="AA46" s="20">
        <v>31.099544</v>
      </c>
      <c r="AB46" s="20"/>
      <c r="AC46" s="20"/>
      <c r="AD46" s="21" t="s">
        <v>427</v>
      </c>
    </row>
    <row r="47" ht="21.75" customHeight="1">
      <c r="A47" s="1">
        <v>46.0</v>
      </c>
      <c r="B47" s="9" t="s">
        <v>428</v>
      </c>
      <c r="C47" s="2" t="s">
        <v>429</v>
      </c>
      <c r="D47" s="10" t="s">
        <v>32</v>
      </c>
      <c r="E47" s="2" t="s">
        <v>278</v>
      </c>
      <c r="F47" s="11" t="s">
        <v>430</v>
      </c>
      <c r="G47" s="9" t="s">
        <v>431</v>
      </c>
      <c r="H47" s="9" t="s">
        <v>432</v>
      </c>
      <c r="I47" s="13" t="s">
        <v>36</v>
      </c>
      <c r="J47" s="13" t="s">
        <v>36</v>
      </c>
      <c r="K47" s="14" t="s">
        <v>433</v>
      </c>
      <c r="L47" s="13" t="s">
        <v>434</v>
      </c>
      <c r="M47" s="14" t="s">
        <v>435</v>
      </c>
      <c r="N47" s="13" t="s">
        <v>434</v>
      </c>
      <c r="O47" s="22" t="s">
        <v>436</v>
      </c>
      <c r="P47" s="22"/>
      <c r="Q47" s="13" t="s">
        <v>36</v>
      </c>
      <c r="R47" s="13" t="s">
        <v>437</v>
      </c>
      <c r="S47" s="13"/>
      <c r="T47" s="13">
        <v>5.0</v>
      </c>
      <c r="U47" s="13" t="s">
        <v>438</v>
      </c>
      <c r="V47" s="43" t="s">
        <v>439</v>
      </c>
      <c r="W47" s="18">
        <v>0.05</v>
      </c>
      <c r="X47" s="13" t="s">
        <v>41</v>
      </c>
      <c r="Y47" s="19" t="s">
        <v>42</v>
      </c>
      <c r="Z47" s="20">
        <v>29.968637</v>
      </c>
      <c r="AA47" s="20">
        <v>31.092736</v>
      </c>
      <c r="AB47" s="20"/>
      <c r="AC47" s="20"/>
      <c r="AD47" s="44" t="s">
        <v>440</v>
      </c>
    </row>
    <row r="48" ht="21.75" customHeight="1">
      <c r="A48" s="1">
        <v>47.0</v>
      </c>
      <c r="B48" s="9" t="s">
        <v>441</v>
      </c>
      <c r="C48" s="2" t="s">
        <v>442</v>
      </c>
      <c r="D48" s="10" t="s">
        <v>32</v>
      </c>
      <c r="E48" s="2" t="s">
        <v>443</v>
      </c>
      <c r="F48" s="3" t="s">
        <v>444</v>
      </c>
      <c r="G48" s="2" t="s">
        <v>444</v>
      </c>
      <c r="H48" s="2" t="s">
        <v>445</v>
      </c>
      <c r="I48" s="13" t="s">
        <v>36</v>
      </c>
      <c r="J48" s="13" t="s">
        <v>36</v>
      </c>
      <c r="K48" s="14" t="s">
        <v>446</v>
      </c>
      <c r="L48" s="13">
        <v>1.09E9</v>
      </c>
      <c r="M48" s="14" t="s">
        <v>446</v>
      </c>
      <c r="N48" s="13">
        <v>1.09E9</v>
      </c>
      <c r="O48" s="22" t="s">
        <v>447</v>
      </c>
      <c r="P48" s="22" t="s">
        <v>447</v>
      </c>
      <c r="Q48" s="13" t="s">
        <v>36</v>
      </c>
      <c r="R48" s="74">
        <v>1.09E9</v>
      </c>
      <c r="S48" s="13" t="s">
        <v>36</v>
      </c>
      <c r="T48" s="13" t="s">
        <v>36</v>
      </c>
      <c r="U48" s="13" t="s">
        <v>36</v>
      </c>
      <c r="V48" s="75" t="s">
        <v>448</v>
      </c>
      <c r="W48" s="18">
        <v>0.1</v>
      </c>
      <c r="X48" s="13" t="s">
        <v>53</v>
      </c>
      <c r="Y48" s="19" t="s">
        <v>42</v>
      </c>
      <c r="Z48" s="20"/>
      <c r="AA48" s="20"/>
      <c r="AB48" s="20"/>
      <c r="AC48" s="20"/>
      <c r="AD48" s="21" t="s">
        <v>449</v>
      </c>
    </row>
    <row r="49" ht="21.75" customHeight="1">
      <c r="A49" s="1">
        <v>48.0</v>
      </c>
      <c r="B49" s="9" t="s">
        <v>450</v>
      </c>
      <c r="C49" s="2" t="s">
        <v>451</v>
      </c>
      <c r="D49" s="10" t="s">
        <v>32</v>
      </c>
      <c r="E49" s="2" t="s">
        <v>452</v>
      </c>
      <c r="F49" s="3">
        <v>29.0</v>
      </c>
      <c r="G49" s="9" t="s">
        <v>453</v>
      </c>
      <c r="H49" s="9" t="s">
        <v>454</v>
      </c>
      <c r="I49" s="13" t="s">
        <v>36</v>
      </c>
      <c r="J49" s="13" t="s">
        <v>36</v>
      </c>
      <c r="K49" s="14" t="s">
        <v>455</v>
      </c>
      <c r="L49" s="13">
        <v>1.010770315E9</v>
      </c>
      <c r="M49" s="14" t="s">
        <v>455</v>
      </c>
      <c r="N49" s="13">
        <v>1.010770315E9</v>
      </c>
      <c r="O49" s="22">
        <v>0.4166666666666667</v>
      </c>
      <c r="P49" s="22">
        <v>0.0</v>
      </c>
      <c r="Q49" s="19" t="s">
        <v>36</v>
      </c>
      <c r="R49" s="13" t="s">
        <v>456</v>
      </c>
      <c r="S49" s="19" t="s">
        <v>36</v>
      </c>
      <c r="T49" s="13" t="s">
        <v>457</v>
      </c>
      <c r="U49" s="19" t="s">
        <v>36</v>
      </c>
      <c r="V49" s="17" t="s">
        <v>458</v>
      </c>
      <c r="W49" s="18">
        <v>0.1</v>
      </c>
      <c r="X49" s="15" t="s">
        <v>53</v>
      </c>
      <c r="Y49" s="19" t="s">
        <v>42</v>
      </c>
      <c r="Z49" s="20"/>
      <c r="AA49" s="20"/>
      <c r="AB49" s="20"/>
      <c r="AC49" s="20" t="s">
        <v>459</v>
      </c>
      <c r="AD49" s="21" t="s">
        <v>460</v>
      </c>
    </row>
    <row r="50" ht="21.75" customHeight="1">
      <c r="A50" s="1">
        <v>49.0</v>
      </c>
      <c r="B50" s="9" t="s">
        <v>461</v>
      </c>
      <c r="C50" s="2" t="s">
        <v>462</v>
      </c>
      <c r="D50" s="10" t="s">
        <v>32</v>
      </c>
      <c r="E50" s="2" t="s">
        <v>452</v>
      </c>
      <c r="F50" s="11" t="s">
        <v>463</v>
      </c>
      <c r="G50" s="9" t="s">
        <v>195</v>
      </c>
      <c r="H50" s="9" t="s">
        <v>464</v>
      </c>
      <c r="I50" s="13" t="s">
        <v>36</v>
      </c>
      <c r="J50" s="13" t="s">
        <v>36</v>
      </c>
      <c r="K50" s="14" t="s">
        <v>465</v>
      </c>
      <c r="L50" s="13">
        <v>2.01226645702E11</v>
      </c>
      <c r="M50" s="13"/>
      <c r="N50" s="13"/>
      <c r="O50" s="22"/>
      <c r="P50" s="22"/>
      <c r="Q50" s="13"/>
      <c r="R50" s="13"/>
      <c r="S50" s="13"/>
      <c r="T50" s="13"/>
      <c r="U50" s="13"/>
      <c r="V50" s="43"/>
      <c r="W50" s="18">
        <v>0.05</v>
      </c>
      <c r="X50" s="15" t="s">
        <v>41</v>
      </c>
      <c r="Y50" s="19" t="s">
        <v>42</v>
      </c>
      <c r="Z50" s="20"/>
      <c r="AA50" s="20"/>
      <c r="AB50" s="20"/>
      <c r="AC50" s="20"/>
      <c r="AD50" s="44"/>
    </row>
    <row r="51" ht="21.75" customHeight="1">
      <c r="A51" s="1">
        <v>50.0</v>
      </c>
      <c r="B51" s="9" t="s">
        <v>466</v>
      </c>
      <c r="C51" s="2" t="s">
        <v>467</v>
      </c>
      <c r="D51" s="10" t="s">
        <v>32</v>
      </c>
      <c r="E51" s="2" t="s">
        <v>452</v>
      </c>
      <c r="F51" s="11" t="s">
        <v>468</v>
      </c>
      <c r="G51" s="9" t="s">
        <v>469</v>
      </c>
      <c r="H51" s="9" t="s">
        <v>470</v>
      </c>
      <c r="I51" s="13" t="s">
        <v>36</v>
      </c>
      <c r="J51" s="13" t="s">
        <v>36</v>
      </c>
      <c r="K51" s="14" t="s">
        <v>471</v>
      </c>
      <c r="L51" s="13" t="s">
        <v>472</v>
      </c>
      <c r="M51" s="14" t="s">
        <v>473</v>
      </c>
      <c r="N51" s="13" t="s">
        <v>474</v>
      </c>
      <c r="O51" s="22">
        <v>0.375</v>
      </c>
      <c r="P51" s="22">
        <v>0.0</v>
      </c>
      <c r="Q51" s="13" t="s">
        <v>36</v>
      </c>
      <c r="R51" s="13" t="s">
        <v>474</v>
      </c>
      <c r="S51" s="13" t="s">
        <v>475</v>
      </c>
      <c r="T51" s="13" t="s">
        <v>36</v>
      </c>
      <c r="U51" s="13" t="s">
        <v>36</v>
      </c>
      <c r="V51" s="59" t="s">
        <v>476</v>
      </c>
      <c r="W51" s="18">
        <v>0.05</v>
      </c>
      <c r="X51" s="15" t="s">
        <v>41</v>
      </c>
      <c r="Y51" s="19" t="s">
        <v>42</v>
      </c>
      <c r="Z51" s="20">
        <v>29.968571</v>
      </c>
      <c r="AA51" s="20">
        <v>31.098374</v>
      </c>
      <c r="AB51" s="20"/>
      <c r="AC51" s="20"/>
      <c r="AD51" s="21" t="s">
        <v>477</v>
      </c>
    </row>
    <row r="52" ht="21.75" customHeight="1">
      <c r="A52" s="1">
        <v>51.0</v>
      </c>
      <c r="B52" s="9" t="s">
        <v>478</v>
      </c>
      <c r="C52" s="2" t="s">
        <v>479</v>
      </c>
      <c r="D52" s="61" t="s">
        <v>480</v>
      </c>
      <c r="E52" s="2" t="s">
        <v>481</v>
      </c>
      <c r="F52" s="3"/>
      <c r="G52" s="9" t="s">
        <v>482</v>
      </c>
      <c r="H52" s="9" t="s">
        <v>483</v>
      </c>
      <c r="I52" s="13" t="s">
        <v>36</v>
      </c>
      <c r="J52" s="13" t="s">
        <v>36</v>
      </c>
      <c r="K52" s="14" t="s">
        <v>484</v>
      </c>
      <c r="L52" s="13">
        <v>1.121600305E9</v>
      </c>
      <c r="M52" s="14" t="s">
        <v>484</v>
      </c>
      <c r="N52" s="13"/>
      <c r="O52" s="22">
        <v>0.375</v>
      </c>
      <c r="P52" s="22">
        <v>0.875</v>
      </c>
      <c r="Q52" s="13" t="s">
        <v>36</v>
      </c>
      <c r="R52" s="13">
        <v>1.121600305E9</v>
      </c>
      <c r="S52" s="13" t="s">
        <v>36</v>
      </c>
      <c r="T52" s="13" t="s">
        <v>36</v>
      </c>
      <c r="U52" s="13" t="s">
        <v>36</v>
      </c>
      <c r="V52" s="59" t="s">
        <v>485</v>
      </c>
      <c r="W52" s="18">
        <v>0.03</v>
      </c>
      <c r="X52" s="15" t="s">
        <v>41</v>
      </c>
      <c r="Y52" s="19" t="s">
        <v>42</v>
      </c>
      <c r="Z52" s="20"/>
      <c r="AA52" s="20"/>
      <c r="AB52" s="20"/>
      <c r="AC52" s="20"/>
      <c r="AD52" s="21" t="s">
        <v>486</v>
      </c>
    </row>
    <row r="53" ht="21.75" customHeight="1">
      <c r="A53" s="1">
        <v>52.0</v>
      </c>
      <c r="B53" s="9" t="s">
        <v>487</v>
      </c>
      <c r="C53" s="80" t="s">
        <v>488</v>
      </c>
      <c r="D53" s="10" t="s">
        <v>32</v>
      </c>
      <c r="E53" s="81" t="s">
        <v>489</v>
      </c>
      <c r="F53" s="11" t="s">
        <v>490</v>
      </c>
      <c r="G53" s="9" t="s">
        <v>491</v>
      </c>
      <c r="H53" s="9" t="s">
        <v>491</v>
      </c>
      <c r="I53" s="13" t="s">
        <v>36</v>
      </c>
      <c r="J53" s="13" t="s">
        <v>36</v>
      </c>
      <c r="K53" s="14" t="s">
        <v>492</v>
      </c>
      <c r="L53" s="13">
        <v>1.150031678E9</v>
      </c>
      <c r="M53" s="14" t="s">
        <v>493</v>
      </c>
      <c r="N53" s="13">
        <v>1.150031678E9</v>
      </c>
      <c r="O53" s="13" t="s">
        <v>282</v>
      </c>
      <c r="P53" s="13" t="s">
        <v>282</v>
      </c>
      <c r="Q53" s="13" t="s">
        <v>36</v>
      </c>
      <c r="R53" s="13">
        <v>1.153995675E9</v>
      </c>
      <c r="S53" s="13" t="s">
        <v>36</v>
      </c>
      <c r="T53" s="13" t="s">
        <v>179</v>
      </c>
      <c r="U53" s="13" t="s">
        <v>51</v>
      </c>
      <c r="V53" s="17" t="s">
        <v>494</v>
      </c>
      <c r="W53" s="18">
        <v>0.0500000000000001</v>
      </c>
      <c r="X53" s="15" t="s">
        <v>41</v>
      </c>
      <c r="Y53" s="19" t="s">
        <v>42</v>
      </c>
      <c r="Z53" s="20"/>
      <c r="AA53" s="20"/>
      <c r="AB53" s="20"/>
      <c r="AC53" s="20"/>
      <c r="AD53" s="21" t="s">
        <v>495</v>
      </c>
    </row>
    <row r="54" ht="21.75" customHeight="1">
      <c r="A54" s="1">
        <v>53.0</v>
      </c>
      <c r="B54" s="9" t="s">
        <v>496</v>
      </c>
      <c r="C54" s="80" t="s">
        <v>497</v>
      </c>
      <c r="D54" s="10" t="s">
        <v>32</v>
      </c>
      <c r="E54" s="10" t="s">
        <v>489</v>
      </c>
      <c r="F54" s="11" t="s">
        <v>498</v>
      </c>
      <c r="G54" s="9" t="s">
        <v>499</v>
      </c>
      <c r="H54" s="9" t="s">
        <v>499</v>
      </c>
      <c r="I54" s="13" t="s">
        <v>36</v>
      </c>
      <c r="J54" s="13" t="s">
        <v>36</v>
      </c>
      <c r="K54" s="14" t="s">
        <v>500</v>
      </c>
      <c r="L54" s="13">
        <v>1.129428885E9</v>
      </c>
      <c r="M54" s="14" t="s">
        <v>500</v>
      </c>
      <c r="N54" s="13">
        <v>1.129428885E9</v>
      </c>
      <c r="O54" s="22">
        <v>0.4583333333333333</v>
      </c>
      <c r="P54" s="22">
        <v>0.9166666666666666</v>
      </c>
      <c r="Q54" s="13" t="s">
        <v>36</v>
      </c>
      <c r="R54" s="13" t="s">
        <v>501</v>
      </c>
      <c r="S54" s="13" t="s">
        <v>36</v>
      </c>
      <c r="T54" s="13" t="s">
        <v>36</v>
      </c>
      <c r="U54" s="13" t="s">
        <v>36</v>
      </c>
      <c r="V54" s="17" t="s">
        <v>502</v>
      </c>
      <c r="W54" s="18">
        <v>0.0500000000000001</v>
      </c>
      <c r="X54" s="15" t="s">
        <v>41</v>
      </c>
      <c r="Y54" s="19" t="s">
        <v>42</v>
      </c>
      <c r="Z54" s="20"/>
      <c r="AA54" s="20"/>
      <c r="AB54" s="20"/>
      <c r="AC54" s="20"/>
      <c r="AD54" s="21" t="s">
        <v>503</v>
      </c>
    </row>
    <row r="55" ht="21.75" customHeight="1">
      <c r="A55" s="1">
        <v>54.0</v>
      </c>
      <c r="B55" s="9" t="s">
        <v>504</v>
      </c>
      <c r="C55" s="80" t="s">
        <v>505</v>
      </c>
      <c r="D55" s="10" t="s">
        <v>32</v>
      </c>
      <c r="E55" s="10" t="s">
        <v>506</v>
      </c>
      <c r="F55" s="24" t="s">
        <v>507</v>
      </c>
      <c r="G55" s="25" t="s">
        <v>508</v>
      </c>
      <c r="H55" s="25" t="s">
        <v>509</v>
      </c>
      <c r="I55" s="13" t="s">
        <v>36</v>
      </c>
      <c r="J55" s="13" t="s">
        <v>36</v>
      </c>
      <c r="K55" s="27" t="s">
        <v>510</v>
      </c>
      <c r="L55" s="19">
        <v>1.069225174E9</v>
      </c>
      <c r="M55" s="27" t="s">
        <v>510</v>
      </c>
      <c r="N55" s="19">
        <v>1.069225174E9</v>
      </c>
      <c r="O55" s="29">
        <v>0.4166666666666667</v>
      </c>
      <c r="P55" s="29">
        <v>0.08333333333333333</v>
      </c>
      <c r="Q55" s="19" t="s">
        <v>36</v>
      </c>
      <c r="R55" s="19" t="s">
        <v>511</v>
      </c>
      <c r="S55" s="19">
        <v>2.33807033E8</v>
      </c>
      <c r="T55" s="19" t="s">
        <v>306</v>
      </c>
      <c r="U55" s="19" t="s">
        <v>170</v>
      </c>
      <c r="V55" s="30" t="s">
        <v>512</v>
      </c>
      <c r="W55" s="18">
        <v>0.0500000000000001</v>
      </c>
      <c r="X55" s="15" t="s">
        <v>41</v>
      </c>
      <c r="Y55" s="19" t="s">
        <v>42</v>
      </c>
      <c r="Z55" s="20"/>
      <c r="AA55" s="20"/>
      <c r="AB55" s="20"/>
      <c r="AC55" s="20"/>
      <c r="AD55" s="21" t="s">
        <v>513</v>
      </c>
    </row>
    <row r="56" ht="21.75" customHeight="1">
      <c r="A56" s="1">
        <v>55.0</v>
      </c>
      <c r="B56" s="9" t="s">
        <v>514</v>
      </c>
      <c r="C56" s="80" t="s">
        <v>515</v>
      </c>
      <c r="D56" s="10" t="s">
        <v>32</v>
      </c>
      <c r="E56" s="10" t="s">
        <v>506</v>
      </c>
      <c r="F56" s="11" t="s">
        <v>340</v>
      </c>
      <c r="G56" s="82" t="s">
        <v>516</v>
      </c>
      <c r="H56" s="9" t="s">
        <v>517</v>
      </c>
      <c r="I56" s="13" t="s">
        <v>36</v>
      </c>
      <c r="J56" s="13" t="s">
        <v>36</v>
      </c>
      <c r="K56" s="14" t="s">
        <v>518</v>
      </c>
      <c r="L56" s="13" t="s">
        <v>519</v>
      </c>
      <c r="M56" s="13"/>
      <c r="N56" s="13"/>
      <c r="O56" s="22">
        <v>0.3333333333333333</v>
      </c>
      <c r="P56" s="22">
        <v>0.08333333333333333</v>
      </c>
      <c r="Q56" s="13" t="s">
        <v>36</v>
      </c>
      <c r="R56" s="13" t="s">
        <v>520</v>
      </c>
      <c r="S56" s="13"/>
      <c r="T56" s="13">
        <v>5.0</v>
      </c>
      <c r="U56" s="13">
        <v>30.0</v>
      </c>
      <c r="V56" s="59" t="s">
        <v>521</v>
      </c>
      <c r="W56" s="18">
        <v>0.0500000000000001</v>
      </c>
      <c r="X56" s="15" t="s">
        <v>53</v>
      </c>
      <c r="Y56" s="19" t="s">
        <v>42</v>
      </c>
      <c r="Z56" s="20">
        <v>29.963</v>
      </c>
      <c r="AA56" s="20">
        <v>31.0993</v>
      </c>
      <c r="AB56" s="20"/>
      <c r="AC56" s="20"/>
      <c r="AD56" s="21" t="s">
        <v>522</v>
      </c>
    </row>
    <row r="57" ht="21.75" customHeight="1">
      <c r="A57" s="1">
        <v>56.0</v>
      </c>
      <c r="B57" s="9" t="s">
        <v>523</v>
      </c>
      <c r="C57" s="80" t="s">
        <v>524</v>
      </c>
      <c r="D57" s="10" t="s">
        <v>32</v>
      </c>
      <c r="E57" s="10" t="s">
        <v>506</v>
      </c>
      <c r="F57" s="11" t="s">
        <v>525</v>
      </c>
      <c r="G57" s="9" t="s">
        <v>526</v>
      </c>
      <c r="H57" s="9" t="s">
        <v>527</v>
      </c>
      <c r="I57" s="13" t="s">
        <v>36</v>
      </c>
      <c r="J57" s="13" t="s">
        <v>36</v>
      </c>
      <c r="K57" s="14" t="s">
        <v>528</v>
      </c>
      <c r="L57" s="13" t="s">
        <v>529</v>
      </c>
      <c r="M57" s="14" t="s">
        <v>530</v>
      </c>
      <c r="N57" s="13" t="s">
        <v>531</v>
      </c>
      <c r="O57" s="22" t="s">
        <v>532</v>
      </c>
      <c r="P57" s="22"/>
      <c r="Q57" s="13" t="s">
        <v>36</v>
      </c>
      <c r="R57" s="13" t="s">
        <v>533</v>
      </c>
      <c r="S57" s="13" t="s">
        <v>534</v>
      </c>
      <c r="T57" s="13">
        <v>5.0</v>
      </c>
      <c r="U57" s="13" t="s">
        <v>438</v>
      </c>
      <c r="V57" s="43" t="s">
        <v>535</v>
      </c>
      <c r="W57" s="18">
        <v>0.0500000000000001</v>
      </c>
      <c r="X57" s="15" t="s">
        <v>41</v>
      </c>
      <c r="Y57" s="19" t="s">
        <v>42</v>
      </c>
      <c r="Z57" s="20">
        <v>29.968192</v>
      </c>
      <c r="AA57" s="20">
        <v>31.090384</v>
      </c>
      <c r="AB57" s="20"/>
      <c r="AC57" s="20"/>
      <c r="AD57" s="44" t="s">
        <v>536</v>
      </c>
    </row>
    <row r="58" ht="21.75" customHeight="1">
      <c r="A58" s="1">
        <v>57.0</v>
      </c>
      <c r="B58" s="9" t="s">
        <v>537</v>
      </c>
      <c r="C58" s="80" t="s">
        <v>538</v>
      </c>
      <c r="D58" s="10" t="s">
        <v>32</v>
      </c>
      <c r="E58" s="10" t="s">
        <v>539</v>
      </c>
      <c r="F58" s="11" t="s">
        <v>540</v>
      </c>
      <c r="G58" s="9" t="s">
        <v>541</v>
      </c>
      <c r="H58" s="9" t="s">
        <v>542</v>
      </c>
      <c r="I58" s="13" t="s">
        <v>36</v>
      </c>
      <c r="J58" s="13" t="s">
        <v>36</v>
      </c>
      <c r="K58" s="14" t="s">
        <v>543</v>
      </c>
      <c r="L58" s="13" t="s">
        <v>544</v>
      </c>
      <c r="M58" s="13"/>
      <c r="N58" s="13"/>
      <c r="O58" s="22" t="s">
        <v>545</v>
      </c>
      <c r="P58" s="22">
        <v>0.041666666666666664</v>
      </c>
      <c r="Q58" s="13"/>
      <c r="R58" s="13" t="s">
        <v>546</v>
      </c>
      <c r="S58" s="13" t="s">
        <v>544</v>
      </c>
      <c r="T58" s="13">
        <v>20.0</v>
      </c>
      <c r="U58" s="13">
        <v>45.0</v>
      </c>
      <c r="V58" s="17" t="s">
        <v>547</v>
      </c>
      <c r="W58" s="18">
        <v>0.1</v>
      </c>
      <c r="X58" s="15" t="s">
        <v>41</v>
      </c>
      <c r="Y58" s="19" t="s">
        <v>42</v>
      </c>
      <c r="Z58" s="20">
        <v>29.9662147</v>
      </c>
      <c r="AA58" s="20">
        <v>31.09376</v>
      </c>
      <c r="AB58" s="20"/>
      <c r="AC58" s="20"/>
      <c r="AD58" s="21" t="s">
        <v>548</v>
      </c>
    </row>
    <row r="59" ht="21.75" customHeight="1">
      <c r="A59" s="1">
        <v>58.0</v>
      </c>
      <c r="B59" s="9" t="s">
        <v>549</v>
      </c>
      <c r="C59" s="80" t="s">
        <v>550</v>
      </c>
      <c r="D59" s="10" t="s">
        <v>32</v>
      </c>
      <c r="E59" s="10" t="s">
        <v>539</v>
      </c>
      <c r="F59" s="11" t="s">
        <v>551</v>
      </c>
      <c r="G59" s="9" t="s">
        <v>552</v>
      </c>
      <c r="H59" s="9" t="s">
        <v>553</v>
      </c>
      <c r="I59" s="13" t="s">
        <v>36</v>
      </c>
      <c r="J59" s="13" t="s">
        <v>36</v>
      </c>
      <c r="K59" s="14" t="s">
        <v>554</v>
      </c>
      <c r="L59" s="13">
        <v>1.111947161E9</v>
      </c>
      <c r="M59" s="14" t="s">
        <v>554</v>
      </c>
      <c r="N59" s="13">
        <v>1.111947161E9</v>
      </c>
      <c r="O59" s="22">
        <v>0.5</v>
      </c>
      <c r="P59" s="22">
        <v>0.125</v>
      </c>
      <c r="Q59" s="13" t="s">
        <v>36</v>
      </c>
      <c r="R59" s="13">
        <v>1.277102106E9</v>
      </c>
      <c r="S59" s="13" t="s">
        <v>36</v>
      </c>
      <c r="T59" s="13" t="s">
        <v>555</v>
      </c>
      <c r="U59" s="13" t="s">
        <v>39</v>
      </c>
      <c r="V59" s="13" t="s">
        <v>556</v>
      </c>
      <c r="W59" s="18">
        <v>0.15</v>
      </c>
      <c r="X59" s="15" t="s">
        <v>41</v>
      </c>
      <c r="Y59" s="19" t="s">
        <v>42</v>
      </c>
      <c r="Z59" s="20"/>
      <c r="AA59" s="20"/>
      <c r="AB59" s="20"/>
      <c r="AC59" s="20"/>
      <c r="AD59" s="21" t="s">
        <v>557</v>
      </c>
    </row>
    <row r="60" ht="21.75" customHeight="1">
      <c r="A60" s="1">
        <v>59.0</v>
      </c>
      <c r="B60" s="9" t="s">
        <v>558</v>
      </c>
      <c r="C60" s="80" t="s">
        <v>559</v>
      </c>
      <c r="D60" s="10" t="s">
        <v>32</v>
      </c>
      <c r="E60" s="10" t="s">
        <v>539</v>
      </c>
      <c r="F60" s="11" t="s">
        <v>560</v>
      </c>
      <c r="G60" s="9" t="s">
        <v>561</v>
      </c>
      <c r="H60" s="9" t="s">
        <v>561</v>
      </c>
      <c r="I60" s="13" t="s">
        <v>36</v>
      </c>
      <c r="J60" s="13" t="s">
        <v>36</v>
      </c>
      <c r="K60" s="14" t="s">
        <v>562</v>
      </c>
      <c r="L60" s="13">
        <v>1.154925027E9</v>
      </c>
      <c r="M60" s="14" t="s">
        <v>562</v>
      </c>
      <c r="N60" s="13">
        <v>1.154925027E9</v>
      </c>
      <c r="O60" s="13" t="s">
        <v>282</v>
      </c>
      <c r="P60" s="13" t="s">
        <v>282</v>
      </c>
      <c r="Q60" s="13" t="s">
        <v>36</v>
      </c>
      <c r="R60" s="13">
        <v>1.144757932E9</v>
      </c>
      <c r="S60" s="13" t="s">
        <v>36</v>
      </c>
      <c r="T60" s="13" t="s">
        <v>199</v>
      </c>
      <c r="U60" s="13" t="s">
        <v>39</v>
      </c>
      <c r="V60" s="17" t="s">
        <v>563</v>
      </c>
      <c r="W60" s="18">
        <v>0.15</v>
      </c>
      <c r="X60" s="15" t="s">
        <v>41</v>
      </c>
      <c r="Y60" s="19" t="s">
        <v>42</v>
      </c>
      <c r="Z60" s="20"/>
      <c r="AA60" s="20"/>
      <c r="AB60" s="20"/>
      <c r="AC60" s="20"/>
      <c r="AD60" s="21" t="s">
        <v>564</v>
      </c>
    </row>
    <row r="61" ht="21.75" customHeight="1">
      <c r="A61" s="1">
        <v>60.0</v>
      </c>
      <c r="B61" s="9" t="s">
        <v>565</v>
      </c>
      <c r="C61" s="80" t="s">
        <v>566</v>
      </c>
      <c r="D61" s="10" t="s">
        <v>32</v>
      </c>
      <c r="E61" s="10" t="s">
        <v>539</v>
      </c>
      <c r="F61" s="11" t="s">
        <v>567</v>
      </c>
      <c r="G61" s="9" t="s">
        <v>568</v>
      </c>
      <c r="H61" s="9" t="s">
        <v>568</v>
      </c>
      <c r="I61" s="13" t="s">
        <v>36</v>
      </c>
      <c r="J61" s="13" t="s">
        <v>36</v>
      </c>
      <c r="K61" s="14" t="s">
        <v>569</v>
      </c>
      <c r="L61" s="13">
        <v>1.012820027E9</v>
      </c>
      <c r="M61" s="14" t="s">
        <v>569</v>
      </c>
      <c r="N61" s="13">
        <v>1.012820027E9</v>
      </c>
      <c r="O61" s="22">
        <v>0.4583333333333333</v>
      </c>
      <c r="P61" s="22">
        <v>0.9583333333333334</v>
      </c>
      <c r="Q61" s="13" t="s">
        <v>36</v>
      </c>
      <c r="R61" s="13" t="s">
        <v>570</v>
      </c>
      <c r="S61" s="13" t="s">
        <v>36</v>
      </c>
      <c r="T61" s="13" t="s">
        <v>571</v>
      </c>
      <c r="U61" s="13" t="s">
        <v>39</v>
      </c>
      <c r="V61" s="17" t="s">
        <v>572</v>
      </c>
      <c r="W61" s="18">
        <v>0.15</v>
      </c>
      <c r="X61" s="15" t="s">
        <v>41</v>
      </c>
      <c r="Y61" s="19" t="s">
        <v>42</v>
      </c>
      <c r="Z61" s="20"/>
      <c r="AA61" s="20"/>
      <c r="AB61" s="20"/>
      <c r="AC61" s="20"/>
      <c r="AD61" s="21" t="s">
        <v>573</v>
      </c>
    </row>
    <row r="62" ht="21.75" customHeight="1">
      <c r="A62" s="1">
        <v>61.0</v>
      </c>
      <c r="B62" s="9" t="s">
        <v>574</v>
      </c>
      <c r="C62" s="80" t="s">
        <v>575</v>
      </c>
      <c r="D62" s="10" t="s">
        <v>32</v>
      </c>
      <c r="E62" s="10" t="s">
        <v>539</v>
      </c>
      <c r="F62" s="11" t="s">
        <v>576</v>
      </c>
      <c r="G62" s="9" t="s">
        <v>358</v>
      </c>
      <c r="H62" s="9" t="s">
        <v>577</v>
      </c>
      <c r="I62" s="13" t="s">
        <v>36</v>
      </c>
      <c r="J62" s="13" t="s">
        <v>36</v>
      </c>
      <c r="K62" s="14" t="s">
        <v>578</v>
      </c>
      <c r="L62" s="13">
        <v>1.200025325E9</v>
      </c>
      <c r="M62" s="14" t="s">
        <v>149</v>
      </c>
      <c r="N62" s="13">
        <v>1.00540154E9</v>
      </c>
      <c r="O62" s="22" t="s">
        <v>282</v>
      </c>
      <c r="P62" s="22" t="s">
        <v>282</v>
      </c>
      <c r="Q62" s="13" t="s">
        <v>36</v>
      </c>
      <c r="R62" s="13" t="s">
        <v>579</v>
      </c>
      <c r="S62" s="13" t="s">
        <v>36</v>
      </c>
      <c r="T62" s="13" t="s">
        <v>580</v>
      </c>
      <c r="U62" s="13" t="s">
        <v>581</v>
      </c>
      <c r="V62" s="59" t="s">
        <v>582</v>
      </c>
      <c r="W62" s="18">
        <v>0.1</v>
      </c>
      <c r="X62" s="15" t="s">
        <v>53</v>
      </c>
      <c r="Y62" s="19" t="s">
        <v>42</v>
      </c>
      <c r="Z62" s="20"/>
      <c r="AA62" s="20"/>
      <c r="AB62" s="20"/>
      <c r="AC62" s="20" t="s">
        <v>54</v>
      </c>
      <c r="AD62" s="21" t="s">
        <v>583</v>
      </c>
    </row>
    <row r="63" ht="21.75" customHeight="1">
      <c r="A63" s="1">
        <v>62.0</v>
      </c>
      <c r="B63" s="9" t="s">
        <v>584</v>
      </c>
      <c r="C63" s="80" t="s">
        <v>585</v>
      </c>
      <c r="D63" s="10" t="s">
        <v>32</v>
      </c>
      <c r="E63" s="10" t="s">
        <v>539</v>
      </c>
      <c r="F63" s="11" t="s">
        <v>586</v>
      </c>
      <c r="G63" s="9" t="s">
        <v>47</v>
      </c>
      <c r="H63" s="9" t="s">
        <v>587</v>
      </c>
      <c r="I63" s="13" t="s">
        <v>36</v>
      </c>
      <c r="J63" s="13" t="s">
        <v>36</v>
      </c>
      <c r="K63" s="14" t="s">
        <v>588</v>
      </c>
      <c r="L63" s="13">
        <v>1.102804296E9</v>
      </c>
      <c r="M63" s="14" t="s">
        <v>588</v>
      </c>
      <c r="N63" s="13">
        <v>1.102804296E9</v>
      </c>
      <c r="O63" s="22">
        <v>0.4791666666666667</v>
      </c>
      <c r="P63" s="22">
        <v>0.9166666666666666</v>
      </c>
      <c r="Q63" s="19" t="s">
        <v>36</v>
      </c>
      <c r="R63" s="13" t="s">
        <v>589</v>
      </c>
      <c r="S63" s="19" t="s">
        <v>36</v>
      </c>
      <c r="T63" s="13" t="s">
        <v>297</v>
      </c>
      <c r="U63" s="13" t="s">
        <v>170</v>
      </c>
      <c r="V63" s="64" t="s">
        <v>476</v>
      </c>
      <c r="W63" s="70">
        <v>0.1</v>
      </c>
      <c r="X63" s="66" t="s">
        <v>53</v>
      </c>
      <c r="Y63" s="83" t="s">
        <v>42</v>
      </c>
      <c r="Z63" s="20"/>
      <c r="AA63" s="20"/>
      <c r="AB63" s="20"/>
      <c r="AC63" s="20" t="s">
        <v>54</v>
      </c>
      <c r="AD63" s="44" t="s">
        <v>590</v>
      </c>
    </row>
    <row r="64" ht="21.75" customHeight="1">
      <c r="A64" s="1">
        <v>63.0</v>
      </c>
      <c r="B64" s="9" t="s">
        <v>591</v>
      </c>
      <c r="C64" s="2" t="s">
        <v>592</v>
      </c>
      <c r="D64" s="10" t="s">
        <v>32</v>
      </c>
      <c r="E64" s="2" t="s">
        <v>539</v>
      </c>
      <c r="F64" s="11" t="s">
        <v>593</v>
      </c>
      <c r="G64" s="9" t="s">
        <v>47</v>
      </c>
      <c r="H64" s="9" t="s">
        <v>594</v>
      </c>
      <c r="I64" s="13" t="s">
        <v>36</v>
      </c>
      <c r="J64" s="13" t="s">
        <v>36</v>
      </c>
      <c r="K64" s="13" t="s">
        <v>36</v>
      </c>
      <c r="L64" s="13" t="s">
        <v>36</v>
      </c>
      <c r="M64" s="14" t="s">
        <v>595</v>
      </c>
      <c r="N64" s="13">
        <v>1.030111873E9</v>
      </c>
      <c r="O64" s="22">
        <v>0.4583333333333333</v>
      </c>
      <c r="P64" s="22">
        <v>0.08333333333333333</v>
      </c>
      <c r="Q64" s="19" t="s">
        <v>36</v>
      </c>
      <c r="R64" s="13" t="s">
        <v>596</v>
      </c>
      <c r="S64" s="19" t="s">
        <v>36</v>
      </c>
      <c r="T64" s="13" t="s">
        <v>597</v>
      </c>
      <c r="U64" s="15" t="s">
        <v>39</v>
      </c>
      <c r="V64" s="84" t="s">
        <v>598</v>
      </c>
      <c r="W64" s="85">
        <v>0.1</v>
      </c>
      <c r="X64" s="86" t="s">
        <v>53</v>
      </c>
      <c r="Y64" s="87" t="s">
        <v>42</v>
      </c>
      <c r="Z64" s="20"/>
      <c r="AA64" s="20"/>
      <c r="AB64" s="20"/>
      <c r="AC64" s="20" t="s">
        <v>54</v>
      </c>
      <c r="AD64" s="21" t="s">
        <v>599</v>
      </c>
    </row>
    <row r="65" ht="21.75" customHeight="1">
      <c r="A65" s="1">
        <v>64.0</v>
      </c>
      <c r="B65" s="9" t="s">
        <v>600</v>
      </c>
      <c r="C65" s="80" t="s">
        <v>601</v>
      </c>
      <c r="D65" s="88" t="s">
        <v>32</v>
      </c>
      <c r="E65" s="81" t="s">
        <v>539</v>
      </c>
      <c r="F65" s="11" t="s">
        <v>259</v>
      </c>
      <c r="G65" s="9" t="s">
        <v>260</v>
      </c>
      <c r="H65" s="9" t="s">
        <v>261</v>
      </c>
      <c r="I65" s="13" t="s">
        <v>36</v>
      </c>
      <c r="J65" s="13" t="s">
        <v>36</v>
      </c>
      <c r="K65" s="14" t="s">
        <v>602</v>
      </c>
      <c r="L65" s="13">
        <v>1.156864436E9</v>
      </c>
      <c r="M65" s="14" t="s">
        <v>602</v>
      </c>
      <c r="N65" s="13" t="s">
        <v>603</v>
      </c>
      <c r="O65" s="22">
        <v>0.5625</v>
      </c>
      <c r="P65" s="22">
        <v>0.0625</v>
      </c>
      <c r="Q65" s="13" t="s">
        <v>36</v>
      </c>
      <c r="R65" s="13" t="s">
        <v>603</v>
      </c>
      <c r="S65" s="13" t="s">
        <v>36</v>
      </c>
      <c r="T65" s="13" t="s">
        <v>179</v>
      </c>
      <c r="U65" s="15" t="s">
        <v>39</v>
      </c>
      <c r="V65" s="84" t="s">
        <v>604</v>
      </c>
      <c r="W65" s="85">
        <v>0.1</v>
      </c>
      <c r="X65" s="86" t="s">
        <v>41</v>
      </c>
      <c r="Y65" s="87" t="s">
        <v>42</v>
      </c>
      <c r="Z65" s="20"/>
      <c r="AA65" s="20"/>
      <c r="AB65" s="20"/>
      <c r="AC65" s="20"/>
      <c r="AD65" s="21" t="s">
        <v>605</v>
      </c>
    </row>
    <row r="66" ht="21.75" customHeight="1">
      <c r="A66" s="1">
        <v>65.0</v>
      </c>
      <c r="B66" s="9" t="s">
        <v>606</v>
      </c>
      <c r="C66" s="80" t="s">
        <v>607</v>
      </c>
      <c r="D66" s="88" t="s">
        <v>32</v>
      </c>
      <c r="E66" s="81" t="s">
        <v>539</v>
      </c>
      <c r="F66" s="11" t="s">
        <v>608</v>
      </c>
      <c r="G66" s="9" t="s">
        <v>146</v>
      </c>
      <c r="H66" s="9" t="s">
        <v>609</v>
      </c>
      <c r="I66" s="13" t="s">
        <v>36</v>
      </c>
      <c r="J66" s="13" t="s">
        <v>36</v>
      </c>
      <c r="K66" s="14" t="s">
        <v>610</v>
      </c>
      <c r="L66" s="13" t="s">
        <v>611</v>
      </c>
      <c r="M66" s="14" t="s">
        <v>612</v>
      </c>
      <c r="N66" s="13" t="s">
        <v>613</v>
      </c>
      <c r="O66" s="22">
        <v>24.0</v>
      </c>
      <c r="P66" s="22"/>
      <c r="Q66" s="13" t="s">
        <v>36</v>
      </c>
      <c r="R66" s="13" t="s">
        <v>614</v>
      </c>
      <c r="S66" s="13" t="s">
        <v>615</v>
      </c>
      <c r="T66" s="13">
        <v>10.0</v>
      </c>
      <c r="U66" s="15">
        <v>45.0</v>
      </c>
      <c r="V66" s="89" t="s">
        <v>616</v>
      </c>
      <c r="W66" s="85">
        <v>0.15</v>
      </c>
      <c r="X66" s="86" t="s">
        <v>41</v>
      </c>
      <c r="Y66" s="87" t="s">
        <v>42</v>
      </c>
      <c r="Z66" s="20">
        <v>29.968357</v>
      </c>
      <c r="AA66" s="20">
        <v>31.100389</v>
      </c>
      <c r="AB66" s="20"/>
      <c r="AC66" s="20"/>
      <c r="AD66" s="21" t="s">
        <v>617</v>
      </c>
    </row>
    <row r="67" ht="21.75" customHeight="1">
      <c r="A67" s="1">
        <v>66.0</v>
      </c>
      <c r="B67" s="90" t="s">
        <v>618</v>
      </c>
      <c r="C67" s="88" t="s">
        <v>619</v>
      </c>
      <c r="D67" s="88" t="s">
        <v>32</v>
      </c>
      <c r="E67" s="2" t="s">
        <v>539</v>
      </c>
      <c r="F67" s="91" t="s">
        <v>620</v>
      </c>
      <c r="G67" s="90" t="s">
        <v>621</v>
      </c>
      <c r="H67" s="90" t="s">
        <v>622</v>
      </c>
      <c r="I67" s="86" t="s">
        <v>36</v>
      </c>
      <c r="J67" s="86" t="s">
        <v>36</v>
      </c>
      <c r="K67" s="92" t="s">
        <v>623</v>
      </c>
      <c r="L67" s="86">
        <v>1.28148414E9</v>
      </c>
      <c r="M67" s="92" t="s">
        <v>623</v>
      </c>
      <c r="N67" s="86">
        <v>1.28148414E9</v>
      </c>
      <c r="O67" s="93">
        <v>0.5</v>
      </c>
      <c r="P67" s="94">
        <v>0.0</v>
      </c>
      <c r="Q67" s="87" t="s">
        <v>36</v>
      </c>
      <c r="R67" s="86">
        <v>1.552282422E9</v>
      </c>
      <c r="S67" s="86">
        <v>3.3767699E7</v>
      </c>
      <c r="T67" s="86" t="s">
        <v>50</v>
      </c>
      <c r="U67" s="86" t="s">
        <v>624</v>
      </c>
      <c r="V67" s="84" t="s">
        <v>625</v>
      </c>
      <c r="W67" s="85">
        <v>0.1</v>
      </c>
      <c r="X67" s="86" t="s">
        <v>53</v>
      </c>
      <c r="Y67" s="87" t="s">
        <v>42</v>
      </c>
      <c r="Z67" s="20"/>
      <c r="AA67" s="20"/>
      <c r="AB67" s="20"/>
      <c r="AC67" s="20" t="s">
        <v>459</v>
      </c>
      <c r="AD67" s="21" t="s">
        <v>626</v>
      </c>
    </row>
    <row r="68" ht="21.75" customHeight="1">
      <c r="A68" s="1">
        <v>67.0</v>
      </c>
      <c r="B68" s="9" t="s">
        <v>627</v>
      </c>
      <c r="C68" s="2" t="s">
        <v>628</v>
      </c>
      <c r="D68" s="10" t="s">
        <v>32</v>
      </c>
      <c r="E68" s="2" t="s">
        <v>539</v>
      </c>
      <c r="F68" s="11" t="s">
        <v>410</v>
      </c>
      <c r="G68" s="9" t="s">
        <v>195</v>
      </c>
      <c r="H68" s="9" t="s">
        <v>629</v>
      </c>
      <c r="I68" s="13" t="s">
        <v>36</v>
      </c>
      <c r="J68" s="13" t="s">
        <v>36</v>
      </c>
      <c r="K68" s="14" t="s">
        <v>630</v>
      </c>
      <c r="L68" s="13" t="s">
        <v>631</v>
      </c>
      <c r="M68" s="14" t="s">
        <v>632</v>
      </c>
      <c r="N68" s="13" t="s">
        <v>633</v>
      </c>
      <c r="O68" s="22">
        <v>24.0</v>
      </c>
      <c r="P68" s="22"/>
      <c r="Q68" s="13" t="s">
        <v>36</v>
      </c>
      <c r="R68" s="13" t="s">
        <v>634</v>
      </c>
      <c r="S68" s="13" t="s">
        <v>633</v>
      </c>
      <c r="T68" s="13" t="s">
        <v>635</v>
      </c>
      <c r="U68" s="15">
        <v>30.0</v>
      </c>
      <c r="V68" s="89" t="s">
        <v>636</v>
      </c>
      <c r="W68" s="85">
        <v>0.15</v>
      </c>
      <c r="X68" s="86" t="s">
        <v>41</v>
      </c>
      <c r="Y68" s="87" t="s">
        <v>42</v>
      </c>
      <c r="Z68" s="20">
        <v>29.968415</v>
      </c>
      <c r="AA68" s="20">
        <v>31.099569</v>
      </c>
      <c r="AB68" s="20"/>
      <c r="AC68" s="20"/>
      <c r="AD68" s="21" t="s">
        <v>637</v>
      </c>
    </row>
    <row r="69" ht="21.75" customHeight="1">
      <c r="A69" s="1">
        <v>68.0</v>
      </c>
      <c r="B69" s="9" t="s">
        <v>638</v>
      </c>
      <c r="C69" s="2" t="s">
        <v>639</v>
      </c>
      <c r="D69" s="10" t="s">
        <v>32</v>
      </c>
      <c r="E69" s="2" t="s">
        <v>640</v>
      </c>
      <c r="F69" s="11" t="s">
        <v>641</v>
      </c>
      <c r="G69" s="9" t="s">
        <v>642</v>
      </c>
      <c r="H69" s="9" t="s">
        <v>642</v>
      </c>
      <c r="I69" s="13" t="s">
        <v>36</v>
      </c>
      <c r="J69" s="13" t="s">
        <v>36</v>
      </c>
      <c r="K69" s="14" t="s">
        <v>643</v>
      </c>
      <c r="L69" s="13">
        <v>1.0197050001E10</v>
      </c>
      <c r="M69" s="14" t="s">
        <v>643</v>
      </c>
      <c r="N69" s="13">
        <v>1.0197050001E10</v>
      </c>
      <c r="O69" s="22">
        <v>0.375</v>
      </c>
      <c r="P69" s="22">
        <v>0.041666666666666664</v>
      </c>
      <c r="Q69" s="13" t="s">
        <v>36</v>
      </c>
      <c r="R69" s="13" t="s">
        <v>644</v>
      </c>
      <c r="S69" s="13" t="s">
        <v>36</v>
      </c>
      <c r="T69" s="13" t="s">
        <v>179</v>
      </c>
      <c r="U69" s="15" t="s">
        <v>51</v>
      </c>
      <c r="V69" s="84" t="s">
        <v>645</v>
      </c>
      <c r="W69" s="18">
        <v>0.0500000000000001</v>
      </c>
      <c r="X69" s="86" t="s">
        <v>41</v>
      </c>
      <c r="Y69" s="87" t="s">
        <v>42</v>
      </c>
      <c r="Z69" s="20"/>
      <c r="AA69" s="20"/>
      <c r="AB69" s="20"/>
      <c r="AC69" s="20"/>
      <c r="AD69" s="21" t="s">
        <v>646</v>
      </c>
    </row>
    <row r="70" ht="21.75" customHeight="1">
      <c r="A70" s="1">
        <v>69.0</v>
      </c>
      <c r="B70" s="9" t="s">
        <v>647</v>
      </c>
      <c r="C70" s="2" t="s">
        <v>648</v>
      </c>
      <c r="D70" s="10" t="s">
        <v>32</v>
      </c>
      <c r="E70" s="2" t="s">
        <v>640</v>
      </c>
      <c r="F70" s="11" t="s">
        <v>649</v>
      </c>
      <c r="G70" s="9" t="s">
        <v>650</v>
      </c>
      <c r="H70" s="9" t="s">
        <v>650</v>
      </c>
      <c r="I70" s="13" t="s">
        <v>36</v>
      </c>
      <c r="J70" s="13" t="s">
        <v>36</v>
      </c>
      <c r="K70" s="14" t="s">
        <v>651</v>
      </c>
      <c r="L70" s="13">
        <v>1.124678645E9</v>
      </c>
      <c r="M70" s="14" t="s">
        <v>651</v>
      </c>
      <c r="N70" s="13">
        <v>1.124678645E9</v>
      </c>
      <c r="O70" s="22">
        <v>0.4166666666666667</v>
      </c>
      <c r="P70" s="22">
        <v>0.9583333333333334</v>
      </c>
      <c r="Q70" s="13" t="s">
        <v>36</v>
      </c>
      <c r="R70" s="13">
        <v>1.124678645E9</v>
      </c>
      <c r="S70" s="13" t="s">
        <v>36</v>
      </c>
      <c r="T70" s="13" t="s">
        <v>199</v>
      </c>
      <c r="U70" s="15" t="s">
        <v>39</v>
      </c>
      <c r="V70" s="84" t="s">
        <v>652</v>
      </c>
      <c r="W70" s="18">
        <v>0.0500000000000001</v>
      </c>
      <c r="X70" s="86" t="s">
        <v>41</v>
      </c>
      <c r="Y70" s="87" t="s">
        <v>42</v>
      </c>
      <c r="Z70" s="20"/>
      <c r="AA70" s="20"/>
      <c r="AB70" s="20"/>
      <c r="AC70" s="20"/>
      <c r="AD70" s="44" t="s">
        <v>653</v>
      </c>
    </row>
    <row r="71" ht="21.75" customHeight="1">
      <c r="A71" s="1">
        <v>70.0</v>
      </c>
      <c r="B71" s="9" t="s">
        <v>654</v>
      </c>
      <c r="C71" s="80" t="s">
        <v>655</v>
      </c>
      <c r="D71" s="10" t="s">
        <v>32</v>
      </c>
      <c r="E71" s="10" t="s">
        <v>656</v>
      </c>
      <c r="F71" s="11" t="s">
        <v>657</v>
      </c>
      <c r="G71" s="9" t="s">
        <v>403</v>
      </c>
      <c r="H71" s="9" t="s">
        <v>658</v>
      </c>
      <c r="I71" s="13" t="s">
        <v>36</v>
      </c>
      <c r="J71" s="13" t="s">
        <v>36</v>
      </c>
      <c r="K71" s="13"/>
      <c r="L71" s="13">
        <f>201277739069</f>
        <v>201277739069</v>
      </c>
      <c r="M71" s="13"/>
      <c r="N71" s="13"/>
      <c r="O71" s="22" t="s">
        <v>282</v>
      </c>
      <c r="P71" s="22" t="s">
        <v>282</v>
      </c>
      <c r="Q71" s="13"/>
      <c r="R71" s="13"/>
      <c r="S71" s="13" t="s">
        <v>36</v>
      </c>
      <c r="T71" s="13" t="s">
        <v>36</v>
      </c>
      <c r="U71" s="13" t="s">
        <v>36</v>
      </c>
      <c r="V71" s="43" t="s">
        <v>659</v>
      </c>
      <c r="W71" s="18">
        <v>0.0500000000000002</v>
      </c>
      <c r="X71" s="15" t="s">
        <v>189</v>
      </c>
      <c r="Y71" s="19" t="s">
        <v>42</v>
      </c>
      <c r="Z71" s="20"/>
      <c r="AA71" s="20"/>
      <c r="AB71" s="20"/>
      <c r="AC71" s="20"/>
      <c r="AD71" s="44" t="s">
        <v>660</v>
      </c>
    </row>
    <row r="72" ht="21.75" customHeight="1">
      <c r="A72" s="1">
        <v>71.0</v>
      </c>
      <c r="B72" s="9" t="s">
        <v>661</v>
      </c>
      <c r="C72" s="80" t="s">
        <v>662</v>
      </c>
      <c r="D72" s="10" t="s">
        <v>32</v>
      </c>
      <c r="E72" s="10" t="s">
        <v>663</v>
      </c>
      <c r="F72" s="11" t="s">
        <v>664</v>
      </c>
      <c r="G72" s="9" t="s">
        <v>665</v>
      </c>
      <c r="H72" s="9" t="s">
        <v>665</v>
      </c>
      <c r="I72" s="13" t="s">
        <v>36</v>
      </c>
      <c r="J72" s="13" t="s">
        <v>36</v>
      </c>
      <c r="K72" s="14" t="s">
        <v>666</v>
      </c>
      <c r="L72" s="13">
        <v>1.069841016E9</v>
      </c>
      <c r="M72" s="14" t="s">
        <v>666</v>
      </c>
      <c r="N72" s="13">
        <v>1.069841016E9</v>
      </c>
      <c r="O72" s="13" t="s">
        <v>282</v>
      </c>
      <c r="P72" s="13" t="s">
        <v>282</v>
      </c>
      <c r="Q72" s="13" t="s">
        <v>36</v>
      </c>
      <c r="R72" s="13" t="s">
        <v>667</v>
      </c>
      <c r="S72" s="13" t="s">
        <v>36</v>
      </c>
      <c r="T72" s="13" t="s">
        <v>179</v>
      </c>
      <c r="U72" s="13" t="s">
        <v>39</v>
      </c>
      <c r="V72" s="17" t="s">
        <v>668</v>
      </c>
      <c r="W72" s="18">
        <v>0.03</v>
      </c>
      <c r="X72" s="15" t="s">
        <v>41</v>
      </c>
      <c r="Y72" s="19" t="s">
        <v>42</v>
      </c>
      <c r="Z72" s="20"/>
      <c r="AA72" s="20"/>
      <c r="AB72" s="20"/>
      <c r="AC72" s="20"/>
      <c r="AD72" s="21" t="s">
        <v>669</v>
      </c>
    </row>
    <row r="73" ht="21.75" customHeight="1">
      <c r="A73" s="1">
        <v>72.0</v>
      </c>
      <c r="B73" s="90" t="s">
        <v>670</v>
      </c>
      <c r="C73" s="88" t="s">
        <v>671</v>
      </c>
      <c r="D73" s="10" t="s">
        <v>32</v>
      </c>
      <c r="E73" s="10" t="s">
        <v>663</v>
      </c>
      <c r="F73" s="91" t="s">
        <v>672</v>
      </c>
      <c r="G73" s="90" t="s">
        <v>673</v>
      </c>
      <c r="H73" s="90" t="s">
        <v>673</v>
      </c>
      <c r="I73" s="86" t="s">
        <v>36</v>
      </c>
      <c r="J73" s="86" t="s">
        <v>36</v>
      </c>
      <c r="K73" s="92" t="s">
        <v>674</v>
      </c>
      <c r="L73" s="86">
        <v>1.154254085E9</v>
      </c>
      <c r="M73" s="92" t="s">
        <v>674</v>
      </c>
      <c r="N73" s="86">
        <v>1.154254085E9</v>
      </c>
      <c r="O73" s="86" t="s">
        <v>282</v>
      </c>
      <c r="P73" s="86" t="s">
        <v>282</v>
      </c>
      <c r="Q73" s="86" t="s">
        <v>36</v>
      </c>
      <c r="R73" s="86">
        <v>1.111008732E9</v>
      </c>
      <c r="S73" s="86" t="s">
        <v>36</v>
      </c>
      <c r="T73" s="86" t="s">
        <v>199</v>
      </c>
      <c r="U73" s="86" t="s">
        <v>51</v>
      </c>
      <c r="V73" s="84" t="s">
        <v>675</v>
      </c>
      <c r="W73" s="18">
        <v>0.03</v>
      </c>
      <c r="X73" s="86" t="s">
        <v>41</v>
      </c>
      <c r="Y73" s="19" t="s">
        <v>42</v>
      </c>
      <c r="Z73" s="95"/>
      <c r="AA73" s="95"/>
      <c r="AB73" s="20"/>
      <c r="AC73" s="20"/>
      <c r="AD73" s="44" t="s">
        <v>676</v>
      </c>
    </row>
    <row r="74" ht="21.75" customHeight="1">
      <c r="A74" s="1">
        <v>73.0</v>
      </c>
      <c r="B74" s="9" t="s">
        <v>677</v>
      </c>
      <c r="C74" s="80" t="s">
        <v>678</v>
      </c>
      <c r="D74" s="10" t="s">
        <v>32</v>
      </c>
      <c r="E74" s="10" t="s">
        <v>663</v>
      </c>
      <c r="F74" s="11" t="s">
        <v>679</v>
      </c>
      <c r="G74" s="9" t="s">
        <v>680</v>
      </c>
      <c r="H74" s="9" t="s">
        <v>681</v>
      </c>
      <c r="I74" s="13" t="s">
        <v>36</v>
      </c>
      <c r="J74" s="13" t="s">
        <v>36</v>
      </c>
      <c r="K74" s="14" t="s">
        <v>682</v>
      </c>
      <c r="L74" s="13" t="s">
        <v>683</v>
      </c>
      <c r="M74" s="14" t="s">
        <v>684</v>
      </c>
      <c r="N74" s="13" t="s">
        <v>685</v>
      </c>
      <c r="O74" s="22" t="s">
        <v>686</v>
      </c>
      <c r="P74" s="22"/>
      <c r="Q74" s="13" t="s">
        <v>36</v>
      </c>
      <c r="R74" s="13" t="s">
        <v>687</v>
      </c>
      <c r="S74" s="96" t="s">
        <v>36</v>
      </c>
      <c r="T74" s="13" t="s">
        <v>396</v>
      </c>
      <c r="U74" s="13">
        <v>15.0</v>
      </c>
      <c r="V74" s="43" t="s">
        <v>688</v>
      </c>
      <c r="W74" s="18">
        <v>0.03</v>
      </c>
      <c r="X74" s="15" t="s">
        <v>41</v>
      </c>
      <c r="Y74" s="19" t="s">
        <v>42</v>
      </c>
      <c r="Z74" s="20">
        <v>29.95498</v>
      </c>
      <c r="AA74" s="20">
        <v>31.090016</v>
      </c>
      <c r="AB74" s="20"/>
      <c r="AC74" s="20"/>
      <c r="AD74" s="44" t="s">
        <v>689</v>
      </c>
    </row>
    <row r="75" ht="21.75" customHeight="1">
      <c r="A75" s="1">
        <v>74.0</v>
      </c>
      <c r="B75" s="97" t="s">
        <v>690</v>
      </c>
      <c r="C75" s="98" t="s">
        <v>691</v>
      </c>
      <c r="D75" s="10" t="s">
        <v>32</v>
      </c>
      <c r="E75" s="95" t="s">
        <v>692</v>
      </c>
      <c r="F75" s="99" t="s">
        <v>693</v>
      </c>
      <c r="G75" s="100" t="s">
        <v>694</v>
      </c>
      <c r="H75" s="100" t="s">
        <v>695</v>
      </c>
      <c r="I75" s="13" t="s">
        <v>36</v>
      </c>
      <c r="J75" s="13" t="s">
        <v>36</v>
      </c>
      <c r="K75" s="100" t="s">
        <v>696</v>
      </c>
      <c r="L75" s="96" t="s">
        <v>697</v>
      </c>
      <c r="M75" s="100" t="s">
        <v>698</v>
      </c>
      <c r="N75" s="96" t="s">
        <v>699</v>
      </c>
      <c r="O75" s="101">
        <v>0.625</v>
      </c>
      <c r="P75" s="102">
        <v>0.08333333333333333</v>
      </c>
      <c r="Q75" s="103" t="s">
        <v>36</v>
      </c>
      <c r="R75" s="96" t="s">
        <v>700</v>
      </c>
      <c r="S75" s="103" t="s">
        <v>36</v>
      </c>
      <c r="T75" s="95" t="s">
        <v>701</v>
      </c>
      <c r="U75" s="95" t="s">
        <v>702</v>
      </c>
      <c r="V75" s="95" t="s">
        <v>703</v>
      </c>
      <c r="W75" s="18">
        <v>0.15</v>
      </c>
      <c r="X75" s="95" t="s">
        <v>41</v>
      </c>
      <c r="Y75" s="95" t="s">
        <v>42</v>
      </c>
      <c r="Z75" s="95">
        <v>29.969683</v>
      </c>
      <c r="AA75" s="95">
        <v>31.08965</v>
      </c>
      <c r="AB75" s="20"/>
      <c r="AC75" s="20"/>
      <c r="AD75" s="40" t="s">
        <v>704</v>
      </c>
    </row>
    <row r="76" ht="21.75" customHeight="1">
      <c r="A76" s="1">
        <v>75.0</v>
      </c>
      <c r="B76" s="97" t="s">
        <v>705</v>
      </c>
      <c r="C76" s="98" t="s">
        <v>706</v>
      </c>
      <c r="D76" s="10" t="s">
        <v>32</v>
      </c>
      <c r="E76" s="95" t="s">
        <v>707</v>
      </c>
      <c r="F76" s="99" t="s">
        <v>708</v>
      </c>
      <c r="G76" s="100" t="s">
        <v>694</v>
      </c>
      <c r="H76" s="100" t="s">
        <v>709</v>
      </c>
      <c r="I76" s="13" t="s">
        <v>36</v>
      </c>
      <c r="J76" s="13" t="s">
        <v>36</v>
      </c>
      <c r="K76" s="100" t="s">
        <v>710</v>
      </c>
      <c r="L76" s="96" t="s">
        <v>711</v>
      </c>
      <c r="M76" s="100" t="s">
        <v>710</v>
      </c>
      <c r="N76" s="96" t="s">
        <v>712</v>
      </c>
      <c r="O76" s="101">
        <v>0.5</v>
      </c>
      <c r="P76" s="102">
        <v>0.9166666666666666</v>
      </c>
      <c r="Q76" s="103" t="s">
        <v>36</v>
      </c>
      <c r="R76" s="96" t="s">
        <v>713</v>
      </c>
      <c r="S76" s="103" t="s">
        <v>36</v>
      </c>
      <c r="T76" s="95" t="s">
        <v>36</v>
      </c>
      <c r="U76" s="95" t="s">
        <v>36</v>
      </c>
      <c r="V76" s="95" t="s">
        <v>714</v>
      </c>
      <c r="W76" s="18">
        <v>0.02</v>
      </c>
      <c r="X76" s="95" t="s">
        <v>41</v>
      </c>
      <c r="Y76" s="95" t="s">
        <v>42</v>
      </c>
      <c r="Z76" s="95">
        <v>29.963267</v>
      </c>
      <c r="AA76" s="95">
        <v>31.089898</v>
      </c>
      <c r="AB76" s="20"/>
      <c r="AC76" s="20"/>
      <c r="AD76" s="40" t="s">
        <v>715</v>
      </c>
    </row>
    <row r="77" ht="21.75" customHeight="1">
      <c r="A77" s="1">
        <v>76.0</v>
      </c>
      <c r="B77" s="97" t="s">
        <v>705</v>
      </c>
      <c r="C77" s="98" t="s">
        <v>706</v>
      </c>
      <c r="D77" s="10" t="s">
        <v>32</v>
      </c>
      <c r="E77" s="95" t="s">
        <v>707</v>
      </c>
      <c r="F77" s="99" t="s">
        <v>716</v>
      </c>
      <c r="G77" s="100" t="s">
        <v>717</v>
      </c>
      <c r="H77" s="100" t="s">
        <v>718</v>
      </c>
      <c r="I77" s="13" t="s">
        <v>36</v>
      </c>
      <c r="J77" s="13" t="s">
        <v>36</v>
      </c>
      <c r="K77" s="100" t="s">
        <v>710</v>
      </c>
      <c r="L77" s="96">
        <v>1.22380258E9</v>
      </c>
      <c r="M77" s="100" t="s">
        <v>710</v>
      </c>
      <c r="N77" s="96">
        <v>1.22380258E9</v>
      </c>
      <c r="O77" s="101">
        <v>0.5</v>
      </c>
      <c r="P77" s="102">
        <v>0.9166666666666666</v>
      </c>
      <c r="Q77" s="103" t="s">
        <v>36</v>
      </c>
      <c r="R77" s="96">
        <v>1.22380258E9</v>
      </c>
      <c r="S77" s="103" t="s">
        <v>36</v>
      </c>
      <c r="T77" s="95" t="s">
        <v>36</v>
      </c>
      <c r="U77" s="95" t="s">
        <v>36</v>
      </c>
      <c r="V77" s="95" t="s">
        <v>714</v>
      </c>
      <c r="W77" s="18">
        <v>0.02</v>
      </c>
      <c r="X77" s="95" t="s">
        <v>41</v>
      </c>
      <c r="Y77" s="95" t="s">
        <v>42</v>
      </c>
      <c r="Z77" s="95">
        <v>29.980963</v>
      </c>
      <c r="AA77" s="95">
        <v>31.109349</v>
      </c>
      <c r="AB77" s="20"/>
      <c r="AC77" s="20"/>
      <c r="AD77" s="40" t="s">
        <v>715</v>
      </c>
    </row>
    <row r="78" ht="21.75" customHeight="1">
      <c r="A78" s="1">
        <v>77.0</v>
      </c>
      <c r="B78" s="97" t="s">
        <v>719</v>
      </c>
      <c r="C78" s="98" t="s">
        <v>720</v>
      </c>
      <c r="D78" s="10" t="s">
        <v>32</v>
      </c>
      <c r="E78" s="95" t="s">
        <v>707</v>
      </c>
      <c r="F78" s="99" t="s">
        <v>721</v>
      </c>
      <c r="G78" s="100" t="s">
        <v>722</v>
      </c>
      <c r="H78" s="100" t="s">
        <v>723</v>
      </c>
      <c r="I78" s="13" t="s">
        <v>36</v>
      </c>
      <c r="J78" s="13" t="s">
        <v>36</v>
      </c>
      <c r="K78" s="100" t="s">
        <v>724</v>
      </c>
      <c r="L78" s="96" t="s">
        <v>725</v>
      </c>
      <c r="M78" s="95"/>
      <c r="N78" s="96"/>
      <c r="O78" s="101">
        <v>0.4583333333333333</v>
      </c>
      <c r="P78" s="102">
        <v>0.0</v>
      </c>
      <c r="Q78" s="103" t="s">
        <v>36</v>
      </c>
      <c r="R78" s="96" t="s">
        <v>725</v>
      </c>
      <c r="S78" s="103" t="s">
        <v>36</v>
      </c>
      <c r="T78" s="95" t="s">
        <v>726</v>
      </c>
      <c r="U78" s="95" t="s">
        <v>727</v>
      </c>
      <c r="V78" s="95" t="s">
        <v>728</v>
      </c>
      <c r="W78" s="18">
        <v>0.05</v>
      </c>
      <c r="X78" s="95" t="s">
        <v>41</v>
      </c>
      <c r="Y78" s="95" t="s">
        <v>42</v>
      </c>
      <c r="Z78" s="95">
        <v>29.984787</v>
      </c>
      <c r="AA78" s="95">
        <v>31.102182</v>
      </c>
      <c r="AB78" s="20"/>
      <c r="AC78" s="20"/>
      <c r="AD78" s="40" t="s">
        <v>729</v>
      </c>
    </row>
    <row r="79" ht="21.75" customHeight="1">
      <c r="A79" s="1">
        <v>78.0</v>
      </c>
      <c r="B79" s="97" t="s">
        <v>730</v>
      </c>
      <c r="C79" s="98" t="s">
        <v>731</v>
      </c>
      <c r="D79" s="10" t="s">
        <v>32</v>
      </c>
      <c r="E79" s="95" t="s">
        <v>236</v>
      </c>
      <c r="F79" s="99" t="s">
        <v>732</v>
      </c>
      <c r="G79" s="100" t="s">
        <v>722</v>
      </c>
      <c r="H79" s="100" t="s">
        <v>733</v>
      </c>
      <c r="I79" s="13" t="s">
        <v>36</v>
      </c>
      <c r="J79" s="13" t="s">
        <v>36</v>
      </c>
      <c r="K79" s="100" t="s">
        <v>734</v>
      </c>
      <c r="L79" s="96" t="s">
        <v>735</v>
      </c>
      <c r="M79" s="100" t="s">
        <v>736</v>
      </c>
      <c r="N79" s="96" t="s">
        <v>737</v>
      </c>
      <c r="O79" s="101">
        <v>0.4166666666666667</v>
      </c>
      <c r="P79" s="104">
        <v>0.0</v>
      </c>
      <c r="Q79" s="103" t="s">
        <v>36</v>
      </c>
      <c r="R79" s="96" t="s">
        <v>738</v>
      </c>
      <c r="S79" s="103" t="s">
        <v>36</v>
      </c>
      <c r="T79" s="103" t="s">
        <v>36</v>
      </c>
      <c r="U79" s="103" t="s">
        <v>36</v>
      </c>
      <c r="V79" s="95" t="s">
        <v>739</v>
      </c>
      <c r="W79" s="18">
        <v>0.05</v>
      </c>
      <c r="X79" s="95" t="s">
        <v>41</v>
      </c>
      <c r="Y79" s="95" t="s">
        <v>42</v>
      </c>
      <c r="Z79" s="95">
        <v>29.984744</v>
      </c>
      <c r="AA79" s="95">
        <v>31.102191</v>
      </c>
      <c r="AB79" s="20"/>
      <c r="AC79" s="20"/>
      <c r="AD79" s="40" t="s">
        <v>740</v>
      </c>
    </row>
    <row r="80" ht="21.75" customHeight="1">
      <c r="A80" s="1">
        <v>79.0</v>
      </c>
      <c r="B80" s="97" t="s">
        <v>730</v>
      </c>
      <c r="C80" s="98" t="s">
        <v>731</v>
      </c>
      <c r="D80" s="10" t="s">
        <v>32</v>
      </c>
      <c r="E80" s="95" t="s">
        <v>236</v>
      </c>
      <c r="F80" s="99" t="s">
        <v>741</v>
      </c>
      <c r="G80" s="100" t="s">
        <v>157</v>
      </c>
      <c r="H80" s="100" t="s">
        <v>742</v>
      </c>
      <c r="I80" s="64" t="s">
        <v>36</v>
      </c>
      <c r="J80" s="64" t="s">
        <v>36</v>
      </c>
      <c r="K80" s="100" t="s">
        <v>734</v>
      </c>
      <c r="L80" s="96" t="s">
        <v>735</v>
      </c>
      <c r="M80" s="100" t="s">
        <v>736</v>
      </c>
      <c r="N80" s="96" t="s">
        <v>737</v>
      </c>
      <c r="O80" s="101">
        <v>0.4166666666666667</v>
      </c>
      <c r="P80" s="104">
        <v>0.0</v>
      </c>
      <c r="Q80" s="103" t="s">
        <v>36</v>
      </c>
      <c r="R80" s="96" t="s">
        <v>743</v>
      </c>
      <c r="S80" s="103" t="s">
        <v>36</v>
      </c>
      <c r="T80" s="103" t="s">
        <v>36</v>
      </c>
      <c r="U80" s="103" t="s">
        <v>36</v>
      </c>
      <c r="V80" s="95" t="s">
        <v>739</v>
      </c>
      <c r="W80" s="18">
        <v>0.05</v>
      </c>
      <c r="X80" s="95" t="s">
        <v>41</v>
      </c>
      <c r="Y80" s="95" t="s">
        <v>42</v>
      </c>
      <c r="Z80" s="95">
        <v>29.95486</v>
      </c>
      <c r="AA80" s="95">
        <v>31.092765</v>
      </c>
      <c r="AB80" s="20"/>
      <c r="AC80" s="20"/>
      <c r="AD80" s="40" t="s">
        <v>740</v>
      </c>
    </row>
    <row r="81" ht="21.75" customHeight="1">
      <c r="A81" s="1">
        <v>80.0</v>
      </c>
      <c r="B81" s="97" t="s">
        <v>744</v>
      </c>
      <c r="C81" s="98" t="s">
        <v>745</v>
      </c>
      <c r="D81" s="10" t="s">
        <v>32</v>
      </c>
      <c r="E81" s="95" t="s">
        <v>746</v>
      </c>
      <c r="F81" s="99" t="s">
        <v>747</v>
      </c>
      <c r="G81" s="100" t="s">
        <v>366</v>
      </c>
      <c r="H81" s="100" t="s">
        <v>748</v>
      </c>
      <c r="I81" s="86" t="s">
        <v>36</v>
      </c>
      <c r="J81" s="86" t="s">
        <v>36</v>
      </c>
      <c r="K81" s="100" t="s">
        <v>749</v>
      </c>
      <c r="L81" s="96" t="s">
        <v>750</v>
      </c>
      <c r="M81" s="100" t="s">
        <v>749</v>
      </c>
      <c r="N81" s="96" t="s">
        <v>750</v>
      </c>
      <c r="O81" s="102">
        <v>0.5</v>
      </c>
      <c r="P81" s="105">
        <v>0.0</v>
      </c>
      <c r="Q81" s="103" t="s">
        <v>36</v>
      </c>
      <c r="R81" s="96" t="s">
        <v>750</v>
      </c>
      <c r="S81" s="103" t="s">
        <v>36</v>
      </c>
      <c r="T81" s="103" t="s">
        <v>36</v>
      </c>
      <c r="U81" s="103" t="s">
        <v>36</v>
      </c>
      <c r="V81" s="20" t="s">
        <v>751</v>
      </c>
      <c r="W81" s="18">
        <v>0.05</v>
      </c>
      <c r="X81" s="95" t="s">
        <v>41</v>
      </c>
      <c r="Y81" s="95" t="s">
        <v>42</v>
      </c>
      <c r="Z81" s="95">
        <v>29.980944</v>
      </c>
      <c r="AA81" s="95">
        <v>31.107436</v>
      </c>
      <c r="AB81" s="20"/>
      <c r="AC81" s="20"/>
      <c r="AD81" s="40" t="s">
        <v>752</v>
      </c>
    </row>
    <row r="82" ht="21.75" customHeight="1">
      <c r="A82" s="1">
        <v>81.0</v>
      </c>
      <c r="B82" s="97" t="s">
        <v>753</v>
      </c>
      <c r="C82" s="98" t="s">
        <v>754</v>
      </c>
      <c r="D82" s="10" t="s">
        <v>32</v>
      </c>
      <c r="E82" s="95" t="s">
        <v>236</v>
      </c>
      <c r="F82" s="99" t="s">
        <v>755</v>
      </c>
      <c r="G82" s="100" t="s">
        <v>722</v>
      </c>
      <c r="H82" s="100" t="s">
        <v>756</v>
      </c>
      <c r="I82" s="86" t="s">
        <v>36</v>
      </c>
      <c r="J82" s="86" t="s">
        <v>36</v>
      </c>
      <c r="K82" s="100" t="s">
        <v>757</v>
      </c>
      <c r="L82" s="96" t="s">
        <v>758</v>
      </c>
      <c r="M82" s="95"/>
      <c r="N82" s="96"/>
      <c r="O82" s="101">
        <v>0.5416666666666666</v>
      </c>
      <c r="P82" s="101">
        <v>0.041666666666666664</v>
      </c>
      <c r="Q82" s="103" t="s">
        <v>36</v>
      </c>
      <c r="R82" s="96" t="s">
        <v>759</v>
      </c>
      <c r="S82" s="96" t="s">
        <v>758</v>
      </c>
      <c r="T82" s="103" t="s">
        <v>36</v>
      </c>
      <c r="U82" s="103" t="s">
        <v>36</v>
      </c>
      <c r="V82" s="95" t="s">
        <v>760</v>
      </c>
      <c r="W82" s="18">
        <v>0.1</v>
      </c>
      <c r="X82" s="95" t="s">
        <v>41</v>
      </c>
      <c r="Y82" s="95" t="s">
        <v>42</v>
      </c>
      <c r="Z82" s="95">
        <v>29.984539</v>
      </c>
      <c r="AA82" s="95">
        <v>31.098074</v>
      </c>
      <c r="AB82" s="20"/>
      <c r="AC82" s="20"/>
      <c r="AD82" s="40" t="s">
        <v>761</v>
      </c>
    </row>
    <row r="83" ht="21.75" customHeight="1">
      <c r="A83" s="1">
        <v>82.0</v>
      </c>
      <c r="B83" s="97" t="s">
        <v>762</v>
      </c>
      <c r="C83" s="98" t="s">
        <v>763</v>
      </c>
      <c r="D83" s="10" t="s">
        <v>32</v>
      </c>
      <c r="E83" s="10" t="s">
        <v>663</v>
      </c>
      <c r="F83" s="99" t="s">
        <v>764</v>
      </c>
      <c r="G83" s="100" t="s">
        <v>765</v>
      </c>
      <c r="H83" s="100" t="s">
        <v>766</v>
      </c>
      <c r="I83" s="86" t="s">
        <v>36</v>
      </c>
      <c r="J83" s="86" t="s">
        <v>36</v>
      </c>
      <c r="K83" s="100" t="s">
        <v>767</v>
      </c>
      <c r="L83" s="96" t="s">
        <v>768</v>
      </c>
      <c r="M83" s="95"/>
      <c r="N83" s="96"/>
      <c r="O83" s="101">
        <v>0.3333333333333333</v>
      </c>
      <c r="P83" s="101">
        <v>0.125</v>
      </c>
      <c r="Q83" s="103" t="s">
        <v>36</v>
      </c>
      <c r="R83" s="96" t="s">
        <v>769</v>
      </c>
      <c r="S83" s="96" t="s">
        <v>770</v>
      </c>
      <c r="T83" s="103" t="s">
        <v>726</v>
      </c>
      <c r="U83" s="103" t="s">
        <v>727</v>
      </c>
      <c r="V83" s="95" t="s">
        <v>771</v>
      </c>
      <c r="W83" s="18">
        <v>0.03</v>
      </c>
      <c r="X83" s="95" t="s">
        <v>41</v>
      </c>
      <c r="Y83" s="95" t="s">
        <v>42</v>
      </c>
      <c r="Z83" s="95">
        <v>29.985726</v>
      </c>
      <c r="AA83" s="95">
        <v>31.09754</v>
      </c>
      <c r="AB83" s="20"/>
      <c r="AC83" s="20"/>
      <c r="AD83" s="40" t="s">
        <v>772</v>
      </c>
    </row>
    <row r="84" ht="21.75" customHeight="1">
      <c r="A84" s="1">
        <v>83.0</v>
      </c>
      <c r="B84" s="97" t="s">
        <v>773</v>
      </c>
      <c r="C84" s="98" t="s">
        <v>774</v>
      </c>
      <c r="D84" s="10" t="s">
        <v>32</v>
      </c>
      <c r="E84" s="95" t="s">
        <v>278</v>
      </c>
      <c r="F84" s="99" t="s">
        <v>775</v>
      </c>
      <c r="G84" s="100" t="s">
        <v>146</v>
      </c>
      <c r="H84" s="100" t="s">
        <v>776</v>
      </c>
      <c r="I84" s="86" t="s">
        <v>36</v>
      </c>
      <c r="J84" s="86" t="s">
        <v>36</v>
      </c>
      <c r="K84" s="100" t="s">
        <v>777</v>
      </c>
      <c r="L84" s="96" t="s">
        <v>778</v>
      </c>
      <c r="M84" s="95"/>
      <c r="N84" s="96"/>
      <c r="O84" s="101">
        <v>0.375</v>
      </c>
      <c r="P84" s="101">
        <v>0.9583333333333334</v>
      </c>
      <c r="Q84" s="103" t="s">
        <v>36</v>
      </c>
      <c r="R84" s="96" t="s">
        <v>779</v>
      </c>
      <c r="S84" s="96" t="s">
        <v>780</v>
      </c>
      <c r="T84" s="103" t="s">
        <v>726</v>
      </c>
      <c r="U84" s="103" t="s">
        <v>702</v>
      </c>
      <c r="V84" s="95" t="s">
        <v>781</v>
      </c>
      <c r="W84" s="18">
        <v>0.03</v>
      </c>
      <c r="X84" s="95" t="s">
        <v>41</v>
      </c>
      <c r="Y84" s="95" t="s">
        <v>42</v>
      </c>
      <c r="Z84" s="95">
        <v>29.98421</v>
      </c>
      <c r="AA84" s="95">
        <v>31.098126</v>
      </c>
      <c r="AB84" s="20"/>
      <c r="AC84" s="20"/>
      <c r="AD84" s="40" t="s">
        <v>782</v>
      </c>
    </row>
    <row r="85" ht="21.75" customHeight="1">
      <c r="A85" s="1">
        <v>84.0</v>
      </c>
      <c r="B85" s="97" t="s">
        <v>773</v>
      </c>
      <c r="C85" s="98" t="s">
        <v>774</v>
      </c>
      <c r="D85" s="10" t="s">
        <v>32</v>
      </c>
      <c r="E85" s="95" t="s">
        <v>278</v>
      </c>
      <c r="F85" s="106"/>
      <c r="G85" s="95"/>
      <c r="H85" s="95"/>
      <c r="I85" s="86" t="s">
        <v>36</v>
      </c>
      <c r="J85" s="86" t="s">
        <v>36</v>
      </c>
      <c r="K85" s="100" t="s">
        <v>777</v>
      </c>
      <c r="L85" s="96" t="s">
        <v>778</v>
      </c>
      <c r="M85" s="95"/>
      <c r="N85" s="96"/>
      <c r="O85" s="101">
        <v>0.375</v>
      </c>
      <c r="P85" s="101">
        <v>0.9583333333333334</v>
      </c>
      <c r="Q85" s="103" t="s">
        <v>36</v>
      </c>
      <c r="R85" s="96" t="s">
        <v>779</v>
      </c>
      <c r="S85" s="96" t="s">
        <v>780</v>
      </c>
      <c r="T85" s="103" t="s">
        <v>726</v>
      </c>
      <c r="U85" s="103" t="s">
        <v>702</v>
      </c>
      <c r="V85" s="95" t="s">
        <v>781</v>
      </c>
      <c r="W85" s="18">
        <v>0.03</v>
      </c>
      <c r="X85" s="95" t="s">
        <v>41</v>
      </c>
      <c r="Y85" s="95" t="s">
        <v>42</v>
      </c>
      <c r="Z85" s="95"/>
      <c r="AA85" s="95"/>
      <c r="AB85" s="20"/>
      <c r="AC85" s="20"/>
      <c r="AD85" s="40" t="s">
        <v>782</v>
      </c>
    </row>
    <row r="86" ht="21.75" hidden="1" customHeight="1">
      <c r="A86" s="1">
        <v>85.0</v>
      </c>
      <c r="B86" s="107" t="s">
        <v>783</v>
      </c>
      <c r="C86" s="108" t="s">
        <v>784</v>
      </c>
      <c r="D86" s="109" t="s">
        <v>32</v>
      </c>
      <c r="E86" s="109" t="s">
        <v>785</v>
      </c>
      <c r="F86" s="110" t="s">
        <v>786</v>
      </c>
      <c r="G86" s="111" t="s">
        <v>787</v>
      </c>
      <c r="H86" s="110" t="s">
        <v>788</v>
      </c>
      <c r="I86" s="112" t="s">
        <v>36</v>
      </c>
      <c r="J86" s="112" t="s">
        <v>36</v>
      </c>
      <c r="K86" s="111" t="s">
        <v>789</v>
      </c>
      <c r="L86" s="113" t="s">
        <v>790</v>
      </c>
      <c r="M86" s="111" t="s">
        <v>789</v>
      </c>
      <c r="N86" s="114" t="s">
        <v>790</v>
      </c>
      <c r="O86" s="115">
        <v>0.625</v>
      </c>
      <c r="P86" s="116">
        <v>0.9166666666666666</v>
      </c>
      <c r="Q86" s="112" t="s">
        <v>264</v>
      </c>
      <c r="R86" s="114" t="s">
        <v>790</v>
      </c>
      <c r="S86" s="114"/>
      <c r="T86" s="117" t="s">
        <v>36</v>
      </c>
      <c r="U86" s="117" t="s">
        <v>36</v>
      </c>
      <c r="V86" s="112" t="s">
        <v>791</v>
      </c>
      <c r="W86" s="18">
        <v>0.1</v>
      </c>
      <c r="X86" s="112" t="s">
        <v>53</v>
      </c>
      <c r="Y86" s="112" t="s">
        <v>792</v>
      </c>
      <c r="Z86" s="112">
        <v>29.953714</v>
      </c>
      <c r="AA86" s="112">
        <v>31.096375</v>
      </c>
      <c r="AB86" s="118"/>
      <c r="AC86" s="118"/>
      <c r="AD86" s="119" t="s">
        <v>793</v>
      </c>
    </row>
    <row r="87" ht="21.75" customHeight="1">
      <c r="A87" s="1">
        <v>86.0</v>
      </c>
      <c r="B87" s="97" t="s">
        <v>794</v>
      </c>
      <c r="C87" s="98" t="s">
        <v>795</v>
      </c>
      <c r="D87" s="10" t="s">
        <v>32</v>
      </c>
      <c r="E87" s="10" t="s">
        <v>663</v>
      </c>
      <c r="F87" s="99" t="s">
        <v>796</v>
      </c>
      <c r="G87" s="100" t="s">
        <v>146</v>
      </c>
      <c r="H87" s="100" t="s">
        <v>797</v>
      </c>
      <c r="I87" s="86" t="s">
        <v>36</v>
      </c>
      <c r="J87" s="86" t="s">
        <v>36</v>
      </c>
      <c r="K87" s="100" t="s">
        <v>798</v>
      </c>
      <c r="L87" s="96" t="s">
        <v>799</v>
      </c>
      <c r="M87" s="95" t="s">
        <v>800</v>
      </c>
      <c r="N87" s="96" t="s">
        <v>800</v>
      </c>
      <c r="O87" s="101">
        <v>0.0</v>
      </c>
      <c r="P87" s="101">
        <v>0.0</v>
      </c>
      <c r="Q87" s="95" t="s">
        <v>801</v>
      </c>
      <c r="R87" s="96" t="s">
        <v>802</v>
      </c>
      <c r="S87" s="96" t="s">
        <v>803</v>
      </c>
      <c r="T87" s="95" t="s">
        <v>396</v>
      </c>
      <c r="U87" s="95" t="s">
        <v>727</v>
      </c>
      <c r="V87" s="95" t="s">
        <v>804</v>
      </c>
      <c r="W87" s="18">
        <v>0.03</v>
      </c>
      <c r="X87" s="95" t="s">
        <v>41</v>
      </c>
      <c r="Y87" s="95" t="s">
        <v>42</v>
      </c>
      <c r="Z87" s="95">
        <v>29.981462</v>
      </c>
      <c r="AA87" s="95">
        <v>31.099525</v>
      </c>
      <c r="AB87" s="20"/>
      <c r="AC87" s="20"/>
      <c r="AD87" s="40" t="s">
        <v>805</v>
      </c>
    </row>
    <row r="88" ht="21.75" customHeight="1">
      <c r="A88" s="1">
        <v>87.0</v>
      </c>
      <c r="B88" s="120" t="s">
        <v>806</v>
      </c>
      <c r="C88" s="98" t="s">
        <v>807</v>
      </c>
      <c r="D88" s="10" t="s">
        <v>32</v>
      </c>
      <c r="E88" s="95" t="s">
        <v>506</v>
      </c>
      <c r="F88" s="99" t="s">
        <v>808</v>
      </c>
      <c r="G88" s="100" t="s">
        <v>809</v>
      </c>
      <c r="H88" s="100" t="s">
        <v>810</v>
      </c>
      <c r="I88" s="86" t="s">
        <v>36</v>
      </c>
      <c r="J88" s="86" t="s">
        <v>36</v>
      </c>
      <c r="K88" s="100" t="s">
        <v>811</v>
      </c>
      <c r="L88" s="96" t="s">
        <v>812</v>
      </c>
      <c r="M88" s="95" t="s">
        <v>800</v>
      </c>
      <c r="N88" s="96" t="s">
        <v>800</v>
      </c>
      <c r="O88" s="101">
        <v>0.4166666666666667</v>
      </c>
      <c r="P88" s="104">
        <v>0.08333333333333333</v>
      </c>
      <c r="Q88" s="95" t="s">
        <v>801</v>
      </c>
      <c r="R88" s="96" t="s">
        <v>813</v>
      </c>
      <c r="S88" s="96" t="s">
        <v>814</v>
      </c>
      <c r="T88" s="95" t="s">
        <v>815</v>
      </c>
      <c r="U88" s="95" t="s">
        <v>727</v>
      </c>
      <c r="V88" s="95" t="s">
        <v>816</v>
      </c>
      <c r="W88" s="18">
        <v>0.05</v>
      </c>
      <c r="X88" s="95" t="s">
        <v>41</v>
      </c>
      <c r="Y88" s="95" t="s">
        <v>42</v>
      </c>
      <c r="Z88" s="95">
        <v>29.963246</v>
      </c>
      <c r="AA88" s="39">
        <v>31.107069</v>
      </c>
      <c r="AB88" s="20"/>
      <c r="AC88" s="20"/>
      <c r="AD88" s="40" t="s">
        <v>817</v>
      </c>
    </row>
    <row r="89" ht="21.75" customHeight="1">
      <c r="A89" s="1">
        <v>88.0</v>
      </c>
      <c r="B89" s="97" t="s">
        <v>818</v>
      </c>
      <c r="C89" s="98" t="s">
        <v>819</v>
      </c>
      <c r="D89" s="10" t="s">
        <v>32</v>
      </c>
      <c r="E89" s="95" t="s">
        <v>506</v>
      </c>
      <c r="F89" s="99" t="s">
        <v>820</v>
      </c>
      <c r="G89" s="100" t="s">
        <v>821</v>
      </c>
      <c r="H89" s="100" t="s">
        <v>822</v>
      </c>
      <c r="I89" s="86"/>
      <c r="J89" s="86"/>
      <c r="K89" s="100" t="s">
        <v>823</v>
      </c>
      <c r="L89" s="96" t="s">
        <v>824</v>
      </c>
      <c r="M89" s="95" t="s">
        <v>825</v>
      </c>
      <c r="N89" s="96" t="s">
        <v>826</v>
      </c>
      <c r="O89" s="101">
        <v>0.5</v>
      </c>
      <c r="P89" s="101">
        <v>0.5</v>
      </c>
      <c r="Q89" s="103"/>
      <c r="R89" s="96" t="s">
        <v>826</v>
      </c>
      <c r="S89" s="96" t="s">
        <v>827</v>
      </c>
      <c r="T89" s="103" t="s">
        <v>396</v>
      </c>
      <c r="U89" s="103">
        <v>20.0</v>
      </c>
      <c r="V89" s="95" t="s">
        <v>828</v>
      </c>
      <c r="W89" s="18">
        <v>0.03</v>
      </c>
      <c r="X89" s="95" t="s">
        <v>41</v>
      </c>
      <c r="Y89" s="95" t="s">
        <v>42</v>
      </c>
      <c r="Z89" s="95">
        <v>29.968893</v>
      </c>
      <c r="AA89" s="95">
        <v>31.092555</v>
      </c>
      <c r="AB89" s="20"/>
      <c r="AC89" s="20"/>
      <c r="AD89" s="40" t="s">
        <v>829</v>
      </c>
    </row>
    <row r="90" ht="21.75" customHeight="1">
      <c r="A90" s="1">
        <v>89.0</v>
      </c>
      <c r="B90" s="97" t="s">
        <v>830</v>
      </c>
      <c r="C90" s="98" t="s">
        <v>831</v>
      </c>
      <c r="D90" s="10" t="s">
        <v>32</v>
      </c>
      <c r="E90" s="95" t="s">
        <v>785</v>
      </c>
      <c r="F90" s="99" t="s">
        <v>832</v>
      </c>
      <c r="G90" s="100" t="s">
        <v>833</v>
      </c>
      <c r="H90" s="100" t="s">
        <v>834</v>
      </c>
      <c r="I90" s="86" t="s">
        <v>36</v>
      </c>
      <c r="J90" s="86" t="s">
        <v>36</v>
      </c>
      <c r="K90" s="100" t="s">
        <v>835</v>
      </c>
      <c r="L90" s="96">
        <v>1.221380118E9</v>
      </c>
      <c r="M90" s="100" t="s">
        <v>835</v>
      </c>
      <c r="N90" s="96">
        <v>1.221380118E9</v>
      </c>
      <c r="O90" s="101">
        <v>0.7083333333333334</v>
      </c>
      <c r="P90" s="101">
        <v>0.9166666666666666</v>
      </c>
      <c r="Q90" s="103" t="s">
        <v>36</v>
      </c>
      <c r="R90" s="96" t="s">
        <v>836</v>
      </c>
      <c r="S90" s="96" t="s">
        <v>36</v>
      </c>
      <c r="T90" s="103" t="s">
        <v>36</v>
      </c>
      <c r="U90" s="103" t="s">
        <v>36</v>
      </c>
      <c r="V90" s="121" t="s">
        <v>837</v>
      </c>
      <c r="W90" s="18">
        <v>0.1</v>
      </c>
      <c r="X90" s="95" t="s">
        <v>53</v>
      </c>
      <c r="Y90" s="95" t="s">
        <v>42</v>
      </c>
      <c r="Z90" s="95"/>
      <c r="AA90" s="95"/>
      <c r="AB90" s="20"/>
      <c r="AC90" s="20"/>
      <c r="AD90" s="40" t="s">
        <v>838</v>
      </c>
    </row>
    <row r="91" ht="21.75" hidden="1" customHeight="1">
      <c r="A91" s="1">
        <v>90.0</v>
      </c>
      <c r="B91" s="107" t="s">
        <v>839</v>
      </c>
      <c r="C91" s="108" t="s">
        <v>840</v>
      </c>
      <c r="D91" s="109" t="s">
        <v>32</v>
      </c>
      <c r="E91" s="109" t="s">
        <v>278</v>
      </c>
      <c r="F91" s="110" t="s">
        <v>841</v>
      </c>
      <c r="G91" s="111" t="s">
        <v>207</v>
      </c>
      <c r="H91" s="110" t="s">
        <v>842</v>
      </c>
      <c r="I91" s="112" t="s">
        <v>36</v>
      </c>
      <c r="J91" s="112" t="s">
        <v>36</v>
      </c>
      <c r="K91" s="111" t="s">
        <v>49</v>
      </c>
      <c r="L91" s="113" t="s">
        <v>843</v>
      </c>
      <c r="M91" s="112"/>
      <c r="N91" s="114"/>
      <c r="O91" s="115" t="s">
        <v>686</v>
      </c>
      <c r="P91" s="116"/>
      <c r="Q91" s="112" t="s">
        <v>801</v>
      </c>
      <c r="R91" s="114" t="s">
        <v>844</v>
      </c>
      <c r="S91" s="114" t="s">
        <v>845</v>
      </c>
      <c r="T91" s="117" t="s">
        <v>36</v>
      </c>
      <c r="U91" s="117" t="s">
        <v>36</v>
      </c>
      <c r="V91" s="112" t="s">
        <v>846</v>
      </c>
      <c r="W91" s="18">
        <v>0.05</v>
      </c>
      <c r="X91" s="112" t="s">
        <v>41</v>
      </c>
      <c r="Y91" s="112" t="s">
        <v>792</v>
      </c>
      <c r="Z91" s="112"/>
      <c r="AA91" s="112"/>
      <c r="AB91" s="118"/>
      <c r="AC91" s="118"/>
      <c r="AD91" s="119" t="s">
        <v>847</v>
      </c>
    </row>
    <row r="92" ht="21.75" hidden="1" customHeight="1">
      <c r="A92" s="1">
        <v>91.0</v>
      </c>
      <c r="B92" s="107" t="s">
        <v>839</v>
      </c>
      <c r="C92" s="108" t="s">
        <v>840</v>
      </c>
      <c r="D92" s="109" t="s">
        <v>32</v>
      </c>
      <c r="E92" s="109" t="s">
        <v>278</v>
      </c>
      <c r="F92" s="110" t="s">
        <v>848</v>
      </c>
      <c r="G92" s="111" t="s">
        <v>849</v>
      </c>
      <c r="H92" s="110" t="s">
        <v>850</v>
      </c>
      <c r="I92" s="112" t="s">
        <v>36</v>
      </c>
      <c r="J92" s="112" t="s">
        <v>36</v>
      </c>
      <c r="K92" s="112"/>
      <c r="L92" s="113"/>
      <c r="M92" s="112"/>
      <c r="N92" s="114"/>
      <c r="O92" s="115">
        <v>0.4375</v>
      </c>
      <c r="P92" s="116">
        <v>0.125</v>
      </c>
      <c r="Q92" s="112" t="s">
        <v>851</v>
      </c>
      <c r="R92" s="114" t="s">
        <v>852</v>
      </c>
      <c r="S92" s="114" t="s">
        <v>36</v>
      </c>
      <c r="T92" s="117" t="s">
        <v>36</v>
      </c>
      <c r="U92" s="117" t="s">
        <v>36</v>
      </c>
      <c r="V92" s="112" t="s">
        <v>846</v>
      </c>
      <c r="W92" s="18">
        <v>0.05</v>
      </c>
      <c r="X92" s="112" t="s">
        <v>41</v>
      </c>
      <c r="Y92" s="112" t="s">
        <v>792</v>
      </c>
      <c r="Z92" s="112">
        <v>29.971305</v>
      </c>
      <c r="AA92" s="112">
        <v>31.107149</v>
      </c>
      <c r="AB92" s="118"/>
      <c r="AC92" s="118"/>
      <c r="AD92" s="119" t="s">
        <v>847</v>
      </c>
    </row>
    <row r="93" ht="21.75" customHeight="1">
      <c r="A93" s="1">
        <v>92.0</v>
      </c>
      <c r="B93" s="97" t="s">
        <v>853</v>
      </c>
      <c r="C93" s="98" t="s">
        <v>854</v>
      </c>
      <c r="D93" s="10" t="s">
        <v>32</v>
      </c>
      <c r="E93" s="10"/>
      <c r="F93" s="99" t="s">
        <v>855</v>
      </c>
      <c r="G93" s="100" t="s">
        <v>856</v>
      </c>
      <c r="H93" s="100" t="s">
        <v>857</v>
      </c>
      <c r="I93" s="86" t="s">
        <v>36</v>
      </c>
      <c r="J93" s="86" t="s">
        <v>36</v>
      </c>
      <c r="K93" s="100" t="s">
        <v>858</v>
      </c>
      <c r="L93" s="96" t="s">
        <v>859</v>
      </c>
      <c r="M93" s="100" t="s">
        <v>860</v>
      </c>
      <c r="N93" s="96" t="s">
        <v>861</v>
      </c>
      <c r="O93" s="101">
        <v>0.4583333333333333</v>
      </c>
      <c r="P93" s="101">
        <v>0.9166666666666666</v>
      </c>
      <c r="Q93" s="95" t="s">
        <v>851</v>
      </c>
      <c r="R93" s="96" t="s">
        <v>862</v>
      </c>
      <c r="S93" s="96" t="s">
        <v>36</v>
      </c>
      <c r="T93" s="95" t="s">
        <v>396</v>
      </c>
      <c r="U93" s="95" t="s">
        <v>702</v>
      </c>
      <c r="V93" s="95" t="s">
        <v>863</v>
      </c>
      <c r="W93" s="18">
        <v>0.1</v>
      </c>
      <c r="X93" s="95" t="s">
        <v>41</v>
      </c>
      <c r="Y93" s="95" t="s">
        <v>42</v>
      </c>
      <c r="Z93" s="95">
        <v>29.949442</v>
      </c>
      <c r="AA93" s="95">
        <v>31.096252</v>
      </c>
      <c r="AB93" s="20"/>
      <c r="AC93" s="20"/>
      <c r="AD93" s="40" t="s">
        <v>864</v>
      </c>
    </row>
    <row r="94" ht="21.75" customHeight="1">
      <c r="A94" s="1">
        <v>93.0</v>
      </c>
      <c r="B94" s="97" t="s">
        <v>865</v>
      </c>
      <c r="C94" s="98" t="s">
        <v>866</v>
      </c>
      <c r="D94" s="10" t="s">
        <v>32</v>
      </c>
      <c r="E94" s="10" t="s">
        <v>867</v>
      </c>
      <c r="F94" s="99" t="s">
        <v>868</v>
      </c>
      <c r="G94" s="100" t="s">
        <v>869</v>
      </c>
      <c r="H94" s="100" t="s">
        <v>870</v>
      </c>
      <c r="I94" s="86" t="s">
        <v>36</v>
      </c>
      <c r="J94" s="86" t="s">
        <v>36</v>
      </c>
      <c r="K94" s="100" t="s">
        <v>871</v>
      </c>
      <c r="L94" s="96">
        <v>1.148165648E9</v>
      </c>
      <c r="M94" s="100" t="s">
        <v>872</v>
      </c>
      <c r="N94" s="96">
        <v>1.069856765E9</v>
      </c>
      <c r="O94" s="101" t="s">
        <v>873</v>
      </c>
      <c r="P94" s="101" t="s">
        <v>874</v>
      </c>
      <c r="Q94" s="95" t="s">
        <v>36</v>
      </c>
      <c r="R94" s="96">
        <v>1.099926209E9</v>
      </c>
      <c r="S94" s="96" t="s">
        <v>36</v>
      </c>
      <c r="T94" s="95" t="s">
        <v>36</v>
      </c>
      <c r="U94" s="95" t="s">
        <v>36</v>
      </c>
      <c r="V94" s="95" t="s">
        <v>875</v>
      </c>
      <c r="W94" s="18">
        <v>0.05</v>
      </c>
      <c r="X94" s="95" t="s">
        <v>53</v>
      </c>
      <c r="Y94" s="95" t="s">
        <v>42</v>
      </c>
      <c r="Z94" s="95"/>
      <c r="AA94" s="95"/>
      <c r="AB94" s="20"/>
      <c r="AC94" s="20"/>
      <c r="AD94" s="40" t="s">
        <v>876</v>
      </c>
    </row>
    <row r="95" ht="21.75" customHeight="1">
      <c r="A95" s="1">
        <v>94.0</v>
      </c>
      <c r="B95" s="97" t="s">
        <v>877</v>
      </c>
      <c r="C95" s="98" t="s">
        <v>878</v>
      </c>
      <c r="D95" s="10" t="s">
        <v>32</v>
      </c>
      <c r="E95" s="10" t="s">
        <v>269</v>
      </c>
      <c r="F95" s="99" t="s">
        <v>879</v>
      </c>
      <c r="G95" s="100" t="s">
        <v>880</v>
      </c>
      <c r="H95" s="100" t="s">
        <v>881</v>
      </c>
      <c r="I95" s="86" t="s">
        <v>36</v>
      </c>
      <c r="J95" s="86" t="s">
        <v>36</v>
      </c>
      <c r="K95" s="100" t="s">
        <v>630</v>
      </c>
      <c r="L95" s="96" t="s">
        <v>882</v>
      </c>
      <c r="M95" s="95"/>
      <c r="N95" s="96"/>
      <c r="O95" s="101">
        <v>0.5</v>
      </c>
      <c r="P95" s="101">
        <v>0.9166666666666666</v>
      </c>
      <c r="Q95" s="95" t="s">
        <v>801</v>
      </c>
      <c r="R95" s="96" t="s">
        <v>883</v>
      </c>
      <c r="S95" s="96" t="s">
        <v>36</v>
      </c>
      <c r="T95" s="95" t="s">
        <v>884</v>
      </c>
      <c r="U95" s="95" t="s">
        <v>702</v>
      </c>
      <c r="V95" s="95" t="s">
        <v>885</v>
      </c>
      <c r="W95" s="18">
        <v>0.1</v>
      </c>
      <c r="X95" s="95" t="s">
        <v>41</v>
      </c>
      <c r="Y95" s="95" t="s">
        <v>42</v>
      </c>
      <c r="Z95" s="95">
        <v>29.9640108</v>
      </c>
      <c r="AA95" s="95">
        <v>31.0914722</v>
      </c>
      <c r="AB95" s="20"/>
      <c r="AC95" s="20"/>
      <c r="AD95" s="40" t="s">
        <v>886</v>
      </c>
    </row>
    <row r="96" ht="21.75" customHeight="1">
      <c r="A96" s="1">
        <v>95.0</v>
      </c>
      <c r="B96" s="97" t="s">
        <v>887</v>
      </c>
      <c r="C96" s="98" t="s">
        <v>888</v>
      </c>
      <c r="D96" s="10" t="s">
        <v>32</v>
      </c>
      <c r="E96" s="10" t="s">
        <v>116</v>
      </c>
      <c r="F96" s="99" t="s">
        <v>889</v>
      </c>
      <c r="G96" s="100" t="s">
        <v>217</v>
      </c>
      <c r="H96" s="100" t="s">
        <v>890</v>
      </c>
      <c r="I96" s="86" t="s">
        <v>36</v>
      </c>
      <c r="J96" s="86" t="s">
        <v>36</v>
      </c>
      <c r="K96" s="100" t="s">
        <v>891</v>
      </c>
      <c r="L96" s="96">
        <v>1.119545533E9</v>
      </c>
      <c r="M96" s="100" t="s">
        <v>892</v>
      </c>
      <c r="N96" s="96">
        <v>1.123017217E9</v>
      </c>
      <c r="O96" s="101">
        <v>0.5833333333333334</v>
      </c>
      <c r="P96" s="101">
        <v>0.9583333333333334</v>
      </c>
      <c r="Q96" s="95" t="s">
        <v>36</v>
      </c>
      <c r="R96" s="96">
        <v>1.123017217E9</v>
      </c>
      <c r="S96" s="96" t="s">
        <v>36</v>
      </c>
      <c r="T96" s="95" t="s">
        <v>36</v>
      </c>
      <c r="U96" s="95" t="s">
        <v>36</v>
      </c>
      <c r="V96" s="121" t="s">
        <v>893</v>
      </c>
      <c r="W96" s="18">
        <v>0.1</v>
      </c>
      <c r="X96" s="95" t="s">
        <v>53</v>
      </c>
      <c r="Y96" s="95" t="s">
        <v>42</v>
      </c>
      <c r="Z96" s="95"/>
      <c r="AA96" s="95"/>
      <c r="AB96" s="20"/>
      <c r="AC96" s="20"/>
      <c r="AD96" s="40" t="s">
        <v>894</v>
      </c>
    </row>
    <row r="97" ht="21.75" customHeight="1">
      <c r="A97" s="122">
        <v>96.0</v>
      </c>
      <c r="B97" s="122"/>
      <c r="C97" s="122"/>
      <c r="D97" s="122"/>
      <c r="E97" s="122"/>
      <c r="F97" s="123"/>
      <c r="G97" s="122"/>
      <c r="H97" s="122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24"/>
    </row>
    <row r="98" ht="21.75" customHeight="1">
      <c r="A98" s="122"/>
      <c r="B98" s="122"/>
      <c r="C98" s="122"/>
      <c r="D98" s="122"/>
      <c r="E98" s="122"/>
      <c r="F98" s="123"/>
      <c r="G98" s="122"/>
      <c r="H98" s="122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24"/>
    </row>
    <row r="99" ht="21.75" customHeight="1">
      <c r="A99" s="122"/>
      <c r="B99" s="122"/>
      <c r="C99" s="122"/>
      <c r="D99" s="122"/>
      <c r="E99" s="122"/>
      <c r="F99" s="123"/>
      <c r="G99" s="122"/>
      <c r="H99" s="122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24"/>
    </row>
    <row r="100" ht="21.75" customHeight="1">
      <c r="A100" s="122"/>
      <c r="B100" s="122"/>
      <c r="C100" s="122"/>
      <c r="D100" s="122"/>
      <c r="E100" s="122"/>
      <c r="F100" s="123"/>
      <c r="G100" s="122"/>
      <c r="H100" s="122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24"/>
    </row>
    <row r="101" ht="21.75" customHeight="1">
      <c r="A101" s="122"/>
      <c r="B101" s="122"/>
      <c r="C101" s="122"/>
      <c r="D101" s="122"/>
      <c r="E101" s="122"/>
      <c r="F101" s="123"/>
      <c r="G101" s="122"/>
      <c r="H101" s="122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24"/>
    </row>
    <row r="102" ht="21.75" customHeight="1">
      <c r="A102" s="122"/>
      <c r="B102" s="122"/>
      <c r="C102" s="122"/>
      <c r="D102" s="122"/>
      <c r="E102" s="122"/>
      <c r="F102" s="123"/>
      <c r="G102" s="122"/>
      <c r="H102" s="122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24"/>
    </row>
    <row r="103" ht="21.75" customHeight="1">
      <c r="A103" s="122"/>
      <c r="B103" s="122"/>
      <c r="C103" s="122"/>
      <c r="D103" s="122"/>
      <c r="E103" s="122"/>
      <c r="F103" s="123"/>
      <c r="G103" s="122"/>
      <c r="H103" s="122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24"/>
    </row>
    <row r="104" ht="21.75" customHeight="1">
      <c r="A104" s="122"/>
      <c r="B104" s="122"/>
      <c r="C104" s="122"/>
      <c r="D104" s="122"/>
      <c r="E104" s="122"/>
      <c r="F104" s="123"/>
      <c r="G104" s="122"/>
      <c r="H104" s="122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24"/>
    </row>
    <row r="105" ht="21.75" customHeight="1">
      <c r="A105" s="122"/>
      <c r="B105" s="122"/>
      <c r="C105" s="122"/>
      <c r="D105" s="122"/>
      <c r="E105" s="122"/>
      <c r="F105" s="123"/>
      <c r="G105" s="122"/>
      <c r="H105" s="122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24"/>
    </row>
    <row r="106" ht="21.75" customHeight="1">
      <c r="A106" s="122"/>
      <c r="B106" s="122"/>
      <c r="C106" s="122"/>
      <c r="D106" s="122"/>
      <c r="E106" s="122"/>
      <c r="F106" s="123"/>
      <c r="G106" s="122"/>
      <c r="H106" s="122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24"/>
    </row>
    <row r="107" ht="21.75" customHeight="1">
      <c r="A107" s="122"/>
      <c r="B107" s="122"/>
      <c r="C107" s="122"/>
      <c r="D107" s="122"/>
      <c r="E107" s="122"/>
      <c r="F107" s="123"/>
      <c r="G107" s="122"/>
      <c r="H107" s="122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24"/>
    </row>
    <row r="108" ht="21.75" customHeight="1">
      <c r="A108" s="122"/>
      <c r="B108" s="122"/>
      <c r="C108" s="122"/>
      <c r="D108" s="122"/>
      <c r="E108" s="122"/>
      <c r="F108" s="123"/>
      <c r="G108" s="122"/>
      <c r="H108" s="122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24"/>
    </row>
    <row r="109" ht="21.75" customHeight="1">
      <c r="A109" s="122"/>
      <c r="B109" s="122"/>
      <c r="C109" s="122"/>
      <c r="D109" s="122"/>
      <c r="E109" s="122"/>
      <c r="F109" s="123"/>
      <c r="G109" s="122"/>
      <c r="H109" s="122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24"/>
    </row>
    <row r="110" ht="21.75" customHeight="1">
      <c r="A110" s="122"/>
      <c r="B110" s="122"/>
      <c r="C110" s="122"/>
      <c r="D110" s="122"/>
      <c r="E110" s="122"/>
      <c r="F110" s="123"/>
      <c r="G110" s="122"/>
      <c r="H110" s="122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24"/>
    </row>
    <row r="111" ht="21.75" customHeight="1">
      <c r="A111" s="122"/>
      <c r="B111" s="122"/>
      <c r="C111" s="122"/>
      <c r="D111" s="122"/>
      <c r="E111" s="122"/>
      <c r="F111" s="123"/>
      <c r="G111" s="122"/>
      <c r="H111" s="122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24"/>
    </row>
    <row r="112" ht="21.75" customHeight="1">
      <c r="A112" s="122"/>
      <c r="B112" s="122"/>
      <c r="C112" s="122"/>
      <c r="D112" s="122"/>
      <c r="E112" s="122"/>
      <c r="F112" s="123"/>
      <c r="G112" s="122"/>
      <c r="H112" s="122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24"/>
    </row>
    <row r="113" ht="21.75" customHeight="1">
      <c r="A113" s="122"/>
      <c r="B113" s="122"/>
      <c r="C113" s="122"/>
      <c r="D113" s="122"/>
      <c r="E113" s="122"/>
      <c r="F113" s="123"/>
      <c r="G113" s="122"/>
      <c r="H113" s="122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24"/>
    </row>
    <row r="114" ht="21.75" customHeight="1">
      <c r="A114" s="122"/>
      <c r="B114" s="122"/>
      <c r="C114" s="122"/>
      <c r="D114" s="122"/>
      <c r="E114" s="122"/>
      <c r="F114" s="123"/>
      <c r="G114" s="122"/>
      <c r="H114" s="122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24"/>
    </row>
    <row r="115" ht="21.75" customHeight="1">
      <c r="A115" s="122"/>
      <c r="B115" s="122"/>
      <c r="C115" s="122"/>
      <c r="D115" s="122"/>
      <c r="E115" s="122"/>
      <c r="F115" s="123"/>
      <c r="G115" s="122"/>
      <c r="H115" s="122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24"/>
    </row>
    <row r="116" ht="21.75" customHeight="1">
      <c r="A116" s="122"/>
      <c r="B116" s="122"/>
      <c r="C116" s="122"/>
      <c r="D116" s="122"/>
      <c r="E116" s="122"/>
      <c r="F116" s="123"/>
      <c r="G116" s="122"/>
      <c r="H116" s="122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24"/>
    </row>
    <row r="117" ht="21.75" customHeight="1">
      <c r="A117" s="122"/>
      <c r="B117" s="122"/>
      <c r="C117" s="122"/>
      <c r="D117" s="122"/>
      <c r="E117" s="122"/>
      <c r="F117" s="123"/>
      <c r="G117" s="122"/>
      <c r="H117" s="122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24"/>
    </row>
    <row r="118" ht="21.75" customHeight="1">
      <c r="A118" s="122"/>
      <c r="B118" s="122"/>
      <c r="C118" s="122"/>
      <c r="D118" s="122"/>
      <c r="E118" s="122"/>
      <c r="F118" s="123"/>
      <c r="G118" s="122"/>
      <c r="H118" s="122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24"/>
    </row>
    <row r="119" ht="21.75" customHeight="1">
      <c r="A119" s="122"/>
      <c r="B119" s="122"/>
      <c r="C119" s="122"/>
      <c r="D119" s="122"/>
      <c r="E119" s="122"/>
      <c r="F119" s="123"/>
      <c r="G119" s="122"/>
      <c r="H119" s="122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24"/>
    </row>
    <row r="120" ht="21.75" customHeight="1">
      <c r="A120" s="122"/>
      <c r="B120" s="122"/>
      <c r="C120" s="122"/>
      <c r="D120" s="122"/>
      <c r="E120" s="122"/>
      <c r="F120" s="123"/>
      <c r="G120" s="122"/>
      <c r="H120" s="122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24"/>
    </row>
    <row r="121" ht="21.75" customHeight="1">
      <c r="A121" s="122"/>
      <c r="B121" s="122"/>
      <c r="C121" s="122"/>
      <c r="D121" s="122"/>
      <c r="E121" s="122"/>
      <c r="F121" s="123"/>
      <c r="G121" s="122"/>
      <c r="H121" s="122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24"/>
    </row>
    <row r="122" ht="21.75" customHeight="1">
      <c r="A122" s="122"/>
      <c r="B122" s="122"/>
      <c r="C122" s="122"/>
      <c r="D122" s="122"/>
      <c r="E122" s="122"/>
      <c r="F122" s="123"/>
      <c r="G122" s="122"/>
      <c r="H122" s="122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24"/>
    </row>
    <row r="123" ht="21.75" customHeight="1">
      <c r="A123" s="122"/>
      <c r="B123" s="122"/>
      <c r="C123" s="122"/>
      <c r="D123" s="122"/>
      <c r="E123" s="122"/>
      <c r="F123" s="123"/>
      <c r="G123" s="122"/>
      <c r="H123" s="122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24"/>
    </row>
    <row r="124" ht="21.75" customHeight="1">
      <c r="A124" s="122"/>
      <c r="B124" s="122"/>
      <c r="C124" s="122"/>
      <c r="D124" s="122"/>
      <c r="E124" s="122"/>
      <c r="F124" s="123"/>
      <c r="G124" s="122"/>
      <c r="H124" s="122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24"/>
    </row>
    <row r="125" ht="21.75" customHeight="1">
      <c r="A125" s="122"/>
      <c r="B125" s="122"/>
      <c r="C125" s="122"/>
      <c r="D125" s="122"/>
      <c r="E125" s="122"/>
      <c r="F125" s="123"/>
      <c r="G125" s="122"/>
      <c r="H125" s="122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24"/>
    </row>
    <row r="126" ht="21.75" customHeight="1">
      <c r="A126" s="122"/>
      <c r="B126" s="122"/>
      <c r="C126" s="122"/>
      <c r="D126" s="122"/>
      <c r="E126" s="122"/>
      <c r="F126" s="123"/>
      <c r="G126" s="122"/>
      <c r="H126" s="122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24"/>
    </row>
    <row r="127" ht="21.75" customHeight="1">
      <c r="A127" s="122"/>
      <c r="B127" s="122"/>
      <c r="C127" s="122"/>
      <c r="D127" s="122"/>
      <c r="E127" s="122"/>
      <c r="F127" s="123"/>
      <c r="G127" s="122"/>
      <c r="H127" s="122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24"/>
    </row>
    <row r="128" ht="21.75" customHeight="1">
      <c r="A128" s="122"/>
      <c r="B128" s="122"/>
      <c r="C128" s="122"/>
      <c r="D128" s="122"/>
      <c r="E128" s="122"/>
      <c r="F128" s="123"/>
      <c r="G128" s="122"/>
      <c r="H128" s="122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24"/>
    </row>
    <row r="129" ht="21.75" customHeight="1">
      <c r="A129" s="122"/>
      <c r="B129" s="122"/>
      <c r="C129" s="122"/>
      <c r="D129" s="122"/>
      <c r="E129" s="122"/>
      <c r="F129" s="123"/>
      <c r="G129" s="122"/>
      <c r="H129" s="122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24"/>
    </row>
    <row r="130" ht="21.75" customHeight="1">
      <c r="A130" s="122"/>
      <c r="B130" s="122"/>
      <c r="C130" s="122"/>
      <c r="D130" s="122"/>
      <c r="E130" s="122"/>
      <c r="F130" s="123"/>
      <c r="G130" s="122"/>
      <c r="H130" s="122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24"/>
    </row>
    <row r="131" ht="21.75" customHeight="1">
      <c r="A131" s="122"/>
      <c r="B131" s="122"/>
      <c r="C131" s="122"/>
      <c r="D131" s="122"/>
      <c r="E131" s="122"/>
      <c r="F131" s="123"/>
      <c r="G131" s="122"/>
      <c r="H131" s="122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24"/>
    </row>
    <row r="132" ht="21.75" customHeight="1">
      <c r="A132" s="122"/>
      <c r="B132" s="122"/>
      <c r="C132" s="122"/>
      <c r="D132" s="122"/>
      <c r="E132" s="122"/>
      <c r="F132" s="123"/>
      <c r="G132" s="122"/>
      <c r="H132" s="122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24"/>
    </row>
    <row r="133" ht="21.75" customHeight="1">
      <c r="A133" s="122"/>
      <c r="B133" s="122"/>
      <c r="C133" s="122"/>
      <c r="D133" s="122"/>
      <c r="E133" s="122"/>
      <c r="F133" s="123"/>
      <c r="G133" s="122"/>
      <c r="H133" s="122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24"/>
    </row>
    <row r="134" ht="21.75" customHeight="1">
      <c r="A134" s="122"/>
      <c r="B134" s="122"/>
      <c r="C134" s="122"/>
      <c r="D134" s="122"/>
      <c r="E134" s="122"/>
      <c r="F134" s="123"/>
      <c r="G134" s="122"/>
      <c r="H134" s="122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24"/>
    </row>
    <row r="135" ht="21.75" customHeight="1">
      <c r="A135" s="122"/>
      <c r="B135" s="122"/>
      <c r="C135" s="122"/>
      <c r="D135" s="122"/>
      <c r="E135" s="122"/>
      <c r="F135" s="123"/>
      <c r="G135" s="122"/>
      <c r="H135" s="122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24"/>
    </row>
    <row r="136" ht="21.75" customHeight="1">
      <c r="A136" s="122"/>
      <c r="B136" s="122"/>
      <c r="C136" s="122"/>
      <c r="D136" s="122"/>
      <c r="E136" s="122"/>
      <c r="F136" s="123"/>
      <c r="G136" s="122"/>
      <c r="H136" s="122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24"/>
    </row>
    <row r="137" ht="21.75" customHeight="1">
      <c r="A137" s="122"/>
      <c r="B137" s="122"/>
      <c r="C137" s="122"/>
      <c r="D137" s="122"/>
      <c r="E137" s="122"/>
      <c r="F137" s="123"/>
      <c r="G137" s="122"/>
      <c r="H137" s="122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24"/>
    </row>
    <row r="138" ht="21.75" customHeight="1">
      <c r="A138" s="122"/>
      <c r="B138" s="122"/>
      <c r="C138" s="122"/>
      <c r="D138" s="122"/>
      <c r="E138" s="122"/>
      <c r="F138" s="123"/>
      <c r="G138" s="122"/>
      <c r="H138" s="122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24"/>
    </row>
    <row r="139" ht="21.75" customHeight="1">
      <c r="A139" s="122"/>
      <c r="B139" s="122"/>
      <c r="C139" s="122"/>
      <c r="D139" s="122"/>
      <c r="E139" s="122"/>
      <c r="F139" s="123"/>
      <c r="G139" s="122"/>
      <c r="H139" s="122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24"/>
    </row>
    <row r="140" ht="21.75" customHeight="1">
      <c r="A140" s="122"/>
      <c r="B140" s="122"/>
      <c r="C140" s="122"/>
      <c r="D140" s="122"/>
      <c r="E140" s="122"/>
      <c r="F140" s="123"/>
      <c r="G140" s="122"/>
      <c r="H140" s="122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24"/>
    </row>
    <row r="141" ht="21.75" customHeight="1">
      <c r="A141" s="122"/>
      <c r="B141" s="122"/>
      <c r="C141" s="122"/>
      <c r="D141" s="122"/>
      <c r="E141" s="122"/>
      <c r="F141" s="123"/>
      <c r="G141" s="122"/>
      <c r="H141" s="122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24"/>
    </row>
    <row r="142" ht="21.75" customHeight="1">
      <c r="A142" s="122"/>
      <c r="B142" s="122"/>
      <c r="C142" s="122"/>
      <c r="D142" s="122"/>
      <c r="E142" s="122"/>
      <c r="F142" s="123"/>
      <c r="G142" s="122"/>
      <c r="H142" s="122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24"/>
    </row>
    <row r="143" ht="21.75" customHeight="1">
      <c r="A143" s="122"/>
      <c r="B143" s="122"/>
      <c r="C143" s="122"/>
      <c r="D143" s="122"/>
      <c r="E143" s="122"/>
      <c r="F143" s="123"/>
      <c r="G143" s="122"/>
      <c r="H143" s="122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24"/>
    </row>
    <row r="144" ht="21.75" customHeight="1">
      <c r="A144" s="122"/>
      <c r="B144" s="122"/>
      <c r="C144" s="122"/>
      <c r="D144" s="122"/>
      <c r="E144" s="122"/>
      <c r="F144" s="123"/>
      <c r="G144" s="122"/>
      <c r="H144" s="122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24"/>
    </row>
    <row r="145" ht="21.75" customHeight="1">
      <c r="A145" s="122"/>
      <c r="B145" s="122"/>
      <c r="C145" s="122"/>
      <c r="D145" s="122"/>
      <c r="E145" s="122"/>
      <c r="F145" s="123"/>
      <c r="G145" s="122"/>
      <c r="H145" s="122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24"/>
    </row>
    <row r="146" ht="21.75" customHeight="1">
      <c r="A146" s="122"/>
      <c r="B146" s="122"/>
      <c r="C146" s="122"/>
      <c r="D146" s="122"/>
      <c r="E146" s="122"/>
      <c r="F146" s="123"/>
      <c r="G146" s="122"/>
      <c r="H146" s="122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24"/>
    </row>
    <row r="147" ht="21.75" customHeight="1">
      <c r="A147" s="122"/>
      <c r="B147" s="122"/>
      <c r="C147" s="122"/>
      <c r="D147" s="122"/>
      <c r="E147" s="122"/>
      <c r="F147" s="123"/>
      <c r="G147" s="122"/>
      <c r="H147" s="122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24"/>
    </row>
    <row r="148" ht="21.75" customHeight="1">
      <c r="A148" s="122"/>
      <c r="B148" s="122"/>
      <c r="C148" s="122"/>
      <c r="D148" s="122"/>
      <c r="E148" s="122"/>
      <c r="F148" s="123"/>
      <c r="G148" s="122"/>
      <c r="H148" s="122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24"/>
    </row>
    <row r="149" ht="21.75" customHeight="1">
      <c r="A149" s="122"/>
      <c r="B149" s="122"/>
      <c r="C149" s="122"/>
      <c r="D149" s="122"/>
      <c r="E149" s="122"/>
      <c r="F149" s="123"/>
      <c r="G149" s="122"/>
      <c r="H149" s="122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24"/>
    </row>
    <row r="150" ht="21.75" customHeight="1">
      <c r="A150" s="122"/>
      <c r="B150" s="122"/>
      <c r="C150" s="122"/>
      <c r="D150" s="122"/>
      <c r="E150" s="122"/>
      <c r="F150" s="123"/>
      <c r="G150" s="122"/>
      <c r="H150" s="122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24"/>
    </row>
    <row r="151" ht="21.75" customHeight="1">
      <c r="A151" s="122"/>
      <c r="B151" s="122"/>
      <c r="C151" s="122"/>
      <c r="D151" s="122"/>
      <c r="E151" s="122"/>
      <c r="F151" s="123"/>
      <c r="G151" s="122"/>
      <c r="H151" s="122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24"/>
    </row>
    <row r="152" ht="21.75" customHeight="1">
      <c r="A152" s="122"/>
      <c r="B152" s="122"/>
      <c r="C152" s="122"/>
      <c r="D152" s="122"/>
      <c r="E152" s="122"/>
      <c r="F152" s="123"/>
      <c r="G152" s="122"/>
      <c r="H152" s="122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24"/>
    </row>
    <row r="153" ht="21.75" customHeight="1">
      <c r="A153" s="122"/>
      <c r="B153" s="122"/>
      <c r="C153" s="122"/>
      <c r="D153" s="122"/>
      <c r="E153" s="122"/>
      <c r="F153" s="123"/>
      <c r="G153" s="122"/>
      <c r="H153" s="122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24"/>
    </row>
    <row r="154" ht="21.75" customHeight="1">
      <c r="A154" s="122"/>
      <c r="B154" s="122"/>
      <c r="C154" s="122"/>
      <c r="D154" s="122"/>
      <c r="E154" s="122"/>
      <c r="F154" s="123"/>
      <c r="G154" s="122"/>
      <c r="H154" s="122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24"/>
    </row>
    <row r="155" ht="21.75" customHeight="1">
      <c r="A155" s="122"/>
      <c r="B155" s="122"/>
      <c r="C155" s="122"/>
      <c r="D155" s="122"/>
      <c r="E155" s="122"/>
      <c r="F155" s="123"/>
      <c r="G155" s="122"/>
      <c r="H155" s="122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24"/>
    </row>
    <row r="156" ht="21.75" customHeight="1">
      <c r="A156" s="122"/>
      <c r="B156" s="122"/>
      <c r="C156" s="122"/>
      <c r="D156" s="122"/>
      <c r="E156" s="122"/>
      <c r="F156" s="123"/>
      <c r="G156" s="122"/>
      <c r="H156" s="122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24"/>
    </row>
    <row r="157" ht="21.75" customHeight="1">
      <c r="A157" s="122"/>
      <c r="B157" s="122"/>
      <c r="C157" s="122"/>
      <c r="D157" s="122"/>
      <c r="E157" s="122"/>
      <c r="F157" s="123"/>
      <c r="G157" s="122"/>
      <c r="H157" s="122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24"/>
    </row>
    <row r="158" ht="21.75" customHeight="1">
      <c r="A158" s="122"/>
      <c r="B158" s="122"/>
      <c r="C158" s="122"/>
      <c r="D158" s="122"/>
      <c r="E158" s="122"/>
      <c r="F158" s="123"/>
      <c r="G158" s="122"/>
      <c r="H158" s="122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24"/>
    </row>
    <row r="159" ht="21.75" customHeight="1">
      <c r="A159" s="122"/>
      <c r="B159" s="122"/>
      <c r="C159" s="122"/>
      <c r="D159" s="122"/>
      <c r="E159" s="122"/>
      <c r="F159" s="123"/>
      <c r="G159" s="122"/>
      <c r="H159" s="122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24"/>
    </row>
    <row r="160" ht="21.75" customHeight="1">
      <c r="A160" s="122"/>
      <c r="B160" s="122"/>
      <c r="C160" s="122"/>
      <c r="D160" s="122"/>
      <c r="E160" s="122"/>
      <c r="F160" s="123"/>
      <c r="G160" s="122"/>
      <c r="H160" s="122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24"/>
    </row>
    <row r="161" ht="21.75" customHeight="1">
      <c r="A161" s="122"/>
      <c r="B161" s="122"/>
      <c r="C161" s="122"/>
      <c r="D161" s="122"/>
      <c r="E161" s="122"/>
      <c r="F161" s="123"/>
      <c r="G161" s="122"/>
      <c r="H161" s="122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24"/>
    </row>
    <row r="162" ht="21.75" customHeight="1">
      <c r="A162" s="122"/>
      <c r="B162" s="122"/>
      <c r="C162" s="122"/>
      <c r="D162" s="122"/>
      <c r="E162" s="122"/>
      <c r="F162" s="123"/>
      <c r="G162" s="122"/>
      <c r="H162" s="122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24"/>
    </row>
    <row r="163" ht="21.75" customHeight="1">
      <c r="A163" s="122"/>
      <c r="B163" s="122"/>
      <c r="C163" s="122"/>
      <c r="D163" s="122"/>
      <c r="E163" s="122"/>
      <c r="F163" s="123"/>
      <c r="G163" s="122"/>
      <c r="H163" s="122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24"/>
    </row>
    <row r="164" ht="21.75" customHeight="1">
      <c r="A164" s="122"/>
      <c r="B164" s="122"/>
      <c r="C164" s="122"/>
      <c r="D164" s="122"/>
      <c r="E164" s="122"/>
      <c r="F164" s="123"/>
      <c r="G164" s="122"/>
      <c r="H164" s="122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24"/>
    </row>
    <row r="165" ht="21.75" customHeight="1">
      <c r="A165" s="122"/>
      <c r="B165" s="122"/>
      <c r="C165" s="122"/>
      <c r="D165" s="122"/>
      <c r="E165" s="122"/>
      <c r="F165" s="123"/>
      <c r="G165" s="122"/>
      <c r="H165" s="122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24"/>
    </row>
    <row r="166" ht="21.75" customHeight="1">
      <c r="A166" s="122"/>
      <c r="B166" s="122"/>
      <c r="C166" s="122"/>
      <c r="D166" s="122"/>
      <c r="E166" s="122"/>
      <c r="F166" s="123"/>
      <c r="G166" s="122"/>
      <c r="H166" s="122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24"/>
    </row>
    <row r="167" ht="21.75" customHeight="1">
      <c r="A167" s="122"/>
      <c r="B167" s="122"/>
      <c r="C167" s="122"/>
      <c r="D167" s="122"/>
      <c r="E167" s="122"/>
      <c r="F167" s="123"/>
      <c r="G167" s="122"/>
      <c r="H167" s="122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24"/>
    </row>
    <row r="168" ht="21.75" customHeight="1">
      <c r="A168" s="122"/>
      <c r="B168" s="122"/>
      <c r="C168" s="122"/>
      <c r="D168" s="122"/>
      <c r="E168" s="122"/>
      <c r="F168" s="123"/>
      <c r="G168" s="122"/>
      <c r="H168" s="122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24"/>
    </row>
    <row r="169" ht="21.75" customHeight="1">
      <c r="A169" s="122"/>
      <c r="B169" s="122"/>
      <c r="C169" s="122"/>
      <c r="D169" s="122"/>
      <c r="E169" s="122"/>
      <c r="F169" s="123"/>
      <c r="G169" s="122"/>
      <c r="H169" s="122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24"/>
    </row>
    <row r="170" ht="21.75" customHeight="1">
      <c r="A170" s="122"/>
      <c r="B170" s="122"/>
      <c r="C170" s="122"/>
      <c r="D170" s="122"/>
      <c r="E170" s="122"/>
      <c r="F170" s="123"/>
      <c r="G170" s="122"/>
      <c r="H170" s="122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24"/>
    </row>
    <row r="171" ht="21.75" customHeight="1">
      <c r="A171" s="122"/>
      <c r="B171" s="122"/>
      <c r="C171" s="122"/>
      <c r="D171" s="122"/>
      <c r="E171" s="122"/>
      <c r="F171" s="123"/>
      <c r="G171" s="122"/>
      <c r="H171" s="122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24"/>
    </row>
    <row r="172" ht="21.75" customHeight="1">
      <c r="A172" s="122"/>
      <c r="B172" s="122"/>
      <c r="C172" s="122"/>
      <c r="D172" s="122"/>
      <c r="E172" s="122"/>
      <c r="F172" s="123"/>
      <c r="G172" s="122"/>
      <c r="H172" s="122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24"/>
    </row>
    <row r="173" ht="21.75" customHeight="1">
      <c r="A173" s="122"/>
      <c r="B173" s="122"/>
      <c r="C173" s="122"/>
      <c r="D173" s="122"/>
      <c r="E173" s="122"/>
      <c r="F173" s="123"/>
      <c r="G173" s="122"/>
      <c r="H173" s="122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24"/>
    </row>
    <row r="174" ht="21.75" customHeight="1">
      <c r="A174" s="122"/>
      <c r="B174" s="122"/>
      <c r="C174" s="122"/>
      <c r="D174" s="122"/>
      <c r="E174" s="122"/>
      <c r="F174" s="123"/>
      <c r="G174" s="122"/>
      <c r="H174" s="122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24"/>
    </row>
    <row r="175" ht="21.75" customHeight="1">
      <c r="A175" s="122"/>
      <c r="B175" s="122"/>
      <c r="C175" s="122"/>
      <c r="D175" s="122"/>
      <c r="E175" s="122"/>
      <c r="F175" s="123"/>
      <c r="G175" s="122"/>
      <c r="H175" s="122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24"/>
    </row>
    <row r="176" ht="21.75" customHeight="1">
      <c r="A176" s="122"/>
      <c r="B176" s="122"/>
      <c r="C176" s="122"/>
      <c r="D176" s="122"/>
      <c r="E176" s="122"/>
      <c r="F176" s="123"/>
      <c r="G176" s="122"/>
      <c r="H176" s="122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24"/>
    </row>
    <row r="177" ht="21.75" customHeight="1">
      <c r="A177" s="122"/>
      <c r="B177" s="122"/>
      <c r="C177" s="122"/>
      <c r="D177" s="122"/>
      <c r="E177" s="122"/>
      <c r="F177" s="123"/>
      <c r="G177" s="122"/>
      <c r="H177" s="122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24"/>
    </row>
    <row r="178" ht="21.75" customHeight="1">
      <c r="A178" s="122"/>
      <c r="B178" s="122"/>
      <c r="C178" s="122"/>
      <c r="D178" s="122"/>
      <c r="E178" s="122"/>
      <c r="F178" s="123"/>
      <c r="G178" s="122"/>
      <c r="H178" s="122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24"/>
    </row>
    <row r="179" ht="21.75" customHeight="1">
      <c r="A179" s="122"/>
      <c r="B179" s="122"/>
      <c r="C179" s="122"/>
      <c r="D179" s="122"/>
      <c r="E179" s="122"/>
      <c r="F179" s="123"/>
      <c r="G179" s="122"/>
      <c r="H179" s="122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24"/>
    </row>
    <row r="180" ht="21.75" customHeight="1">
      <c r="A180" s="122"/>
      <c r="B180" s="122"/>
      <c r="C180" s="122"/>
      <c r="D180" s="122"/>
      <c r="E180" s="122"/>
      <c r="F180" s="123"/>
      <c r="G180" s="122"/>
      <c r="H180" s="122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24"/>
    </row>
    <row r="181" ht="21.75" customHeight="1">
      <c r="A181" s="122"/>
      <c r="B181" s="122"/>
      <c r="C181" s="122"/>
      <c r="D181" s="122"/>
      <c r="E181" s="122"/>
      <c r="F181" s="123"/>
      <c r="G181" s="122"/>
      <c r="H181" s="122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24"/>
    </row>
    <row r="182" ht="21.75" customHeight="1">
      <c r="A182" s="122"/>
      <c r="B182" s="122"/>
      <c r="C182" s="122"/>
      <c r="D182" s="122"/>
      <c r="E182" s="122"/>
      <c r="F182" s="123"/>
      <c r="G182" s="122"/>
      <c r="H182" s="122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24"/>
    </row>
    <row r="183" ht="21.75" customHeight="1">
      <c r="A183" s="122"/>
      <c r="B183" s="122"/>
      <c r="C183" s="122"/>
      <c r="D183" s="122"/>
      <c r="E183" s="122"/>
      <c r="F183" s="123"/>
      <c r="G183" s="122"/>
      <c r="H183" s="122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24"/>
    </row>
    <row r="184" ht="21.75" customHeight="1">
      <c r="A184" s="122"/>
      <c r="B184" s="122"/>
      <c r="C184" s="122"/>
      <c r="D184" s="122"/>
      <c r="E184" s="122"/>
      <c r="F184" s="123"/>
      <c r="G184" s="122"/>
      <c r="H184" s="122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24"/>
    </row>
    <row r="185" ht="21.75" customHeight="1">
      <c r="A185" s="122"/>
      <c r="B185" s="122"/>
      <c r="C185" s="122"/>
      <c r="D185" s="122"/>
      <c r="E185" s="122"/>
      <c r="F185" s="123"/>
      <c r="G185" s="122"/>
      <c r="H185" s="122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24"/>
    </row>
    <row r="186" ht="21.75" customHeight="1">
      <c r="A186" s="122"/>
      <c r="B186" s="122"/>
      <c r="C186" s="122"/>
      <c r="D186" s="122"/>
      <c r="E186" s="122"/>
      <c r="F186" s="123"/>
      <c r="G186" s="122"/>
      <c r="H186" s="122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24"/>
    </row>
    <row r="187" ht="21.75" customHeight="1">
      <c r="A187" s="122"/>
      <c r="B187" s="122"/>
      <c r="C187" s="122"/>
      <c r="D187" s="122"/>
      <c r="E187" s="122"/>
      <c r="F187" s="123"/>
      <c r="G187" s="122"/>
      <c r="H187" s="122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24"/>
    </row>
    <row r="188" ht="21.75" customHeight="1">
      <c r="A188" s="122"/>
      <c r="B188" s="122"/>
      <c r="C188" s="122"/>
      <c r="D188" s="122"/>
      <c r="E188" s="122"/>
      <c r="F188" s="123"/>
      <c r="G188" s="122"/>
      <c r="H188" s="122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24"/>
    </row>
    <row r="189" ht="21.75" customHeight="1">
      <c r="A189" s="122"/>
      <c r="B189" s="122"/>
      <c r="C189" s="122"/>
      <c r="D189" s="122"/>
      <c r="E189" s="122"/>
      <c r="F189" s="123"/>
      <c r="G189" s="122"/>
      <c r="H189" s="122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24"/>
    </row>
    <row r="190" ht="21.75" customHeight="1">
      <c r="A190" s="122"/>
      <c r="B190" s="122"/>
      <c r="C190" s="122"/>
      <c r="D190" s="122"/>
      <c r="E190" s="122"/>
      <c r="F190" s="123"/>
      <c r="G190" s="122"/>
      <c r="H190" s="122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24"/>
    </row>
    <row r="191" ht="21.75" customHeight="1">
      <c r="A191" s="122"/>
      <c r="B191" s="122"/>
      <c r="C191" s="122"/>
      <c r="D191" s="122"/>
      <c r="E191" s="122"/>
      <c r="F191" s="123"/>
      <c r="G191" s="122"/>
      <c r="H191" s="122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24"/>
    </row>
    <row r="192" ht="21.75" customHeight="1">
      <c r="A192" s="122"/>
      <c r="B192" s="122"/>
      <c r="C192" s="122"/>
      <c r="D192" s="122"/>
      <c r="E192" s="122"/>
      <c r="F192" s="123"/>
      <c r="G192" s="122"/>
      <c r="H192" s="122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24"/>
    </row>
    <row r="193" ht="21.75" customHeight="1">
      <c r="A193" s="122"/>
      <c r="B193" s="122"/>
      <c r="C193" s="122"/>
      <c r="D193" s="122"/>
      <c r="E193" s="122"/>
      <c r="F193" s="123"/>
      <c r="G193" s="122"/>
      <c r="H193" s="122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24"/>
    </row>
    <row r="194" ht="21.75" customHeight="1">
      <c r="A194" s="122"/>
      <c r="B194" s="122"/>
      <c r="C194" s="122"/>
      <c r="D194" s="122"/>
      <c r="E194" s="122"/>
      <c r="F194" s="123"/>
      <c r="G194" s="122"/>
      <c r="H194" s="122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24"/>
    </row>
    <row r="195" ht="21.75" customHeight="1">
      <c r="A195" s="122"/>
      <c r="B195" s="122"/>
      <c r="C195" s="122"/>
      <c r="D195" s="122"/>
      <c r="E195" s="122"/>
      <c r="F195" s="123"/>
      <c r="G195" s="122"/>
      <c r="H195" s="122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24"/>
    </row>
    <row r="196" ht="21.75" customHeight="1">
      <c r="A196" s="122"/>
      <c r="B196" s="122"/>
      <c r="C196" s="122"/>
      <c r="D196" s="122"/>
      <c r="E196" s="122"/>
      <c r="F196" s="123"/>
      <c r="G196" s="122"/>
      <c r="H196" s="122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24"/>
    </row>
    <row r="197" ht="21.75" customHeight="1">
      <c r="A197" s="122"/>
      <c r="B197" s="122"/>
      <c r="C197" s="122"/>
      <c r="D197" s="122"/>
      <c r="E197" s="122"/>
      <c r="F197" s="123"/>
      <c r="G197" s="122"/>
      <c r="H197" s="122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24"/>
    </row>
    <row r="198" ht="21.75" customHeight="1">
      <c r="A198" s="122"/>
      <c r="B198" s="122"/>
      <c r="C198" s="122"/>
      <c r="D198" s="122"/>
      <c r="E198" s="122"/>
      <c r="F198" s="123"/>
      <c r="G198" s="122"/>
      <c r="H198" s="122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24"/>
    </row>
    <row r="199" ht="21.75" customHeight="1">
      <c r="A199" s="122"/>
      <c r="B199" s="122"/>
      <c r="C199" s="122"/>
      <c r="D199" s="122"/>
      <c r="E199" s="122"/>
      <c r="F199" s="123"/>
      <c r="G199" s="122"/>
      <c r="H199" s="122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24"/>
    </row>
    <row r="200" ht="21.75" customHeight="1">
      <c r="A200" s="122"/>
      <c r="B200" s="122"/>
      <c r="C200" s="122"/>
      <c r="D200" s="122"/>
      <c r="E200" s="122"/>
      <c r="F200" s="123"/>
      <c r="G200" s="122"/>
      <c r="H200" s="122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24"/>
    </row>
    <row r="201" ht="21.75" customHeight="1">
      <c r="A201" s="122"/>
      <c r="B201" s="122"/>
      <c r="C201" s="122"/>
      <c r="D201" s="122"/>
      <c r="E201" s="122"/>
      <c r="F201" s="123"/>
      <c r="G201" s="122"/>
      <c r="H201" s="122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24"/>
    </row>
    <row r="202" ht="21.75" customHeight="1">
      <c r="A202" s="122"/>
      <c r="B202" s="122"/>
      <c r="C202" s="122"/>
      <c r="D202" s="122"/>
      <c r="E202" s="122"/>
      <c r="F202" s="123"/>
      <c r="G202" s="122"/>
      <c r="H202" s="122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24"/>
    </row>
    <row r="203" ht="21.75" customHeight="1">
      <c r="A203" s="122"/>
      <c r="B203" s="122"/>
      <c r="C203" s="122"/>
      <c r="D203" s="122"/>
      <c r="E203" s="122"/>
      <c r="F203" s="123"/>
      <c r="G203" s="122"/>
      <c r="H203" s="122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24"/>
    </row>
    <row r="204" ht="21.75" customHeight="1">
      <c r="A204" s="122"/>
      <c r="B204" s="122"/>
      <c r="C204" s="122"/>
      <c r="D204" s="122"/>
      <c r="E204" s="122"/>
      <c r="F204" s="123"/>
      <c r="G204" s="122"/>
      <c r="H204" s="122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24"/>
    </row>
    <row r="205" ht="21.75" customHeight="1">
      <c r="A205" s="122"/>
      <c r="B205" s="122"/>
      <c r="C205" s="122"/>
      <c r="D205" s="122"/>
      <c r="E205" s="122"/>
      <c r="F205" s="123"/>
      <c r="G205" s="122"/>
      <c r="H205" s="122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24"/>
    </row>
    <row r="206" ht="21.75" customHeight="1">
      <c r="A206" s="122"/>
      <c r="B206" s="122"/>
      <c r="C206" s="122"/>
      <c r="D206" s="122"/>
      <c r="E206" s="122"/>
      <c r="F206" s="123"/>
      <c r="G206" s="122"/>
      <c r="H206" s="122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24"/>
    </row>
    <row r="207" ht="21.75" customHeight="1">
      <c r="A207" s="122"/>
      <c r="B207" s="122"/>
      <c r="C207" s="122"/>
      <c r="D207" s="122"/>
      <c r="E207" s="122"/>
      <c r="F207" s="123"/>
      <c r="G207" s="122"/>
      <c r="H207" s="122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24"/>
    </row>
    <row r="208" ht="21.75" customHeight="1">
      <c r="A208" s="122"/>
      <c r="B208" s="122"/>
      <c r="C208" s="122"/>
      <c r="D208" s="122"/>
      <c r="E208" s="122"/>
      <c r="F208" s="123"/>
      <c r="G208" s="122"/>
      <c r="H208" s="122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24"/>
    </row>
    <row r="209" ht="21.75" customHeight="1">
      <c r="A209" s="122"/>
      <c r="B209" s="122"/>
      <c r="C209" s="122"/>
      <c r="D209" s="122"/>
      <c r="E209" s="122"/>
      <c r="F209" s="123"/>
      <c r="G209" s="122"/>
      <c r="H209" s="122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24"/>
    </row>
    <row r="210" ht="21.75" customHeight="1">
      <c r="A210" s="122"/>
      <c r="B210" s="122"/>
      <c r="C210" s="122"/>
      <c r="D210" s="122"/>
      <c r="E210" s="122"/>
      <c r="F210" s="123"/>
      <c r="G210" s="122"/>
      <c r="H210" s="122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24"/>
    </row>
    <row r="211" ht="21.75" customHeight="1">
      <c r="A211" s="122"/>
      <c r="B211" s="122"/>
      <c r="C211" s="122"/>
      <c r="D211" s="122"/>
      <c r="E211" s="122"/>
      <c r="F211" s="123"/>
      <c r="G211" s="122"/>
      <c r="H211" s="122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24"/>
    </row>
    <row r="212" ht="21.75" customHeight="1">
      <c r="A212" s="122"/>
      <c r="B212" s="122"/>
      <c r="C212" s="122"/>
      <c r="D212" s="122"/>
      <c r="E212" s="122"/>
      <c r="F212" s="123"/>
      <c r="G212" s="122"/>
      <c r="H212" s="122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24"/>
    </row>
    <row r="213" ht="21.75" customHeight="1">
      <c r="A213" s="122"/>
      <c r="B213" s="122"/>
      <c r="C213" s="122"/>
      <c r="D213" s="122"/>
      <c r="E213" s="122"/>
      <c r="F213" s="123"/>
      <c r="G213" s="122"/>
      <c r="H213" s="122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24"/>
    </row>
    <row r="214" ht="21.75" customHeight="1">
      <c r="A214" s="122"/>
      <c r="B214" s="122"/>
      <c r="C214" s="122"/>
      <c r="D214" s="122"/>
      <c r="E214" s="122"/>
      <c r="F214" s="123"/>
      <c r="G214" s="122"/>
      <c r="H214" s="122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24"/>
    </row>
    <row r="215" ht="21.75" customHeight="1">
      <c r="A215" s="122"/>
      <c r="B215" s="122"/>
      <c r="C215" s="122"/>
      <c r="D215" s="122"/>
      <c r="E215" s="122"/>
      <c r="F215" s="123"/>
      <c r="G215" s="122"/>
      <c r="H215" s="122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24"/>
    </row>
    <row r="216" ht="21.75" customHeight="1">
      <c r="A216" s="122"/>
      <c r="B216" s="122"/>
      <c r="C216" s="122"/>
      <c r="D216" s="122"/>
      <c r="E216" s="122"/>
      <c r="F216" s="123"/>
      <c r="G216" s="122"/>
      <c r="H216" s="122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24"/>
    </row>
    <row r="217" ht="21.75" customHeight="1">
      <c r="A217" s="122"/>
      <c r="B217" s="122"/>
      <c r="C217" s="122"/>
      <c r="D217" s="122"/>
      <c r="E217" s="122"/>
      <c r="F217" s="123"/>
      <c r="G217" s="122"/>
      <c r="H217" s="122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24"/>
    </row>
    <row r="218" ht="21.75" customHeight="1">
      <c r="A218" s="122"/>
      <c r="B218" s="122"/>
      <c r="C218" s="122"/>
      <c r="D218" s="122"/>
      <c r="E218" s="122"/>
      <c r="F218" s="123"/>
      <c r="G218" s="122"/>
      <c r="H218" s="122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24"/>
    </row>
    <row r="219" ht="21.75" customHeight="1">
      <c r="A219" s="122"/>
      <c r="B219" s="122"/>
      <c r="C219" s="122"/>
      <c r="D219" s="122"/>
      <c r="E219" s="122"/>
      <c r="F219" s="123"/>
      <c r="G219" s="122"/>
      <c r="H219" s="122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24"/>
    </row>
    <row r="220" ht="21.75" customHeight="1">
      <c r="A220" s="122"/>
      <c r="B220" s="122"/>
      <c r="C220" s="122"/>
      <c r="D220" s="122"/>
      <c r="E220" s="122"/>
      <c r="F220" s="123"/>
      <c r="G220" s="122"/>
      <c r="H220" s="122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24"/>
    </row>
    <row r="221" ht="21.75" customHeight="1">
      <c r="A221" s="122"/>
      <c r="B221" s="122"/>
      <c r="C221" s="122"/>
      <c r="D221" s="122"/>
      <c r="E221" s="122"/>
      <c r="F221" s="123"/>
      <c r="G221" s="122"/>
      <c r="H221" s="122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24"/>
    </row>
    <row r="222" ht="21.75" customHeight="1">
      <c r="A222" s="122"/>
      <c r="B222" s="122"/>
      <c r="C222" s="122"/>
      <c r="D222" s="122"/>
      <c r="E222" s="122"/>
      <c r="F222" s="123"/>
      <c r="G222" s="122"/>
      <c r="H222" s="122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24"/>
    </row>
    <row r="223" ht="21.75" customHeight="1">
      <c r="A223" s="122"/>
      <c r="B223" s="122"/>
      <c r="C223" s="122"/>
      <c r="D223" s="122"/>
      <c r="E223" s="122"/>
      <c r="F223" s="123"/>
      <c r="G223" s="122"/>
      <c r="H223" s="122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24"/>
    </row>
    <row r="224" ht="21.75" customHeight="1">
      <c r="A224" s="122"/>
      <c r="B224" s="122"/>
      <c r="C224" s="122"/>
      <c r="D224" s="122"/>
      <c r="E224" s="122"/>
      <c r="F224" s="123"/>
      <c r="G224" s="122"/>
      <c r="H224" s="122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24"/>
    </row>
    <row r="225" ht="21.75" customHeight="1">
      <c r="A225" s="122"/>
      <c r="B225" s="122"/>
      <c r="C225" s="122"/>
      <c r="D225" s="122"/>
      <c r="E225" s="122"/>
      <c r="F225" s="123"/>
      <c r="G225" s="122"/>
      <c r="H225" s="122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24"/>
    </row>
    <row r="226" ht="21.75" customHeight="1">
      <c r="A226" s="122"/>
      <c r="B226" s="122"/>
      <c r="C226" s="122"/>
      <c r="D226" s="122"/>
      <c r="E226" s="122"/>
      <c r="F226" s="123"/>
      <c r="G226" s="122"/>
      <c r="H226" s="122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24"/>
    </row>
    <row r="227" ht="21.75" customHeight="1">
      <c r="A227" s="122"/>
      <c r="B227" s="122"/>
      <c r="C227" s="122"/>
      <c r="D227" s="122"/>
      <c r="E227" s="122"/>
      <c r="F227" s="123"/>
      <c r="G227" s="122"/>
      <c r="H227" s="122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24"/>
    </row>
    <row r="228" ht="21.75" customHeight="1">
      <c r="A228" s="122"/>
      <c r="B228" s="122"/>
      <c r="C228" s="122"/>
      <c r="D228" s="122"/>
      <c r="E228" s="122"/>
      <c r="F228" s="123"/>
      <c r="G228" s="122"/>
      <c r="H228" s="122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24"/>
    </row>
    <row r="229" ht="21.75" customHeight="1">
      <c r="A229" s="122"/>
      <c r="B229" s="122"/>
      <c r="C229" s="122"/>
      <c r="D229" s="122"/>
      <c r="E229" s="122"/>
      <c r="F229" s="123"/>
      <c r="G229" s="122"/>
      <c r="H229" s="122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24"/>
    </row>
    <row r="230" ht="21.75" customHeight="1">
      <c r="A230" s="122"/>
      <c r="B230" s="122"/>
      <c r="C230" s="122"/>
      <c r="D230" s="122"/>
      <c r="E230" s="122"/>
      <c r="F230" s="123"/>
      <c r="G230" s="122"/>
      <c r="H230" s="122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24"/>
    </row>
    <row r="231" ht="21.75" customHeight="1">
      <c r="A231" s="122"/>
      <c r="B231" s="122"/>
      <c r="C231" s="122"/>
      <c r="D231" s="122"/>
      <c r="E231" s="122"/>
      <c r="F231" s="123"/>
      <c r="G231" s="122"/>
      <c r="H231" s="122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24"/>
    </row>
    <row r="232" ht="21.75" customHeight="1">
      <c r="A232" s="122"/>
      <c r="B232" s="122"/>
      <c r="C232" s="122"/>
      <c r="D232" s="122"/>
      <c r="E232" s="122"/>
      <c r="F232" s="123"/>
      <c r="G232" s="122"/>
      <c r="H232" s="122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24"/>
    </row>
    <row r="233" ht="21.75" customHeight="1">
      <c r="A233" s="122"/>
      <c r="B233" s="122"/>
      <c r="C233" s="122"/>
      <c r="D233" s="122"/>
      <c r="E233" s="122"/>
      <c r="F233" s="123"/>
      <c r="G233" s="122"/>
      <c r="H233" s="122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24"/>
    </row>
    <row r="234" ht="21.75" customHeight="1">
      <c r="A234" s="122"/>
      <c r="B234" s="122"/>
      <c r="C234" s="122"/>
      <c r="D234" s="122"/>
      <c r="E234" s="122"/>
      <c r="F234" s="123"/>
      <c r="G234" s="122"/>
      <c r="H234" s="122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24"/>
    </row>
    <row r="235" ht="21.75" customHeight="1">
      <c r="A235" s="122"/>
      <c r="B235" s="122"/>
      <c r="C235" s="122"/>
      <c r="D235" s="122"/>
      <c r="E235" s="122"/>
      <c r="F235" s="123"/>
      <c r="G235" s="122"/>
      <c r="H235" s="122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24"/>
    </row>
    <row r="236" ht="21.75" customHeight="1">
      <c r="A236" s="122"/>
      <c r="B236" s="122"/>
      <c r="C236" s="122"/>
      <c r="D236" s="122"/>
      <c r="E236" s="122"/>
      <c r="F236" s="123"/>
      <c r="G236" s="122"/>
      <c r="H236" s="122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24"/>
    </row>
    <row r="237" ht="21.75" customHeight="1">
      <c r="A237" s="122"/>
      <c r="B237" s="122"/>
      <c r="C237" s="122"/>
      <c r="D237" s="122"/>
      <c r="E237" s="122"/>
      <c r="F237" s="123"/>
      <c r="G237" s="122"/>
      <c r="H237" s="122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24"/>
    </row>
    <row r="238" ht="21.75" customHeight="1">
      <c r="A238" s="122"/>
      <c r="B238" s="122"/>
      <c r="C238" s="122"/>
      <c r="D238" s="122"/>
      <c r="E238" s="122"/>
      <c r="F238" s="123"/>
      <c r="G238" s="122"/>
      <c r="H238" s="122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24"/>
    </row>
    <row r="239" ht="21.75" customHeight="1">
      <c r="A239" s="122"/>
      <c r="B239" s="122"/>
      <c r="C239" s="122"/>
      <c r="D239" s="122"/>
      <c r="E239" s="122"/>
      <c r="F239" s="123"/>
      <c r="G239" s="122"/>
      <c r="H239" s="122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24"/>
    </row>
    <row r="240" ht="21.75" customHeight="1">
      <c r="A240" s="122"/>
      <c r="B240" s="122"/>
      <c r="C240" s="122"/>
      <c r="D240" s="122"/>
      <c r="E240" s="122"/>
      <c r="F240" s="123"/>
      <c r="G240" s="122"/>
      <c r="H240" s="122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24"/>
    </row>
    <row r="241" ht="21.75" customHeight="1">
      <c r="A241" s="122"/>
      <c r="B241" s="122"/>
      <c r="C241" s="122"/>
      <c r="D241" s="122"/>
      <c r="E241" s="122"/>
      <c r="F241" s="123"/>
      <c r="G241" s="122"/>
      <c r="H241" s="122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24"/>
    </row>
    <row r="242" ht="21.75" customHeight="1">
      <c r="A242" s="122"/>
      <c r="B242" s="122"/>
      <c r="C242" s="122"/>
      <c r="D242" s="122"/>
      <c r="E242" s="122"/>
      <c r="F242" s="123"/>
      <c r="G242" s="122"/>
      <c r="H242" s="122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24"/>
    </row>
    <row r="243" ht="21.75" customHeight="1">
      <c r="A243" s="122"/>
      <c r="B243" s="122"/>
      <c r="C243" s="122"/>
      <c r="D243" s="122"/>
      <c r="E243" s="122"/>
      <c r="F243" s="123"/>
      <c r="G243" s="122"/>
      <c r="H243" s="122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24"/>
    </row>
    <row r="244" ht="21.75" customHeight="1">
      <c r="A244" s="122"/>
      <c r="B244" s="122"/>
      <c r="C244" s="122"/>
      <c r="D244" s="122"/>
      <c r="E244" s="122"/>
      <c r="F244" s="123"/>
      <c r="G244" s="122"/>
      <c r="H244" s="122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24"/>
    </row>
    <row r="245" ht="21.75" customHeight="1">
      <c r="A245" s="122"/>
      <c r="B245" s="122"/>
      <c r="C245" s="122"/>
      <c r="D245" s="122"/>
      <c r="E245" s="122"/>
      <c r="F245" s="123"/>
      <c r="G245" s="122"/>
      <c r="H245" s="122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24"/>
    </row>
    <row r="246" ht="21.75" customHeight="1">
      <c r="A246" s="122"/>
      <c r="B246" s="122"/>
      <c r="C246" s="122"/>
      <c r="D246" s="122"/>
      <c r="E246" s="122"/>
      <c r="F246" s="123"/>
      <c r="G246" s="122"/>
      <c r="H246" s="122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24"/>
    </row>
    <row r="247" ht="21.75" customHeight="1">
      <c r="A247" s="122"/>
      <c r="B247" s="122"/>
      <c r="C247" s="122"/>
      <c r="D247" s="122"/>
      <c r="E247" s="122"/>
      <c r="F247" s="123"/>
      <c r="G247" s="122"/>
      <c r="H247" s="122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24"/>
    </row>
    <row r="248" ht="21.75" customHeight="1">
      <c r="A248" s="122"/>
      <c r="B248" s="122"/>
      <c r="C248" s="122"/>
      <c r="D248" s="122"/>
      <c r="E248" s="122"/>
      <c r="F248" s="123"/>
      <c r="G248" s="122"/>
      <c r="H248" s="122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24"/>
    </row>
    <row r="249" ht="21.75" customHeight="1">
      <c r="A249" s="122"/>
      <c r="B249" s="122"/>
      <c r="C249" s="122"/>
      <c r="D249" s="122"/>
      <c r="E249" s="122"/>
      <c r="F249" s="123"/>
      <c r="G249" s="122"/>
      <c r="H249" s="122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24"/>
    </row>
    <row r="250" ht="21.75" customHeight="1">
      <c r="A250" s="122"/>
      <c r="B250" s="122"/>
      <c r="C250" s="122"/>
      <c r="D250" s="122"/>
      <c r="E250" s="122"/>
      <c r="F250" s="123"/>
      <c r="G250" s="122"/>
      <c r="H250" s="122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24"/>
    </row>
    <row r="251" ht="21.75" customHeight="1">
      <c r="A251" s="122"/>
      <c r="B251" s="122"/>
      <c r="C251" s="122"/>
      <c r="D251" s="122"/>
      <c r="E251" s="122"/>
      <c r="F251" s="123"/>
      <c r="G251" s="122"/>
      <c r="H251" s="122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24"/>
    </row>
    <row r="252" ht="21.75" customHeight="1">
      <c r="A252" s="122"/>
      <c r="B252" s="122"/>
      <c r="C252" s="122"/>
      <c r="D252" s="122"/>
      <c r="E252" s="122"/>
      <c r="F252" s="123"/>
      <c r="G252" s="122"/>
      <c r="H252" s="122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24"/>
    </row>
    <row r="253" ht="21.75" customHeight="1">
      <c r="A253" s="122"/>
      <c r="B253" s="122"/>
      <c r="C253" s="122"/>
      <c r="D253" s="122"/>
      <c r="E253" s="122"/>
      <c r="F253" s="123"/>
      <c r="G253" s="122"/>
      <c r="H253" s="122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24"/>
    </row>
    <row r="254" ht="21.75" customHeight="1">
      <c r="A254" s="122"/>
      <c r="B254" s="122"/>
      <c r="C254" s="122"/>
      <c r="D254" s="122"/>
      <c r="E254" s="122"/>
      <c r="F254" s="123"/>
      <c r="G254" s="122"/>
      <c r="H254" s="122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24"/>
    </row>
    <row r="255" ht="21.75" customHeight="1">
      <c r="A255" s="122"/>
      <c r="B255" s="122"/>
      <c r="C255" s="122"/>
      <c r="D255" s="122"/>
      <c r="E255" s="122"/>
      <c r="F255" s="123"/>
      <c r="G255" s="122"/>
      <c r="H255" s="122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24"/>
    </row>
    <row r="256" ht="21.75" customHeight="1">
      <c r="A256" s="122"/>
      <c r="B256" s="122"/>
      <c r="C256" s="122"/>
      <c r="D256" s="122"/>
      <c r="E256" s="122"/>
      <c r="F256" s="123"/>
      <c r="G256" s="122"/>
      <c r="H256" s="122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24"/>
    </row>
    <row r="257" ht="21.75" customHeight="1">
      <c r="A257" s="122"/>
      <c r="B257" s="122"/>
      <c r="C257" s="122"/>
      <c r="D257" s="122"/>
      <c r="E257" s="122"/>
      <c r="F257" s="123"/>
      <c r="G257" s="122"/>
      <c r="H257" s="122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24"/>
    </row>
    <row r="258" ht="21.75" customHeight="1">
      <c r="A258" s="122"/>
      <c r="B258" s="122"/>
      <c r="C258" s="122"/>
      <c r="D258" s="122"/>
      <c r="E258" s="122"/>
      <c r="F258" s="123"/>
      <c r="G258" s="122"/>
      <c r="H258" s="122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24"/>
    </row>
    <row r="259" ht="21.75" customHeight="1">
      <c r="A259" s="122"/>
      <c r="B259" s="122"/>
      <c r="C259" s="122"/>
      <c r="D259" s="122"/>
      <c r="E259" s="122"/>
      <c r="F259" s="123"/>
      <c r="G259" s="122"/>
      <c r="H259" s="122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24"/>
    </row>
    <row r="260" ht="21.75" customHeight="1">
      <c r="A260" s="122"/>
      <c r="B260" s="122"/>
      <c r="C260" s="122"/>
      <c r="D260" s="122"/>
      <c r="E260" s="122"/>
      <c r="F260" s="123"/>
      <c r="G260" s="122"/>
      <c r="H260" s="122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24"/>
    </row>
    <row r="261" ht="21.75" customHeight="1">
      <c r="A261" s="122"/>
      <c r="B261" s="122"/>
      <c r="C261" s="122"/>
      <c r="D261" s="122"/>
      <c r="E261" s="122"/>
      <c r="F261" s="123"/>
      <c r="G261" s="122"/>
      <c r="H261" s="122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24"/>
    </row>
    <row r="262" ht="21.75" customHeight="1">
      <c r="A262" s="122"/>
      <c r="B262" s="122"/>
      <c r="C262" s="122"/>
      <c r="D262" s="122"/>
      <c r="E262" s="122"/>
      <c r="F262" s="123"/>
      <c r="G262" s="122"/>
      <c r="H262" s="122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24"/>
    </row>
    <row r="263" ht="21.75" customHeight="1">
      <c r="A263" s="122"/>
      <c r="B263" s="122"/>
      <c r="C263" s="122"/>
      <c r="D263" s="122"/>
      <c r="E263" s="122"/>
      <c r="F263" s="123"/>
      <c r="G263" s="122"/>
      <c r="H263" s="122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24"/>
    </row>
    <row r="264" ht="21.75" customHeight="1">
      <c r="A264" s="122"/>
      <c r="B264" s="122"/>
      <c r="C264" s="122"/>
      <c r="D264" s="122"/>
      <c r="E264" s="122"/>
      <c r="F264" s="123"/>
      <c r="G264" s="122"/>
      <c r="H264" s="122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24"/>
    </row>
    <row r="265" ht="21.75" customHeight="1">
      <c r="A265" s="122"/>
      <c r="B265" s="122"/>
      <c r="C265" s="122"/>
      <c r="D265" s="122"/>
      <c r="E265" s="122"/>
      <c r="F265" s="123"/>
      <c r="G265" s="122"/>
      <c r="H265" s="122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24"/>
    </row>
    <row r="266" ht="21.75" customHeight="1">
      <c r="A266" s="122"/>
      <c r="B266" s="122"/>
      <c r="C266" s="122"/>
      <c r="D266" s="122"/>
      <c r="E266" s="122"/>
      <c r="F266" s="123"/>
      <c r="G266" s="122"/>
      <c r="H266" s="122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24"/>
    </row>
    <row r="267" ht="21.75" customHeight="1">
      <c r="A267" s="122"/>
      <c r="B267" s="122"/>
      <c r="C267" s="122"/>
      <c r="D267" s="122"/>
      <c r="E267" s="122"/>
      <c r="F267" s="123"/>
      <c r="G267" s="122"/>
      <c r="H267" s="122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24"/>
    </row>
    <row r="268" ht="21.75" customHeight="1">
      <c r="A268" s="122"/>
      <c r="B268" s="122"/>
      <c r="C268" s="122"/>
      <c r="D268" s="122"/>
      <c r="E268" s="122"/>
      <c r="F268" s="123"/>
      <c r="G268" s="122"/>
      <c r="H268" s="122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24"/>
    </row>
    <row r="269" ht="21.75" customHeight="1">
      <c r="A269" s="122"/>
      <c r="B269" s="122"/>
      <c r="C269" s="122"/>
      <c r="D269" s="122"/>
      <c r="E269" s="122"/>
      <c r="F269" s="123"/>
      <c r="G269" s="122"/>
      <c r="H269" s="122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24"/>
    </row>
    <row r="270" ht="21.75" customHeight="1">
      <c r="A270" s="122"/>
      <c r="B270" s="122"/>
      <c r="C270" s="122"/>
      <c r="D270" s="122"/>
      <c r="E270" s="122"/>
      <c r="F270" s="123"/>
      <c r="G270" s="122"/>
      <c r="H270" s="122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24"/>
    </row>
    <row r="271" ht="21.75" customHeight="1">
      <c r="A271" s="122"/>
      <c r="B271" s="122"/>
      <c r="C271" s="122"/>
      <c r="D271" s="122"/>
      <c r="E271" s="122"/>
      <c r="F271" s="123"/>
      <c r="G271" s="122"/>
      <c r="H271" s="122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24"/>
    </row>
    <row r="272" ht="21.75" customHeight="1">
      <c r="A272" s="122"/>
      <c r="B272" s="122"/>
      <c r="C272" s="122"/>
      <c r="D272" s="122"/>
      <c r="E272" s="122"/>
      <c r="F272" s="123"/>
      <c r="G272" s="122"/>
      <c r="H272" s="122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24"/>
    </row>
    <row r="273" ht="21.75" customHeight="1">
      <c r="A273" s="122"/>
      <c r="B273" s="122"/>
      <c r="C273" s="122"/>
      <c r="D273" s="122"/>
      <c r="E273" s="122"/>
      <c r="F273" s="123"/>
      <c r="G273" s="122"/>
      <c r="H273" s="122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24"/>
    </row>
    <row r="274" ht="21.75" customHeight="1">
      <c r="A274" s="122"/>
      <c r="B274" s="122"/>
      <c r="C274" s="122"/>
      <c r="D274" s="122"/>
      <c r="E274" s="122"/>
      <c r="F274" s="123"/>
      <c r="G274" s="122"/>
      <c r="H274" s="122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24"/>
    </row>
    <row r="275" ht="21.75" customHeight="1">
      <c r="A275" s="122"/>
      <c r="B275" s="122"/>
      <c r="C275" s="122"/>
      <c r="D275" s="122"/>
      <c r="E275" s="122"/>
      <c r="F275" s="123"/>
      <c r="G275" s="122"/>
      <c r="H275" s="122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24"/>
    </row>
    <row r="276" ht="21.75" customHeight="1">
      <c r="A276" s="122"/>
      <c r="B276" s="122"/>
      <c r="C276" s="122"/>
      <c r="D276" s="122"/>
      <c r="E276" s="122"/>
      <c r="F276" s="123"/>
      <c r="G276" s="122"/>
      <c r="H276" s="122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24"/>
    </row>
    <row r="277" ht="21.75" customHeight="1">
      <c r="A277" s="122"/>
      <c r="B277" s="122"/>
      <c r="C277" s="122"/>
      <c r="D277" s="122"/>
      <c r="E277" s="122"/>
      <c r="F277" s="123"/>
      <c r="G277" s="122"/>
      <c r="H277" s="122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24"/>
    </row>
    <row r="278" ht="21.75" customHeight="1">
      <c r="A278" s="122"/>
      <c r="B278" s="122"/>
      <c r="C278" s="122"/>
      <c r="D278" s="122"/>
      <c r="E278" s="122"/>
      <c r="F278" s="123"/>
      <c r="G278" s="122"/>
      <c r="H278" s="122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24"/>
    </row>
    <row r="279" ht="21.75" customHeight="1">
      <c r="A279" s="122"/>
      <c r="B279" s="122"/>
      <c r="C279" s="122"/>
      <c r="D279" s="122"/>
      <c r="E279" s="122"/>
      <c r="F279" s="123"/>
      <c r="G279" s="122"/>
      <c r="H279" s="122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24"/>
    </row>
    <row r="280" ht="21.75" customHeight="1">
      <c r="A280" s="122"/>
      <c r="B280" s="122"/>
      <c r="C280" s="122"/>
      <c r="D280" s="122"/>
      <c r="E280" s="122"/>
      <c r="F280" s="123"/>
      <c r="G280" s="122"/>
      <c r="H280" s="122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24"/>
    </row>
    <row r="281" ht="21.75" customHeight="1">
      <c r="A281" s="122"/>
      <c r="B281" s="122"/>
      <c r="C281" s="122"/>
      <c r="D281" s="122"/>
      <c r="E281" s="122"/>
      <c r="F281" s="123"/>
      <c r="G281" s="122"/>
      <c r="H281" s="122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24"/>
    </row>
    <row r="282" ht="21.75" customHeight="1">
      <c r="A282" s="122"/>
      <c r="B282" s="122"/>
      <c r="C282" s="122"/>
      <c r="D282" s="122"/>
      <c r="E282" s="122"/>
      <c r="F282" s="123"/>
      <c r="G282" s="122"/>
      <c r="H282" s="122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24"/>
    </row>
    <row r="283" ht="21.75" customHeight="1">
      <c r="A283" s="122"/>
      <c r="B283" s="122"/>
      <c r="C283" s="122"/>
      <c r="D283" s="122"/>
      <c r="E283" s="122"/>
      <c r="F283" s="123"/>
      <c r="G283" s="122"/>
      <c r="H283" s="122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24"/>
    </row>
    <row r="284" ht="21.75" customHeight="1">
      <c r="A284" s="122"/>
      <c r="B284" s="122"/>
      <c r="C284" s="122"/>
      <c r="D284" s="122"/>
      <c r="E284" s="122"/>
      <c r="F284" s="123"/>
      <c r="G284" s="122"/>
      <c r="H284" s="122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24"/>
    </row>
    <row r="285" ht="21.75" customHeight="1">
      <c r="A285" s="122"/>
      <c r="B285" s="122"/>
      <c r="C285" s="122"/>
      <c r="D285" s="122"/>
      <c r="E285" s="122"/>
      <c r="F285" s="123"/>
      <c r="G285" s="122"/>
      <c r="H285" s="122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24"/>
    </row>
    <row r="286" ht="21.75" customHeight="1">
      <c r="A286" s="122"/>
      <c r="B286" s="122"/>
      <c r="C286" s="122"/>
      <c r="D286" s="122"/>
      <c r="E286" s="122"/>
      <c r="F286" s="123"/>
      <c r="G286" s="122"/>
      <c r="H286" s="122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24"/>
    </row>
    <row r="287" ht="21.75" customHeight="1">
      <c r="A287" s="122"/>
      <c r="B287" s="122"/>
      <c r="C287" s="122"/>
      <c r="D287" s="122"/>
      <c r="E287" s="122"/>
      <c r="F287" s="123"/>
      <c r="G287" s="122"/>
      <c r="H287" s="122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24"/>
    </row>
    <row r="288" ht="21.75" customHeight="1">
      <c r="A288" s="122"/>
      <c r="B288" s="122"/>
      <c r="C288" s="122"/>
      <c r="D288" s="122"/>
      <c r="E288" s="122"/>
      <c r="F288" s="123"/>
      <c r="G288" s="122"/>
      <c r="H288" s="122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24"/>
    </row>
    <row r="289" ht="21.75" customHeight="1">
      <c r="A289" s="122"/>
      <c r="B289" s="122"/>
      <c r="C289" s="122"/>
      <c r="D289" s="122"/>
      <c r="E289" s="122"/>
      <c r="F289" s="123"/>
      <c r="G289" s="122"/>
      <c r="H289" s="122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24"/>
    </row>
    <row r="290" ht="21.75" customHeight="1">
      <c r="A290" s="122"/>
      <c r="B290" s="122"/>
      <c r="C290" s="122"/>
      <c r="D290" s="122"/>
      <c r="E290" s="122"/>
      <c r="F290" s="123"/>
      <c r="G290" s="122"/>
      <c r="H290" s="122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24"/>
    </row>
    <row r="291" ht="21.75" customHeight="1">
      <c r="A291" s="122"/>
      <c r="B291" s="122"/>
      <c r="C291" s="122"/>
      <c r="D291" s="122"/>
      <c r="E291" s="122"/>
      <c r="F291" s="123"/>
      <c r="G291" s="122"/>
      <c r="H291" s="122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24"/>
    </row>
    <row r="292" ht="21.75" customHeight="1">
      <c r="A292" s="122"/>
      <c r="B292" s="122"/>
      <c r="C292" s="122"/>
      <c r="D292" s="122"/>
      <c r="E292" s="122"/>
      <c r="F292" s="123"/>
      <c r="G292" s="122"/>
      <c r="H292" s="122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24"/>
    </row>
    <row r="293" ht="21.75" customHeight="1">
      <c r="A293" s="122"/>
      <c r="B293" s="122"/>
      <c r="C293" s="122"/>
      <c r="D293" s="122"/>
      <c r="E293" s="122"/>
      <c r="F293" s="123"/>
      <c r="G293" s="122"/>
      <c r="H293" s="122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24"/>
    </row>
    <row r="294" ht="21.75" customHeight="1">
      <c r="A294" s="122"/>
      <c r="B294" s="122"/>
      <c r="C294" s="122"/>
      <c r="D294" s="122"/>
      <c r="E294" s="122"/>
      <c r="F294" s="123"/>
      <c r="G294" s="122"/>
      <c r="H294" s="122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24"/>
    </row>
    <row r="295" ht="21.75" customHeight="1">
      <c r="A295" s="122"/>
      <c r="B295" s="122"/>
      <c r="C295" s="122"/>
      <c r="D295" s="122"/>
      <c r="E295" s="122"/>
      <c r="F295" s="123"/>
      <c r="G295" s="122"/>
      <c r="H295" s="122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24"/>
    </row>
    <row r="296" ht="21.75" customHeight="1">
      <c r="A296" s="122"/>
      <c r="B296" s="122"/>
      <c r="C296" s="122"/>
      <c r="D296" s="122"/>
      <c r="E296" s="122"/>
      <c r="F296" s="123"/>
      <c r="G296" s="122"/>
      <c r="H296" s="122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24"/>
    </row>
    <row r="297" ht="21.75" customHeight="1">
      <c r="A297" s="122"/>
      <c r="B297" s="122"/>
      <c r="C297" s="122"/>
      <c r="D297" s="122"/>
      <c r="E297" s="122"/>
      <c r="F297" s="123"/>
      <c r="G297" s="122"/>
      <c r="H297" s="122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24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D$297">
    <filterColumn colId="24">
      <filters blank="1">
        <filter val="active"/>
      </filters>
    </filterColumn>
    <sortState ref="A1:AD297">
      <sortCondition ref="G1:G297"/>
      <sortCondition ref="E1:E297"/>
      <sortCondition ref="A1:A297"/>
    </sortState>
  </autoFilter>
  <customSheetViews>
    <customSheetView guid="{6CAE2670-F5F7-4FDB-8894-27544A70AEAB}" filter="1" showAutoFilter="1">
      <autoFilter ref="$A$1:$AD$69"/>
      <extLst>
        <ext uri="GoogleSheetsCustomDataVersion1">
          <go:sheetsCustomData xmlns:go="http://customooxmlschemas.google.com/" filterViewId="1083658290"/>
        </ext>
      </extLst>
    </customSheetView>
    <customSheetView guid="{0ECEE35A-8C9B-4450-A59E-32E9DD6F7C3C}" filter="1" showAutoFilter="1">
      <autoFilter ref="$A$1:$AD$297">
        <filterColumn colId="24">
          <filters blank="1">
            <filter val="pending"/>
          </filters>
        </filterColumn>
        <sortState ref="A1:AD297">
          <sortCondition ref="A1:A297"/>
        </sortState>
      </autoFilter>
      <extLst>
        <ext uri="GoogleSheetsCustomDataVersion1">
          <go:sheetsCustomData xmlns:go="http://customooxmlschemas.google.com/" filterViewId="743566180"/>
        </ext>
      </extLst>
    </customSheetView>
  </customSheetViews>
  <dataValidations>
    <dataValidation type="custom" allowBlank="1" showDropDown="1" sqref="P6:P7 O9:P9 P22 O36:P36 AB36 O45:P45 P46:P47 P51 O56:P56 P57 P66 P68 O74:P75 P76:P80 P82 O83:P83 AB83:AB85 P84:P86 P88 O91:P91 P92 O93:P93 P95 AB95 O96:P96">
      <formula1>OR(NOT(ISERROR(DATEVALUE(O6))), AND(ISNUMBER(O6), LEFT(CELL("format", O6))="D"))</formula1>
    </dataValidation>
    <dataValidation type="list" allowBlank="1" sqref="D86 D89:D96">
      <formula1>Sheet2!$A$2:$A$3</formula1>
    </dataValidation>
    <dataValidation type="list" allowBlank="1" sqref="E22 E75:E82 E84:E86 E88:E96">
      <formula1>Sheet2!$B$2:$B$38</formula1>
    </dataValidation>
    <dataValidation type="list" allowBlank="1" sqref="X9 X22 X51 X74:X96">
      <formula1>Sheet2!$F$2:$F$3</formula1>
    </dataValidation>
  </dataValidations>
  <hyperlinks>
    <hyperlink r:id="rId1" ref="V2"/>
    <hyperlink r:id="rId2" ref="V4"/>
    <hyperlink r:id="rId3" ref="V5"/>
    <hyperlink r:id="rId4" ref="AD6"/>
    <hyperlink r:id="rId5" ref="AD7"/>
    <hyperlink r:id="rId6" ref="V8"/>
    <hyperlink r:id="rId7" ref="AD9"/>
    <hyperlink r:id="rId8" ref="AD12"/>
    <hyperlink r:id="rId9" ref="V13"/>
    <hyperlink r:id="rId10" ref="V14"/>
    <hyperlink r:id="rId11" ref="AD14"/>
    <hyperlink r:id="rId12" ref="AD15"/>
    <hyperlink r:id="rId13" ref="V16"/>
    <hyperlink r:id="rId14" ref="V17"/>
    <hyperlink r:id="rId15" ref="AD18"/>
    <hyperlink r:id="rId16" ref="V19"/>
    <hyperlink r:id="rId17" ref="R20"/>
    <hyperlink r:id="rId18" ref="V20"/>
    <hyperlink r:id="rId19" ref="AD22"/>
    <hyperlink r:id="rId20" ref="V23"/>
    <hyperlink r:id="rId21" ref="V24"/>
    <hyperlink r:id="rId22" ref="V25"/>
    <hyperlink r:id="rId23" ref="V26"/>
    <hyperlink r:id="rId24" ref="R27"/>
    <hyperlink r:id="rId25" ref="V27"/>
    <hyperlink r:id="rId26" ref="V28"/>
    <hyperlink r:id="rId27" ref="V29"/>
    <hyperlink r:id="rId28" ref="V30"/>
    <hyperlink r:id="rId29" ref="V31"/>
    <hyperlink r:id="rId30" ref="V32"/>
    <hyperlink r:id="rId31" ref="V33"/>
    <hyperlink r:id="rId32" ref="V34"/>
    <hyperlink r:id="rId33" ref="V35"/>
    <hyperlink r:id="rId34" ref="AD36"/>
    <hyperlink r:id="rId35" ref="V37"/>
    <hyperlink r:id="rId36" ref="V38"/>
    <hyperlink r:id="rId37" ref="AD39"/>
    <hyperlink r:id="rId38" ref="AD40"/>
    <hyperlink r:id="rId39" ref="V41"/>
    <hyperlink r:id="rId40" ref="V42"/>
    <hyperlink r:id="rId41" ref="AD43"/>
    <hyperlink r:id="rId42" ref="AD44"/>
    <hyperlink r:id="rId43" ref="AD45"/>
    <hyperlink r:id="rId44" ref="AD46"/>
    <hyperlink r:id="rId45" ref="AD47"/>
    <hyperlink r:id="rId46" ref="R48"/>
    <hyperlink r:id="rId47" ref="V48"/>
    <hyperlink r:id="rId48" ref="V49"/>
    <hyperlink r:id="rId49" ref="AD51"/>
    <hyperlink r:id="rId50" ref="V53"/>
    <hyperlink r:id="rId51" ref="V54"/>
    <hyperlink r:id="rId52" ref="V55"/>
    <hyperlink r:id="rId53" ref="AD57"/>
    <hyperlink r:id="rId54" ref="V58"/>
    <hyperlink r:id="rId55" ref="AD58"/>
    <hyperlink r:id="rId56" ref="V60"/>
    <hyperlink r:id="rId57" ref="V61"/>
    <hyperlink r:id="rId58" ref="AD63"/>
    <hyperlink r:id="rId59" ref="V64"/>
    <hyperlink r:id="rId60" ref="V65"/>
    <hyperlink r:id="rId61" ref="AD66"/>
    <hyperlink r:id="rId62" ref="V67"/>
    <hyperlink r:id="rId63" ref="AD68"/>
    <hyperlink r:id="rId64" ref="V69"/>
    <hyperlink r:id="rId65" ref="AD70"/>
    <hyperlink r:id="rId66" ref="AD71"/>
    <hyperlink r:id="rId67" ref="V72"/>
    <hyperlink r:id="rId68" ref="V73"/>
    <hyperlink r:id="rId69" ref="AD73"/>
    <hyperlink r:id="rId70" ref="AD74"/>
    <hyperlink r:id="rId71" ref="AD75"/>
    <hyperlink r:id="rId72" ref="AD76"/>
    <hyperlink r:id="rId73" ref="AD77"/>
    <hyperlink r:id="rId74" ref="AD78"/>
    <hyperlink r:id="rId75" ref="AD79"/>
    <hyperlink r:id="rId76" ref="AD80"/>
    <hyperlink r:id="rId77" ref="AD81"/>
    <hyperlink r:id="rId78" ref="AD82"/>
    <hyperlink r:id="rId79" ref="AD83"/>
    <hyperlink r:id="rId80" ref="AD84"/>
    <hyperlink r:id="rId81" ref="AD85"/>
    <hyperlink r:id="rId82" ref="AD86"/>
    <hyperlink r:id="rId83" ref="AD87"/>
    <hyperlink r:id="rId84" ref="AD88"/>
    <hyperlink r:id="rId85" ref="AD89"/>
    <hyperlink r:id="rId86" ref="V90"/>
    <hyperlink r:id="rId87" ref="AD90"/>
    <hyperlink r:id="rId88" ref="AD91"/>
    <hyperlink r:id="rId89" ref="AD92"/>
    <hyperlink r:id="rId90" ref="AD93"/>
    <hyperlink r:id="rId91" ref="AD94"/>
    <hyperlink r:id="rId92" ref="AD95"/>
    <hyperlink r:id="rId93" ref="V96"/>
    <hyperlink r:id="rId94" ref="AD96"/>
  </hyperlinks>
  <printOptions/>
  <pageMargins bottom="0.8279569892473119" footer="0.0" header="0.0" left="0.5086021505376344" right="0.36666666666666664" top="0.6268817204301076"/>
  <pageSetup scale="60" orientation="landscape"/>
  <drawing r:id="rId9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7.57"/>
    <col customWidth="1" min="2" max="2" width="45.0"/>
    <col customWidth="1" min="3" max="3" width="18.14"/>
    <col customWidth="1" min="4" max="6" width="14.43"/>
  </cols>
  <sheetData>
    <row r="1">
      <c r="A1" s="125"/>
      <c r="B1" s="126"/>
      <c r="C1" s="124"/>
    </row>
    <row r="2">
      <c r="C2" s="124"/>
    </row>
    <row r="3">
      <c r="C3" s="124"/>
    </row>
    <row r="4">
      <c r="A4" s="125"/>
      <c r="B4" s="126"/>
      <c r="C4" s="124"/>
    </row>
    <row r="5">
      <c r="A5" s="125"/>
      <c r="B5" s="126"/>
      <c r="C5" s="124"/>
    </row>
    <row r="6">
      <c r="A6" s="125"/>
      <c r="B6" s="126"/>
      <c r="C6" s="124"/>
    </row>
    <row r="7">
      <c r="A7" s="125"/>
      <c r="B7" s="126"/>
      <c r="C7" s="124"/>
    </row>
    <row r="8">
      <c r="A8" s="125"/>
      <c r="B8" s="126"/>
      <c r="C8" s="124"/>
    </row>
    <row r="9">
      <c r="A9" s="125"/>
      <c r="B9" s="126"/>
      <c r="C9" s="124"/>
    </row>
    <row r="10">
      <c r="A10" s="125"/>
      <c r="B10" s="126"/>
      <c r="C10" s="124"/>
    </row>
    <row r="11">
      <c r="A11" s="125"/>
      <c r="B11" s="126"/>
      <c r="C11" s="124"/>
    </row>
    <row r="12">
      <c r="A12" s="125"/>
      <c r="B12" s="126"/>
      <c r="C12" s="124"/>
    </row>
    <row r="13">
      <c r="A13" s="125"/>
      <c r="B13" s="126"/>
      <c r="C13" s="124"/>
    </row>
    <row r="14">
      <c r="A14" s="125"/>
      <c r="B14" s="126"/>
      <c r="C14" s="124"/>
    </row>
    <row r="15">
      <c r="A15" s="125"/>
      <c r="B15" s="126"/>
      <c r="C15" s="124"/>
    </row>
    <row r="16">
      <c r="A16" s="125"/>
      <c r="B16" s="126"/>
      <c r="C16" s="124"/>
    </row>
    <row r="17">
      <c r="A17" s="125"/>
      <c r="B17" s="126"/>
      <c r="C17" s="124"/>
    </row>
    <row r="18">
      <c r="A18" s="125"/>
      <c r="B18" s="126"/>
      <c r="C18" s="124"/>
    </row>
    <row r="19">
      <c r="A19" s="125"/>
      <c r="B19" s="126"/>
      <c r="C19" s="124"/>
    </row>
    <row r="20">
      <c r="A20" s="125"/>
      <c r="B20" s="126"/>
      <c r="C20" s="124"/>
    </row>
    <row r="21" ht="15.75" customHeight="1">
      <c r="A21" s="125"/>
      <c r="B21" s="126"/>
      <c r="C21" s="124"/>
    </row>
    <row r="22" ht="15.75" customHeight="1">
      <c r="A22" s="125"/>
      <c r="B22" s="126"/>
      <c r="C22" s="124"/>
    </row>
    <row r="23" ht="15.75" customHeight="1">
      <c r="A23" s="125"/>
      <c r="B23" s="126"/>
      <c r="C23" s="124"/>
    </row>
    <row r="24" ht="15.75" customHeight="1">
      <c r="A24" s="125"/>
      <c r="B24" s="126"/>
      <c r="C24" s="124"/>
    </row>
    <row r="25" ht="15.75" customHeight="1">
      <c r="A25" s="125"/>
      <c r="B25" s="126"/>
      <c r="C25" s="124"/>
    </row>
    <row r="26" ht="15.75" customHeight="1">
      <c r="A26" s="125"/>
      <c r="B26" s="126"/>
      <c r="C26" s="124"/>
    </row>
    <row r="27" ht="15.75" customHeight="1">
      <c r="A27" s="125"/>
      <c r="B27" s="126"/>
      <c r="C27" s="124"/>
    </row>
    <row r="28" ht="15.75" customHeight="1">
      <c r="A28" s="125"/>
      <c r="B28" s="126"/>
      <c r="C28" s="124"/>
    </row>
    <row r="29" ht="15.75" customHeight="1">
      <c r="A29" s="125"/>
      <c r="B29" s="126"/>
      <c r="C29" s="124"/>
    </row>
    <row r="30" ht="15.75" customHeight="1">
      <c r="A30" s="125"/>
      <c r="B30" s="126"/>
      <c r="C30" s="124"/>
    </row>
    <row r="31" ht="15.75" customHeight="1">
      <c r="A31" s="125"/>
      <c r="B31" s="126"/>
      <c r="C31" s="124"/>
    </row>
    <row r="32" ht="15.75" customHeight="1">
      <c r="A32" s="125"/>
      <c r="B32" s="126"/>
      <c r="C32" s="124"/>
    </row>
    <row r="33" ht="15.75" customHeight="1">
      <c r="A33" s="125"/>
      <c r="B33" s="126"/>
      <c r="C33" s="124"/>
    </row>
    <row r="34" ht="15.75" customHeight="1">
      <c r="A34" s="125"/>
      <c r="B34" s="126"/>
      <c r="C34" s="124"/>
    </row>
    <row r="35" ht="15.75" customHeight="1">
      <c r="A35" s="125"/>
      <c r="B35" s="126"/>
      <c r="C35" s="124"/>
    </row>
    <row r="36" ht="15.75" customHeight="1">
      <c r="A36" s="125"/>
      <c r="B36" s="126"/>
      <c r="C36" s="124"/>
    </row>
    <row r="37" ht="15.75" customHeight="1">
      <c r="A37" s="125"/>
      <c r="B37" s="126"/>
      <c r="C37" s="124"/>
    </row>
    <row r="38" ht="15.75" customHeight="1">
      <c r="A38" s="125"/>
      <c r="B38" s="126"/>
      <c r="C38" s="124"/>
    </row>
    <row r="39" ht="15.75" customHeight="1">
      <c r="A39" s="125"/>
      <c r="B39" s="126"/>
      <c r="C39" s="124"/>
    </row>
    <row r="40" ht="15.75" customHeight="1">
      <c r="A40" s="125"/>
      <c r="B40" s="126"/>
      <c r="C40" s="124"/>
    </row>
    <row r="41" ht="15.75" customHeight="1">
      <c r="A41" s="125"/>
      <c r="B41" s="126"/>
      <c r="C41" s="124"/>
    </row>
    <row r="42" ht="15.75" customHeight="1">
      <c r="A42" s="125"/>
      <c r="B42" s="126"/>
      <c r="C42" s="124"/>
    </row>
    <row r="43" ht="15.75" customHeight="1">
      <c r="A43" s="125"/>
      <c r="B43" s="126"/>
      <c r="C43" s="124"/>
    </row>
    <row r="44" ht="15.75" customHeight="1">
      <c r="A44" s="125"/>
      <c r="B44" s="126"/>
      <c r="C44" s="124"/>
    </row>
    <row r="45" ht="15.75" customHeight="1">
      <c r="A45" s="125"/>
      <c r="B45" s="126"/>
      <c r="C45" s="124"/>
    </row>
    <row r="46" ht="15.75" customHeight="1">
      <c r="A46" s="125"/>
      <c r="B46" s="126"/>
      <c r="C46" s="124"/>
    </row>
    <row r="47" ht="15.75" customHeight="1">
      <c r="A47" s="125"/>
      <c r="B47" s="126"/>
      <c r="C47" s="124"/>
    </row>
    <row r="48" ht="15.75" customHeight="1">
      <c r="A48" s="125"/>
      <c r="B48" s="126"/>
      <c r="C48" s="124"/>
    </row>
    <row r="49" ht="15.75" customHeight="1">
      <c r="A49" s="125"/>
      <c r="B49" s="126"/>
      <c r="C49" s="124"/>
    </row>
    <row r="50" ht="15.75" customHeight="1">
      <c r="A50" s="125"/>
      <c r="B50" s="126"/>
      <c r="C50" s="124"/>
    </row>
    <row r="51" ht="15.75" customHeight="1">
      <c r="A51" s="125"/>
      <c r="B51" s="126"/>
      <c r="C51" s="124"/>
    </row>
    <row r="52" ht="15.75" customHeight="1">
      <c r="A52" s="125"/>
      <c r="B52" s="126"/>
      <c r="C52" s="124"/>
    </row>
    <row r="53" ht="15.75" customHeight="1">
      <c r="A53" s="125"/>
      <c r="B53" s="126"/>
      <c r="C53" s="124"/>
    </row>
    <row r="54" ht="15.75" customHeight="1">
      <c r="A54" s="125"/>
      <c r="B54" s="126"/>
      <c r="C54" s="124"/>
    </row>
    <row r="55" ht="15.75" customHeight="1">
      <c r="A55" s="125"/>
      <c r="B55" s="126"/>
      <c r="C55" s="124"/>
    </row>
    <row r="56" ht="15.75" customHeight="1">
      <c r="A56" s="125"/>
      <c r="B56" s="126"/>
      <c r="C56" s="124"/>
    </row>
    <row r="57" ht="15.75" customHeight="1">
      <c r="A57" s="125"/>
      <c r="B57" s="126"/>
      <c r="C57" s="124"/>
    </row>
    <row r="58" ht="15.75" customHeight="1">
      <c r="A58" s="125"/>
      <c r="B58" s="126"/>
      <c r="C58" s="124"/>
    </row>
    <row r="59" ht="15.75" customHeight="1">
      <c r="A59" s="125"/>
      <c r="B59" s="126"/>
      <c r="C59" s="124"/>
    </row>
    <row r="60" ht="15.75" customHeight="1">
      <c r="A60" s="125"/>
      <c r="B60" s="126"/>
      <c r="C60" s="124"/>
    </row>
    <row r="61" ht="15.75" customHeight="1">
      <c r="A61" s="125"/>
      <c r="B61" s="126"/>
      <c r="C61" s="124"/>
    </row>
    <row r="62" ht="15.75" customHeight="1">
      <c r="A62" s="125"/>
      <c r="B62" s="126"/>
      <c r="C62" s="124"/>
    </row>
    <row r="63" ht="15.75" customHeight="1">
      <c r="A63" s="125"/>
      <c r="B63" s="126"/>
      <c r="C63" s="124"/>
    </row>
    <row r="64" ht="15.75" customHeight="1">
      <c r="A64" s="125"/>
      <c r="B64" s="126"/>
      <c r="C64" s="124"/>
    </row>
    <row r="65" ht="15.75" customHeight="1">
      <c r="A65" s="125"/>
      <c r="B65" s="126"/>
      <c r="C65" s="124"/>
    </row>
    <row r="66" ht="15.75" customHeight="1">
      <c r="A66" s="125"/>
      <c r="B66" s="126"/>
      <c r="C66" s="124"/>
    </row>
    <row r="67" ht="15.75" customHeight="1">
      <c r="A67" s="125"/>
      <c r="B67" s="126"/>
      <c r="C67" s="124"/>
    </row>
    <row r="68" ht="15.75" customHeight="1">
      <c r="A68" s="125"/>
      <c r="B68" s="126"/>
      <c r="C68" s="124"/>
    </row>
    <row r="69" ht="15.75" customHeight="1">
      <c r="A69" s="125"/>
      <c r="B69" s="126"/>
      <c r="C69" s="124"/>
    </row>
    <row r="70" ht="15.75" customHeight="1">
      <c r="A70" s="125"/>
      <c r="B70" s="126"/>
      <c r="C70" s="124"/>
    </row>
    <row r="71" ht="15.75" customHeight="1">
      <c r="A71" s="125"/>
      <c r="B71" s="126"/>
      <c r="C71" s="124"/>
    </row>
    <row r="72" ht="15.75" customHeight="1">
      <c r="A72" s="125"/>
      <c r="B72" s="126"/>
      <c r="C72" s="124"/>
    </row>
    <row r="73" ht="15.75" customHeight="1">
      <c r="A73" s="125"/>
      <c r="B73" s="126"/>
      <c r="C73" s="124"/>
    </row>
    <row r="74" ht="15.75" customHeight="1">
      <c r="A74" s="125"/>
      <c r="B74" s="126"/>
      <c r="C74" s="124"/>
    </row>
    <row r="75" ht="15.75" customHeight="1">
      <c r="A75" s="125"/>
      <c r="B75" s="126"/>
      <c r="C75" s="124"/>
    </row>
    <row r="76" ht="15.75" customHeight="1">
      <c r="A76" s="125"/>
      <c r="B76" s="126"/>
      <c r="C76" s="124"/>
    </row>
    <row r="77" ht="15.75" customHeight="1">
      <c r="A77" s="125"/>
      <c r="B77" s="126"/>
      <c r="C77" s="124"/>
    </row>
    <row r="78" ht="15.75" customHeight="1">
      <c r="A78" s="125"/>
      <c r="B78" s="126"/>
      <c r="C78" s="124"/>
    </row>
    <row r="79" ht="15.75" customHeight="1">
      <c r="A79" s="125"/>
      <c r="B79" s="126"/>
      <c r="C79" s="124"/>
    </row>
    <row r="80" ht="15.75" customHeight="1">
      <c r="A80" s="125"/>
      <c r="B80" s="126"/>
      <c r="C80" s="124"/>
    </row>
    <row r="81" ht="15.75" customHeight="1">
      <c r="A81" s="125"/>
      <c r="B81" s="126"/>
      <c r="C81" s="124"/>
    </row>
    <row r="82" ht="15.75" customHeight="1">
      <c r="A82" s="125"/>
      <c r="B82" s="126"/>
      <c r="C82" s="124"/>
    </row>
    <row r="83" ht="15.75" customHeight="1">
      <c r="A83" s="125"/>
      <c r="B83" s="126"/>
      <c r="C83" s="124"/>
    </row>
    <row r="84" ht="15.75" customHeight="1">
      <c r="A84" s="125"/>
      <c r="B84" s="126"/>
      <c r="C84" s="124"/>
    </row>
    <row r="85" ht="15.75" customHeight="1">
      <c r="A85" s="125"/>
      <c r="B85" s="126"/>
      <c r="C85" s="124"/>
    </row>
    <row r="86" ht="15.75" customHeight="1">
      <c r="A86" s="125"/>
      <c r="B86" s="126"/>
      <c r="C86" s="124"/>
    </row>
    <row r="87" ht="15.75" customHeight="1">
      <c r="A87" s="125"/>
      <c r="B87" s="126"/>
      <c r="C87" s="124"/>
    </row>
    <row r="88" ht="15.75" customHeight="1">
      <c r="A88" s="125"/>
      <c r="B88" s="126"/>
      <c r="C88" s="124"/>
    </row>
    <row r="89" ht="15.75" customHeight="1">
      <c r="A89" s="125"/>
      <c r="B89" s="126"/>
      <c r="C89" s="124"/>
    </row>
    <row r="90" ht="15.75" customHeight="1">
      <c r="A90" s="125"/>
      <c r="B90" s="126"/>
      <c r="C90" s="124"/>
    </row>
    <row r="91" ht="15.75" customHeight="1">
      <c r="A91" s="125"/>
      <c r="B91" s="126"/>
      <c r="C91" s="124"/>
    </row>
    <row r="92" ht="15.75" customHeight="1">
      <c r="A92" s="125"/>
      <c r="B92" s="126"/>
      <c r="C92" s="124"/>
    </row>
    <row r="93" ht="15.75" customHeight="1">
      <c r="A93" s="125"/>
      <c r="B93" s="126"/>
      <c r="C93" s="124"/>
    </row>
    <row r="94" ht="15.75" customHeight="1">
      <c r="A94" s="125"/>
      <c r="B94" s="126"/>
      <c r="C94" s="124"/>
    </row>
    <row r="95" ht="15.75" customHeight="1">
      <c r="A95" s="125"/>
      <c r="B95" s="126"/>
      <c r="C95" s="124"/>
    </row>
    <row r="96" ht="15.75" customHeight="1">
      <c r="A96" s="125"/>
      <c r="B96" s="126"/>
      <c r="C96" s="124"/>
    </row>
    <row r="97" ht="15.75" customHeight="1">
      <c r="A97" s="125"/>
      <c r="B97" s="126"/>
      <c r="C97" s="124"/>
    </row>
    <row r="98" ht="15.75" customHeight="1">
      <c r="A98" s="125"/>
      <c r="B98" s="126"/>
      <c r="C98" s="124"/>
    </row>
    <row r="99" ht="15.75" customHeight="1">
      <c r="A99" s="125"/>
      <c r="B99" s="126"/>
      <c r="C99" s="124"/>
    </row>
    <row r="100" ht="15.75" customHeight="1">
      <c r="A100" s="125"/>
      <c r="B100" s="126"/>
      <c r="C100" s="124"/>
    </row>
    <row r="101" ht="15.75" customHeight="1">
      <c r="A101" s="125"/>
      <c r="B101" s="126"/>
      <c r="C101" s="124"/>
    </row>
    <row r="102" ht="15.75" customHeight="1">
      <c r="A102" s="125"/>
      <c r="B102" s="126"/>
      <c r="C102" s="124"/>
    </row>
    <row r="103" ht="15.75" customHeight="1">
      <c r="A103" s="125"/>
      <c r="B103" s="126"/>
      <c r="C103" s="124"/>
    </row>
    <row r="104" ht="15.75" customHeight="1">
      <c r="A104" s="125"/>
      <c r="B104" s="126"/>
      <c r="C104" s="124"/>
    </row>
    <row r="105" ht="15.75" customHeight="1">
      <c r="A105" s="125"/>
      <c r="B105" s="126"/>
      <c r="C105" s="124"/>
    </row>
    <row r="106" ht="15.75" customHeight="1">
      <c r="A106" s="125"/>
      <c r="B106" s="126"/>
      <c r="C106" s="124"/>
    </row>
    <row r="107" ht="15.75" customHeight="1">
      <c r="A107" s="125"/>
      <c r="B107" s="126"/>
      <c r="C107" s="124"/>
    </row>
    <row r="108" ht="15.75" customHeight="1">
      <c r="A108" s="125"/>
      <c r="B108" s="126"/>
      <c r="C108" s="124"/>
    </row>
    <row r="109" ht="15.75" customHeight="1">
      <c r="A109" s="125"/>
      <c r="B109" s="126"/>
      <c r="C109" s="124"/>
    </row>
    <row r="110" ht="15.75" customHeight="1">
      <c r="A110" s="125"/>
      <c r="B110" s="126"/>
      <c r="C110" s="124"/>
    </row>
    <row r="111" ht="15.75" customHeight="1">
      <c r="A111" s="125"/>
      <c r="B111" s="126"/>
      <c r="C111" s="124"/>
    </row>
    <row r="112" ht="15.75" customHeight="1">
      <c r="A112" s="125"/>
      <c r="B112" s="126"/>
      <c r="C112" s="124"/>
    </row>
    <row r="113" ht="15.75" customHeight="1">
      <c r="A113" s="125"/>
      <c r="B113" s="126"/>
      <c r="C113" s="124"/>
    </row>
    <row r="114" ht="15.75" customHeight="1">
      <c r="A114" s="125"/>
      <c r="B114" s="126"/>
      <c r="C114" s="124"/>
    </row>
    <row r="115" ht="15.75" customHeight="1">
      <c r="A115" s="125"/>
      <c r="B115" s="126"/>
      <c r="C115" s="124"/>
    </row>
    <row r="116" ht="15.75" customHeight="1">
      <c r="A116" s="125"/>
      <c r="B116" s="126"/>
      <c r="C116" s="124"/>
    </row>
    <row r="117" ht="15.75" customHeight="1">
      <c r="A117" s="125"/>
      <c r="B117" s="126"/>
      <c r="C117" s="124"/>
    </row>
    <row r="118" ht="15.75" customHeight="1">
      <c r="A118" s="125"/>
      <c r="B118" s="126"/>
      <c r="C118" s="124"/>
    </row>
    <row r="119" ht="15.75" customHeight="1">
      <c r="A119" s="125"/>
      <c r="B119" s="126"/>
      <c r="C119" s="124"/>
    </row>
    <row r="120" ht="15.75" customHeight="1">
      <c r="A120" s="125"/>
      <c r="B120" s="126"/>
      <c r="C120" s="124"/>
    </row>
    <row r="121" ht="15.75" customHeight="1">
      <c r="A121" s="125"/>
      <c r="B121" s="126"/>
      <c r="C121" s="124"/>
    </row>
    <row r="122" ht="15.75" customHeight="1">
      <c r="A122" s="125"/>
      <c r="B122" s="126"/>
      <c r="C122" s="124"/>
    </row>
    <row r="123" ht="15.75" customHeight="1">
      <c r="A123" s="125"/>
      <c r="B123" s="126"/>
      <c r="C123" s="124"/>
    </row>
    <row r="124" ht="15.75" customHeight="1">
      <c r="A124" s="125"/>
      <c r="B124" s="126"/>
      <c r="C124" s="124"/>
    </row>
    <row r="125" ht="15.75" customHeight="1">
      <c r="A125" s="125"/>
      <c r="B125" s="126"/>
      <c r="C125" s="124"/>
    </row>
    <row r="126" ht="15.75" customHeight="1">
      <c r="A126" s="125"/>
      <c r="B126" s="126"/>
      <c r="C126" s="124"/>
    </row>
    <row r="127" ht="15.75" customHeight="1">
      <c r="A127" s="125"/>
      <c r="B127" s="126"/>
      <c r="C127" s="124"/>
    </row>
    <row r="128" ht="15.75" customHeight="1">
      <c r="A128" s="125"/>
      <c r="B128" s="126"/>
      <c r="C128" s="124"/>
    </row>
    <row r="129" ht="15.75" customHeight="1">
      <c r="A129" s="125"/>
      <c r="B129" s="126"/>
      <c r="C129" s="124"/>
    </row>
    <row r="130" ht="15.75" customHeight="1">
      <c r="A130" s="125"/>
      <c r="B130" s="126"/>
      <c r="C130" s="124"/>
    </row>
    <row r="131" ht="15.75" customHeight="1">
      <c r="A131" s="125"/>
      <c r="B131" s="126"/>
      <c r="C131" s="124"/>
    </row>
    <row r="132" ht="15.75" customHeight="1">
      <c r="A132" s="125"/>
      <c r="B132" s="126"/>
      <c r="C132" s="124"/>
    </row>
    <row r="133" ht="15.75" customHeight="1">
      <c r="A133" s="125"/>
      <c r="B133" s="126"/>
      <c r="C133" s="124"/>
    </row>
    <row r="134" ht="15.75" customHeight="1">
      <c r="A134" s="125"/>
      <c r="B134" s="126"/>
      <c r="C134" s="124"/>
    </row>
    <row r="135" ht="15.75" customHeight="1">
      <c r="A135" s="125"/>
      <c r="B135" s="126"/>
      <c r="C135" s="124"/>
    </row>
    <row r="136" ht="15.75" customHeight="1">
      <c r="A136" s="125"/>
      <c r="B136" s="126"/>
      <c r="C136" s="124"/>
    </row>
    <row r="137" ht="15.75" customHeight="1">
      <c r="A137" s="125"/>
      <c r="B137" s="126"/>
      <c r="C137" s="124"/>
    </row>
    <row r="138" ht="15.75" customHeight="1">
      <c r="A138" s="125"/>
      <c r="B138" s="126"/>
      <c r="C138" s="124"/>
    </row>
    <row r="139" ht="15.75" customHeight="1">
      <c r="A139" s="125"/>
      <c r="B139" s="126"/>
      <c r="C139" s="124"/>
    </row>
    <row r="140" ht="15.75" customHeight="1">
      <c r="A140" s="125"/>
      <c r="B140" s="126"/>
      <c r="C140" s="124"/>
    </row>
    <row r="141" ht="15.75" customHeight="1">
      <c r="A141" s="125"/>
      <c r="B141" s="126"/>
      <c r="C141" s="124"/>
    </row>
    <row r="142" ht="15.75" customHeight="1">
      <c r="A142" s="125"/>
      <c r="B142" s="126"/>
      <c r="C142" s="124"/>
    </row>
    <row r="143" ht="15.75" customHeight="1">
      <c r="A143" s="125"/>
      <c r="B143" s="126"/>
      <c r="C143" s="124"/>
    </row>
    <row r="144" ht="15.75" customHeight="1">
      <c r="A144" s="125"/>
      <c r="B144" s="126"/>
      <c r="C144" s="124"/>
    </row>
    <row r="145" ht="15.75" customHeight="1">
      <c r="A145" s="125"/>
      <c r="B145" s="126"/>
      <c r="C145" s="124"/>
    </row>
    <row r="146" ht="15.75" customHeight="1">
      <c r="A146" s="125"/>
      <c r="B146" s="126"/>
      <c r="C146" s="124"/>
    </row>
    <row r="147" ht="15.75" customHeight="1">
      <c r="A147" s="125"/>
      <c r="B147" s="126"/>
      <c r="C147" s="124"/>
    </row>
    <row r="148" ht="15.75" customHeight="1">
      <c r="A148" s="125"/>
      <c r="B148" s="126"/>
      <c r="C148" s="124"/>
    </row>
    <row r="149" ht="15.75" customHeight="1">
      <c r="A149" s="125"/>
      <c r="B149" s="126"/>
      <c r="C149" s="124"/>
    </row>
    <row r="150" ht="15.75" customHeight="1">
      <c r="A150" s="125"/>
      <c r="B150" s="126"/>
      <c r="C150" s="124"/>
    </row>
    <row r="151" ht="15.75" customHeight="1">
      <c r="A151" s="125"/>
      <c r="B151" s="126"/>
      <c r="C151" s="124"/>
    </row>
    <row r="152" ht="15.75" customHeight="1">
      <c r="A152" s="125"/>
      <c r="B152" s="126"/>
      <c r="C152" s="124"/>
    </row>
    <row r="153" ht="15.75" customHeight="1">
      <c r="A153" s="125"/>
      <c r="B153" s="126"/>
      <c r="C153" s="124"/>
    </row>
    <row r="154" ht="15.75" customHeight="1">
      <c r="A154" s="125"/>
      <c r="B154" s="126"/>
      <c r="C154" s="124"/>
    </row>
    <row r="155" ht="15.75" customHeight="1">
      <c r="A155" s="125"/>
      <c r="B155" s="126"/>
      <c r="C155" s="124"/>
    </row>
    <row r="156" ht="15.75" customHeight="1">
      <c r="A156" s="125"/>
      <c r="B156" s="126"/>
      <c r="C156" s="124"/>
    </row>
    <row r="157" ht="15.75" customHeight="1">
      <c r="A157" s="125"/>
      <c r="B157" s="126"/>
      <c r="C157" s="124"/>
    </row>
    <row r="158" ht="15.75" customHeight="1">
      <c r="A158" s="125"/>
      <c r="B158" s="126"/>
      <c r="C158" s="124"/>
    </row>
    <row r="159" ht="15.75" customHeight="1">
      <c r="A159" s="125"/>
      <c r="B159" s="126"/>
      <c r="C159" s="124"/>
    </row>
    <row r="160" ht="15.75" customHeight="1">
      <c r="A160" s="125"/>
      <c r="B160" s="126"/>
      <c r="C160" s="124"/>
    </row>
    <row r="161" ht="15.75" customHeight="1">
      <c r="A161" s="125"/>
      <c r="B161" s="126"/>
      <c r="C161" s="124"/>
    </row>
    <row r="162" ht="15.75" customHeight="1">
      <c r="A162" s="125"/>
      <c r="B162" s="126"/>
      <c r="C162" s="124"/>
    </row>
    <row r="163" ht="15.75" customHeight="1">
      <c r="A163" s="125"/>
      <c r="B163" s="126"/>
      <c r="C163" s="124"/>
    </row>
    <row r="164" ht="15.75" customHeight="1">
      <c r="A164" s="125"/>
      <c r="B164" s="126"/>
      <c r="C164" s="124"/>
    </row>
    <row r="165" ht="15.75" customHeight="1">
      <c r="A165" s="125"/>
      <c r="B165" s="126"/>
      <c r="C165" s="124"/>
    </row>
    <row r="166" ht="15.75" customHeight="1">
      <c r="A166" s="125"/>
      <c r="B166" s="126"/>
      <c r="C166" s="124"/>
    </row>
    <row r="167" ht="15.75" customHeight="1">
      <c r="A167" s="125"/>
      <c r="B167" s="126"/>
      <c r="C167" s="124"/>
    </row>
    <row r="168" ht="15.75" customHeight="1">
      <c r="A168" s="125"/>
      <c r="B168" s="126"/>
      <c r="C168" s="124"/>
    </row>
    <row r="169" ht="15.75" customHeight="1">
      <c r="A169" s="125"/>
      <c r="B169" s="126"/>
      <c r="C169" s="124"/>
    </row>
    <row r="170" ht="15.75" customHeight="1">
      <c r="A170" s="125"/>
      <c r="B170" s="126"/>
      <c r="C170" s="124"/>
    </row>
    <row r="171" ht="15.75" customHeight="1">
      <c r="A171" s="125"/>
      <c r="B171" s="126"/>
      <c r="C171" s="124"/>
    </row>
    <row r="172" ht="15.75" customHeight="1">
      <c r="A172" s="125"/>
      <c r="B172" s="126"/>
      <c r="C172" s="124"/>
    </row>
    <row r="173" ht="15.75" customHeight="1">
      <c r="A173" s="125"/>
      <c r="B173" s="126"/>
      <c r="C173" s="124"/>
    </row>
    <row r="174" ht="15.75" customHeight="1">
      <c r="A174" s="125"/>
      <c r="B174" s="126"/>
      <c r="C174" s="124"/>
    </row>
    <row r="175" ht="15.75" customHeight="1">
      <c r="A175" s="125"/>
      <c r="B175" s="126"/>
      <c r="C175" s="124"/>
    </row>
    <row r="176" ht="15.75" customHeight="1">
      <c r="A176" s="125"/>
      <c r="B176" s="126"/>
      <c r="C176" s="124"/>
    </row>
    <row r="177" ht="15.75" customHeight="1">
      <c r="A177" s="125"/>
      <c r="B177" s="126"/>
      <c r="C177" s="124"/>
    </row>
    <row r="178" ht="15.75" customHeight="1">
      <c r="A178" s="125"/>
      <c r="B178" s="126"/>
      <c r="C178" s="124"/>
    </row>
    <row r="179" ht="15.75" customHeight="1">
      <c r="A179" s="125"/>
      <c r="B179" s="126"/>
      <c r="C179" s="124"/>
    </row>
    <row r="180" ht="15.75" customHeight="1">
      <c r="A180" s="125"/>
      <c r="B180" s="126"/>
      <c r="C180" s="124"/>
    </row>
    <row r="181" ht="15.75" customHeight="1">
      <c r="A181" s="125"/>
      <c r="B181" s="126"/>
      <c r="C181" s="124"/>
    </row>
    <row r="182" ht="15.75" customHeight="1">
      <c r="A182" s="125"/>
      <c r="B182" s="126"/>
      <c r="C182" s="124"/>
    </row>
    <row r="183" ht="15.75" customHeight="1">
      <c r="A183" s="125"/>
      <c r="B183" s="126"/>
      <c r="C183" s="124"/>
    </row>
    <row r="184" ht="15.75" customHeight="1">
      <c r="A184" s="125"/>
      <c r="B184" s="126"/>
      <c r="C184" s="124"/>
    </row>
    <row r="185" ht="15.75" customHeight="1">
      <c r="A185" s="125"/>
      <c r="B185" s="126"/>
      <c r="C185" s="124"/>
    </row>
    <row r="186" ht="15.75" customHeight="1">
      <c r="A186" s="125"/>
      <c r="B186" s="126"/>
      <c r="C186" s="124"/>
    </row>
    <row r="187" ht="15.75" customHeight="1">
      <c r="A187" s="125"/>
      <c r="B187" s="126"/>
      <c r="C187" s="124"/>
    </row>
    <row r="188" ht="15.75" customHeight="1">
      <c r="A188" s="125"/>
      <c r="B188" s="126"/>
      <c r="C188" s="124"/>
    </row>
    <row r="189" ht="15.75" customHeight="1">
      <c r="A189" s="125"/>
      <c r="B189" s="126"/>
      <c r="C189" s="124"/>
    </row>
    <row r="190" ht="15.75" customHeight="1">
      <c r="A190" s="125"/>
      <c r="B190" s="126"/>
      <c r="C190" s="124"/>
    </row>
    <row r="191" ht="15.75" customHeight="1">
      <c r="A191" s="125"/>
      <c r="B191" s="126"/>
      <c r="C191" s="124"/>
    </row>
    <row r="192" ht="15.75" customHeight="1">
      <c r="A192" s="125"/>
      <c r="B192" s="126"/>
      <c r="C192" s="124"/>
    </row>
    <row r="193" ht="15.75" customHeight="1">
      <c r="A193" s="125"/>
      <c r="B193" s="126"/>
      <c r="C193" s="124"/>
    </row>
    <row r="194" ht="15.75" customHeight="1">
      <c r="A194" s="125"/>
      <c r="B194" s="126"/>
      <c r="C194" s="124"/>
    </row>
    <row r="195" ht="15.75" customHeight="1">
      <c r="A195" s="125"/>
      <c r="B195" s="126"/>
      <c r="C195" s="124"/>
    </row>
    <row r="196" ht="15.75" customHeight="1">
      <c r="A196" s="125"/>
      <c r="B196" s="126"/>
      <c r="C196" s="124"/>
    </row>
    <row r="197" ht="15.75" customHeight="1">
      <c r="A197" s="125"/>
      <c r="B197" s="126"/>
      <c r="C197" s="124"/>
    </row>
    <row r="198" ht="15.75" customHeight="1">
      <c r="A198" s="125"/>
      <c r="B198" s="126"/>
      <c r="C198" s="124"/>
    </row>
    <row r="199" ht="15.75" customHeight="1">
      <c r="A199" s="125"/>
      <c r="B199" s="126"/>
      <c r="C199" s="124"/>
    </row>
    <row r="200" ht="15.75" customHeight="1">
      <c r="A200" s="125"/>
      <c r="B200" s="126"/>
      <c r="C200" s="124"/>
    </row>
    <row r="201" ht="15.75" customHeight="1">
      <c r="A201" s="125"/>
      <c r="B201" s="126"/>
      <c r="C201" s="124"/>
    </row>
    <row r="202" ht="15.75" customHeight="1">
      <c r="A202" s="125"/>
      <c r="B202" s="126"/>
      <c r="C202" s="124"/>
    </row>
    <row r="203" ht="15.75" customHeight="1">
      <c r="A203" s="125"/>
      <c r="B203" s="126"/>
      <c r="C203" s="124"/>
    </row>
    <row r="204" ht="15.75" customHeight="1">
      <c r="A204" s="125"/>
      <c r="B204" s="126"/>
      <c r="C204" s="124"/>
    </row>
    <row r="205" ht="15.75" customHeight="1">
      <c r="A205" s="125"/>
      <c r="B205" s="126"/>
      <c r="C205" s="124"/>
    </row>
    <row r="206" ht="15.75" customHeight="1">
      <c r="A206" s="125"/>
      <c r="B206" s="126"/>
      <c r="C206" s="124"/>
    </row>
    <row r="207" ht="15.75" customHeight="1">
      <c r="A207" s="125"/>
      <c r="B207" s="126"/>
      <c r="C207" s="124"/>
    </row>
    <row r="208" ht="15.75" customHeight="1">
      <c r="A208" s="125"/>
      <c r="B208" s="126"/>
      <c r="C208" s="124"/>
    </row>
    <row r="209" ht="15.75" customHeight="1">
      <c r="A209" s="125"/>
      <c r="B209" s="126"/>
      <c r="C209" s="124"/>
    </row>
    <row r="210" ht="15.75" customHeight="1">
      <c r="A210" s="125"/>
      <c r="B210" s="126"/>
      <c r="C210" s="124"/>
    </row>
    <row r="211" ht="15.75" customHeight="1">
      <c r="A211" s="125"/>
      <c r="B211" s="126"/>
      <c r="C211" s="124"/>
    </row>
    <row r="212" ht="15.75" customHeight="1">
      <c r="A212" s="125"/>
      <c r="B212" s="126"/>
      <c r="C212" s="124"/>
    </row>
    <row r="213" ht="15.75" customHeight="1">
      <c r="A213" s="125"/>
      <c r="B213" s="126"/>
      <c r="C213" s="124"/>
    </row>
    <row r="214" ht="15.75" customHeight="1">
      <c r="A214" s="125"/>
      <c r="B214" s="126"/>
      <c r="C214" s="124"/>
    </row>
    <row r="215" ht="15.75" customHeight="1">
      <c r="A215" s="125"/>
      <c r="B215" s="126"/>
      <c r="C215" s="124"/>
    </row>
    <row r="216" ht="15.75" customHeight="1">
      <c r="A216" s="125"/>
      <c r="B216" s="126"/>
      <c r="C216" s="124"/>
    </row>
    <row r="217" ht="15.75" customHeight="1">
      <c r="A217" s="125"/>
      <c r="B217" s="126"/>
      <c r="C217" s="124"/>
    </row>
    <row r="218" ht="15.75" customHeight="1">
      <c r="A218" s="125"/>
      <c r="B218" s="126"/>
      <c r="C218" s="124"/>
    </row>
    <row r="219" ht="15.75" customHeight="1">
      <c r="A219" s="125"/>
      <c r="B219" s="126"/>
      <c r="C219" s="124"/>
    </row>
    <row r="220" ht="15.75" customHeight="1">
      <c r="A220" s="125"/>
      <c r="B220" s="126"/>
      <c r="C220" s="12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F$84">
    <sortState ref="A2:F84">
      <sortCondition descending="1" ref="C2:C84"/>
      <sortCondition ref="B2:B84"/>
    </sortState>
  </autoFil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29.86"/>
    <col customWidth="1" min="3" max="6" width="14.43"/>
  </cols>
  <sheetData>
    <row r="1" ht="21.75" customHeight="1">
      <c r="A1" s="128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9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29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29" t="s">
        <v>20</v>
      </c>
      <c r="V1" s="3" t="s">
        <v>21</v>
      </c>
      <c r="W1" s="129" t="s">
        <v>22</v>
      </c>
      <c r="X1" s="129" t="s">
        <v>23</v>
      </c>
      <c r="Y1" s="3" t="s">
        <v>24</v>
      </c>
      <c r="Z1" s="130" t="s">
        <v>25</v>
      </c>
      <c r="AA1" s="130" t="s">
        <v>26</v>
      </c>
      <c r="AB1" s="131" t="s">
        <v>27</v>
      </c>
      <c r="AC1" s="8" t="s">
        <v>28</v>
      </c>
      <c r="AD1" s="8" t="s">
        <v>29</v>
      </c>
    </row>
    <row r="2" ht="21.75" customHeight="1">
      <c r="A2" s="132">
        <v>1.0</v>
      </c>
      <c r="B2" s="133" t="s">
        <v>896</v>
      </c>
      <c r="C2" s="133" t="s">
        <v>896</v>
      </c>
      <c r="D2" s="134" t="s">
        <v>32</v>
      </c>
      <c r="E2" s="133" t="s">
        <v>57</v>
      </c>
      <c r="F2" s="135" t="s">
        <v>897</v>
      </c>
      <c r="G2" s="135" t="s">
        <v>898</v>
      </c>
      <c r="H2" s="136" t="s">
        <v>898</v>
      </c>
      <c r="I2" s="137" t="s">
        <v>36</v>
      </c>
      <c r="J2" s="137" t="s">
        <v>36</v>
      </c>
      <c r="K2" s="138" t="s">
        <v>899</v>
      </c>
      <c r="L2" s="137">
        <v>1.110697711E9</v>
      </c>
      <c r="M2" s="138" t="s">
        <v>899</v>
      </c>
      <c r="N2" s="139">
        <v>1.110697711E9</v>
      </c>
      <c r="O2" s="140">
        <v>0.5416666666666666</v>
      </c>
      <c r="P2" s="140">
        <v>0.0</v>
      </c>
      <c r="Q2" s="137" t="s">
        <v>36</v>
      </c>
      <c r="R2" s="137">
        <v>1.110697711E9</v>
      </c>
      <c r="S2" s="137" t="s">
        <v>36</v>
      </c>
      <c r="T2" s="137" t="s">
        <v>36</v>
      </c>
      <c r="U2" s="139" t="s">
        <v>36</v>
      </c>
      <c r="V2" s="141" t="s">
        <v>900</v>
      </c>
      <c r="W2" s="142">
        <v>0.1</v>
      </c>
      <c r="X2" s="139" t="s">
        <v>41</v>
      </c>
      <c r="Y2" s="143" t="s">
        <v>901</v>
      </c>
      <c r="Z2" s="124"/>
      <c r="AA2" s="124"/>
      <c r="AB2" s="124"/>
      <c r="AC2" s="124"/>
      <c r="AD2" s="44" t="s">
        <v>902</v>
      </c>
    </row>
    <row r="3" ht="21.75" customHeight="1">
      <c r="A3" s="132">
        <v>2.0</v>
      </c>
      <c r="B3" s="135" t="s">
        <v>903</v>
      </c>
      <c r="C3" s="133" t="s">
        <v>904</v>
      </c>
      <c r="D3" s="134" t="s">
        <v>32</v>
      </c>
      <c r="E3" s="133" t="s">
        <v>215</v>
      </c>
      <c r="F3" s="135" t="s">
        <v>905</v>
      </c>
      <c r="G3" s="135" t="s">
        <v>157</v>
      </c>
      <c r="H3" s="135" t="s">
        <v>906</v>
      </c>
      <c r="I3" s="137" t="s">
        <v>36</v>
      </c>
      <c r="J3" s="137" t="s">
        <v>36</v>
      </c>
      <c r="K3" s="137" t="s">
        <v>907</v>
      </c>
      <c r="L3" s="137">
        <v>1.012548627E9</v>
      </c>
      <c r="M3" s="137" t="s">
        <v>907</v>
      </c>
      <c r="N3" s="137">
        <v>1.012548627E9</v>
      </c>
      <c r="O3" s="140">
        <v>0.4166666666666667</v>
      </c>
      <c r="P3" s="140">
        <v>0.125</v>
      </c>
      <c r="Q3" s="137" t="s">
        <v>36</v>
      </c>
      <c r="R3" s="137"/>
      <c r="S3" s="137" t="s">
        <v>36</v>
      </c>
      <c r="T3" s="137"/>
      <c r="U3" s="137"/>
      <c r="V3" s="141"/>
      <c r="W3" s="144"/>
      <c r="X3" s="139" t="s">
        <v>189</v>
      </c>
      <c r="Y3" s="143" t="s">
        <v>901</v>
      </c>
      <c r="Z3" s="124"/>
      <c r="AA3" s="124"/>
      <c r="AB3" s="124"/>
      <c r="AC3" s="124"/>
      <c r="AD3" s="145" t="s">
        <v>908</v>
      </c>
    </row>
    <row r="4" ht="21.75" customHeight="1">
      <c r="A4" s="132">
        <v>3.0</v>
      </c>
      <c r="B4" s="135" t="s">
        <v>909</v>
      </c>
      <c r="C4" s="133" t="s">
        <v>910</v>
      </c>
      <c r="D4" s="134" t="s">
        <v>32</v>
      </c>
      <c r="E4" s="133" t="s">
        <v>911</v>
      </c>
      <c r="F4" s="135" t="s">
        <v>912</v>
      </c>
      <c r="G4" s="135" t="s">
        <v>913</v>
      </c>
      <c r="H4" s="136" t="s">
        <v>914</v>
      </c>
      <c r="I4" s="137" t="s">
        <v>36</v>
      </c>
      <c r="J4" s="137" t="s">
        <v>36</v>
      </c>
      <c r="K4" s="138" t="s">
        <v>915</v>
      </c>
      <c r="L4" s="137">
        <v>1.032760705E9</v>
      </c>
      <c r="M4" s="138" t="s">
        <v>916</v>
      </c>
      <c r="N4" s="137">
        <v>1.205171178E9</v>
      </c>
      <c r="O4" s="140">
        <v>0.4166666666666667</v>
      </c>
      <c r="P4" s="140">
        <v>0.9583333333333334</v>
      </c>
      <c r="Q4" s="137" t="s">
        <v>36</v>
      </c>
      <c r="R4" s="137">
        <v>1.018533644E9</v>
      </c>
      <c r="S4" s="137" t="s">
        <v>36</v>
      </c>
      <c r="T4" s="137" t="s">
        <v>36</v>
      </c>
      <c r="U4" s="139" t="s">
        <v>36</v>
      </c>
      <c r="V4" s="141" t="s">
        <v>917</v>
      </c>
      <c r="W4" s="142">
        <v>0.1</v>
      </c>
      <c r="X4" s="139" t="s">
        <v>53</v>
      </c>
      <c r="Y4" s="143" t="s">
        <v>918</v>
      </c>
      <c r="Z4" s="124"/>
      <c r="AA4" s="124"/>
      <c r="AB4" s="124"/>
      <c r="AC4" s="124"/>
      <c r="AD4" s="146" t="s">
        <v>919</v>
      </c>
    </row>
    <row r="5" ht="21.75" customHeight="1">
      <c r="A5" s="132">
        <v>4.0</v>
      </c>
      <c r="B5" s="135" t="s">
        <v>920</v>
      </c>
      <c r="C5" s="133" t="s">
        <v>921</v>
      </c>
      <c r="D5" s="134" t="s">
        <v>32</v>
      </c>
      <c r="E5" s="133" t="s">
        <v>911</v>
      </c>
      <c r="F5" s="135" t="s">
        <v>922</v>
      </c>
      <c r="G5" s="135" t="s">
        <v>358</v>
      </c>
      <c r="H5" s="136" t="s">
        <v>923</v>
      </c>
      <c r="I5" s="137" t="s">
        <v>36</v>
      </c>
      <c r="J5" s="137" t="s">
        <v>36</v>
      </c>
      <c r="K5" s="138" t="s">
        <v>924</v>
      </c>
      <c r="L5" s="137">
        <v>1.092550689E9</v>
      </c>
      <c r="M5" s="138" t="s">
        <v>924</v>
      </c>
      <c r="N5" s="137">
        <v>1.092550689E9</v>
      </c>
      <c r="O5" s="140">
        <v>0.4583333333333333</v>
      </c>
      <c r="P5" s="140">
        <v>0.9583333333333334</v>
      </c>
      <c r="Q5" s="137" t="s">
        <v>36</v>
      </c>
      <c r="R5" s="137" t="s">
        <v>925</v>
      </c>
      <c r="S5" s="137" t="s">
        <v>36</v>
      </c>
      <c r="T5" s="137" t="s">
        <v>36</v>
      </c>
      <c r="U5" s="139" t="s">
        <v>36</v>
      </c>
      <c r="V5" s="147" t="s">
        <v>926</v>
      </c>
      <c r="W5" s="142">
        <v>0.1</v>
      </c>
      <c r="X5" s="139" t="s">
        <v>53</v>
      </c>
      <c r="Y5" s="143" t="s">
        <v>918</v>
      </c>
      <c r="Z5" s="124"/>
      <c r="AA5" s="124"/>
      <c r="AB5" s="124"/>
      <c r="AC5" s="124"/>
      <c r="AD5" s="145" t="s">
        <v>927</v>
      </c>
    </row>
    <row r="6" ht="21.75" customHeight="1">
      <c r="A6" s="132">
        <v>5.0</v>
      </c>
      <c r="B6" s="135" t="s">
        <v>928</v>
      </c>
      <c r="C6" s="133" t="s">
        <v>929</v>
      </c>
      <c r="D6" s="134" t="s">
        <v>32</v>
      </c>
      <c r="E6" s="133" t="s">
        <v>930</v>
      </c>
      <c r="F6" s="148" t="s">
        <v>593</v>
      </c>
      <c r="G6" s="148" t="s">
        <v>931</v>
      </c>
      <c r="H6" s="148" t="s">
        <v>931</v>
      </c>
      <c r="I6" s="137" t="s">
        <v>36</v>
      </c>
      <c r="J6" s="137" t="s">
        <v>36</v>
      </c>
      <c r="K6" s="149" t="s">
        <v>932</v>
      </c>
      <c r="L6" s="143">
        <v>1.157355339E9</v>
      </c>
      <c r="M6" s="149" t="s">
        <v>932</v>
      </c>
      <c r="N6" s="143"/>
      <c r="O6" s="150">
        <v>0.5</v>
      </c>
      <c r="P6" s="150">
        <v>0.0</v>
      </c>
      <c r="Q6" s="143" t="s">
        <v>36</v>
      </c>
      <c r="R6" s="143">
        <v>1.157355339E9</v>
      </c>
      <c r="S6" s="143" t="s">
        <v>36</v>
      </c>
      <c r="T6" s="143" t="s">
        <v>306</v>
      </c>
      <c r="U6" s="143" t="s">
        <v>39</v>
      </c>
      <c r="V6" s="151" t="s">
        <v>933</v>
      </c>
      <c r="W6" s="142">
        <v>0.1</v>
      </c>
      <c r="X6" s="139" t="s">
        <v>41</v>
      </c>
      <c r="Y6" s="143" t="s">
        <v>918</v>
      </c>
      <c r="Z6" s="124"/>
      <c r="AA6" s="124"/>
      <c r="AB6" s="124"/>
      <c r="AC6" s="124"/>
      <c r="AD6" s="146"/>
    </row>
    <row r="7" ht="21.75" customHeight="1">
      <c r="A7" s="132">
        <v>6.0</v>
      </c>
      <c r="B7" s="135" t="s">
        <v>934</v>
      </c>
      <c r="C7" s="152" t="s">
        <v>935</v>
      </c>
      <c r="D7" s="134" t="s">
        <v>32</v>
      </c>
      <c r="E7" s="134" t="s">
        <v>506</v>
      </c>
      <c r="F7" s="135" t="s">
        <v>936</v>
      </c>
      <c r="G7" s="135" t="s">
        <v>217</v>
      </c>
      <c r="H7" s="135" t="s">
        <v>937</v>
      </c>
      <c r="I7" s="137" t="s">
        <v>36</v>
      </c>
      <c r="J7" s="137" t="s">
        <v>36</v>
      </c>
      <c r="K7" s="138" t="s">
        <v>938</v>
      </c>
      <c r="L7" s="137">
        <v>1.2E9</v>
      </c>
      <c r="M7" s="138" t="s">
        <v>939</v>
      </c>
      <c r="N7" s="137">
        <v>1.22E9</v>
      </c>
      <c r="O7" s="140" t="s">
        <v>940</v>
      </c>
      <c r="P7" s="140" t="s">
        <v>940</v>
      </c>
      <c r="Q7" s="137" t="s">
        <v>36</v>
      </c>
      <c r="R7" s="153" t="s">
        <v>941</v>
      </c>
      <c r="S7" s="137">
        <v>2.34E8</v>
      </c>
      <c r="T7" s="137" t="s">
        <v>396</v>
      </c>
      <c r="U7" s="137" t="s">
        <v>942</v>
      </c>
      <c r="V7" s="154" t="s">
        <v>943</v>
      </c>
      <c r="W7" s="142">
        <v>0.05</v>
      </c>
      <c r="X7" s="139" t="s">
        <v>53</v>
      </c>
      <c r="Y7" s="143" t="s">
        <v>918</v>
      </c>
      <c r="Z7" s="124"/>
      <c r="AA7" s="124"/>
      <c r="AB7" s="124"/>
      <c r="AC7" s="124"/>
      <c r="AD7" s="146" t="s">
        <v>944</v>
      </c>
    </row>
    <row r="8" ht="21.75" customHeight="1">
      <c r="A8" s="132">
        <v>7.0</v>
      </c>
      <c r="B8" s="135" t="s">
        <v>945</v>
      </c>
      <c r="C8" s="152" t="s">
        <v>946</v>
      </c>
      <c r="D8" s="134" t="s">
        <v>32</v>
      </c>
      <c r="E8" s="134" t="s">
        <v>506</v>
      </c>
      <c r="F8" s="135" t="s">
        <v>947</v>
      </c>
      <c r="G8" s="135" t="s">
        <v>621</v>
      </c>
      <c r="H8" s="135" t="s">
        <v>948</v>
      </c>
      <c r="I8" s="137" t="s">
        <v>36</v>
      </c>
      <c r="J8" s="137" t="s">
        <v>36</v>
      </c>
      <c r="K8" s="138" t="s">
        <v>949</v>
      </c>
      <c r="L8" s="137">
        <v>1.01E9</v>
      </c>
      <c r="M8" s="138" t="s">
        <v>949</v>
      </c>
      <c r="N8" s="137">
        <v>1.01E9</v>
      </c>
      <c r="O8" s="140" t="s">
        <v>950</v>
      </c>
      <c r="P8" s="140" t="s">
        <v>951</v>
      </c>
      <c r="Q8" s="137" t="s">
        <v>952</v>
      </c>
      <c r="R8" s="137">
        <v>1.01E9</v>
      </c>
      <c r="S8" s="137">
        <v>2.34E8</v>
      </c>
      <c r="T8" s="137" t="s">
        <v>36</v>
      </c>
      <c r="U8" s="137" t="s">
        <v>36</v>
      </c>
      <c r="V8" s="154" t="s">
        <v>953</v>
      </c>
      <c r="W8" s="142">
        <v>0.05</v>
      </c>
      <c r="X8" s="139" t="s">
        <v>53</v>
      </c>
      <c r="Y8" s="143" t="s">
        <v>918</v>
      </c>
      <c r="Z8" s="124"/>
      <c r="AA8" s="124"/>
      <c r="AB8" s="124"/>
      <c r="AC8" s="124"/>
      <c r="AD8" s="146" t="s">
        <v>954</v>
      </c>
    </row>
    <row r="9" ht="21.75" customHeight="1">
      <c r="A9" s="132">
        <v>8.0</v>
      </c>
      <c r="B9" s="135" t="s">
        <v>955</v>
      </c>
      <c r="C9" s="152" t="s">
        <v>956</v>
      </c>
      <c r="D9" s="155" t="s">
        <v>32</v>
      </c>
      <c r="E9" s="156" t="s">
        <v>539</v>
      </c>
      <c r="F9" s="135" t="s">
        <v>957</v>
      </c>
      <c r="G9" s="135" t="s">
        <v>366</v>
      </c>
      <c r="H9" s="135" t="s">
        <v>958</v>
      </c>
      <c r="I9" s="137" t="s">
        <v>36</v>
      </c>
      <c r="J9" s="137" t="s">
        <v>36</v>
      </c>
      <c r="K9" s="138" t="s">
        <v>959</v>
      </c>
      <c r="L9" s="137">
        <v>1.15E9</v>
      </c>
      <c r="M9" s="138" t="s">
        <v>959</v>
      </c>
      <c r="N9" s="137">
        <v>1.15E9</v>
      </c>
      <c r="O9" s="140">
        <v>0.5</v>
      </c>
      <c r="P9" s="140">
        <v>0.041666666666666664</v>
      </c>
      <c r="Q9" s="137" t="s">
        <v>36</v>
      </c>
      <c r="R9" s="137" t="s">
        <v>960</v>
      </c>
      <c r="S9" s="137" t="s">
        <v>36</v>
      </c>
      <c r="T9" s="137" t="s">
        <v>199</v>
      </c>
      <c r="U9" s="139" t="s">
        <v>942</v>
      </c>
      <c r="V9" s="157" t="s">
        <v>961</v>
      </c>
      <c r="W9" s="158">
        <v>0.1</v>
      </c>
      <c r="X9" s="159" t="s">
        <v>53</v>
      </c>
      <c r="Y9" s="160" t="s">
        <v>918</v>
      </c>
      <c r="Z9" s="124"/>
      <c r="AA9" s="124"/>
      <c r="AB9" s="124"/>
      <c r="AC9" s="124"/>
      <c r="AD9" s="146" t="s">
        <v>962</v>
      </c>
    </row>
    <row r="10" ht="21.75" customHeight="1">
      <c r="A10" s="132">
        <v>9.0</v>
      </c>
      <c r="B10" s="135" t="s">
        <v>963</v>
      </c>
      <c r="C10" s="152" t="s">
        <v>964</v>
      </c>
      <c r="D10" s="155" t="s">
        <v>32</v>
      </c>
      <c r="E10" s="156" t="s">
        <v>539</v>
      </c>
      <c r="F10" s="135" t="s">
        <v>965</v>
      </c>
      <c r="G10" s="135" t="s">
        <v>966</v>
      </c>
      <c r="H10" s="135" t="s">
        <v>967</v>
      </c>
      <c r="I10" s="137" t="s">
        <v>36</v>
      </c>
      <c r="J10" s="137" t="s">
        <v>36</v>
      </c>
      <c r="K10" s="138" t="s">
        <v>968</v>
      </c>
      <c r="L10" s="137">
        <v>1.003379722E9</v>
      </c>
      <c r="M10" s="138" t="s">
        <v>968</v>
      </c>
      <c r="N10" s="137">
        <v>1.003379722E9</v>
      </c>
      <c r="O10" s="137">
        <v>0.5</v>
      </c>
      <c r="P10" s="137">
        <v>0.125</v>
      </c>
      <c r="Q10" s="143" t="s">
        <v>36</v>
      </c>
      <c r="R10" s="137" t="s">
        <v>969</v>
      </c>
      <c r="S10" s="143" t="s">
        <v>36</v>
      </c>
      <c r="T10" s="137" t="s">
        <v>597</v>
      </c>
      <c r="U10" s="139" t="s">
        <v>39</v>
      </c>
      <c r="V10" s="159" t="s">
        <v>970</v>
      </c>
      <c r="W10" s="158">
        <v>0.1</v>
      </c>
      <c r="X10" s="159" t="s">
        <v>53</v>
      </c>
      <c r="Y10" s="160" t="s">
        <v>918</v>
      </c>
      <c r="Z10" s="124"/>
      <c r="AA10" s="124"/>
      <c r="AB10" s="124"/>
      <c r="AC10" s="124" t="s">
        <v>54</v>
      </c>
      <c r="AD10" s="146" t="s">
        <v>971</v>
      </c>
    </row>
    <row r="11" ht="21.75" customHeight="1">
      <c r="A11" s="132">
        <v>10.0</v>
      </c>
      <c r="B11" s="135" t="s">
        <v>972</v>
      </c>
      <c r="C11" s="152" t="s">
        <v>973</v>
      </c>
      <c r="D11" s="134" t="s">
        <v>32</v>
      </c>
      <c r="E11" s="134" t="s">
        <v>656</v>
      </c>
      <c r="F11" s="135" t="s">
        <v>974</v>
      </c>
      <c r="G11" s="135" t="s">
        <v>975</v>
      </c>
      <c r="H11" s="135" t="s">
        <v>976</v>
      </c>
      <c r="I11" s="137" t="s">
        <v>36</v>
      </c>
      <c r="J11" s="137" t="s">
        <v>36</v>
      </c>
      <c r="K11" s="138" t="s">
        <v>977</v>
      </c>
      <c r="L11" s="137">
        <v>1.1E9</v>
      </c>
      <c r="M11" s="138" t="s">
        <v>977</v>
      </c>
      <c r="N11" s="137">
        <v>1.1E9</v>
      </c>
      <c r="O11" s="140">
        <v>0.3333333333333333</v>
      </c>
      <c r="P11" s="140">
        <v>0.125</v>
      </c>
      <c r="Q11" s="137" t="s">
        <v>36</v>
      </c>
      <c r="R11" s="137" t="s">
        <v>978</v>
      </c>
      <c r="S11" s="137" t="s">
        <v>36</v>
      </c>
      <c r="T11" s="137" t="s">
        <v>179</v>
      </c>
      <c r="U11" s="137" t="s">
        <v>397</v>
      </c>
      <c r="V11" s="141" t="s">
        <v>979</v>
      </c>
      <c r="W11" s="142">
        <v>0.03</v>
      </c>
      <c r="X11" s="139" t="s">
        <v>53</v>
      </c>
      <c r="Y11" s="143" t="s">
        <v>918</v>
      </c>
      <c r="Z11" s="124"/>
      <c r="AA11" s="124"/>
      <c r="AB11" s="124"/>
      <c r="AC11" s="124"/>
      <c r="AD11" s="146" t="s">
        <v>980</v>
      </c>
    </row>
    <row r="12">
      <c r="A12" s="132">
        <v>11.0</v>
      </c>
      <c r="B12" s="135" t="s">
        <v>981</v>
      </c>
      <c r="C12" s="152" t="s">
        <v>982</v>
      </c>
      <c r="D12" s="134" t="s">
        <v>32</v>
      </c>
      <c r="E12" s="134" t="s">
        <v>656</v>
      </c>
      <c r="F12" s="135" t="s">
        <v>983</v>
      </c>
      <c r="G12" s="135" t="s">
        <v>157</v>
      </c>
      <c r="H12" s="135" t="s">
        <v>984</v>
      </c>
      <c r="I12" s="137" t="s">
        <v>36</v>
      </c>
      <c r="J12" s="137" t="s">
        <v>36</v>
      </c>
      <c r="K12" s="138" t="s">
        <v>985</v>
      </c>
      <c r="L12" s="137">
        <v>1.06E9</v>
      </c>
      <c r="M12" s="138" t="s">
        <v>985</v>
      </c>
      <c r="N12" s="137">
        <v>1.06E9</v>
      </c>
      <c r="O12" s="140" t="s">
        <v>447</v>
      </c>
      <c r="P12" s="140" t="s">
        <v>447</v>
      </c>
      <c r="Q12" s="137" t="s">
        <v>36</v>
      </c>
      <c r="R12" s="137" t="s">
        <v>986</v>
      </c>
      <c r="S12" s="137" t="s">
        <v>36</v>
      </c>
      <c r="T12" s="137" t="s">
        <v>987</v>
      </c>
      <c r="U12" s="137" t="s">
        <v>377</v>
      </c>
      <c r="V12" s="154" t="s">
        <v>988</v>
      </c>
      <c r="W12" s="142">
        <v>0.05</v>
      </c>
      <c r="X12" s="139" t="s">
        <v>53</v>
      </c>
      <c r="Y12" s="143" t="s">
        <v>918</v>
      </c>
      <c r="Z12" s="124"/>
      <c r="AA12" s="124"/>
      <c r="AB12" s="124"/>
      <c r="AC12" s="124"/>
      <c r="AD12" s="146" t="s">
        <v>989</v>
      </c>
    </row>
    <row r="13">
      <c r="A13" s="132">
        <v>12.0</v>
      </c>
      <c r="B13" s="135" t="s">
        <v>990</v>
      </c>
      <c r="C13" s="152" t="s">
        <v>991</v>
      </c>
      <c r="D13" s="134" t="s">
        <v>32</v>
      </c>
      <c r="E13" s="134" t="s">
        <v>663</v>
      </c>
      <c r="F13" s="135" t="s">
        <v>992</v>
      </c>
      <c r="G13" s="135" t="s">
        <v>157</v>
      </c>
      <c r="H13" s="135" t="s">
        <v>993</v>
      </c>
      <c r="I13" s="137" t="s">
        <v>36</v>
      </c>
      <c r="J13" s="137" t="s">
        <v>36</v>
      </c>
      <c r="K13" s="138" t="s">
        <v>994</v>
      </c>
      <c r="L13" s="137">
        <v>1.21E9</v>
      </c>
      <c r="M13" s="138" t="s">
        <v>995</v>
      </c>
      <c r="N13" s="137">
        <v>1.03E9</v>
      </c>
      <c r="O13" s="140" t="s">
        <v>447</v>
      </c>
      <c r="P13" s="140" t="s">
        <v>447</v>
      </c>
      <c r="Q13" s="137" t="s">
        <v>36</v>
      </c>
      <c r="R13" s="137">
        <v>1.14E9</v>
      </c>
      <c r="S13" s="137" t="s">
        <v>36</v>
      </c>
      <c r="T13" s="137" t="s">
        <v>297</v>
      </c>
      <c r="U13" s="137" t="s">
        <v>942</v>
      </c>
      <c r="V13" s="161" t="s">
        <v>996</v>
      </c>
      <c r="W13" s="142">
        <v>0.0</v>
      </c>
      <c r="X13" s="139" t="s">
        <v>53</v>
      </c>
      <c r="Y13" s="143" t="s">
        <v>901</v>
      </c>
      <c r="Z13" s="124"/>
      <c r="AA13" s="124"/>
      <c r="AB13" s="124"/>
      <c r="AC13" s="124"/>
      <c r="AD13" s="146" t="s">
        <v>997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V2"/>
    <hyperlink r:id="rId2" ref="AD2"/>
    <hyperlink r:id="rId3" ref="AD3"/>
    <hyperlink r:id="rId4" ref="V4"/>
    <hyperlink r:id="rId5" ref="AD5"/>
    <hyperlink r:id="rId6" ref="V6"/>
    <hyperlink r:id="rId7" ref="R7"/>
    <hyperlink r:id="rId8" ref="V7"/>
    <hyperlink r:id="rId9" ref="AD7"/>
    <hyperlink r:id="rId10" ref="V8"/>
    <hyperlink r:id="rId11" ref="AD10"/>
    <hyperlink r:id="rId12" ref="V11"/>
    <hyperlink r:id="rId13" ref="V12"/>
    <hyperlink r:id="rId14" ref="AD13"/>
  </hyperlinks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2.0"/>
    <col customWidth="1" hidden="1" min="3" max="3" width="28.43"/>
    <col customWidth="1" hidden="1" min="4" max="4" width="15.57"/>
    <col customWidth="1" hidden="1" min="5" max="5" width="21.57"/>
    <col customWidth="1" min="6" max="6" width="30.43"/>
    <col customWidth="1" min="7" max="7" width="28.86"/>
  </cols>
  <sheetData>
    <row r="1">
      <c r="A1" s="162"/>
      <c r="B1" s="163" t="s">
        <v>998</v>
      </c>
      <c r="C1" s="163" t="s">
        <v>998</v>
      </c>
      <c r="D1" s="163" t="s">
        <v>998</v>
      </c>
      <c r="E1" s="163" t="s">
        <v>998</v>
      </c>
      <c r="F1" s="163" t="s">
        <v>998</v>
      </c>
      <c r="G1" s="163" t="s">
        <v>998</v>
      </c>
    </row>
    <row r="2">
      <c r="A2" s="164">
        <v>1.0</v>
      </c>
      <c r="B2" s="165" t="s">
        <v>999</v>
      </c>
      <c r="C2" s="166" t="s">
        <v>1000</v>
      </c>
      <c r="D2" s="167">
        <f>+201012418271</f>
        <v>201012418271</v>
      </c>
      <c r="E2" s="167" t="s">
        <v>1001</v>
      </c>
    </row>
    <row r="3">
      <c r="A3" s="164">
        <v>2.0</v>
      </c>
      <c r="B3" s="165" t="s">
        <v>1002</v>
      </c>
      <c r="C3" s="167" t="s">
        <v>1002</v>
      </c>
      <c r="D3" s="167">
        <f>+201274966670</f>
        <v>201274966670</v>
      </c>
      <c r="E3" s="167" t="s">
        <v>1003</v>
      </c>
    </row>
    <row r="4" hidden="1">
      <c r="A4" s="164">
        <v>3.0</v>
      </c>
      <c r="B4" s="168" t="s">
        <v>1004</v>
      </c>
      <c r="C4" s="166" t="s">
        <v>1005</v>
      </c>
      <c r="D4" s="167">
        <f>+201093565210</f>
        <v>201093565210</v>
      </c>
      <c r="E4" s="166" t="s">
        <v>60</v>
      </c>
      <c r="F4" s="3" t="s">
        <v>56</v>
      </c>
      <c r="G4" s="133" t="s">
        <v>56</v>
      </c>
    </row>
    <row r="5" hidden="1">
      <c r="A5" s="164">
        <v>4.0</v>
      </c>
      <c r="B5" s="168" t="s">
        <v>1006</v>
      </c>
      <c r="C5" s="166" t="s">
        <v>627</v>
      </c>
      <c r="D5" s="167">
        <f>+201117077741</f>
        <v>201117077741</v>
      </c>
      <c r="E5" s="166" t="s">
        <v>630</v>
      </c>
      <c r="F5" s="11" t="s">
        <v>627</v>
      </c>
      <c r="G5" s="133" t="s">
        <v>1007</v>
      </c>
    </row>
    <row r="6" hidden="1">
      <c r="A6" s="164">
        <v>5.0</v>
      </c>
      <c r="B6" s="168" t="s">
        <v>982</v>
      </c>
      <c r="C6" s="166" t="s">
        <v>981</v>
      </c>
      <c r="D6" s="167">
        <f>+201113370818</f>
        <v>201113370818</v>
      </c>
      <c r="E6" s="166" t="s">
        <v>985</v>
      </c>
      <c r="F6" s="135" t="s">
        <v>981</v>
      </c>
      <c r="G6" s="133" t="s">
        <v>982</v>
      </c>
    </row>
    <row r="7" hidden="1">
      <c r="A7" s="164">
        <v>6.0</v>
      </c>
      <c r="B7" s="168" t="s">
        <v>921</v>
      </c>
      <c r="C7" s="166" t="s">
        <v>920</v>
      </c>
      <c r="D7" s="167">
        <f>+201092550689</f>
        <v>201092550689</v>
      </c>
      <c r="E7" s="166" t="s">
        <v>924</v>
      </c>
      <c r="F7" s="135" t="s">
        <v>920</v>
      </c>
      <c r="G7" s="133" t="s">
        <v>921</v>
      </c>
    </row>
    <row r="8" hidden="1">
      <c r="A8" s="164">
        <v>7.0</v>
      </c>
      <c r="B8" s="168" t="s">
        <v>1008</v>
      </c>
      <c r="C8" s="166" t="s">
        <v>1009</v>
      </c>
      <c r="D8" s="167">
        <f>+201159035998</f>
        <v>201159035998</v>
      </c>
      <c r="E8" s="166" t="s">
        <v>471</v>
      </c>
      <c r="F8" s="11" t="s">
        <v>466</v>
      </c>
      <c r="G8" s="133" t="s">
        <v>467</v>
      </c>
    </row>
    <row r="9" hidden="1">
      <c r="A9" s="164">
        <v>8.0</v>
      </c>
      <c r="C9" s="166" t="s">
        <v>70</v>
      </c>
      <c r="D9" s="167">
        <f>+201273561119</f>
        <v>201273561119</v>
      </c>
      <c r="E9" s="166" t="s">
        <v>1010</v>
      </c>
      <c r="F9" s="165" t="s">
        <v>71</v>
      </c>
      <c r="G9" s="165" t="s">
        <v>71</v>
      </c>
      <c r="H9" s="133"/>
      <c r="I9" s="133"/>
    </row>
    <row r="10" hidden="1">
      <c r="A10" s="164">
        <v>9.0</v>
      </c>
      <c r="B10" s="168" t="s">
        <v>559</v>
      </c>
      <c r="C10" s="166" t="s">
        <v>1011</v>
      </c>
      <c r="D10" s="167">
        <f>+201154925027</f>
        <v>201154925027</v>
      </c>
      <c r="E10" s="166" t="s">
        <v>1012</v>
      </c>
      <c r="F10" s="11" t="s">
        <v>558</v>
      </c>
      <c r="G10" s="133" t="s">
        <v>559</v>
      </c>
    </row>
    <row r="11" hidden="1">
      <c r="A11" s="164">
        <v>10.0</v>
      </c>
      <c r="B11" s="168" t="s">
        <v>317</v>
      </c>
      <c r="C11" s="166" t="s">
        <v>1013</v>
      </c>
      <c r="D11" s="167">
        <f>+201018926085</f>
        <v>201018926085</v>
      </c>
      <c r="E11" s="166" t="s">
        <v>320</v>
      </c>
      <c r="F11" s="11" t="s">
        <v>316</v>
      </c>
      <c r="G11" s="133" t="s">
        <v>1014</v>
      </c>
    </row>
    <row r="12">
      <c r="A12" s="164">
        <v>11.0</v>
      </c>
      <c r="B12" s="165" t="s">
        <v>1015</v>
      </c>
      <c r="C12" s="166" t="s">
        <v>1016</v>
      </c>
      <c r="D12" s="167">
        <f>+201096648995</f>
        <v>201096648995</v>
      </c>
      <c r="E12" s="166" t="s">
        <v>1017</v>
      </c>
    </row>
    <row r="13" hidden="1">
      <c r="A13" s="164">
        <v>12.0</v>
      </c>
      <c r="B13" s="168" t="s">
        <v>331</v>
      </c>
      <c r="C13" s="166" t="s">
        <v>330</v>
      </c>
      <c r="D13" s="167">
        <f>+201119409498</f>
        <v>201119409498</v>
      </c>
      <c r="E13" s="166" t="s">
        <v>1018</v>
      </c>
      <c r="F13" s="11" t="s">
        <v>330</v>
      </c>
      <c r="G13" s="133" t="s">
        <v>1019</v>
      </c>
    </row>
    <row r="14" hidden="1">
      <c r="A14" s="164">
        <v>13.0</v>
      </c>
      <c r="B14" s="168" t="s">
        <v>235</v>
      </c>
      <c r="C14" s="166" t="s">
        <v>1020</v>
      </c>
      <c r="D14" s="167">
        <f>+201092112121</f>
        <v>201092112121</v>
      </c>
      <c r="E14" s="166" t="s">
        <v>240</v>
      </c>
      <c r="F14" s="3" t="s">
        <v>235</v>
      </c>
      <c r="G14" s="133" t="s">
        <v>235</v>
      </c>
    </row>
    <row r="15" hidden="1">
      <c r="A15" s="164">
        <v>14.0</v>
      </c>
      <c r="B15" s="168" t="s">
        <v>585</v>
      </c>
      <c r="C15" s="166" t="s">
        <v>584</v>
      </c>
      <c r="D15" s="167">
        <f>+201102804296</f>
        <v>201102804296</v>
      </c>
      <c r="E15" s="166" t="s">
        <v>588</v>
      </c>
      <c r="F15" s="135" t="s">
        <v>584</v>
      </c>
      <c r="G15" s="133" t="s">
        <v>1021</v>
      </c>
    </row>
    <row r="16" hidden="1">
      <c r="A16" s="164">
        <v>15.0</v>
      </c>
      <c r="B16" s="168" t="s">
        <v>566</v>
      </c>
      <c r="C16" s="166" t="s">
        <v>1022</v>
      </c>
      <c r="D16" s="167">
        <f>+201012820027</f>
        <v>201012820027</v>
      </c>
      <c r="E16" s="166" t="s">
        <v>1023</v>
      </c>
      <c r="F16" s="11" t="s">
        <v>565</v>
      </c>
      <c r="G16" s="133" t="s">
        <v>566</v>
      </c>
    </row>
    <row r="17" hidden="1">
      <c r="A17" s="164">
        <v>16.0</v>
      </c>
      <c r="B17" s="168" t="s">
        <v>662</v>
      </c>
      <c r="C17" s="166" t="s">
        <v>1024</v>
      </c>
      <c r="D17" s="167">
        <f>+201069841016</f>
        <v>201069841016</v>
      </c>
      <c r="E17" s="166" t="s">
        <v>1025</v>
      </c>
      <c r="F17" s="11" t="s">
        <v>661</v>
      </c>
      <c r="G17" s="133" t="s">
        <v>662</v>
      </c>
    </row>
    <row r="18">
      <c r="A18" s="164">
        <v>17.0</v>
      </c>
      <c r="B18" s="165" t="s">
        <v>1026</v>
      </c>
      <c r="C18" s="166" t="s">
        <v>1027</v>
      </c>
      <c r="D18" s="167">
        <f>+201027252720</f>
        <v>201027252720</v>
      </c>
      <c r="E18" s="167" t="s">
        <v>1028</v>
      </c>
    </row>
    <row r="19" hidden="1">
      <c r="A19" s="164">
        <v>18.0</v>
      </c>
      <c r="B19" s="168" t="s">
        <v>401</v>
      </c>
      <c r="C19" s="166" t="s">
        <v>400</v>
      </c>
      <c r="D19" s="167">
        <f>+201033622855</f>
        <v>201033622855</v>
      </c>
      <c r="E19" s="167" t="s">
        <v>405</v>
      </c>
      <c r="F19" s="135" t="s">
        <v>400</v>
      </c>
      <c r="G19" s="133" t="s">
        <v>401</v>
      </c>
    </row>
    <row r="20" hidden="1">
      <c r="A20" s="164">
        <v>19.0</v>
      </c>
      <c r="B20" s="168" t="s">
        <v>154</v>
      </c>
      <c r="C20" s="166" t="s">
        <v>153</v>
      </c>
      <c r="D20" s="167">
        <f>+201110338311</f>
        <v>201110338311</v>
      </c>
      <c r="E20" s="166" t="s">
        <v>159</v>
      </c>
      <c r="F20" s="135" t="s">
        <v>153</v>
      </c>
      <c r="G20" s="133" t="s">
        <v>154</v>
      </c>
    </row>
    <row r="21" ht="15.75" customHeight="1">
      <c r="A21" s="164">
        <v>20.0</v>
      </c>
      <c r="B21" s="165" t="s">
        <v>1029</v>
      </c>
      <c r="C21" s="166" t="s">
        <v>1030</v>
      </c>
      <c r="D21" s="167">
        <f>+201101132021</f>
        <v>201101132021</v>
      </c>
      <c r="E21" s="167" t="s">
        <v>1031</v>
      </c>
    </row>
    <row r="22" ht="15.75" hidden="1" customHeight="1">
      <c r="A22" s="164">
        <v>21.0</v>
      </c>
      <c r="B22" s="168" t="s">
        <v>935</v>
      </c>
      <c r="C22" s="166" t="s">
        <v>934</v>
      </c>
      <c r="D22" s="167">
        <f>+201200700667</f>
        <v>201200700667</v>
      </c>
      <c r="E22" s="166" t="s">
        <v>938</v>
      </c>
      <c r="F22" s="135" t="s">
        <v>934</v>
      </c>
      <c r="G22" s="133" t="s">
        <v>935</v>
      </c>
    </row>
    <row r="23" ht="15.75" hidden="1" customHeight="1">
      <c r="A23" s="164">
        <v>22.0</v>
      </c>
      <c r="B23" s="168" t="s">
        <v>1032</v>
      </c>
      <c r="C23" s="166" t="s">
        <v>606</v>
      </c>
      <c r="D23" s="167">
        <f>+201148595605</f>
        <v>201148595605</v>
      </c>
      <c r="E23" s="166" t="s">
        <v>610</v>
      </c>
      <c r="F23" s="11" t="s">
        <v>606</v>
      </c>
      <c r="G23" s="133" t="s">
        <v>607</v>
      </c>
    </row>
    <row r="24" ht="15.75" hidden="1" customHeight="1">
      <c r="A24" s="164">
        <v>23.0</v>
      </c>
      <c r="B24" s="168" t="s">
        <v>904</v>
      </c>
      <c r="C24" s="166" t="s">
        <v>903</v>
      </c>
      <c r="D24" s="167">
        <f>+201012548627</f>
        <v>201012548627</v>
      </c>
      <c r="E24" s="167" t="s">
        <v>907</v>
      </c>
      <c r="F24" s="135" t="s">
        <v>903</v>
      </c>
      <c r="G24" s="133" t="s">
        <v>904</v>
      </c>
    </row>
    <row r="25" ht="15.75" hidden="1" customHeight="1">
      <c r="A25" s="164">
        <v>24.0</v>
      </c>
      <c r="B25" s="168" t="s">
        <v>479</v>
      </c>
      <c r="C25" s="166" t="s">
        <v>1033</v>
      </c>
      <c r="D25" s="167">
        <f>+201121600305</f>
        <v>201121600305</v>
      </c>
      <c r="E25" s="166" t="s">
        <v>1034</v>
      </c>
      <c r="F25" s="11" t="s">
        <v>478</v>
      </c>
      <c r="G25" s="133" t="s">
        <v>479</v>
      </c>
    </row>
    <row r="26" ht="15.75" hidden="1" customHeight="1">
      <c r="A26" s="164">
        <v>25.0</v>
      </c>
      <c r="B26" s="168" t="s">
        <v>515</v>
      </c>
      <c r="C26" s="166" t="s">
        <v>514</v>
      </c>
      <c r="D26" s="167">
        <f>+201111008711</f>
        <v>201111008711</v>
      </c>
      <c r="E26" s="166" t="s">
        <v>1035</v>
      </c>
      <c r="F26" s="135" t="s">
        <v>514</v>
      </c>
      <c r="G26" s="133" t="s">
        <v>515</v>
      </c>
    </row>
    <row r="27" ht="15.75" hidden="1" customHeight="1">
      <c r="A27" s="164">
        <v>26.0</v>
      </c>
      <c r="B27" s="168" t="s">
        <v>946</v>
      </c>
      <c r="C27" s="166" t="s">
        <v>945</v>
      </c>
      <c r="D27" s="167">
        <f>+201009068016</f>
        <v>201009068016</v>
      </c>
      <c r="E27" s="166" t="s">
        <v>949</v>
      </c>
      <c r="F27" s="169" t="s">
        <v>945</v>
      </c>
      <c r="G27" s="134" t="s">
        <v>946</v>
      </c>
    </row>
    <row r="28" ht="15.75" hidden="1" customHeight="1">
      <c r="A28" s="164">
        <v>27.0</v>
      </c>
      <c r="B28" s="168" t="s">
        <v>192</v>
      </c>
      <c r="C28" s="166" t="s">
        <v>191</v>
      </c>
      <c r="D28" s="167">
        <f>+201558336616</f>
        <v>201558336616</v>
      </c>
      <c r="E28" s="166" t="s">
        <v>197</v>
      </c>
      <c r="F28" s="135" t="s">
        <v>191</v>
      </c>
      <c r="G28" s="133" t="s">
        <v>192</v>
      </c>
    </row>
    <row r="29" ht="15.75" hidden="1" customHeight="1">
      <c r="A29" s="164">
        <v>28.0</v>
      </c>
      <c r="B29" s="168" t="s">
        <v>64</v>
      </c>
      <c r="C29" s="166" t="s">
        <v>1036</v>
      </c>
      <c r="D29" s="167">
        <f>+201155817563</f>
        <v>201155817563</v>
      </c>
      <c r="E29" s="166" t="s">
        <v>1037</v>
      </c>
      <c r="F29" s="11" t="s">
        <v>63</v>
      </c>
      <c r="G29" s="133" t="s">
        <v>64</v>
      </c>
    </row>
    <row r="30" ht="15.75" hidden="1" customHeight="1">
      <c r="A30" s="164">
        <v>29.0</v>
      </c>
      <c r="B30" s="168" t="s">
        <v>258</v>
      </c>
      <c r="C30" s="166" t="s">
        <v>257</v>
      </c>
      <c r="D30" s="167">
        <f>+201008082171</f>
        <v>201008082171</v>
      </c>
      <c r="E30" s="167" t="s">
        <v>1038</v>
      </c>
      <c r="F30" s="11" t="s">
        <v>257</v>
      </c>
      <c r="G30" s="133" t="s">
        <v>258</v>
      </c>
    </row>
    <row r="31" ht="15.75" customHeight="1">
      <c r="A31" s="164">
        <v>30.0</v>
      </c>
      <c r="B31" s="165" t="s">
        <v>1039</v>
      </c>
      <c r="C31" s="166" t="s">
        <v>1040</v>
      </c>
      <c r="D31" s="167">
        <f>+201156414908</f>
        <v>201156414908</v>
      </c>
      <c r="E31" s="167" t="s">
        <v>1041</v>
      </c>
    </row>
    <row r="32" ht="15.75" hidden="1" customHeight="1">
      <c r="A32" s="164">
        <v>31.0</v>
      </c>
      <c r="B32" s="168" t="s">
        <v>929</v>
      </c>
      <c r="C32" s="166" t="s">
        <v>1042</v>
      </c>
      <c r="D32" s="167">
        <f>+201157355339</f>
        <v>201157355339</v>
      </c>
      <c r="E32" s="166" t="s">
        <v>1043</v>
      </c>
      <c r="F32" s="135" t="s">
        <v>928</v>
      </c>
      <c r="G32" s="133" t="s">
        <v>929</v>
      </c>
    </row>
    <row r="33" ht="15.75" hidden="1" customHeight="1">
      <c r="A33" s="164">
        <v>32.0</v>
      </c>
      <c r="B33" s="168" t="s">
        <v>136</v>
      </c>
      <c r="C33" s="166" t="s">
        <v>135</v>
      </c>
      <c r="D33" s="167">
        <f>+201117023331</f>
        <v>201117023331</v>
      </c>
      <c r="E33" s="166" t="s">
        <v>140</v>
      </c>
      <c r="F33" s="11" t="s">
        <v>135</v>
      </c>
      <c r="G33" s="133" t="s">
        <v>136</v>
      </c>
    </row>
    <row r="34" ht="15.75" hidden="1" customHeight="1">
      <c r="A34" s="164">
        <v>33.0</v>
      </c>
      <c r="B34" s="168" t="s">
        <v>505</v>
      </c>
      <c r="C34" s="166" t="s">
        <v>504</v>
      </c>
      <c r="D34" s="167">
        <f>+201006122220</f>
        <v>201006122220</v>
      </c>
      <c r="E34" s="167" t="s">
        <v>1044</v>
      </c>
      <c r="F34" s="11" t="s">
        <v>504</v>
      </c>
      <c r="G34" s="133" t="s">
        <v>505</v>
      </c>
    </row>
    <row r="35" ht="15.75" hidden="1" customHeight="1">
      <c r="A35" s="164">
        <v>34.0</v>
      </c>
      <c r="B35" s="168" t="s">
        <v>374</v>
      </c>
      <c r="C35" s="166" t="s">
        <v>373</v>
      </c>
      <c r="D35" s="167">
        <f>+201008821664</f>
        <v>201008821664</v>
      </c>
      <c r="E35" s="166" t="s">
        <v>376</v>
      </c>
      <c r="F35" s="11" t="s">
        <v>373</v>
      </c>
      <c r="G35" s="133" t="s">
        <v>380</v>
      </c>
    </row>
    <row r="36" ht="15.75" hidden="1" customHeight="1">
      <c r="A36" s="164">
        <v>35.0</v>
      </c>
      <c r="B36" s="168" t="s">
        <v>1045</v>
      </c>
      <c r="C36" s="166" t="s">
        <v>213</v>
      </c>
      <c r="D36" s="167">
        <f>+201154582501</f>
        <v>201154582501</v>
      </c>
      <c r="E36" s="166" t="s">
        <v>1046</v>
      </c>
      <c r="F36" s="11" t="s">
        <v>213</v>
      </c>
      <c r="G36" s="133" t="s">
        <v>1047</v>
      </c>
    </row>
    <row r="37" ht="15.75" hidden="1" customHeight="1">
      <c r="A37" s="164">
        <v>36.0</v>
      </c>
      <c r="B37" s="168" t="s">
        <v>286</v>
      </c>
      <c r="C37" s="166" t="s">
        <v>285</v>
      </c>
      <c r="D37" s="167">
        <f>+201004634444</f>
        <v>201004634444</v>
      </c>
      <c r="E37" s="166" t="s">
        <v>288</v>
      </c>
      <c r="F37" s="11" t="s">
        <v>285</v>
      </c>
      <c r="G37" s="133" t="s">
        <v>286</v>
      </c>
    </row>
    <row r="38" ht="15.75" hidden="1" customHeight="1">
      <c r="A38" s="164">
        <v>37.0</v>
      </c>
      <c r="B38" s="168" t="s">
        <v>292</v>
      </c>
      <c r="C38" s="166" t="s">
        <v>1048</v>
      </c>
      <c r="D38" s="167">
        <f>+201141707733</f>
        <v>201141707733</v>
      </c>
      <c r="E38" s="166" t="s">
        <v>295</v>
      </c>
      <c r="F38" s="11" t="s">
        <v>291</v>
      </c>
      <c r="G38" s="133" t="s">
        <v>292</v>
      </c>
    </row>
    <row r="39" ht="15.75" hidden="1" customHeight="1">
      <c r="A39" s="164">
        <v>38.0</v>
      </c>
      <c r="B39" s="168" t="s">
        <v>356</v>
      </c>
      <c r="C39" s="166" t="s">
        <v>355</v>
      </c>
      <c r="D39" s="167">
        <f>+201114551400</f>
        <v>201114551400</v>
      </c>
      <c r="E39" s="166" t="s">
        <v>360</v>
      </c>
      <c r="F39" s="62" t="s">
        <v>355</v>
      </c>
      <c r="G39" s="134" t="s">
        <v>356</v>
      </c>
    </row>
    <row r="40" ht="15.75" hidden="1" customHeight="1">
      <c r="A40" s="164">
        <v>39.0</v>
      </c>
      <c r="B40" s="168" t="s">
        <v>277</v>
      </c>
      <c r="C40" s="166" t="s">
        <v>1049</v>
      </c>
      <c r="D40" s="167">
        <f>+201062306940</f>
        <v>201062306940</v>
      </c>
      <c r="E40" s="166" t="s">
        <v>281</v>
      </c>
      <c r="F40" s="11" t="s">
        <v>276</v>
      </c>
      <c r="G40" s="133" t="s">
        <v>277</v>
      </c>
    </row>
    <row r="41" ht="15.75" hidden="1" customHeight="1">
      <c r="A41" s="164">
        <v>40.0</v>
      </c>
      <c r="B41" s="168" t="s">
        <v>550</v>
      </c>
      <c r="C41" s="166" t="s">
        <v>549</v>
      </c>
      <c r="D41" s="167">
        <f>+201111947161</f>
        <v>201111947161</v>
      </c>
      <c r="E41" s="166" t="s">
        <v>554</v>
      </c>
      <c r="F41" s="62" t="s">
        <v>549</v>
      </c>
      <c r="G41" s="134" t="s">
        <v>550</v>
      </c>
    </row>
    <row r="42" ht="15.75" hidden="1" customHeight="1">
      <c r="A42" s="164">
        <v>41.0</v>
      </c>
      <c r="B42" s="168" t="s">
        <v>243</v>
      </c>
      <c r="C42" s="166" t="s">
        <v>1050</v>
      </c>
      <c r="D42" s="167">
        <f>+201112221737</f>
        <v>201112221737</v>
      </c>
      <c r="E42" s="166" t="s">
        <v>246</v>
      </c>
      <c r="F42" s="3" t="s">
        <v>243</v>
      </c>
      <c r="G42" s="133" t="s">
        <v>243</v>
      </c>
    </row>
    <row r="43" ht="15.75" hidden="1" customHeight="1">
      <c r="A43" s="164">
        <v>42.0</v>
      </c>
      <c r="B43" s="168" t="s">
        <v>1051</v>
      </c>
      <c r="C43" s="166" t="s">
        <v>1052</v>
      </c>
      <c r="D43" s="167">
        <f>+201001407691</f>
        <v>201001407691</v>
      </c>
      <c r="E43" s="167" t="s">
        <v>1053</v>
      </c>
      <c r="F43" s="135" t="s">
        <v>44</v>
      </c>
      <c r="G43" s="133" t="s">
        <v>45</v>
      </c>
    </row>
    <row r="44" ht="15.75" hidden="1" customHeight="1">
      <c r="A44" s="164">
        <v>43.0</v>
      </c>
      <c r="B44" s="170" t="s">
        <v>462</v>
      </c>
      <c r="C44" s="166" t="s">
        <v>461</v>
      </c>
      <c r="D44" s="167">
        <f>+201226645702</f>
        <v>201226645702</v>
      </c>
      <c r="E44" s="166" t="s">
        <v>1054</v>
      </c>
      <c r="F44" s="170" t="s">
        <v>462</v>
      </c>
      <c r="G44" s="170" t="s">
        <v>462</v>
      </c>
    </row>
    <row r="45" ht="15.75" customHeight="1">
      <c r="A45" s="164">
        <v>44.0</v>
      </c>
      <c r="B45" s="165" t="s">
        <v>183</v>
      </c>
      <c r="C45" s="166" t="s">
        <v>182</v>
      </c>
      <c r="D45" s="167">
        <f>+201027402795</f>
        <v>201027402795</v>
      </c>
      <c r="E45" s="167" t="s">
        <v>1055</v>
      </c>
    </row>
    <row r="46" ht="15.75" customHeight="1">
      <c r="A46" s="164">
        <v>45.0</v>
      </c>
      <c r="B46" s="165" t="s">
        <v>1056</v>
      </c>
      <c r="C46" s="166" t="s">
        <v>1057</v>
      </c>
      <c r="D46" s="167">
        <f>+201112562600</f>
        <v>201112562600</v>
      </c>
      <c r="E46" s="167" t="s">
        <v>1058</v>
      </c>
    </row>
    <row r="47" ht="15.75" hidden="1" customHeight="1">
      <c r="A47" s="164">
        <v>46.0</v>
      </c>
      <c r="B47" s="168" t="s">
        <v>973</v>
      </c>
      <c r="C47" s="166" t="s">
        <v>1059</v>
      </c>
      <c r="D47" s="167">
        <f>+201100113544</f>
        <v>201100113544</v>
      </c>
      <c r="E47" s="166" t="s">
        <v>977</v>
      </c>
      <c r="F47" s="135" t="s">
        <v>972</v>
      </c>
      <c r="G47" s="133" t="s">
        <v>973</v>
      </c>
    </row>
    <row r="48" ht="15.75" hidden="1" customHeight="1">
      <c r="A48" s="164">
        <v>47.0</v>
      </c>
      <c r="B48" s="168" t="s">
        <v>964</v>
      </c>
      <c r="C48" s="166" t="s">
        <v>963</v>
      </c>
      <c r="D48" s="167">
        <f>+201115599215</f>
        <v>201115599215</v>
      </c>
      <c r="E48" s="167" t="s">
        <v>1060</v>
      </c>
      <c r="F48" s="135" t="s">
        <v>963</v>
      </c>
      <c r="G48" s="133" t="s">
        <v>964</v>
      </c>
    </row>
    <row r="49" ht="15.75" hidden="1" customHeight="1">
      <c r="A49" s="164">
        <v>48.0</v>
      </c>
      <c r="B49" s="168" t="s">
        <v>601</v>
      </c>
      <c r="C49" s="166" t="s">
        <v>600</v>
      </c>
      <c r="D49" s="167">
        <f>+201156864436</f>
        <v>201156864436</v>
      </c>
      <c r="E49" s="166" t="s">
        <v>602</v>
      </c>
      <c r="F49" s="11" t="s">
        <v>600</v>
      </c>
      <c r="G49" s="133" t="s">
        <v>601</v>
      </c>
    </row>
    <row r="50" ht="15.75" hidden="1" customHeight="1">
      <c r="A50" s="164">
        <v>49.0</v>
      </c>
      <c r="B50" s="168" t="s">
        <v>538</v>
      </c>
      <c r="C50" s="166" t="s">
        <v>1061</v>
      </c>
      <c r="D50" s="167">
        <f>+201554422387</f>
        <v>201554422387</v>
      </c>
      <c r="E50" s="166" t="s">
        <v>543</v>
      </c>
      <c r="F50" s="11" t="s">
        <v>537</v>
      </c>
      <c r="G50" s="133" t="s">
        <v>538</v>
      </c>
    </row>
    <row r="51" ht="15.75" hidden="1" customHeight="1">
      <c r="A51" s="164">
        <v>50.0</v>
      </c>
      <c r="B51" s="168" t="s">
        <v>301</v>
      </c>
      <c r="C51" s="166" t="s">
        <v>300</v>
      </c>
      <c r="D51" s="167">
        <f>+201009893914</f>
        <v>201009893914</v>
      </c>
      <c r="E51" s="166" t="s">
        <v>1062</v>
      </c>
      <c r="F51" s="11" t="s">
        <v>300</v>
      </c>
      <c r="G51" s="133" t="s">
        <v>301</v>
      </c>
    </row>
    <row r="52" ht="15.75" hidden="1" customHeight="1">
      <c r="A52" s="164">
        <v>51.0</v>
      </c>
      <c r="B52" s="168" t="s">
        <v>409</v>
      </c>
      <c r="C52" s="166" t="s">
        <v>408</v>
      </c>
      <c r="D52" s="167">
        <f>+201202359616</f>
        <v>201202359616</v>
      </c>
      <c r="E52" s="166" t="s">
        <v>412</v>
      </c>
      <c r="F52" s="11" t="s">
        <v>408</v>
      </c>
      <c r="G52" s="133" t="s">
        <v>409</v>
      </c>
    </row>
    <row r="53" ht="15.75" hidden="1" customHeight="1">
      <c r="A53" s="164">
        <v>52.0</v>
      </c>
      <c r="B53" s="168" t="s">
        <v>488</v>
      </c>
      <c r="C53" s="166" t="s">
        <v>1063</v>
      </c>
      <c r="D53" s="167">
        <f>+201150031678</f>
        <v>201150031678</v>
      </c>
      <c r="E53" s="166" t="s">
        <v>1064</v>
      </c>
      <c r="F53" s="11" t="s">
        <v>487</v>
      </c>
      <c r="G53" s="133" t="s">
        <v>488</v>
      </c>
    </row>
    <row r="54" ht="15.75" hidden="1" customHeight="1">
      <c r="A54" s="164">
        <v>53.0</v>
      </c>
      <c r="B54" s="168" t="s">
        <v>648</v>
      </c>
      <c r="C54" s="166" t="s">
        <v>1065</v>
      </c>
      <c r="D54" s="167">
        <f>+201124678645</f>
        <v>201124678645</v>
      </c>
      <c r="E54" s="166" t="s">
        <v>1066</v>
      </c>
      <c r="F54" s="169" t="s">
        <v>647</v>
      </c>
      <c r="G54" s="134" t="s">
        <v>648</v>
      </c>
    </row>
    <row r="55" ht="15.75" hidden="1" customHeight="1">
      <c r="A55" s="164">
        <v>54.0</v>
      </c>
      <c r="B55" s="168" t="s">
        <v>910</v>
      </c>
      <c r="C55" s="166" t="s">
        <v>909</v>
      </c>
      <c r="D55" s="167">
        <f>+201032760705</f>
        <v>201032760705</v>
      </c>
      <c r="E55" s="166" t="s">
        <v>915</v>
      </c>
      <c r="F55" s="135" t="s">
        <v>909</v>
      </c>
      <c r="G55" s="133" t="s">
        <v>910</v>
      </c>
    </row>
    <row r="56" ht="15.75" customHeight="1">
      <c r="A56" s="164">
        <v>55.0</v>
      </c>
      <c r="B56" s="165" t="s">
        <v>1067</v>
      </c>
      <c r="C56" s="166" t="s">
        <v>1068</v>
      </c>
      <c r="D56" s="167">
        <f>+201007272662</f>
        <v>201007272662</v>
      </c>
      <c r="E56" s="167" t="s">
        <v>1069</v>
      </c>
    </row>
    <row r="57" ht="15.75" hidden="1" customHeight="1">
      <c r="A57" s="164">
        <v>56.0</v>
      </c>
      <c r="B57" s="168" t="s">
        <v>348</v>
      </c>
      <c r="C57" s="166" t="s">
        <v>347</v>
      </c>
      <c r="D57" s="167">
        <f>+201153209494</f>
        <v>201153209494</v>
      </c>
      <c r="E57" s="166" t="s">
        <v>351</v>
      </c>
      <c r="F57" s="11" t="s">
        <v>347</v>
      </c>
      <c r="G57" s="133" t="s">
        <v>1070</v>
      </c>
    </row>
    <row r="58" ht="15.75" hidden="1" customHeight="1">
      <c r="A58" s="164">
        <v>57.0</v>
      </c>
      <c r="B58" s="168" t="s">
        <v>251</v>
      </c>
      <c r="C58" s="166" t="s">
        <v>1071</v>
      </c>
      <c r="D58" s="167">
        <f>+201006407341</f>
        <v>201006407341</v>
      </c>
      <c r="E58" s="166" t="s">
        <v>254</v>
      </c>
      <c r="F58" s="11" t="s">
        <v>250</v>
      </c>
      <c r="G58" s="133" t="s">
        <v>251</v>
      </c>
    </row>
    <row r="59" ht="15.75" hidden="1" customHeight="1">
      <c r="A59" s="164">
        <v>58.0</v>
      </c>
      <c r="B59" s="168" t="s">
        <v>1072</v>
      </c>
      <c r="C59" s="167" t="s">
        <v>1073</v>
      </c>
      <c r="D59" s="167">
        <f>+20505698086</f>
        <v>20505698086</v>
      </c>
      <c r="E59" s="167" t="s">
        <v>1055</v>
      </c>
      <c r="F59" s="11" t="s">
        <v>173</v>
      </c>
      <c r="G59" s="133" t="s">
        <v>174</v>
      </c>
    </row>
    <row r="60" ht="15.75" hidden="1" customHeight="1">
      <c r="A60" s="164">
        <v>59.0</v>
      </c>
      <c r="B60" s="168" t="s">
        <v>164</v>
      </c>
      <c r="C60" s="166" t="s">
        <v>173</v>
      </c>
      <c r="D60" s="167">
        <f>+201119508314</f>
        <v>201119508314</v>
      </c>
      <c r="E60" s="166" t="s">
        <v>177</v>
      </c>
      <c r="F60" s="11" t="s">
        <v>163</v>
      </c>
      <c r="G60" s="133" t="s">
        <v>164</v>
      </c>
    </row>
    <row r="61" ht="15.75" hidden="1" customHeight="1">
      <c r="A61" s="164">
        <v>60.0</v>
      </c>
      <c r="B61" s="168" t="s">
        <v>324</v>
      </c>
      <c r="C61" s="166" t="s">
        <v>163</v>
      </c>
      <c r="D61" s="167">
        <f>+201007391063</f>
        <v>201007391063</v>
      </c>
      <c r="E61" s="166" t="s">
        <v>169</v>
      </c>
      <c r="F61" s="11" t="s">
        <v>323</v>
      </c>
      <c r="G61" s="133" t="s">
        <v>1074</v>
      </c>
    </row>
    <row r="62" ht="15.75" hidden="1" customHeight="1">
      <c r="A62" s="164">
        <v>61.0</v>
      </c>
      <c r="B62" s="168" t="s">
        <v>671</v>
      </c>
      <c r="C62" s="166" t="s">
        <v>1075</v>
      </c>
      <c r="D62" s="167">
        <f>+201125767080</f>
        <v>201125767080</v>
      </c>
      <c r="E62" s="166" t="s">
        <v>1076</v>
      </c>
      <c r="F62" s="11" t="s">
        <v>670</v>
      </c>
      <c r="G62" s="133" t="s">
        <v>671</v>
      </c>
    </row>
    <row r="63" ht="15.75" customHeight="1">
      <c r="A63" s="164">
        <v>62.0</v>
      </c>
      <c r="B63" s="165" t="s">
        <v>655</v>
      </c>
      <c r="C63" s="166" t="s">
        <v>1077</v>
      </c>
      <c r="D63" s="167">
        <f>+201154254085</f>
        <v>201154254085</v>
      </c>
      <c r="E63" s="166" t="s">
        <v>1078</v>
      </c>
    </row>
    <row r="64" ht="15.75" hidden="1" customHeight="1">
      <c r="A64" s="164">
        <v>63.0</v>
      </c>
      <c r="B64" s="168" t="s">
        <v>1079</v>
      </c>
      <c r="C64" s="166" t="s">
        <v>654</v>
      </c>
      <c r="D64" s="167">
        <f>+201277739069</f>
        <v>201277739069</v>
      </c>
      <c r="E64" s="167" t="s">
        <v>1055</v>
      </c>
      <c r="F64" s="3" t="s">
        <v>94</v>
      </c>
      <c r="G64" s="133" t="s">
        <v>94</v>
      </c>
    </row>
    <row r="65" ht="15.75" hidden="1" customHeight="1">
      <c r="A65" s="164">
        <v>64.0</v>
      </c>
      <c r="B65" s="168" t="s">
        <v>575</v>
      </c>
      <c r="C65" s="166" t="s">
        <v>1080</v>
      </c>
      <c r="D65" s="167">
        <f>+201001658206</f>
        <v>201001658206</v>
      </c>
      <c r="E65" s="166" t="s">
        <v>1081</v>
      </c>
      <c r="F65" s="135" t="s">
        <v>574</v>
      </c>
      <c r="G65" s="133" t="s">
        <v>575</v>
      </c>
    </row>
    <row r="66" ht="15.75" hidden="1" customHeight="1">
      <c r="A66" s="164">
        <v>65.0</v>
      </c>
      <c r="B66" s="168" t="s">
        <v>592</v>
      </c>
      <c r="C66" s="166" t="s">
        <v>574</v>
      </c>
      <c r="D66" s="167">
        <f>+201200025325</f>
        <v>201200025325</v>
      </c>
      <c r="E66" s="166" t="s">
        <v>578</v>
      </c>
      <c r="F66" s="135" t="s">
        <v>591</v>
      </c>
      <c r="G66" s="133" t="s">
        <v>592</v>
      </c>
    </row>
    <row r="67" ht="15.75" hidden="1" customHeight="1">
      <c r="A67" s="164">
        <v>66.0</v>
      </c>
      <c r="B67" s="168" t="s">
        <v>204</v>
      </c>
      <c r="C67" s="166" t="s">
        <v>591</v>
      </c>
      <c r="D67" s="167">
        <f>+201030111873</f>
        <v>201030111873</v>
      </c>
      <c r="E67" s="166" t="s">
        <v>595</v>
      </c>
      <c r="F67" s="135" t="s">
        <v>203</v>
      </c>
      <c r="G67" s="133" t="s">
        <v>204</v>
      </c>
    </row>
    <row r="68" ht="15.75" customHeight="1">
      <c r="A68" s="164">
        <v>67.0</v>
      </c>
      <c r="B68" s="165" t="s">
        <v>1082</v>
      </c>
      <c r="C68" s="166" t="s">
        <v>203</v>
      </c>
      <c r="D68" s="167">
        <f>+201010713327</f>
        <v>201010713327</v>
      </c>
      <c r="E68" s="166" t="s">
        <v>209</v>
      </c>
    </row>
    <row r="69" ht="15.75" hidden="1" customHeight="1">
      <c r="A69" s="164">
        <v>68.0</v>
      </c>
      <c r="B69" s="168" t="s">
        <v>956</v>
      </c>
      <c r="C69" s="166" t="s">
        <v>1083</v>
      </c>
      <c r="D69" s="167">
        <f>+201006350038</f>
        <v>201006350038</v>
      </c>
      <c r="E69" s="167" t="s">
        <v>1084</v>
      </c>
      <c r="F69" s="135" t="s">
        <v>955</v>
      </c>
      <c r="G69" s="152" t="s">
        <v>956</v>
      </c>
    </row>
    <row r="70" ht="15.75" hidden="1" customHeight="1">
      <c r="A70" s="164">
        <v>69.0</v>
      </c>
      <c r="B70" s="168" t="s">
        <v>1085</v>
      </c>
      <c r="C70" s="166" t="s">
        <v>955</v>
      </c>
      <c r="D70" s="167">
        <f>+201150500764</f>
        <v>201150500764</v>
      </c>
      <c r="E70" s="166" t="s">
        <v>959</v>
      </c>
      <c r="F70" s="135" t="s">
        <v>1086</v>
      </c>
      <c r="G70" s="152" t="s">
        <v>1087</v>
      </c>
    </row>
    <row r="71" ht="15.75" customHeight="1">
      <c r="A71" s="164">
        <v>70.0</v>
      </c>
      <c r="B71" s="165" t="s">
        <v>127</v>
      </c>
      <c r="C71" s="166" t="s">
        <v>1086</v>
      </c>
      <c r="D71" s="167">
        <f>+201033647073</f>
        <v>201033647073</v>
      </c>
      <c r="E71" s="166" t="s">
        <v>1088</v>
      </c>
      <c r="F71" s="133"/>
      <c r="G71" s="152"/>
    </row>
    <row r="72" ht="15.75" hidden="1" customHeight="1">
      <c r="A72" s="164">
        <v>71.0</v>
      </c>
      <c r="B72" s="168" t="s">
        <v>115</v>
      </c>
      <c r="C72" s="166" t="s">
        <v>126</v>
      </c>
      <c r="D72" s="167">
        <f>+201122122228</f>
        <v>201122122228</v>
      </c>
      <c r="E72" s="166" t="s">
        <v>132</v>
      </c>
      <c r="F72" s="135" t="s">
        <v>122</v>
      </c>
      <c r="G72" s="152" t="s">
        <v>115</v>
      </c>
    </row>
    <row r="73" ht="15.75" hidden="1" customHeight="1">
      <c r="A73" s="164">
        <v>72.0</v>
      </c>
      <c r="B73" s="168" t="s">
        <v>1089</v>
      </c>
      <c r="C73" s="166" t="s">
        <v>1090</v>
      </c>
      <c r="D73" s="167">
        <f>+201092738975</f>
        <v>201092738975</v>
      </c>
      <c r="E73" s="166" t="s">
        <v>125</v>
      </c>
      <c r="F73" s="135" t="s">
        <v>143</v>
      </c>
      <c r="G73" s="133" t="s">
        <v>1091</v>
      </c>
    </row>
    <row r="74" ht="15.75" hidden="1" customHeight="1">
      <c r="A74" s="164">
        <v>73.0</v>
      </c>
      <c r="B74" s="168" t="s">
        <v>1092</v>
      </c>
      <c r="C74" s="166" t="s">
        <v>1093</v>
      </c>
      <c r="D74" s="167">
        <f>+201120030024</f>
        <v>201120030024</v>
      </c>
      <c r="E74" s="166" t="s">
        <v>148</v>
      </c>
      <c r="F74" s="11" t="s">
        <v>309</v>
      </c>
      <c r="G74" s="152" t="s">
        <v>310</v>
      </c>
    </row>
    <row r="75" ht="15.75" hidden="1" customHeight="1">
      <c r="A75" s="164">
        <v>74.0</v>
      </c>
      <c r="B75" s="168" t="s">
        <v>1094</v>
      </c>
      <c r="C75" s="166" t="s">
        <v>1095</v>
      </c>
      <c r="D75" s="167">
        <f>+201125527177</f>
        <v>201125527177</v>
      </c>
      <c r="E75" s="166" t="s">
        <v>1096</v>
      </c>
      <c r="F75" s="133" t="s">
        <v>896</v>
      </c>
      <c r="G75" s="152" t="s">
        <v>896</v>
      </c>
    </row>
    <row r="76" ht="15.75" hidden="1" customHeight="1">
      <c r="A76" s="164">
        <v>75.0</v>
      </c>
      <c r="B76" s="168" t="s">
        <v>1097</v>
      </c>
      <c r="C76" s="166" t="s">
        <v>1098</v>
      </c>
      <c r="D76" s="167">
        <f>+201110697711</f>
        <v>201110697711</v>
      </c>
      <c r="E76" s="166" t="s">
        <v>899</v>
      </c>
      <c r="F76" s="135" t="s">
        <v>450</v>
      </c>
      <c r="G76" s="152" t="s">
        <v>1099</v>
      </c>
    </row>
    <row r="77" ht="15.75" hidden="1" customHeight="1">
      <c r="A77" s="164">
        <v>76.0</v>
      </c>
      <c r="B77" s="168" t="s">
        <v>639</v>
      </c>
      <c r="C77" s="166" t="s">
        <v>450</v>
      </c>
      <c r="D77" s="167">
        <f>+201010773015</f>
        <v>201010773015</v>
      </c>
      <c r="E77" s="166" t="s">
        <v>1100</v>
      </c>
      <c r="F77" s="11" t="s">
        <v>638</v>
      </c>
      <c r="G77" s="152" t="s">
        <v>639</v>
      </c>
    </row>
    <row r="78" ht="15.75" hidden="1" customHeight="1">
      <c r="A78" s="164">
        <v>78.0</v>
      </c>
      <c r="B78" s="168" t="s">
        <v>382</v>
      </c>
      <c r="C78" s="166" t="s">
        <v>1101</v>
      </c>
      <c r="D78" s="167">
        <f>+201100426803</f>
        <v>201100426803</v>
      </c>
      <c r="E78" s="166" t="s">
        <v>1102</v>
      </c>
      <c r="F78" s="11" t="s">
        <v>381</v>
      </c>
      <c r="G78" s="152" t="s">
        <v>382</v>
      </c>
    </row>
    <row r="79" ht="15.75" hidden="1" customHeight="1">
      <c r="A79" s="164">
        <v>79.0</v>
      </c>
      <c r="B79" s="168" t="s">
        <v>1103</v>
      </c>
      <c r="C79" s="167" t="s">
        <v>1104</v>
      </c>
      <c r="D79" s="167">
        <f>+201002250921</f>
        <v>201002250921</v>
      </c>
      <c r="E79" s="167" t="s">
        <v>1105</v>
      </c>
      <c r="F79" s="11" t="s">
        <v>420</v>
      </c>
      <c r="G79" s="152" t="s">
        <v>421</v>
      </c>
    </row>
    <row r="80" ht="15.75" hidden="1" customHeight="1">
      <c r="A80" s="164">
        <v>80.0</v>
      </c>
      <c r="B80" s="168" t="s">
        <v>389</v>
      </c>
      <c r="C80" s="166" t="s">
        <v>381</v>
      </c>
      <c r="D80" s="167">
        <f>+201092130686</f>
        <v>201092130686</v>
      </c>
      <c r="E80" s="166" t="s">
        <v>385</v>
      </c>
      <c r="F80" s="135" t="s">
        <v>388</v>
      </c>
      <c r="G80" s="152" t="s">
        <v>389</v>
      </c>
    </row>
    <row r="81" ht="15.75" customHeight="1">
      <c r="A81" s="164">
        <v>81.0</v>
      </c>
      <c r="B81" s="165" t="s">
        <v>1106</v>
      </c>
      <c r="C81" s="166" t="s">
        <v>420</v>
      </c>
      <c r="D81" s="167">
        <f>+201140037739</f>
        <v>201140037739</v>
      </c>
      <c r="E81" s="166" t="s">
        <v>422</v>
      </c>
    </row>
    <row r="82" ht="15.75" hidden="1" customHeight="1">
      <c r="A82" s="164">
        <v>82.0</v>
      </c>
      <c r="B82" s="168" t="s">
        <v>31</v>
      </c>
      <c r="C82" s="166" t="s">
        <v>388</v>
      </c>
      <c r="D82" s="167">
        <f>+201101695498</f>
        <v>201101695498</v>
      </c>
      <c r="E82" s="166" t="s">
        <v>393</v>
      </c>
      <c r="F82" s="11" t="s">
        <v>30</v>
      </c>
      <c r="G82" s="152" t="s">
        <v>31</v>
      </c>
    </row>
    <row r="83" ht="15.75" hidden="1" customHeight="1">
      <c r="A83" s="164">
        <v>83.0</v>
      </c>
      <c r="B83" s="168" t="s">
        <v>619</v>
      </c>
      <c r="C83" s="166" t="s">
        <v>1107</v>
      </c>
      <c r="D83" s="167">
        <f>+201156002590</f>
        <v>201156002590</v>
      </c>
      <c r="E83" s="167" t="s">
        <v>1108</v>
      </c>
      <c r="F83" s="135" t="s">
        <v>618</v>
      </c>
      <c r="G83" s="152" t="s">
        <v>619</v>
      </c>
    </row>
    <row r="84" ht="15.75" customHeight="1">
      <c r="A84" s="164">
        <v>84.0</v>
      </c>
      <c r="B84" s="165" t="s">
        <v>1109</v>
      </c>
      <c r="C84" s="166" t="s">
        <v>1110</v>
      </c>
      <c r="D84" s="167">
        <f>+201119601179</f>
        <v>201119601179</v>
      </c>
      <c r="E84" s="167" t="s">
        <v>1111</v>
      </c>
    </row>
    <row r="85" ht="15.75" hidden="1" customHeight="1">
      <c r="A85" s="164">
        <v>85.0</v>
      </c>
      <c r="B85" s="168" t="s">
        <v>497</v>
      </c>
      <c r="C85" s="166" t="s">
        <v>618</v>
      </c>
      <c r="D85" s="167">
        <f>+201281484140</f>
        <v>201281484140</v>
      </c>
      <c r="E85" s="166" t="s">
        <v>623</v>
      </c>
      <c r="F85" s="11" t="s">
        <v>496</v>
      </c>
      <c r="G85" s="152" t="s">
        <v>497</v>
      </c>
    </row>
    <row r="86" ht="15.75" hidden="1" customHeight="1">
      <c r="A86" s="164">
        <v>86.0</v>
      </c>
      <c r="B86" s="168" t="s">
        <v>1112</v>
      </c>
      <c r="C86" s="166" t="s">
        <v>1113</v>
      </c>
      <c r="D86" s="167">
        <f>+201029026660</f>
        <v>201029026660</v>
      </c>
      <c r="E86" s="167" t="s">
        <v>1114</v>
      </c>
      <c r="F86" s="135" t="s">
        <v>267</v>
      </c>
      <c r="G86" s="133" t="s">
        <v>1115</v>
      </c>
    </row>
    <row r="87" ht="15.75" hidden="1" customHeight="1">
      <c r="A87" s="164">
        <v>87.0</v>
      </c>
      <c r="B87" s="168" t="s">
        <v>442</v>
      </c>
      <c r="C87" s="166" t="s">
        <v>1116</v>
      </c>
      <c r="D87" s="167">
        <f>+201129428885</f>
        <v>201129428885</v>
      </c>
      <c r="E87" s="166" t="s">
        <v>500</v>
      </c>
      <c r="F87" s="135" t="s">
        <v>441</v>
      </c>
      <c r="G87" s="152" t="s">
        <v>442</v>
      </c>
    </row>
    <row r="88" ht="15.75" hidden="1" customHeight="1">
      <c r="A88" s="164">
        <v>88.0</v>
      </c>
      <c r="B88" s="168" t="s">
        <v>364</v>
      </c>
      <c r="C88" s="166" t="s">
        <v>267</v>
      </c>
      <c r="D88" s="167">
        <f>+201061710000</f>
        <v>201061710000</v>
      </c>
      <c r="E88" s="166" t="s">
        <v>273</v>
      </c>
      <c r="F88" s="135" t="s">
        <v>363</v>
      </c>
      <c r="G88" s="152" t="s">
        <v>364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88">
    <filterColumn colId="5">
      <filters blank="1"/>
    </filterColumn>
  </autoFilter>
  <hyperlinks>
    <hyperlink r:id="rId1" ref="B4"/>
    <hyperlink r:id="rId2" ref="B5"/>
    <hyperlink r:id="rId3" ref="B6"/>
    <hyperlink r:id="rId4" ref="B7"/>
    <hyperlink r:id="rId5" ref="B8"/>
    <hyperlink r:id="rId6" ref="B10"/>
    <hyperlink r:id="rId7" ref="B11"/>
    <hyperlink r:id="rId8" ref="B13"/>
    <hyperlink r:id="rId9" ref="B14"/>
    <hyperlink r:id="rId10" ref="B15"/>
    <hyperlink r:id="rId11" ref="B16"/>
    <hyperlink r:id="rId12" ref="B17"/>
    <hyperlink r:id="rId13" ref="B19"/>
    <hyperlink r:id="rId14" ref="B20"/>
    <hyperlink r:id="rId15" ref="B22"/>
    <hyperlink r:id="rId16" ref="B23"/>
    <hyperlink r:id="rId17" ref="B24"/>
    <hyperlink r:id="rId18" ref="B25"/>
    <hyperlink r:id="rId19" ref="B26"/>
    <hyperlink r:id="rId20" ref="B27"/>
    <hyperlink r:id="rId21" ref="B28"/>
    <hyperlink r:id="rId22" ref="B29"/>
    <hyperlink r:id="rId23" ref="B30"/>
    <hyperlink r:id="rId24" ref="B32"/>
    <hyperlink r:id="rId25" ref="B33"/>
    <hyperlink r:id="rId26" ref="B34"/>
    <hyperlink r:id="rId27" ref="B35"/>
    <hyperlink r:id="rId28" ref="B36"/>
    <hyperlink r:id="rId29" ref="B37"/>
    <hyperlink r:id="rId30" ref="B38"/>
    <hyperlink r:id="rId31" ref="B39"/>
    <hyperlink r:id="rId32" ref="B40"/>
    <hyperlink r:id="rId33" ref="B41"/>
    <hyperlink r:id="rId34" ref="B42"/>
    <hyperlink r:id="rId35" ref="B43"/>
    <hyperlink r:id="rId36" ref="B44"/>
    <hyperlink r:id="rId37" ref="F44"/>
    <hyperlink r:id="rId38" ref="G44"/>
    <hyperlink r:id="rId39" ref="B47"/>
    <hyperlink r:id="rId40" ref="B48"/>
    <hyperlink r:id="rId41" ref="B49"/>
    <hyperlink r:id="rId42" ref="B50"/>
    <hyperlink r:id="rId43" ref="B51"/>
    <hyperlink r:id="rId44" ref="B52"/>
    <hyperlink r:id="rId45" ref="B53"/>
    <hyperlink r:id="rId46" ref="B54"/>
    <hyperlink r:id="rId47" ref="B55"/>
    <hyperlink r:id="rId48" ref="B57"/>
    <hyperlink r:id="rId49" ref="B58"/>
    <hyperlink r:id="rId50" ref="B59"/>
    <hyperlink r:id="rId51" ref="B60"/>
    <hyperlink r:id="rId52" ref="B61"/>
    <hyperlink r:id="rId53" ref="B62"/>
    <hyperlink r:id="rId54" ref="B64"/>
    <hyperlink r:id="rId55" ref="B65"/>
    <hyperlink r:id="rId56" ref="B66"/>
    <hyperlink r:id="rId57" ref="B67"/>
    <hyperlink r:id="rId58" ref="B69"/>
    <hyperlink r:id="rId59" ref="B70"/>
    <hyperlink r:id="rId60" ref="B72"/>
    <hyperlink r:id="rId61" ref="B73"/>
    <hyperlink r:id="rId62" ref="B74"/>
    <hyperlink r:id="rId63" ref="B75"/>
    <hyperlink r:id="rId64" ref="B76"/>
    <hyperlink r:id="rId65" ref="B77"/>
    <hyperlink r:id="rId66" ref="B78"/>
    <hyperlink r:id="rId67" ref="B79"/>
    <hyperlink r:id="rId68" ref="B80"/>
    <hyperlink r:id="rId69" ref="B82"/>
    <hyperlink r:id="rId70" ref="B83"/>
    <hyperlink r:id="rId71" ref="B85"/>
    <hyperlink r:id="rId72" ref="B86"/>
    <hyperlink r:id="rId73" ref="B87"/>
    <hyperlink r:id="rId74" ref="B88"/>
  </hyperlinks>
  <drawing r:id="rId7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3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4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4" t="s">
        <v>20</v>
      </c>
      <c r="U1" s="2" t="s">
        <v>21</v>
      </c>
      <c r="V1" s="4" t="s">
        <v>22</v>
      </c>
      <c r="W1" s="4" t="s">
        <v>23</v>
      </c>
      <c r="X1" s="2" t="s">
        <v>24</v>
      </c>
      <c r="Y1" s="130" t="s">
        <v>25</v>
      </c>
      <c r="Z1" s="130" t="s">
        <v>26</v>
      </c>
      <c r="AA1" s="131" t="s">
        <v>27</v>
      </c>
      <c r="AB1" s="8" t="s">
        <v>28</v>
      </c>
      <c r="AC1" s="8" t="s">
        <v>29</v>
      </c>
    </row>
    <row r="2">
      <c r="A2" s="171" t="s">
        <v>1117</v>
      </c>
      <c r="B2" s="172" t="s">
        <v>1118</v>
      </c>
      <c r="C2" s="173" t="s">
        <v>1119</v>
      </c>
      <c r="D2" s="172" t="s">
        <v>33</v>
      </c>
      <c r="E2" s="173" t="s">
        <v>1120</v>
      </c>
      <c r="F2" s="173" t="s">
        <v>1121</v>
      </c>
      <c r="G2" s="174" t="s">
        <v>1122</v>
      </c>
      <c r="H2" s="172" t="s">
        <v>36</v>
      </c>
      <c r="I2" s="172" t="s">
        <v>36</v>
      </c>
      <c r="J2" s="173" t="s">
        <v>1123</v>
      </c>
      <c r="K2" s="172">
        <v>1.115595542E9</v>
      </c>
      <c r="L2" s="173" t="s">
        <v>1123</v>
      </c>
      <c r="M2" s="172">
        <v>1.115595542E9</v>
      </c>
      <c r="N2" s="175">
        <v>0.5</v>
      </c>
      <c r="O2" s="176">
        <v>0.0</v>
      </c>
      <c r="P2" s="177" t="s">
        <v>36</v>
      </c>
      <c r="Q2" s="172" t="s">
        <v>1124</v>
      </c>
      <c r="R2" s="177" t="s">
        <v>36</v>
      </c>
      <c r="S2" s="172" t="s">
        <v>1125</v>
      </c>
      <c r="T2" s="178" t="s">
        <v>1126</v>
      </c>
      <c r="U2" s="172" t="s">
        <v>1127</v>
      </c>
      <c r="V2" s="179">
        <v>0.1</v>
      </c>
      <c r="W2" s="178" t="s">
        <v>53</v>
      </c>
      <c r="X2" s="180" t="s">
        <v>1128</v>
      </c>
      <c r="AC2" s="124"/>
    </row>
    <row r="3">
      <c r="A3" s="181" t="s">
        <v>1129</v>
      </c>
      <c r="B3" s="172" t="s">
        <v>1130</v>
      </c>
      <c r="C3" s="173" t="s">
        <v>1119</v>
      </c>
      <c r="D3" s="172" t="s">
        <v>1131</v>
      </c>
      <c r="E3" s="172">
        <v>12.0</v>
      </c>
      <c r="F3" s="173" t="s">
        <v>1132</v>
      </c>
      <c r="G3" s="182" t="s">
        <v>1133</v>
      </c>
      <c r="H3" s="172" t="s">
        <v>36</v>
      </c>
      <c r="I3" s="172" t="s">
        <v>36</v>
      </c>
      <c r="J3" s="173" t="s">
        <v>1134</v>
      </c>
      <c r="K3" s="172">
        <v>1.02310261E9</v>
      </c>
      <c r="L3" s="173" t="s">
        <v>1135</v>
      </c>
      <c r="M3" s="172">
        <v>1.02407322E9</v>
      </c>
      <c r="N3" s="175">
        <v>0.3333333333333333</v>
      </c>
      <c r="O3" s="175">
        <v>0.0</v>
      </c>
      <c r="P3" s="177" t="s">
        <v>36</v>
      </c>
      <c r="Q3" s="172">
        <v>1.223399966E9</v>
      </c>
      <c r="R3" s="172">
        <v>2.33771462E8</v>
      </c>
      <c r="S3" s="172" t="s">
        <v>38</v>
      </c>
      <c r="T3" s="172" t="s">
        <v>1136</v>
      </c>
      <c r="U3" s="183" t="s">
        <v>1137</v>
      </c>
      <c r="V3" s="18">
        <v>0.1</v>
      </c>
      <c r="W3" s="184" t="s">
        <v>53</v>
      </c>
      <c r="X3" s="180" t="s">
        <v>1128</v>
      </c>
      <c r="AC3" s="124"/>
    </row>
    <row r="4">
      <c r="A4" s="181" t="s">
        <v>1138</v>
      </c>
      <c r="B4" s="172" t="s">
        <v>1139</v>
      </c>
      <c r="C4" s="173" t="s">
        <v>1119</v>
      </c>
      <c r="D4" s="172" t="s">
        <v>278</v>
      </c>
      <c r="E4" s="173" t="s">
        <v>1140</v>
      </c>
      <c r="F4" s="173" t="s">
        <v>1141</v>
      </c>
      <c r="G4" s="174" t="s">
        <v>1142</v>
      </c>
      <c r="H4" s="172" t="s">
        <v>36</v>
      </c>
      <c r="I4" s="172" t="s">
        <v>36</v>
      </c>
      <c r="J4" s="173" t="s">
        <v>1143</v>
      </c>
      <c r="K4" s="172">
        <v>1.220047701E9</v>
      </c>
      <c r="L4" s="173" t="s">
        <v>1143</v>
      </c>
      <c r="M4" s="172">
        <v>1.220047701E9</v>
      </c>
      <c r="N4" s="175">
        <v>0.4375</v>
      </c>
      <c r="O4" s="175">
        <v>0.8333333333333334</v>
      </c>
      <c r="P4" s="177" t="s">
        <v>36</v>
      </c>
      <c r="Q4" s="172" t="s">
        <v>1144</v>
      </c>
      <c r="R4" s="177" t="s">
        <v>36</v>
      </c>
      <c r="S4" s="172" t="s">
        <v>199</v>
      </c>
      <c r="T4" s="178" t="s">
        <v>1126</v>
      </c>
      <c r="U4" s="172" t="s">
        <v>1127</v>
      </c>
      <c r="V4" s="179">
        <v>0.1</v>
      </c>
      <c r="W4" s="178" t="s">
        <v>53</v>
      </c>
      <c r="X4" s="180" t="s">
        <v>1128</v>
      </c>
      <c r="AC4" s="124"/>
    </row>
    <row r="5">
      <c r="A5" s="181" t="s">
        <v>1145</v>
      </c>
      <c r="B5" s="172" t="s">
        <v>1146</v>
      </c>
      <c r="C5" s="173" t="s">
        <v>1119</v>
      </c>
      <c r="D5" s="172" t="s">
        <v>278</v>
      </c>
      <c r="E5" s="173" t="s">
        <v>586</v>
      </c>
      <c r="F5" s="173" t="s">
        <v>47</v>
      </c>
      <c r="G5" s="182" t="s">
        <v>587</v>
      </c>
      <c r="H5" s="172" t="s">
        <v>36</v>
      </c>
      <c r="I5" s="172" t="s">
        <v>36</v>
      </c>
      <c r="J5" s="173" t="s">
        <v>588</v>
      </c>
      <c r="K5" s="172">
        <v>1.102804296E9</v>
      </c>
      <c r="L5" s="173" t="s">
        <v>588</v>
      </c>
      <c r="M5" s="172">
        <v>1.102804296E9</v>
      </c>
      <c r="N5" s="175">
        <v>0.2916666666666667</v>
      </c>
      <c r="O5" s="175">
        <v>0.7916666666666666</v>
      </c>
      <c r="P5" s="177" t="s">
        <v>36</v>
      </c>
      <c r="Q5" s="172" t="s">
        <v>1147</v>
      </c>
      <c r="R5" s="172">
        <v>2.33900686E8</v>
      </c>
      <c r="S5" s="172" t="s">
        <v>297</v>
      </c>
      <c r="T5" s="172" t="s">
        <v>170</v>
      </c>
      <c r="U5" s="172" t="s">
        <v>1127</v>
      </c>
      <c r="V5" s="18">
        <v>0.05</v>
      </c>
      <c r="W5" s="184" t="s">
        <v>53</v>
      </c>
      <c r="X5" s="180" t="s">
        <v>1128</v>
      </c>
      <c r="AC5" s="124"/>
    </row>
    <row r="6">
      <c r="A6" s="181" t="s">
        <v>1148</v>
      </c>
      <c r="B6" s="172" t="s">
        <v>1149</v>
      </c>
      <c r="C6" s="173" t="s">
        <v>1119</v>
      </c>
      <c r="D6" s="172" t="s">
        <v>539</v>
      </c>
      <c r="E6" s="173" t="s">
        <v>252</v>
      </c>
      <c r="F6" s="173" t="s">
        <v>47</v>
      </c>
      <c r="G6" s="182" t="s">
        <v>1150</v>
      </c>
      <c r="H6" s="172" t="s">
        <v>36</v>
      </c>
      <c r="I6" s="172" t="s">
        <v>36</v>
      </c>
      <c r="J6" s="173" t="s">
        <v>1143</v>
      </c>
      <c r="K6" s="172">
        <v>1.220047701E9</v>
      </c>
      <c r="L6" s="173" t="s">
        <v>1151</v>
      </c>
      <c r="M6" s="184">
        <v>1.154866081E9</v>
      </c>
      <c r="N6" s="175">
        <v>0.5</v>
      </c>
      <c r="O6" s="175">
        <v>0.20833333333333334</v>
      </c>
      <c r="P6" s="177" t="s">
        <v>36</v>
      </c>
      <c r="Q6" s="172" t="s">
        <v>1152</v>
      </c>
      <c r="R6" s="177">
        <v>2.3374119E7</v>
      </c>
      <c r="S6" s="172" t="s">
        <v>199</v>
      </c>
      <c r="T6" s="184" t="s">
        <v>39</v>
      </c>
      <c r="U6" s="172" t="s">
        <v>1127</v>
      </c>
      <c r="V6" s="18">
        <v>0.1</v>
      </c>
      <c r="W6" s="184" t="s">
        <v>53</v>
      </c>
      <c r="X6" s="180" t="s">
        <v>1128</v>
      </c>
      <c r="AC6" s="1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U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23.43"/>
    <col customWidth="1" min="3" max="3" width="14.71"/>
    <col customWidth="1" min="4" max="5" width="14.43"/>
    <col customWidth="1" min="6" max="6" width="20.29"/>
    <col customWidth="1" min="11" max="11" width="20.71"/>
  </cols>
  <sheetData>
    <row r="1">
      <c r="A1" s="185" t="s">
        <v>3</v>
      </c>
      <c r="B1" s="185" t="s">
        <v>4</v>
      </c>
      <c r="C1" s="185" t="s">
        <v>14</v>
      </c>
      <c r="D1" s="185" t="s">
        <v>15</v>
      </c>
      <c r="E1" s="185" t="s">
        <v>16</v>
      </c>
      <c r="F1" s="185" t="s">
        <v>23</v>
      </c>
    </row>
    <row r="2">
      <c r="A2" s="186" t="s">
        <v>32</v>
      </c>
      <c r="B2" s="185" t="s">
        <v>1104</v>
      </c>
      <c r="C2" s="187"/>
      <c r="D2" s="187"/>
      <c r="E2" s="185" t="s">
        <v>36</v>
      </c>
      <c r="F2" s="185" t="s">
        <v>53</v>
      </c>
    </row>
    <row r="3">
      <c r="A3" s="188" t="s">
        <v>1153</v>
      </c>
      <c r="B3" s="189" t="s">
        <v>57</v>
      </c>
      <c r="C3" s="189"/>
      <c r="E3" s="185" t="s">
        <v>1154</v>
      </c>
      <c r="F3" s="185" t="s">
        <v>41</v>
      </c>
    </row>
    <row r="4">
      <c r="B4" s="189" t="s">
        <v>96</v>
      </c>
      <c r="C4" s="189"/>
      <c r="E4" s="185" t="s">
        <v>1155</v>
      </c>
    </row>
    <row r="5">
      <c r="B5" s="189" t="s">
        <v>116</v>
      </c>
      <c r="C5" s="189"/>
      <c r="E5" s="185" t="s">
        <v>264</v>
      </c>
    </row>
    <row r="6">
      <c r="B6" s="189" t="s">
        <v>165</v>
      </c>
      <c r="C6" s="189"/>
      <c r="E6" s="185" t="s">
        <v>1156</v>
      </c>
    </row>
    <row r="7">
      <c r="B7" s="189" t="s">
        <v>1157</v>
      </c>
      <c r="C7" s="189"/>
    </row>
    <row r="8">
      <c r="B8" s="189" t="s">
        <v>193</v>
      </c>
      <c r="C8" s="189"/>
    </row>
    <row r="9">
      <c r="B9" s="189" t="s">
        <v>205</v>
      </c>
    </row>
    <row r="10">
      <c r="B10" s="189" t="s">
        <v>692</v>
      </c>
    </row>
    <row r="11">
      <c r="B11" s="189" t="s">
        <v>1158</v>
      </c>
    </row>
    <row r="12">
      <c r="B12" s="189" t="s">
        <v>236</v>
      </c>
      <c r="C12" s="189"/>
    </row>
    <row r="13">
      <c r="B13" s="189" t="s">
        <v>269</v>
      </c>
      <c r="C13" s="189"/>
    </row>
    <row r="14">
      <c r="B14" s="189" t="s">
        <v>278</v>
      </c>
    </row>
    <row r="15">
      <c r="B15" s="189" t="s">
        <v>707</v>
      </c>
      <c r="C15" s="189"/>
    </row>
    <row r="16">
      <c r="B16" s="189" t="s">
        <v>1159</v>
      </c>
    </row>
    <row r="17">
      <c r="B17" s="189" t="s">
        <v>443</v>
      </c>
    </row>
    <row r="18">
      <c r="B18" s="189" t="s">
        <v>1160</v>
      </c>
    </row>
    <row r="19">
      <c r="B19" s="189" t="s">
        <v>930</v>
      </c>
    </row>
    <row r="20">
      <c r="B20" s="189" t="s">
        <v>452</v>
      </c>
    </row>
    <row r="21" ht="15.75" customHeight="1">
      <c r="B21" s="189" t="s">
        <v>1161</v>
      </c>
      <c r="C21" s="189"/>
    </row>
    <row r="22" ht="15.75" customHeight="1">
      <c r="B22" s="189" t="s">
        <v>489</v>
      </c>
      <c r="C22" s="189"/>
    </row>
    <row r="23" ht="15.75" customHeight="1">
      <c r="B23" s="189" t="s">
        <v>1162</v>
      </c>
      <c r="C23" s="189"/>
    </row>
    <row r="24" ht="15.75" customHeight="1">
      <c r="B24" s="189" t="s">
        <v>506</v>
      </c>
    </row>
    <row r="25" ht="15.75" customHeight="1">
      <c r="B25" s="189" t="s">
        <v>1163</v>
      </c>
      <c r="C25" s="189"/>
    </row>
    <row r="26" ht="15.75" customHeight="1">
      <c r="B26" s="189" t="s">
        <v>1164</v>
      </c>
    </row>
    <row r="27" ht="15.75" customHeight="1">
      <c r="B27" s="189" t="s">
        <v>640</v>
      </c>
      <c r="C27" s="189"/>
    </row>
    <row r="28" ht="15.75" customHeight="1">
      <c r="B28" s="189" t="s">
        <v>663</v>
      </c>
    </row>
    <row r="29" ht="15.75" customHeight="1">
      <c r="B29" s="189" t="s">
        <v>1165</v>
      </c>
      <c r="K29" s="124"/>
    </row>
    <row r="30" ht="15.75" customHeight="1">
      <c r="B30" s="185" t="s">
        <v>1166</v>
      </c>
      <c r="K30" s="124"/>
    </row>
    <row r="31" ht="15.75" customHeight="1">
      <c r="B31" s="185" t="s">
        <v>1167</v>
      </c>
      <c r="K31" s="124"/>
    </row>
    <row r="32" ht="15.75" customHeight="1">
      <c r="K32" s="124"/>
    </row>
    <row r="33" ht="15.75" customHeight="1">
      <c r="K33" s="124"/>
    </row>
    <row r="34" ht="15.75" customHeight="1">
      <c r="K34" s="124"/>
    </row>
    <row r="35" ht="15.75" customHeight="1">
      <c r="K35" s="124"/>
    </row>
    <row r="36" ht="15.75" customHeight="1">
      <c r="K36" s="124"/>
    </row>
    <row r="37" ht="15.75" customHeight="1">
      <c r="K37" s="124"/>
    </row>
    <row r="38" ht="15.75" customHeight="1">
      <c r="K38" s="124"/>
    </row>
    <row r="39" ht="15.75" customHeight="1">
      <c r="K39" s="124"/>
    </row>
    <row r="40" ht="15.75" customHeight="1">
      <c r="K40" s="124"/>
    </row>
    <row r="41" ht="15.75" customHeight="1">
      <c r="K41" s="124"/>
    </row>
    <row r="42" ht="15.75" customHeight="1">
      <c r="K42" s="124"/>
    </row>
    <row r="43" ht="15.75" customHeight="1">
      <c r="K43" s="124"/>
    </row>
    <row r="44" ht="15.75" customHeight="1">
      <c r="K44" s="124"/>
    </row>
    <row r="45" ht="15.75" customHeight="1">
      <c r="K45" s="124"/>
    </row>
    <row r="46" ht="15.75" customHeight="1">
      <c r="K46" s="124"/>
    </row>
    <row r="47" ht="15.75" customHeight="1">
      <c r="K47" s="124"/>
    </row>
    <row r="48" ht="15.75" customHeight="1">
      <c r="K48" s="124"/>
    </row>
    <row r="49" ht="15.75" customHeight="1">
      <c r="K49" s="124"/>
    </row>
    <row r="50" ht="15.75" customHeight="1">
      <c r="K50" s="124"/>
    </row>
    <row r="51" ht="15.75" customHeight="1">
      <c r="K51" s="124"/>
    </row>
    <row r="52" ht="15.75" customHeight="1">
      <c r="K52" s="124"/>
    </row>
    <row r="53" ht="15.75" customHeight="1">
      <c r="K53" s="124"/>
    </row>
    <row r="54" ht="15.75" customHeight="1">
      <c r="K54" s="124"/>
    </row>
    <row r="55" ht="15.75" customHeight="1">
      <c r="K55" s="124"/>
    </row>
    <row r="56" ht="15.75" customHeight="1">
      <c r="K56" s="124"/>
    </row>
    <row r="57" ht="15.75" customHeight="1">
      <c r="K57" s="124"/>
    </row>
    <row r="58" ht="15.75" customHeight="1">
      <c r="K58" s="124"/>
    </row>
    <row r="59" ht="15.75" customHeight="1">
      <c r="K59" s="124"/>
    </row>
    <row r="60" ht="15.75" customHeight="1">
      <c r="K60" s="124"/>
    </row>
    <row r="61" ht="15.75" customHeight="1">
      <c r="K61" s="124"/>
    </row>
    <row r="62" ht="15.75" customHeight="1">
      <c r="K62" s="124"/>
    </row>
    <row r="63" ht="15.75" customHeight="1">
      <c r="K63" s="124"/>
    </row>
    <row r="64" ht="15.75" customHeight="1">
      <c r="K64" s="124"/>
    </row>
    <row r="65" ht="15.75" customHeight="1">
      <c r="K65" s="124"/>
    </row>
    <row r="66" ht="15.75" customHeight="1">
      <c r="K66" s="124"/>
    </row>
    <row r="67" ht="15.75" customHeight="1">
      <c r="K67" s="124"/>
    </row>
    <row r="68" ht="15.75" customHeight="1">
      <c r="K68" s="124"/>
    </row>
    <row r="69" ht="15.75" customHeight="1">
      <c r="K69" s="124"/>
    </row>
    <row r="70" ht="15.75" customHeight="1">
      <c r="K70" s="124"/>
    </row>
    <row r="71" ht="15.75" customHeight="1">
      <c r="K71" s="124"/>
    </row>
    <row r="72" ht="15.75" customHeight="1">
      <c r="K72" s="124"/>
    </row>
    <row r="73" ht="15.75" customHeight="1">
      <c r="K73" s="124"/>
    </row>
    <row r="74" ht="15.75" customHeight="1">
      <c r="K74" s="124"/>
    </row>
    <row r="75" ht="15.75" customHeight="1">
      <c r="K75" s="124"/>
    </row>
    <row r="76" ht="15.75" customHeight="1">
      <c r="K76" s="124"/>
    </row>
    <row r="77" ht="15.75" customHeight="1">
      <c r="K77" s="124"/>
    </row>
    <row r="78" ht="15.75" customHeight="1">
      <c r="K78" s="124"/>
    </row>
    <row r="79" ht="15.75" customHeight="1">
      <c r="K79" s="124"/>
    </row>
    <row r="80" ht="15.75" customHeight="1">
      <c r="K80" s="124"/>
    </row>
    <row r="81" ht="15.75" customHeight="1">
      <c r="K81" s="124"/>
    </row>
    <row r="82" ht="15.75" customHeight="1">
      <c r="K82" s="124"/>
    </row>
    <row r="83" ht="15.75" customHeight="1">
      <c r="K83" s="124"/>
    </row>
    <row r="84" ht="15.75" customHeight="1">
      <c r="K84" s="124"/>
    </row>
    <row r="85" ht="15.75" customHeight="1">
      <c r="K85" s="124"/>
    </row>
    <row r="86" ht="15.75" customHeight="1">
      <c r="K86" s="124"/>
    </row>
    <row r="87" ht="15.75" customHeight="1">
      <c r="K87" s="124"/>
    </row>
    <row r="88" ht="15.75" customHeight="1">
      <c r="K88" s="124"/>
    </row>
    <row r="89" ht="15.75" customHeight="1">
      <c r="K89" s="124"/>
    </row>
    <row r="90" ht="15.75" customHeight="1">
      <c r="K90" s="124"/>
    </row>
    <row r="91" ht="15.75" customHeight="1">
      <c r="K91" s="124"/>
    </row>
    <row r="92" ht="15.75" customHeight="1">
      <c r="K92" s="124"/>
    </row>
    <row r="93" ht="15.75" customHeight="1">
      <c r="K93" s="124"/>
    </row>
    <row r="94" ht="15.75" customHeight="1">
      <c r="K94" s="124"/>
    </row>
    <row r="95" ht="15.75" customHeight="1">
      <c r="K95" s="124"/>
    </row>
    <row r="96" ht="15.75" customHeight="1">
      <c r="K96" s="124"/>
    </row>
    <row r="97" ht="15.75" customHeight="1">
      <c r="K97" s="124"/>
    </row>
    <row r="98" ht="15.75" customHeight="1">
      <c r="K98" s="124"/>
    </row>
    <row r="99" ht="15.75" customHeight="1">
      <c r="K99" s="124"/>
    </row>
    <row r="100" ht="15.75" customHeight="1">
      <c r="K100" s="124"/>
    </row>
    <row r="101" ht="15.75" customHeight="1">
      <c r="K101" s="124"/>
    </row>
    <row r="102" ht="15.75" customHeight="1">
      <c r="K102" s="124"/>
    </row>
    <row r="103" ht="15.75" customHeight="1">
      <c r="K103" s="124"/>
    </row>
    <row r="104" ht="15.75" customHeight="1">
      <c r="K104" s="124"/>
    </row>
    <row r="105" ht="15.75" customHeight="1">
      <c r="K105" s="124"/>
    </row>
    <row r="106" ht="15.75" customHeight="1">
      <c r="K106" s="124"/>
    </row>
    <row r="107" ht="15.75" customHeight="1">
      <c r="K107" s="124"/>
    </row>
    <row r="108" ht="15.75" customHeight="1">
      <c r="K108" s="124"/>
    </row>
    <row r="109" ht="15.75" customHeight="1">
      <c r="K109" s="124"/>
    </row>
    <row r="110" ht="15.75" customHeight="1">
      <c r="K110" s="124"/>
    </row>
    <row r="111" ht="15.75" customHeight="1">
      <c r="K111" s="124"/>
    </row>
    <row r="112" ht="15.75" customHeight="1">
      <c r="K112" s="124"/>
    </row>
    <row r="113" ht="15.75" customHeight="1">
      <c r="K113" s="124"/>
    </row>
    <row r="114" ht="15.75" customHeight="1">
      <c r="K114" s="124"/>
    </row>
    <row r="115" ht="15.75" customHeight="1">
      <c r="K115" s="124"/>
    </row>
    <row r="116" ht="15.75" customHeight="1">
      <c r="K116" s="124"/>
    </row>
    <row r="117" ht="15.75" customHeight="1">
      <c r="K117" s="124"/>
    </row>
    <row r="118" ht="15.75" customHeight="1">
      <c r="K118" s="124"/>
    </row>
    <row r="119" ht="15.75" customHeight="1">
      <c r="K119" s="124"/>
    </row>
    <row r="120" ht="15.75" customHeight="1">
      <c r="K120" s="124"/>
    </row>
    <row r="121" ht="15.75" customHeight="1">
      <c r="K121" s="124"/>
    </row>
    <row r="122" ht="15.75" customHeight="1">
      <c r="K122" s="124"/>
    </row>
    <row r="123" ht="15.75" customHeight="1">
      <c r="K123" s="124"/>
    </row>
    <row r="124" ht="15.75" customHeight="1">
      <c r="K124" s="124"/>
    </row>
    <row r="125" ht="15.75" customHeight="1">
      <c r="K125" s="124"/>
    </row>
    <row r="126" ht="15.75" customHeight="1">
      <c r="K126" s="124"/>
    </row>
    <row r="127" ht="15.75" customHeight="1">
      <c r="K127" s="124"/>
    </row>
    <row r="128" ht="15.75" customHeight="1">
      <c r="K128" s="124"/>
    </row>
    <row r="129" ht="15.75" customHeight="1">
      <c r="K129" s="124"/>
    </row>
    <row r="130" ht="15.75" customHeight="1">
      <c r="K130" s="124"/>
    </row>
    <row r="131" ht="15.75" customHeight="1">
      <c r="K131" s="124"/>
    </row>
    <row r="132" ht="15.75" customHeight="1">
      <c r="K132" s="124"/>
    </row>
    <row r="133" ht="15.75" customHeight="1">
      <c r="K133" s="124"/>
    </row>
    <row r="134" ht="15.75" customHeight="1">
      <c r="K134" s="124"/>
    </row>
    <row r="135" ht="15.75" customHeight="1">
      <c r="K135" s="124"/>
    </row>
    <row r="136" ht="15.75" customHeight="1">
      <c r="K136" s="124"/>
    </row>
    <row r="137" ht="15.75" customHeight="1">
      <c r="K137" s="124"/>
    </row>
    <row r="138" ht="15.75" customHeight="1">
      <c r="K138" s="124"/>
    </row>
    <row r="139" ht="15.75" customHeight="1">
      <c r="K139" s="124"/>
    </row>
    <row r="140" ht="15.75" customHeight="1">
      <c r="K140" s="124"/>
    </row>
    <row r="141" ht="15.75" customHeight="1">
      <c r="K141" s="124"/>
    </row>
    <row r="142" ht="15.75" customHeight="1">
      <c r="K142" s="124"/>
    </row>
    <row r="143" ht="15.75" customHeight="1">
      <c r="K143" s="124"/>
    </row>
    <row r="144" ht="15.75" customHeight="1">
      <c r="K144" s="124"/>
    </row>
    <row r="145" ht="15.75" customHeight="1">
      <c r="K145" s="124"/>
    </row>
    <row r="146" ht="15.75" customHeight="1">
      <c r="K146" s="124"/>
    </row>
    <row r="147" ht="15.75" customHeight="1">
      <c r="K147" s="124"/>
    </row>
    <row r="148" ht="15.75" customHeight="1">
      <c r="K148" s="124"/>
    </row>
    <row r="149" ht="15.75" customHeight="1">
      <c r="K149" s="124"/>
    </row>
    <row r="150" ht="15.75" customHeight="1">
      <c r="K150" s="124"/>
    </row>
    <row r="151" ht="15.75" customHeight="1">
      <c r="K151" s="124"/>
    </row>
    <row r="152" ht="15.75" customHeight="1">
      <c r="K152" s="124"/>
    </row>
    <row r="153" ht="15.75" customHeight="1">
      <c r="K153" s="124"/>
    </row>
    <row r="154" ht="15.75" customHeight="1">
      <c r="K154" s="124"/>
    </row>
    <row r="155" ht="15.75" customHeight="1">
      <c r="K155" s="124"/>
    </row>
    <row r="156" ht="15.75" customHeight="1">
      <c r="K156" s="124"/>
    </row>
    <row r="157" ht="15.75" customHeight="1">
      <c r="K157" s="124"/>
    </row>
    <row r="158" ht="15.75" customHeight="1">
      <c r="K158" s="124"/>
    </row>
    <row r="159" ht="15.75" customHeight="1">
      <c r="K159" s="124"/>
    </row>
    <row r="160" ht="15.75" customHeight="1">
      <c r="K160" s="124"/>
    </row>
    <row r="161" ht="15.75" customHeight="1">
      <c r="K161" s="124"/>
    </row>
    <row r="162" ht="15.75" customHeight="1">
      <c r="K162" s="124"/>
    </row>
    <row r="163" ht="15.75" customHeight="1">
      <c r="K163" s="124"/>
    </row>
    <row r="164" ht="15.75" customHeight="1">
      <c r="K164" s="124"/>
    </row>
    <row r="165" ht="15.75" customHeight="1">
      <c r="K165" s="124"/>
    </row>
    <row r="166" ht="15.75" customHeight="1">
      <c r="K166" s="124"/>
    </row>
    <row r="167" ht="15.75" customHeight="1">
      <c r="K167" s="124"/>
    </row>
    <row r="168" ht="15.75" customHeight="1">
      <c r="K168" s="124"/>
    </row>
    <row r="169" ht="15.75" customHeight="1">
      <c r="K169" s="124"/>
    </row>
    <row r="170" ht="15.75" customHeight="1">
      <c r="K170" s="124"/>
    </row>
    <row r="171" ht="15.75" customHeight="1">
      <c r="K171" s="124"/>
    </row>
    <row r="172" ht="15.75" customHeight="1">
      <c r="K172" s="124"/>
    </row>
    <row r="173" ht="15.75" customHeight="1">
      <c r="K173" s="124"/>
    </row>
    <row r="174" ht="15.75" customHeight="1">
      <c r="K174" s="124"/>
    </row>
    <row r="175" ht="15.75" customHeight="1">
      <c r="K175" s="124"/>
    </row>
    <row r="176" ht="15.75" customHeight="1">
      <c r="K176" s="124"/>
    </row>
    <row r="177" ht="15.75" customHeight="1">
      <c r="K177" s="124"/>
    </row>
    <row r="178" ht="15.75" customHeight="1">
      <c r="K178" s="124"/>
    </row>
    <row r="179" ht="15.75" customHeight="1">
      <c r="K179" s="124"/>
    </row>
    <row r="180" ht="15.75" customHeight="1">
      <c r="K180" s="124"/>
    </row>
    <row r="181" ht="15.75" customHeight="1">
      <c r="K181" s="124"/>
    </row>
    <row r="182" ht="15.75" customHeight="1">
      <c r="K182" s="124"/>
    </row>
    <row r="183" ht="15.75" customHeight="1">
      <c r="K183" s="124"/>
    </row>
    <row r="184" ht="15.75" customHeight="1">
      <c r="K184" s="124"/>
    </row>
    <row r="185" ht="15.75" customHeight="1">
      <c r="K185" s="124"/>
    </row>
    <row r="186" ht="15.75" customHeight="1">
      <c r="K186" s="124"/>
    </row>
    <row r="187" ht="15.75" customHeight="1">
      <c r="K187" s="124"/>
    </row>
    <row r="188" ht="15.75" customHeight="1">
      <c r="K188" s="124"/>
    </row>
    <row r="189" ht="15.75" customHeight="1">
      <c r="K189" s="124"/>
    </row>
    <row r="190" ht="15.75" customHeight="1">
      <c r="K190" s="124"/>
    </row>
    <row r="191" ht="15.75" customHeight="1">
      <c r="K191" s="124"/>
    </row>
    <row r="192" ht="15.75" customHeight="1">
      <c r="K192" s="124"/>
    </row>
    <row r="193" ht="15.75" customHeight="1">
      <c r="K193" s="124"/>
    </row>
    <row r="194" ht="15.75" customHeight="1">
      <c r="K194" s="124"/>
    </row>
    <row r="195" ht="15.75" customHeight="1">
      <c r="K195" s="124"/>
    </row>
    <row r="196" ht="15.75" customHeight="1">
      <c r="K196" s="124"/>
    </row>
    <row r="197" ht="15.75" customHeight="1">
      <c r="K197" s="124"/>
    </row>
    <row r="198" ht="15.75" customHeight="1">
      <c r="K198" s="124"/>
    </row>
    <row r="199" ht="15.75" customHeight="1">
      <c r="K199" s="124"/>
    </row>
    <row r="200" ht="15.75" customHeight="1">
      <c r="K200" s="124"/>
    </row>
    <row r="201" ht="15.75" customHeight="1">
      <c r="K201" s="124"/>
    </row>
    <row r="202" ht="15.75" customHeight="1">
      <c r="K202" s="124"/>
    </row>
    <row r="203" ht="15.75" customHeight="1">
      <c r="K203" s="124"/>
    </row>
    <row r="204" ht="15.75" customHeight="1">
      <c r="K204" s="124"/>
    </row>
    <row r="205" ht="15.75" customHeight="1">
      <c r="K205" s="124"/>
    </row>
    <row r="206" ht="15.75" customHeight="1">
      <c r="K206" s="124"/>
    </row>
    <row r="207" ht="15.75" customHeight="1">
      <c r="K207" s="124"/>
    </row>
    <row r="208" ht="15.75" customHeight="1">
      <c r="K208" s="124"/>
    </row>
    <row r="209" ht="15.75" customHeight="1">
      <c r="K209" s="124"/>
    </row>
    <row r="210" ht="15.75" customHeight="1">
      <c r="K210" s="124"/>
    </row>
    <row r="211" ht="15.75" customHeight="1">
      <c r="K211" s="124"/>
    </row>
    <row r="212" ht="15.75" customHeight="1">
      <c r="K212" s="124"/>
    </row>
    <row r="213" ht="15.75" customHeight="1">
      <c r="K213" s="124"/>
    </row>
    <row r="214" ht="15.75" customHeight="1">
      <c r="K214" s="124"/>
    </row>
    <row r="215" ht="15.75" customHeight="1">
      <c r="K215" s="124"/>
    </row>
    <row r="216" ht="15.75" customHeight="1">
      <c r="K216" s="124"/>
    </row>
    <row r="217" ht="15.75" customHeight="1">
      <c r="K217" s="124"/>
    </row>
    <row r="218" ht="15.75" customHeight="1">
      <c r="K218" s="124"/>
    </row>
    <row r="219" ht="15.75" customHeight="1">
      <c r="K219" s="124"/>
    </row>
    <row r="220" ht="15.75" customHeight="1">
      <c r="K220" s="124"/>
    </row>
    <row r="221" ht="15.75" customHeight="1">
      <c r="K221" s="124"/>
    </row>
    <row r="222" ht="15.75" customHeight="1">
      <c r="K222" s="124"/>
    </row>
    <row r="223" ht="15.75" customHeight="1">
      <c r="K223" s="124"/>
    </row>
    <row r="224" ht="15.75" customHeight="1">
      <c r="K224" s="124"/>
    </row>
    <row r="225" ht="15.75" customHeight="1">
      <c r="K225" s="124"/>
    </row>
    <row r="226" ht="15.75" customHeight="1">
      <c r="K226" s="124"/>
    </row>
    <row r="227" ht="15.75" customHeight="1">
      <c r="K227" s="124"/>
    </row>
    <row r="228" ht="15.75" customHeight="1">
      <c r="K228" s="124"/>
    </row>
    <row r="229" ht="15.75" customHeight="1">
      <c r="K229" s="124"/>
    </row>
    <row r="230" ht="15.75" customHeight="1">
      <c r="K230" s="124"/>
    </row>
    <row r="231" ht="15.75" customHeight="1">
      <c r="K231" s="124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C2:D2">
      <formula1>OR(NOT(ISERROR(DATEVALUE(C2))), AND(ISNUMBER(C2), LEFT(CELL("format", C2))="D"))</formula1>
    </dataValidation>
  </dataValidations>
  <drawing r:id="rId1"/>
</worksheet>
</file>