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545" tabRatio="466" firstSheet="4" activeTab="4"/>
  </bookViews>
  <sheets>
    <sheet name="Croquis" sheetId="3" state="hidden" r:id="rId1"/>
    <sheet name="Hoja1" sheetId="23" state="hidden" r:id="rId2"/>
    <sheet name="Hoja2" sheetId="33" state="hidden" r:id="rId3"/>
    <sheet name="FORMULA PARA CONVERCION" sheetId="24" state="hidden" r:id="rId4"/>
    <sheet name="ARCHIVO PLANO" sheetId="49" r:id="rId5"/>
    <sheet name="Hoja3" sheetId="50" state="hidden" r:id="rId6"/>
    <sheet name="Hoja5" sheetId="52" state="hidden" r:id="rId7"/>
  </sheets>
  <definedNames>
    <definedName name="_xlnm._FilterDatabase" localSheetId="4" hidden="1">'ARCHIVO PLANO'!$A$1:$S$19</definedName>
    <definedName name="_xlnm._FilterDatabase" localSheetId="1" hidden="1">Hoja1!$A$2:$N$25</definedName>
  </definedNames>
  <calcPr calcId="145621"/>
</workbook>
</file>

<file path=xl/calcChain.xml><?xml version="1.0" encoding="utf-8"?>
<calcChain xmlns="http://schemas.openxmlformats.org/spreadsheetml/2006/main">
  <c r="I2" i="49" l="1"/>
  <c r="R2" i="49" s="1"/>
  <c r="I3" i="49"/>
  <c r="R3" i="49" s="1"/>
  <c r="I4" i="49"/>
  <c r="S4" i="49" s="1"/>
  <c r="I5" i="49"/>
  <c r="S5" i="49" s="1"/>
  <c r="I6" i="49"/>
  <c r="R6" i="49" s="1"/>
  <c r="I7" i="49"/>
  <c r="S7" i="49" s="1"/>
  <c r="I8" i="49"/>
  <c r="R8" i="49" s="1"/>
  <c r="I9" i="49"/>
  <c r="S9" i="49" s="1"/>
  <c r="I10" i="49"/>
  <c r="R10" i="49" s="1"/>
  <c r="I11" i="49"/>
  <c r="S11" i="49" s="1"/>
  <c r="I12" i="49"/>
  <c r="R12" i="49" s="1"/>
  <c r="I13" i="49"/>
  <c r="R13" i="49" s="1"/>
  <c r="I14" i="49"/>
  <c r="I15" i="49"/>
  <c r="R15" i="49" s="1"/>
  <c r="I16" i="49"/>
  <c r="R16" i="49" s="1"/>
  <c r="I17" i="49"/>
  <c r="S17" i="49" s="1"/>
  <c r="I18" i="49"/>
  <c r="R18" i="49" s="1"/>
  <c r="I19" i="49"/>
  <c r="S19" i="49" s="1"/>
  <c r="I1" i="49"/>
  <c r="R1" i="49" s="1"/>
  <c r="R14" i="49" l="1"/>
  <c r="L15" i="24" l="1"/>
  <c r="L10" i="24"/>
  <c r="AB49" i="23" l="1"/>
  <c r="AB4" i="23"/>
  <c r="AB5" i="23"/>
  <c r="AB6" i="23"/>
  <c r="AB7" i="23"/>
  <c r="AB8" i="23"/>
  <c r="AB9" i="23"/>
  <c r="AB10" i="23"/>
  <c r="AB11" i="23"/>
  <c r="AB12" i="23"/>
  <c r="AB13" i="23"/>
  <c r="AB14" i="23"/>
  <c r="AB15" i="23"/>
  <c r="AB16" i="23"/>
  <c r="AB17" i="23"/>
  <c r="AB18" i="23"/>
  <c r="AB19" i="23"/>
  <c r="AB20" i="23"/>
  <c r="AB21" i="23"/>
  <c r="AB22" i="23"/>
  <c r="AB23" i="23"/>
  <c r="AB24" i="23"/>
  <c r="AB27" i="23"/>
  <c r="AB28" i="23"/>
  <c r="AB29" i="23"/>
  <c r="AB30" i="23"/>
  <c r="AB31" i="23"/>
  <c r="AB32" i="23"/>
  <c r="AB33" i="23"/>
  <c r="AB34" i="23"/>
  <c r="AB35" i="23"/>
  <c r="AB36" i="23"/>
  <c r="AB37" i="23"/>
  <c r="AB38" i="23"/>
  <c r="AB39" i="23"/>
  <c r="AB40" i="23"/>
  <c r="AB41" i="23"/>
  <c r="AB42" i="23"/>
  <c r="AB43" i="23"/>
  <c r="AB44" i="23"/>
  <c r="AB45" i="23"/>
  <c r="AB46" i="23"/>
  <c r="AB47" i="23"/>
  <c r="AB48" i="23"/>
  <c r="AB3" i="23"/>
  <c r="AB26" i="23" l="1"/>
  <c r="S9" i="3" l="1"/>
</calcChain>
</file>

<file path=xl/comments1.xml><?xml version="1.0" encoding="utf-8"?>
<comments xmlns="http://schemas.openxmlformats.org/spreadsheetml/2006/main">
  <authors>
    <author>Usuario de Windows</author>
  </authors>
  <commentList>
    <comment ref="A1" authorId="0">
      <text>
        <r>
          <rPr>
            <sz val="9"/>
            <color indexed="81"/>
            <rFont val="Tahoma"/>
            <family val="2"/>
          </rPr>
          <t xml:space="preserve">
TECPRO DE MEXICO, S.A. DE C.V.</t>
        </r>
      </text>
    </comment>
    <comment ref="A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GLOBAL COMFORT SYSTEMS S DE RL DE CV</t>
        </r>
      </text>
    </comment>
    <comment ref="A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MODA IN CASA SA DE CV</t>
        </r>
      </text>
    </comment>
    <comment ref="A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GREEN IMPORTS SA DE CV</t>
        </r>
      </text>
    </comment>
    <comment ref="A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TE LA PONEMOS FACIL SA DE CV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FUSION DE NEGOCIOS SA DE CV</t>
        </r>
      </text>
    </comment>
    <comment ref="A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YKK (U.S.A.) INC.</t>
        </r>
      </text>
    </comment>
    <comment ref="A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EMPRESAS MATIC SA DE CV</t>
        </r>
      </text>
    </comment>
    <comment ref="A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PB ANIMAL HEALTH DE MEXICO S DE RL DE CV</t>
        </r>
      </text>
    </comment>
    <comment ref="A10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INDELPRO SA DE CV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MAKYMAT S A P I DE CV</t>
        </r>
      </text>
    </comment>
    <comment ref="A12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IMPORTACIONES COMERCIALES DEL SURESTE SA DE CV</t>
        </r>
      </text>
    </comment>
    <comment ref="A13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GRUPO COMERCIAL DE MADERAS PLAYA DEL CARMEN SA DE CV</t>
        </r>
      </text>
    </comment>
    <comment ref="A14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SISTEMA DE ECOLOGIA SOLAR S DE RL DE CV</t>
        </r>
      </text>
    </comment>
    <comment ref="A15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PATRICIA VERONICA NAVA ACUÑA</t>
        </r>
      </text>
    </comment>
    <comment ref="A16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NRG PENINSULAR SA DE CV</t>
        </r>
      </text>
    </comment>
    <comment ref="A17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TRCH MÉXICO S.A. DE C.V.</t>
        </r>
      </text>
    </comment>
    <comment ref="A18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HESCORP INTERNATIONAL SA DE CV</t>
        </r>
      </text>
    </comment>
    <comment ref="A19" authorId="0">
      <text>
        <r>
          <rPr>
            <b/>
            <sz val="9"/>
            <color indexed="81"/>
            <rFont val="Tahoma"/>
            <family val="2"/>
          </rPr>
          <t>Usuario de Windows:</t>
        </r>
        <r>
          <rPr>
            <sz val="9"/>
            <color indexed="81"/>
            <rFont val="Tahoma"/>
            <family val="2"/>
          </rPr>
          <t xml:space="preserve">
GENELITE PENINSULAR SA DE CV</t>
        </r>
      </text>
    </comment>
  </commentList>
</comments>
</file>

<file path=xl/sharedStrings.xml><?xml version="1.0" encoding="utf-8"?>
<sst xmlns="http://schemas.openxmlformats.org/spreadsheetml/2006/main" count="121" uniqueCount="70">
  <si>
    <t>RACK</t>
  </si>
  <si>
    <t>Area de racks</t>
  </si>
  <si>
    <t xml:space="preserve">ALMACEN ARGO MERIDA </t>
  </si>
  <si>
    <t>74.70 m</t>
  </si>
  <si>
    <t xml:space="preserve">AREA DE ALMACEN 1 </t>
  </si>
  <si>
    <t xml:space="preserve">AREA DE ALMACEN 2 </t>
  </si>
  <si>
    <t xml:space="preserve">MANIOBRAS </t>
  </si>
  <si>
    <t>Y PASILLO</t>
  </si>
  <si>
    <t>RACKS</t>
  </si>
  <si>
    <t>MERCANCIA TEMPORAL</t>
  </si>
  <si>
    <t>Area de almacenamiento a piso</t>
  </si>
  <si>
    <t>Area de oficinas, rampas, mesa de control</t>
  </si>
  <si>
    <t>Area de pasillos</t>
  </si>
  <si>
    <t>ARCHIVO MUERTO</t>
  </si>
  <si>
    <t>M3</t>
  </si>
  <si>
    <t>EMPRESAS MATIC SA DE CV</t>
  </si>
  <si>
    <t xml:space="preserve">ARCHIVO MUERTO y varios </t>
  </si>
  <si>
    <t>GLOBAL COMFORT SYSTEMS S DE RL DE CV</t>
  </si>
  <si>
    <t>INDELPRO SA DE CV</t>
  </si>
  <si>
    <t>IMPORTACIONES DE LA 71 S.A. DE C.V.</t>
  </si>
  <si>
    <t>WELLINGTON LATIN AMERICA SERVICES SA DE CV</t>
  </si>
  <si>
    <t>MODA IN CASA SA DE CV</t>
  </si>
  <si>
    <t>MARINA SURESTE SA DE CV</t>
  </si>
  <si>
    <t>ABASTECEDORA DE EQUIPOS Y ELECTRONICOS GCS S DE RL DE CV</t>
  </si>
  <si>
    <t>COMERCIALIZADORA GRUPO PENINSULAR SA DE CV</t>
  </si>
  <si>
    <t>PATRICIA VERONICA NAVA ACUÑA</t>
  </si>
  <si>
    <t>YKK (U.S.A.) INC.</t>
  </si>
  <si>
    <t>TE LA PONEMOS FACIL SA DE CV</t>
  </si>
  <si>
    <t>PB ANIMAL HEALTH DE MEXICO S DE RL DE CV</t>
  </si>
  <si>
    <t>METAPLUS, S.A. DE C.V.</t>
  </si>
  <si>
    <t>TECPRO DE MEXICO, S.A. DE C.V.</t>
  </si>
  <si>
    <t>MASPV MEXICO SA DE CV</t>
  </si>
  <si>
    <t>ESCRITORIOS</t>
  </si>
  <si>
    <t>RACKS DE ALUMINIO</t>
  </si>
  <si>
    <t>TAMARIMAS VACIAS</t>
  </si>
  <si>
    <t>MAKYMAT S A P I DE CV</t>
  </si>
  <si>
    <t>GREEN IMPORTS SA DE CV</t>
  </si>
  <si>
    <t>PREMEZCLAS DE MEXICO, S.A. DE C.V.</t>
  </si>
  <si>
    <t>MADERA MENVAR SA DE CV</t>
  </si>
  <si>
    <t>FUSION DE NEGOCIOS SA DE CV</t>
  </si>
  <si>
    <t>NRG PENINSULAR SA DE CV</t>
  </si>
  <si>
    <t>DISTRIBUIDORA PAPELERA DE TEHUACAN</t>
  </si>
  <si>
    <t>EMBALAJE DE PLAYO, CARTON Y PET</t>
  </si>
  <si>
    <t>IMPORTACIONES COMERCIALES DEL SURESTE SA DE CV</t>
  </si>
  <si>
    <t xml:space="preserve">COMERCIALIZADORA GRUPO PENINSULAR SA DE CV </t>
  </si>
  <si>
    <t>HESCORP INTERNATIONAL SA DE CV</t>
  </si>
  <si>
    <t>COMVERTIDORA CORONA SA DE CV</t>
  </si>
  <si>
    <t xml:space="preserve">VACIOS </t>
  </si>
  <si>
    <t xml:space="preserve">AREA DE MARBETEO </t>
  </si>
  <si>
    <t>cliente</t>
  </si>
  <si>
    <t>peldaños</t>
  </si>
  <si>
    <t>A</t>
  </si>
  <si>
    <t xml:space="preserve">RACK </t>
  </si>
  <si>
    <t xml:space="preserve">A </t>
  </si>
  <si>
    <t xml:space="preserve">PISO </t>
  </si>
  <si>
    <t xml:space="preserve"># POSICIONES </t>
  </si>
  <si>
    <t>/</t>
  </si>
  <si>
    <t>FACTOR DE RACK (.65)</t>
  </si>
  <si>
    <t>METRO CUADRADOS</t>
  </si>
  <si>
    <t xml:space="preserve">FORMULA DE RACK A PISO </t>
  </si>
  <si>
    <t xml:space="preserve">M2 </t>
  </si>
  <si>
    <t>*</t>
  </si>
  <si>
    <t>FACTOR DE PISO (.65)</t>
  </si>
  <si>
    <t xml:space="preserve">POSICIONES </t>
  </si>
  <si>
    <t>M2</t>
  </si>
  <si>
    <t xml:space="preserve"> </t>
  </si>
  <si>
    <t>GRUPO COMERCIAL DE MADERAS PLAYA DEL CARMEN SA DE CV</t>
  </si>
  <si>
    <t>SISTEMA DE ECOLOGIA SOLAR S DE RL DE CV</t>
  </si>
  <si>
    <t>TRCH MÉXICO S.A. DE C.V.</t>
  </si>
  <si>
    <t>GENELITE PENINSULAR SA DE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</si>
</sst>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\-_);_(@_)"/>
    <numFmt numFmtId="165" formatCode="_(* #,##0.00_);_(* \(#,##0.00\);_(* \-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5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rgb="FFCCCCFF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165" fontId="2" fillId="0" borderId="0" applyFill="0" applyBorder="0" applyAlignment="0" applyProtection="0"/>
    <xf numFmtId="43" fontId="1" fillId="0" borderId="0" applyFont="0" applyFill="0" applyBorder="0" applyAlignment="0" applyProtection="0"/>
    <xf numFmtId="0" fontId="13" fillId="6" borderId="5" applyNumberFormat="0" applyAlignment="0" applyProtection="0"/>
  </cellStyleXfs>
  <cellXfs count="75">
    <xf numFmtId="0" fontId="0" fillId="0" borderId="0" xfId="0"/>
    <xf numFmtId="0" fontId="0" fillId="0" borderId="0" xfId="0" applyBorder="1"/>
    <xf numFmtId="14" fontId="0" fillId="0" borderId="0" xfId="0" applyNumberFormat="1"/>
    <xf numFmtId="0" fontId="5" fillId="0" borderId="0" xfId="0" applyFont="1"/>
    <xf numFmtId="0" fontId="6" fillId="0" borderId="0" xfId="0" applyFont="1" applyBorder="1" applyAlignment="1">
      <alignment horizontal="center"/>
    </xf>
    <xf numFmtId="0" fontId="7" fillId="0" borderId="0" xfId="0" applyFont="1"/>
    <xf numFmtId="43" fontId="6" fillId="3" borderId="0" xfId="5" applyFont="1" applyFill="1" applyBorder="1"/>
    <xf numFmtId="0" fontId="6" fillId="0" borderId="0" xfId="0" applyFont="1"/>
    <xf numFmtId="0" fontId="4" fillId="4" borderId="0" xfId="0" applyFont="1" applyFill="1" applyBorder="1"/>
    <xf numFmtId="0" fontId="0" fillId="4" borderId="0" xfId="0" applyFill="1"/>
    <xf numFmtId="0" fontId="0" fillId="5" borderId="0" xfId="0" applyFill="1"/>
    <xf numFmtId="0" fontId="0" fillId="4" borderId="0" xfId="0" applyFill="1" applyBorder="1"/>
    <xf numFmtId="0" fontId="8" fillId="0" borderId="0" xfId="0" applyFont="1"/>
    <xf numFmtId="0" fontId="0" fillId="0" borderId="0" xfId="0" applyAlignment="1">
      <alignment horizontal="right"/>
    </xf>
    <xf numFmtId="2" fontId="7" fillId="0" borderId="0" xfId="0" applyNumberFormat="1" applyFont="1" applyAlignment="1"/>
    <xf numFmtId="43" fontId="0" fillId="0" borderId="0" xfId="5" applyFont="1" applyBorder="1"/>
    <xf numFmtId="0" fontId="0" fillId="2" borderId="4" xfId="0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4" fillId="6" borderId="5" xfId="6" applyFont="1"/>
    <xf numFmtId="2" fontId="14" fillId="6" borderId="5" xfId="6" applyNumberFormat="1" applyFont="1"/>
    <xf numFmtId="0" fontId="12" fillId="0" borderId="0" xfId="0" applyFont="1"/>
    <xf numFmtId="2" fontId="15" fillId="0" borderId="0" xfId="0" applyNumberFormat="1" applyFont="1"/>
    <xf numFmtId="0" fontId="3" fillId="4" borderId="0" xfId="0" applyFont="1" applyFill="1"/>
    <xf numFmtId="0" fontId="5" fillId="4" borderId="0" xfId="0" applyFont="1" applyFill="1"/>
    <xf numFmtId="0" fontId="16" fillId="4" borderId="0" xfId="0" applyFont="1" applyFill="1" applyBorder="1"/>
    <xf numFmtId="0" fontId="17" fillId="0" borderId="4" xfId="1" applyFont="1" applyBorder="1" applyAlignment="1" applyProtection="1">
      <alignment horizontal="center"/>
      <protection locked="0"/>
    </xf>
    <xf numFmtId="0" fontId="19" fillId="7" borderId="1" xfId="0" applyFont="1" applyFill="1" applyBorder="1" applyAlignment="1" applyProtection="1">
      <alignment horizontal="center" vertical="center"/>
      <protection locked="0"/>
    </xf>
    <xf numFmtId="0" fontId="18" fillId="7" borderId="4" xfId="1" applyFont="1" applyFill="1" applyBorder="1" applyProtection="1">
      <protection locked="0"/>
    </xf>
    <xf numFmtId="0" fontId="21" fillId="0" borderId="3" xfId="0" applyFont="1" applyFill="1" applyBorder="1" applyAlignment="1" applyProtection="1">
      <alignment horizontal="center" vertical="center"/>
      <protection locked="0"/>
    </xf>
    <xf numFmtId="0" fontId="17" fillId="3" borderId="4" xfId="1" applyFont="1" applyFill="1" applyBorder="1" applyProtection="1">
      <protection locked="0"/>
    </xf>
    <xf numFmtId="0" fontId="21" fillId="0" borderId="1" xfId="0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7" fillId="0" borderId="4" xfId="1" applyFont="1" applyFill="1" applyBorder="1" applyAlignment="1" applyProtection="1">
      <alignment horizontal="center"/>
      <protection locked="0"/>
    </xf>
    <xf numFmtId="0" fontId="12" fillId="3" borderId="4" xfId="0" applyFont="1" applyFill="1" applyBorder="1" applyAlignment="1">
      <alignment horizontal="left"/>
    </xf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2" borderId="0" xfId="0" applyFill="1"/>
    <xf numFmtId="2" fontId="10" fillId="0" borderId="0" xfId="0" applyNumberFormat="1" applyFont="1"/>
    <xf numFmtId="2" fontId="10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0" fontId="17" fillId="3" borderId="2" xfId="1" applyFont="1" applyFill="1" applyBorder="1" applyProtection="1">
      <protection locked="0"/>
    </xf>
    <xf numFmtId="0" fontId="17" fillId="2" borderId="4" xfId="1" applyFont="1" applyFill="1" applyBorder="1" applyProtection="1">
      <protection locked="0"/>
    </xf>
    <xf numFmtId="1" fontId="22" fillId="2" borderId="0" xfId="0" applyNumberFormat="1" applyFont="1" applyFill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" fontId="23" fillId="0" borderId="0" xfId="0" applyNumberFormat="1" applyFont="1" applyAlignment="1">
      <alignment horizontal="center" vertical="center"/>
    </xf>
    <xf numFmtId="2" fontId="10" fillId="7" borderId="0" xfId="0" applyNumberFormat="1" applyFont="1" applyFill="1"/>
    <xf numFmtId="2" fontId="10" fillId="7" borderId="0" xfId="0" applyNumberFormat="1" applyFont="1" applyFill="1" applyAlignment="1">
      <alignment horizontal="center"/>
    </xf>
    <xf numFmtId="0" fontId="3" fillId="7" borderId="4" xfId="0" applyFont="1" applyFill="1" applyBorder="1" applyAlignment="1">
      <alignment horizontal="center" vertical="center"/>
    </xf>
    <xf numFmtId="0" fontId="0" fillId="7" borderId="0" xfId="0" applyFill="1"/>
    <xf numFmtId="2" fontId="10" fillId="2" borderId="0" xfId="0" applyNumberFormat="1" applyFont="1" applyFill="1" applyAlignment="1">
      <alignment horizontal="center"/>
    </xf>
    <xf numFmtId="2" fontId="10" fillId="2" borderId="0" xfId="0" applyNumberFormat="1" applyFont="1" applyFill="1"/>
    <xf numFmtId="0" fontId="12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0" fontId="12" fillId="2" borderId="4" xfId="0" applyFont="1" applyFill="1" applyBorder="1"/>
    <xf numFmtId="0" fontId="17" fillId="3" borderId="0" xfId="1" applyFont="1" applyFill="1" applyBorder="1" applyAlignment="1" applyProtection="1">
      <alignment horizontal="center"/>
      <protection locked="0"/>
    </xf>
    <xf numFmtId="0" fontId="17" fillId="3" borderId="0" xfId="0" applyFont="1" applyFill="1" applyBorder="1" applyAlignment="1" applyProtection="1">
      <alignment horizontal="center" vertical="center"/>
      <protection locked="0"/>
    </xf>
    <xf numFmtId="0" fontId="17" fillId="8" borderId="0" xfId="1" applyFont="1" applyFill="1" applyBorder="1" applyAlignment="1" applyProtection="1">
      <alignment horizontal="center" vertical="center"/>
      <protection locked="0"/>
    </xf>
    <xf numFmtId="0" fontId="17" fillId="3" borderId="0" xfId="0" applyFont="1" applyFill="1" applyBorder="1"/>
    <xf numFmtId="0" fontId="12" fillId="0" borderId="0" xfId="0" applyFont="1" applyBorder="1"/>
    <xf numFmtId="0" fontId="17" fillId="3" borderId="0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1" fontId="17" fillId="3" borderId="0" xfId="0" applyNumberFormat="1" applyFont="1" applyFill="1" applyBorder="1" applyAlignment="1">
      <alignment horizontal="center"/>
    </xf>
    <xf numFmtId="2" fontId="17" fillId="3" borderId="0" xfId="0" applyNumberFormat="1" applyFont="1" applyFill="1" applyBorder="1" applyAlignment="1">
      <alignment horizontal="center"/>
    </xf>
    <xf numFmtId="0" fontId="12" fillId="3" borderId="0" xfId="0" applyFont="1" applyFill="1" applyBorder="1"/>
    <xf numFmtId="2" fontId="17" fillId="3" borderId="0" xfId="2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Alignment="1">
      <alignment horizontal="center"/>
    </xf>
    <xf numFmtId="0" fontId="24" fillId="0" borderId="4" xfId="0" applyFont="1" applyBorder="1" applyAlignment="1">
      <alignment horizontal="center"/>
    </xf>
    <xf numFmtId="0" fontId="24" fillId="0" borderId="4" xfId="0" applyFont="1" applyBorder="1" applyAlignment="1">
      <alignment horizontal="center" vertical="center"/>
    </xf>
  </cellXfs>
  <cellStyles count="7">
    <cellStyle name="Cálculo" xfId="6" builtinId="22"/>
    <cellStyle name="Millares" xfId="5" builtinId="3"/>
    <cellStyle name="Millares [0] 2" xfId="3"/>
    <cellStyle name="Millares 2" xfId="4"/>
    <cellStyle name="Normal" xfId="0" builtinId="0"/>
    <cellStyle name="Normal 2" xfId="1"/>
    <cellStyle name="Porcentu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19</xdr:row>
      <xdr:rowOff>9526</xdr:rowOff>
    </xdr:from>
    <xdr:to>
      <xdr:col>15</xdr:col>
      <xdr:colOff>0</xdr:colOff>
      <xdr:row>19</xdr:row>
      <xdr:rowOff>28575</xdr:rowOff>
    </xdr:to>
    <xdr:cxnSp macro="">
      <xdr:nvCxnSpPr>
        <xdr:cNvPr id="2" name="1 Conector recto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CxnSpPr/>
      </xdr:nvCxnSpPr>
      <xdr:spPr>
        <a:xfrm flipV="1">
          <a:off x="3171825" y="3762376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</xdr:rowOff>
    </xdr:from>
    <xdr:to>
      <xdr:col>15</xdr:col>
      <xdr:colOff>9525</xdr:colOff>
      <xdr:row>18</xdr:row>
      <xdr:rowOff>19050</xdr:rowOff>
    </xdr:to>
    <xdr:cxnSp macro="">
      <xdr:nvCxnSpPr>
        <xdr:cNvPr id="3" name="2 Conector recto">
          <a:extLst>
            <a:ext uri="{FF2B5EF4-FFF2-40B4-BE49-F238E27FC236}">
              <a16:creationId xmlns:a16="http://schemas.microsoft.com/office/drawing/2014/main" xmlns="" id="{00000000-0008-0000-0400-000003000000}"/>
            </a:ext>
          </a:extLst>
        </xdr:cNvPr>
        <xdr:cNvCxnSpPr/>
      </xdr:nvCxnSpPr>
      <xdr:spPr>
        <a:xfrm flipV="1">
          <a:off x="3181350" y="3562351"/>
          <a:ext cx="6105525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5</xdr:row>
      <xdr:rowOff>85725</xdr:rowOff>
    </xdr:from>
    <xdr:to>
      <xdr:col>15</xdr:col>
      <xdr:colOff>28575</xdr:colOff>
      <xdr:row>25</xdr:row>
      <xdr:rowOff>171450</xdr:rowOff>
    </xdr:to>
    <xdr:grpSp>
      <xdr:nvGrpSpPr>
        <xdr:cNvPr id="4" name="3 Grupo">
          <a:extLst>
            <a:ext uri="{FF2B5EF4-FFF2-40B4-BE49-F238E27FC236}">
              <a16:creationId xmlns:a16="http://schemas.microsoft.com/office/drawing/2014/main" xmlns="" id="{00000000-0008-0000-0400-000004000000}"/>
            </a:ext>
          </a:extLst>
        </xdr:cNvPr>
        <xdr:cNvGrpSpPr/>
      </xdr:nvGrpSpPr>
      <xdr:grpSpPr>
        <a:xfrm>
          <a:off x="304800" y="1097756"/>
          <a:ext cx="8974931" cy="4062413"/>
          <a:chOff x="1219200" y="-276225"/>
          <a:chExt cx="8543925" cy="3895725"/>
        </a:xfrm>
      </xdr:grpSpPr>
      <xdr:cxnSp macro="">
        <xdr:nvCxnSpPr>
          <xdr:cNvPr id="5" name="4 Conector recto">
            <a:extLst>
              <a:ext uri="{FF2B5EF4-FFF2-40B4-BE49-F238E27FC236}">
                <a16:creationId xmlns:a16="http://schemas.microsoft.com/office/drawing/2014/main" xmlns="" id="{00000000-0008-0000-0400-000005000000}"/>
              </a:ext>
            </a:extLst>
          </xdr:cNvPr>
          <xdr:cNvCxnSpPr/>
        </xdr:nvCxnSpPr>
        <xdr:spPr>
          <a:xfrm flipV="1">
            <a:off x="1219200" y="-266700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5 Conector recto">
            <a:extLst>
              <a:ext uri="{FF2B5EF4-FFF2-40B4-BE49-F238E27FC236}">
                <a16:creationId xmlns:a16="http://schemas.microsoft.com/office/drawing/2014/main" xmlns="" id="{00000000-0008-0000-0400-000006000000}"/>
              </a:ext>
            </a:extLst>
          </xdr:cNvPr>
          <xdr:cNvCxnSpPr/>
        </xdr:nvCxnSpPr>
        <xdr:spPr>
          <a:xfrm flipV="1">
            <a:off x="1219200" y="3609975"/>
            <a:ext cx="8543925" cy="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6 Conector recto">
            <a:extLst>
              <a:ext uri="{FF2B5EF4-FFF2-40B4-BE49-F238E27FC236}">
                <a16:creationId xmlns:a16="http://schemas.microsoft.com/office/drawing/2014/main" xmlns="" id="{00000000-0008-0000-0400-000007000000}"/>
              </a:ext>
            </a:extLst>
          </xdr:cNvPr>
          <xdr:cNvCxnSpPr/>
        </xdr:nvCxnSpPr>
        <xdr:spPr>
          <a:xfrm>
            <a:off x="9753600" y="-238125"/>
            <a:ext cx="9525" cy="38195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7 Conector recto">
            <a:extLst>
              <a:ext uri="{FF2B5EF4-FFF2-40B4-BE49-F238E27FC236}">
                <a16:creationId xmlns:a16="http://schemas.microsoft.com/office/drawing/2014/main" xmlns="" id="{00000000-0008-0000-0400-000008000000}"/>
              </a:ext>
            </a:extLst>
          </xdr:cNvPr>
          <xdr:cNvCxnSpPr/>
        </xdr:nvCxnSpPr>
        <xdr:spPr>
          <a:xfrm flipH="1">
            <a:off x="1219201" y="-276225"/>
            <a:ext cx="19049" cy="38957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9" name="8 Conector recto">
            <a:extLst>
              <a:ext uri="{FF2B5EF4-FFF2-40B4-BE49-F238E27FC236}">
                <a16:creationId xmlns:a16="http://schemas.microsoft.com/office/drawing/2014/main" xmlns="" id="{00000000-0008-0000-0400-000009000000}"/>
              </a:ext>
            </a:extLst>
          </xdr:cNvPr>
          <xdr:cNvCxnSpPr/>
        </xdr:nvCxnSpPr>
        <xdr:spPr>
          <a:xfrm flipV="1">
            <a:off x="3638550" y="1857376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9 Conector recto">
            <a:extLst>
              <a:ext uri="{FF2B5EF4-FFF2-40B4-BE49-F238E27FC236}">
                <a16:creationId xmlns:a16="http://schemas.microsoft.com/office/drawing/2014/main" xmlns="" id="{00000000-0008-0000-0400-00000A000000}"/>
              </a:ext>
            </a:extLst>
          </xdr:cNvPr>
          <xdr:cNvCxnSpPr/>
        </xdr:nvCxnSpPr>
        <xdr:spPr>
          <a:xfrm flipV="1">
            <a:off x="3248025" y="2676526"/>
            <a:ext cx="6496050" cy="9524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10 Conector recto">
            <a:extLst>
              <a:ext uri="{FF2B5EF4-FFF2-40B4-BE49-F238E27FC236}">
                <a16:creationId xmlns:a16="http://schemas.microsoft.com/office/drawing/2014/main" xmlns="" id="{00000000-0008-0000-0400-00000B000000}"/>
              </a:ext>
            </a:extLst>
          </xdr:cNvPr>
          <xdr:cNvCxnSpPr/>
        </xdr:nvCxnSpPr>
        <xdr:spPr>
          <a:xfrm flipV="1">
            <a:off x="3267075" y="1504952"/>
            <a:ext cx="6486525" cy="9523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11 Conector recto">
            <a:extLst>
              <a:ext uri="{FF2B5EF4-FFF2-40B4-BE49-F238E27FC236}">
                <a16:creationId xmlns:a16="http://schemas.microsoft.com/office/drawing/2014/main" xmlns="" id="{00000000-0008-0000-0400-00000C000000}"/>
              </a:ext>
            </a:extLst>
          </xdr:cNvPr>
          <xdr:cNvCxnSpPr/>
        </xdr:nvCxnSpPr>
        <xdr:spPr>
          <a:xfrm flipH="1">
            <a:off x="3257551" y="-247650"/>
            <a:ext cx="9524" cy="3857625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12 Conector recto">
            <a:extLst>
              <a:ext uri="{FF2B5EF4-FFF2-40B4-BE49-F238E27FC236}">
                <a16:creationId xmlns:a16="http://schemas.microsoft.com/office/drawing/2014/main" xmlns="" id="{00000000-0008-0000-0400-00000D000000}"/>
              </a:ext>
            </a:extLst>
          </xdr:cNvPr>
          <xdr:cNvCxnSpPr/>
        </xdr:nvCxnSpPr>
        <xdr:spPr>
          <a:xfrm flipV="1">
            <a:off x="3648075" y="2324101"/>
            <a:ext cx="6105525" cy="19049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</xdr:col>
      <xdr:colOff>19050</xdr:colOff>
      <xdr:row>21</xdr:row>
      <xdr:rowOff>95250</xdr:rowOff>
    </xdr:from>
    <xdr:to>
      <xdr:col>1</xdr:col>
      <xdr:colOff>533400</xdr:colOff>
      <xdr:row>22</xdr:row>
      <xdr:rowOff>161925</xdr:rowOff>
    </xdr:to>
    <xdr:sp macro="" textlink="">
      <xdr:nvSpPr>
        <xdr:cNvPr id="14" name="13 Rectángulo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SpPr/>
      </xdr:nvSpPr>
      <xdr:spPr>
        <a:xfrm>
          <a:off x="304800" y="42291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1</a:t>
          </a:r>
          <a:endParaRPr lang="es-MX" sz="600"/>
        </a:p>
      </xdr:txBody>
    </xdr:sp>
    <xdr:clientData/>
  </xdr:twoCellAnchor>
  <xdr:twoCellAnchor>
    <xdr:from>
      <xdr:col>1</xdr:col>
      <xdr:colOff>166688</xdr:colOff>
      <xdr:row>7</xdr:row>
      <xdr:rowOff>119062</xdr:rowOff>
    </xdr:from>
    <xdr:to>
      <xdr:col>2</xdr:col>
      <xdr:colOff>490538</xdr:colOff>
      <xdr:row>16</xdr:row>
      <xdr:rowOff>164305</xdr:rowOff>
    </xdr:to>
    <xdr:sp macro="" textlink="">
      <xdr:nvSpPr>
        <xdr:cNvPr id="15" name="14 Rectángulo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SpPr/>
      </xdr:nvSpPr>
      <xdr:spPr>
        <a:xfrm>
          <a:off x="452438" y="1512093"/>
          <a:ext cx="931069" cy="1819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MX" sz="800" b="1">
              <a:solidFill>
                <a:schemeClr val="bg1"/>
              </a:solidFill>
            </a:rPr>
            <a:t>OFICINAS</a:t>
          </a:r>
        </a:p>
        <a:p>
          <a:pPr algn="l"/>
          <a:endParaRPr lang="es-MX" sz="1100"/>
        </a:p>
      </xdr:txBody>
    </xdr:sp>
    <xdr:clientData/>
  </xdr:twoCellAnchor>
  <xdr:twoCellAnchor>
    <xdr:from>
      <xdr:col>2</xdr:col>
      <xdr:colOff>366712</xdr:colOff>
      <xdr:row>5</xdr:row>
      <xdr:rowOff>142875</xdr:rowOff>
    </xdr:from>
    <xdr:to>
      <xdr:col>3</xdr:col>
      <xdr:colOff>23813</xdr:colOff>
      <xdr:row>7</xdr:row>
      <xdr:rowOff>57150</xdr:rowOff>
    </xdr:to>
    <xdr:sp macro="" textlink="">
      <xdr:nvSpPr>
        <xdr:cNvPr id="16" name="15 Rectángulo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SpPr/>
      </xdr:nvSpPr>
      <xdr:spPr>
        <a:xfrm>
          <a:off x="1262062" y="1162050"/>
          <a:ext cx="428626" cy="276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47625</xdr:colOff>
      <xdr:row>15</xdr:row>
      <xdr:rowOff>188118</xdr:rowOff>
    </xdr:from>
    <xdr:to>
      <xdr:col>1</xdr:col>
      <xdr:colOff>257175</xdr:colOff>
      <xdr:row>19</xdr:row>
      <xdr:rowOff>130968</xdr:rowOff>
    </xdr:to>
    <xdr:sp macro="" textlink="">
      <xdr:nvSpPr>
        <xdr:cNvPr id="17" name="16 Rectángulo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SpPr/>
      </xdr:nvSpPr>
      <xdr:spPr>
        <a:xfrm>
          <a:off x="333375" y="3169443"/>
          <a:ext cx="209550" cy="7143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MX" sz="500"/>
            <a:t>ENTRADA</a:t>
          </a:r>
        </a:p>
      </xdr:txBody>
    </xdr:sp>
    <xdr:clientData/>
  </xdr:twoCellAnchor>
  <xdr:twoCellAnchor>
    <xdr:from>
      <xdr:col>1</xdr:col>
      <xdr:colOff>54772</xdr:colOff>
      <xdr:row>15</xdr:row>
      <xdr:rowOff>61912</xdr:rowOff>
    </xdr:from>
    <xdr:to>
      <xdr:col>3</xdr:col>
      <xdr:colOff>816772</xdr:colOff>
      <xdr:row>15</xdr:row>
      <xdr:rowOff>176209</xdr:rowOff>
    </xdr:to>
    <xdr:sp macro="" textlink="">
      <xdr:nvSpPr>
        <xdr:cNvPr id="18" name="17 Flecha izquierda y arriba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SpPr/>
      </xdr:nvSpPr>
      <xdr:spPr>
        <a:xfrm rot="16200000">
          <a:off x="1354936" y="2028823"/>
          <a:ext cx="114297" cy="2143125"/>
        </a:xfrm>
        <a:prstGeom prst="leftUpArrow">
          <a:avLst>
            <a:gd name="adj1" fmla="val 25000"/>
            <a:gd name="adj2" fmla="val 25000"/>
            <a:gd name="adj3" fmla="val 24425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15</xdr:col>
      <xdr:colOff>381010</xdr:colOff>
      <xdr:row>5</xdr:row>
      <xdr:rowOff>95250</xdr:rowOff>
    </xdr:from>
    <xdr:to>
      <xdr:col>15</xdr:col>
      <xdr:colOff>392907</xdr:colOff>
      <xdr:row>26</xdr:row>
      <xdr:rowOff>19050</xdr:rowOff>
    </xdr:to>
    <xdr:cxnSp macro="">
      <xdr:nvCxnSpPr>
        <xdr:cNvPr id="19" name="18 Conector recto de flecha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CxnSpPr/>
      </xdr:nvCxnSpPr>
      <xdr:spPr>
        <a:xfrm flipH="1">
          <a:off x="9658360" y="1114425"/>
          <a:ext cx="11897" cy="3990975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85725</xdr:colOff>
      <xdr:row>3</xdr:row>
      <xdr:rowOff>187849</xdr:rowOff>
    </xdr:from>
    <xdr:to>
      <xdr:col>15</xdr:col>
      <xdr:colOff>21166</xdr:colOff>
      <xdr:row>4</xdr:row>
      <xdr:rowOff>14282</xdr:rowOff>
    </xdr:to>
    <xdr:cxnSp macro="">
      <xdr:nvCxnSpPr>
        <xdr:cNvPr id="20" name="19 Conector recto de flecha">
          <a:extLst>
            <a:ext uri="{FF2B5EF4-FFF2-40B4-BE49-F238E27FC236}">
              <a16:creationId xmlns:a16="http://schemas.microsoft.com/office/drawing/2014/main" xmlns="" id="{00000000-0008-0000-0400-000014000000}"/>
            </a:ext>
          </a:extLst>
        </xdr:cNvPr>
        <xdr:cNvCxnSpPr/>
      </xdr:nvCxnSpPr>
      <xdr:spPr>
        <a:xfrm flipV="1">
          <a:off x="371475" y="816499"/>
          <a:ext cx="8927041" cy="16933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19050</xdr:colOff>
      <xdr:row>23</xdr:row>
      <xdr:rowOff>133350</xdr:rowOff>
    </xdr:from>
    <xdr:to>
      <xdr:col>1</xdr:col>
      <xdr:colOff>533400</xdr:colOff>
      <xdr:row>25</xdr:row>
      <xdr:rowOff>9525</xdr:rowOff>
    </xdr:to>
    <xdr:sp macro="" textlink="">
      <xdr:nvSpPr>
        <xdr:cNvPr id="21" name="20 Rectángulo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SpPr/>
      </xdr:nvSpPr>
      <xdr:spPr>
        <a:xfrm>
          <a:off x="304800" y="4648200"/>
          <a:ext cx="514350" cy="257175"/>
        </a:xfrm>
        <a:prstGeom prst="rect">
          <a:avLst/>
        </a:prstGeom>
        <a:solidFill>
          <a:schemeClr val="accent6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MX" sz="600"/>
            <a:t>ANDEN</a:t>
          </a:r>
          <a:r>
            <a:rPr lang="es-MX" sz="600" baseline="0"/>
            <a:t> 2</a:t>
          </a:r>
          <a:endParaRPr lang="es-MX" sz="600"/>
        </a:p>
      </xdr:txBody>
    </xdr:sp>
    <xdr:clientData/>
  </xdr:twoCellAnchor>
  <xdr:twoCellAnchor editAs="oneCell">
    <xdr:from>
      <xdr:col>3</xdr:col>
      <xdr:colOff>47626</xdr:colOff>
      <xdr:row>5</xdr:row>
      <xdr:rowOff>104776</xdr:rowOff>
    </xdr:from>
    <xdr:to>
      <xdr:col>3</xdr:col>
      <xdr:colOff>609601</xdr:colOff>
      <xdr:row>7</xdr:row>
      <xdr:rowOff>57151</xdr:rowOff>
    </xdr:to>
    <xdr:pic>
      <xdr:nvPicPr>
        <xdr:cNvPr id="22" name="21 Imagen">
          <a:extLst>
            <a:ext uri="{FF2B5EF4-FFF2-40B4-BE49-F238E27FC236}">
              <a16:creationId xmlns:a16="http://schemas.microsoft.com/office/drawing/2014/main" xmlns="" id="{00000000-0008-0000-04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1" y="1123951"/>
          <a:ext cx="781050" cy="3286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642937</xdr:colOff>
      <xdr:row>7</xdr:row>
      <xdr:rowOff>107156</xdr:rowOff>
    </xdr:from>
    <xdr:to>
      <xdr:col>3</xdr:col>
      <xdr:colOff>647699</xdr:colOff>
      <xdr:row>10</xdr:row>
      <xdr:rowOff>166687</xdr:rowOff>
    </xdr:to>
    <xdr:pic>
      <xdr:nvPicPr>
        <xdr:cNvPr id="23" name="22 Imagen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14" t="8361"/>
        <a:stretch/>
      </xdr:blipFill>
      <xdr:spPr bwMode="auto">
        <a:xfrm>
          <a:off x="2309812" y="1488281"/>
          <a:ext cx="195263" cy="671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26"/>
  <sheetViews>
    <sheetView zoomScale="80" zoomScaleNormal="80" workbookViewId="0">
      <selection activeCell="C17" sqref="C17"/>
    </sheetView>
  </sheetViews>
  <sheetFormatPr baseColWidth="10" defaultColWidth="9.140625" defaultRowHeight="15" x14ac:dyDescent="0.25"/>
  <cols>
    <col min="1" max="1" width="4.28515625" customWidth="1"/>
    <col min="2" max="2" width="9.140625" customWidth="1"/>
    <col min="3" max="3" width="11.5703125" bestFit="1" customWidth="1"/>
    <col min="4" max="4" width="13.5703125" customWidth="1"/>
    <col min="18" max="18" width="35.85546875" bestFit="1" customWidth="1"/>
    <col min="19" max="19" width="10.140625" bestFit="1" customWidth="1"/>
    <col min="20" max="20" width="25.42578125" bestFit="1" customWidth="1"/>
    <col min="21" max="21" width="23.5703125" customWidth="1"/>
    <col min="22" max="22" width="114.5703125" bestFit="1" customWidth="1"/>
  </cols>
  <sheetData>
    <row r="1" spans="3:21" x14ac:dyDescent="0.25">
      <c r="S1" s="1"/>
    </row>
    <row r="2" spans="3:21" ht="18.75" x14ac:dyDescent="0.3">
      <c r="C2" s="2">
        <v>43519</v>
      </c>
      <c r="G2" s="3" t="s">
        <v>2</v>
      </c>
      <c r="S2" s="4"/>
      <c r="T2" s="5"/>
      <c r="U2" s="5"/>
    </row>
    <row r="3" spans="3:21" ht="15.75" x14ac:dyDescent="0.25">
      <c r="S3" s="6"/>
      <c r="T3" s="7"/>
      <c r="U3" s="7"/>
    </row>
    <row r="4" spans="3:21" x14ac:dyDescent="0.25">
      <c r="I4" t="s">
        <v>3</v>
      </c>
      <c r="S4" s="1"/>
    </row>
    <row r="5" spans="3:21" x14ac:dyDescent="0.25">
      <c r="R5" s="20" t="s">
        <v>10</v>
      </c>
      <c r="S5" s="21">
        <v>1389.34</v>
      </c>
    </row>
    <row r="6" spans="3:21" x14ac:dyDescent="0.25">
      <c r="R6" s="20" t="s">
        <v>11</v>
      </c>
      <c r="S6" s="21">
        <v>215.47</v>
      </c>
    </row>
    <row r="7" spans="3:21" x14ac:dyDescent="0.25">
      <c r="E7" s="9"/>
      <c r="F7" s="9"/>
      <c r="G7" s="9"/>
      <c r="H7" s="9"/>
      <c r="I7" s="9"/>
      <c r="J7" s="9"/>
      <c r="K7" s="9"/>
      <c r="L7" s="9"/>
      <c r="M7" s="9"/>
      <c r="N7" s="9"/>
      <c r="O7" s="9"/>
      <c r="R7" s="20" t="s">
        <v>1</v>
      </c>
      <c r="S7" s="21">
        <v>723.6</v>
      </c>
    </row>
    <row r="8" spans="3:21" x14ac:dyDescent="0.25">
      <c r="C8" s="10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R8" s="20" t="s">
        <v>12</v>
      </c>
      <c r="S8" s="21">
        <v>71.59</v>
      </c>
    </row>
    <row r="9" spans="3:21" x14ac:dyDescent="0.25">
      <c r="C9" s="10"/>
      <c r="E9" s="9"/>
      <c r="F9" s="11"/>
      <c r="G9" s="11"/>
      <c r="H9" s="11"/>
      <c r="I9" s="11"/>
      <c r="J9" s="11"/>
      <c r="K9" s="11"/>
      <c r="L9" s="11"/>
      <c r="M9" s="11"/>
      <c r="N9" s="11"/>
      <c r="O9" s="11"/>
      <c r="R9" s="22"/>
      <c r="S9" s="23">
        <f>SUM(S5:S8)</f>
        <v>2400</v>
      </c>
    </row>
    <row r="10" spans="3:21" ht="18.75" x14ac:dyDescent="0.3">
      <c r="C10" s="10"/>
      <c r="E10" s="9"/>
      <c r="F10" s="11"/>
      <c r="G10" s="11"/>
      <c r="H10" s="11"/>
      <c r="I10" s="11"/>
      <c r="J10" s="11"/>
      <c r="K10" s="11"/>
      <c r="L10" s="25">
        <v>638.49</v>
      </c>
      <c r="M10" s="25" t="s">
        <v>14</v>
      </c>
      <c r="N10" s="11"/>
      <c r="O10" s="11"/>
    </row>
    <row r="11" spans="3:21" x14ac:dyDescent="0.25">
      <c r="C11" s="10"/>
      <c r="D11" s="12" t="s">
        <v>6</v>
      </c>
      <c r="E11" s="9"/>
      <c r="F11" s="11"/>
      <c r="G11" s="11"/>
      <c r="H11" s="11"/>
      <c r="I11" s="8" t="s">
        <v>4</v>
      </c>
      <c r="J11" s="11"/>
      <c r="K11" s="11"/>
      <c r="L11" s="11"/>
      <c r="M11" s="11"/>
      <c r="N11" s="11"/>
      <c r="O11" s="11"/>
      <c r="P11" s="13"/>
    </row>
    <row r="12" spans="3:21" x14ac:dyDescent="0.25">
      <c r="C12" s="10"/>
      <c r="D12" s="12" t="s">
        <v>7</v>
      </c>
      <c r="E12" s="9"/>
      <c r="F12" s="11"/>
      <c r="G12" s="11"/>
      <c r="H12" s="11"/>
      <c r="I12" s="11"/>
      <c r="J12" s="11"/>
      <c r="K12" s="11"/>
      <c r="L12" s="11"/>
      <c r="M12" s="11"/>
      <c r="N12" s="11"/>
      <c r="O12" s="11"/>
    </row>
    <row r="13" spans="3:21" x14ac:dyDescent="0.25">
      <c r="C13" s="10"/>
      <c r="D13" s="12"/>
      <c r="E13" s="9"/>
      <c r="F13" s="11"/>
      <c r="G13" s="11"/>
      <c r="H13" s="11"/>
      <c r="I13" s="11"/>
      <c r="J13" s="11"/>
      <c r="K13" s="11"/>
      <c r="L13" s="11"/>
      <c r="M13" s="11"/>
      <c r="N13" s="11"/>
      <c r="O13" s="11"/>
    </row>
    <row r="14" spans="3:21" x14ac:dyDescent="0.25">
      <c r="C14" s="10"/>
      <c r="E14" s="9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3:21" x14ac:dyDescent="0.25">
      <c r="C15" s="10"/>
      <c r="E15" s="9"/>
      <c r="F15" s="11"/>
      <c r="G15" s="11"/>
      <c r="H15" s="11"/>
      <c r="I15" s="11"/>
      <c r="J15" s="11"/>
      <c r="K15" s="11"/>
      <c r="L15" s="11"/>
      <c r="M15" s="11"/>
      <c r="N15" s="11"/>
      <c r="O15" s="11"/>
    </row>
    <row r="16" spans="3:21" ht="15.75" x14ac:dyDescent="0.25">
      <c r="R16" s="14"/>
      <c r="S16" s="15"/>
    </row>
    <row r="17" spans="3:19" ht="15.75" x14ac:dyDescent="0.25">
      <c r="R17" s="14"/>
      <c r="S17" s="15"/>
    </row>
    <row r="18" spans="3:19" ht="15.75" x14ac:dyDescent="0.25">
      <c r="E18" s="16" t="s">
        <v>8</v>
      </c>
      <c r="F18" s="17" t="s">
        <v>8</v>
      </c>
      <c r="G18" s="17" t="s">
        <v>8</v>
      </c>
      <c r="H18" s="17" t="s">
        <v>8</v>
      </c>
      <c r="I18" s="17" t="s">
        <v>8</v>
      </c>
      <c r="J18" s="17" t="s">
        <v>8</v>
      </c>
      <c r="K18" s="17" t="s">
        <v>8</v>
      </c>
      <c r="L18" s="17" t="s">
        <v>8</v>
      </c>
      <c r="M18" s="17" t="s">
        <v>8</v>
      </c>
      <c r="N18" s="17" t="s">
        <v>8</v>
      </c>
      <c r="O18" s="17" t="s">
        <v>8</v>
      </c>
      <c r="P18" s="18"/>
      <c r="R18" s="14"/>
      <c r="S18" s="15"/>
    </row>
    <row r="19" spans="3:19" ht="15.75" x14ac:dyDescent="0.25">
      <c r="E19" s="16" t="s">
        <v>8</v>
      </c>
      <c r="F19" s="17" t="s">
        <v>8</v>
      </c>
      <c r="G19" s="17" t="s">
        <v>8</v>
      </c>
      <c r="H19" s="17" t="s">
        <v>8</v>
      </c>
      <c r="I19" s="17" t="s">
        <v>8</v>
      </c>
      <c r="J19" s="17" t="s">
        <v>8</v>
      </c>
      <c r="K19" s="17" t="s">
        <v>8</v>
      </c>
      <c r="L19" s="17" t="s">
        <v>8</v>
      </c>
      <c r="M19" s="17" t="s">
        <v>8</v>
      </c>
      <c r="N19" s="17" t="s">
        <v>8</v>
      </c>
      <c r="O19" s="17" t="s">
        <v>8</v>
      </c>
      <c r="R19" s="14"/>
      <c r="S19" s="15"/>
    </row>
    <row r="20" spans="3:19" ht="15.75" x14ac:dyDescent="0.25">
      <c r="R20" s="14"/>
      <c r="S20" s="15"/>
    </row>
    <row r="21" spans="3:19" ht="15.75" x14ac:dyDescent="0.25">
      <c r="C21" s="72" t="s">
        <v>9</v>
      </c>
      <c r="D21" s="72"/>
      <c r="R21" s="14"/>
      <c r="S21" s="15"/>
    </row>
    <row r="22" spans="3:19" x14ac:dyDescent="0.25"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</row>
    <row r="23" spans="3:19" x14ac:dyDescent="0.25"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</row>
    <row r="24" spans="3:19" ht="18.75" x14ac:dyDescent="0.3">
      <c r="E24" s="24"/>
      <c r="F24" s="24"/>
      <c r="G24" s="24"/>
      <c r="H24" s="24"/>
      <c r="I24" s="26" t="s">
        <v>5</v>
      </c>
      <c r="J24" s="24"/>
      <c r="K24" s="24"/>
      <c r="L24" s="25">
        <v>447.79</v>
      </c>
      <c r="M24" s="25" t="s">
        <v>14</v>
      </c>
      <c r="N24" s="24"/>
      <c r="O24" s="24"/>
      <c r="P24" s="19"/>
    </row>
    <row r="25" spans="3:19" x14ac:dyDescent="0.25"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</row>
    <row r="26" spans="3:19" x14ac:dyDescent="0.25"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</row>
  </sheetData>
  <mergeCells count="1">
    <mergeCell ref="C21:D2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"/>
  <sheetViews>
    <sheetView topLeftCell="B31" workbookViewId="0">
      <pane xSplit="1" topLeftCell="AB1" activePane="topRight" state="frozen"/>
      <selection activeCell="B1" sqref="B1"/>
      <selection pane="topRight" activeCell="AB49" sqref="AB49"/>
    </sheetView>
  </sheetViews>
  <sheetFormatPr baseColWidth="10" defaultRowHeight="15" x14ac:dyDescent="0.25"/>
  <cols>
    <col min="1" max="1" width="6.140625" hidden="1" customWidth="1"/>
    <col min="2" max="2" width="50.28515625" customWidth="1"/>
    <col min="3" max="3" width="5.5703125" style="40" hidden="1" customWidth="1"/>
    <col min="4" max="4" width="5.28515625" style="40" hidden="1" customWidth="1"/>
    <col min="5" max="6" width="5.28515625" style="41" hidden="1" customWidth="1"/>
    <col min="7" max="7" width="6.140625" style="41" hidden="1" customWidth="1"/>
    <col min="8" max="8" width="5.28515625" style="41" hidden="1" customWidth="1"/>
    <col min="9" max="10" width="7.7109375" style="41" hidden="1" customWidth="1"/>
    <col min="11" max="27" width="5.28515625" style="40" hidden="1" customWidth="1"/>
    <col min="28" max="28" width="11.42578125" style="37"/>
  </cols>
  <sheetData>
    <row r="1" spans="1:28" s="36" customFormat="1" x14ac:dyDescent="0.25">
      <c r="C1" s="40"/>
      <c r="D1" s="40"/>
      <c r="E1" s="41"/>
      <c r="F1" s="41"/>
      <c r="G1" s="41"/>
      <c r="H1" s="41"/>
      <c r="I1" s="41"/>
      <c r="J1" s="41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37"/>
    </row>
    <row r="2" spans="1:28" x14ac:dyDescent="0.25">
      <c r="B2" t="s">
        <v>49</v>
      </c>
    </row>
    <row r="3" spans="1:28" x14ac:dyDescent="0.25">
      <c r="A3" s="27">
        <v>2580</v>
      </c>
      <c r="B3" s="44" t="s">
        <v>17</v>
      </c>
      <c r="C3" s="52">
        <v>11.97</v>
      </c>
      <c r="D3" s="53">
        <v>2</v>
      </c>
      <c r="E3" s="52">
        <v>1.74</v>
      </c>
      <c r="F3" s="52">
        <v>28.83</v>
      </c>
      <c r="G3" s="52">
        <v>49.28</v>
      </c>
      <c r="H3" s="52">
        <v>14.04</v>
      </c>
      <c r="I3" s="52">
        <v>13.71</v>
      </c>
      <c r="J3" s="52">
        <v>11.13</v>
      </c>
      <c r="K3" s="53">
        <v>42.48</v>
      </c>
      <c r="L3" s="53">
        <v>4.87</v>
      </c>
      <c r="M3" s="53">
        <v>15.13</v>
      </c>
      <c r="N3" s="53">
        <v>6.1</v>
      </c>
      <c r="O3" s="53">
        <v>2.09</v>
      </c>
      <c r="P3" s="53">
        <v>1.73</v>
      </c>
      <c r="Q3" s="53">
        <v>2.77</v>
      </c>
      <c r="R3" s="53">
        <v>17.809999999999999</v>
      </c>
      <c r="S3" s="53">
        <v>23.06</v>
      </c>
      <c r="T3" s="53">
        <v>6.63</v>
      </c>
      <c r="U3" s="53">
        <v>11.2</v>
      </c>
      <c r="V3" s="53">
        <v>6.27</v>
      </c>
      <c r="W3" s="53">
        <v>12.05</v>
      </c>
      <c r="X3" s="53">
        <v>39.5</v>
      </c>
      <c r="Y3" s="53">
        <v>6.11</v>
      </c>
      <c r="Z3" s="53">
        <v>6.09</v>
      </c>
      <c r="AA3" s="53"/>
      <c r="AB3" s="46">
        <f>SUM(C3:AA3)</f>
        <v>336.59</v>
      </c>
    </row>
    <row r="4" spans="1:28" x14ac:dyDescent="0.25">
      <c r="A4" s="27">
        <v>3465</v>
      </c>
      <c r="B4" s="44" t="s">
        <v>18</v>
      </c>
      <c r="C4" s="53">
        <v>16</v>
      </c>
      <c r="D4" s="53">
        <v>19.3</v>
      </c>
      <c r="E4" s="52"/>
      <c r="F4" s="52"/>
      <c r="G4" s="52"/>
      <c r="H4" s="52"/>
      <c r="I4" s="52"/>
      <c r="J4" s="52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46">
        <f t="shared" ref="AB4:AB49" si="0">SUM(C4:AA4)</f>
        <v>35.299999999999997</v>
      </c>
    </row>
    <row r="5" spans="1:28" x14ac:dyDescent="0.25">
      <c r="A5" s="27">
        <v>2195</v>
      </c>
      <c r="B5" s="44" t="s">
        <v>19</v>
      </c>
      <c r="C5" s="53">
        <v>18.149999999999999</v>
      </c>
      <c r="D5" s="53"/>
      <c r="E5" s="52"/>
      <c r="F5" s="52"/>
      <c r="G5" s="52"/>
      <c r="H5" s="52"/>
      <c r="I5" s="52"/>
      <c r="J5" s="52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46">
        <f t="shared" si="0"/>
        <v>18.149999999999999</v>
      </c>
    </row>
    <row r="6" spans="1:28" x14ac:dyDescent="0.25">
      <c r="A6" s="27">
        <v>3221</v>
      </c>
      <c r="B6" s="44" t="s">
        <v>21</v>
      </c>
      <c r="C6" s="53">
        <v>25.13</v>
      </c>
      <c r="D6" s="53"/>
      <c r="E6" s="52"/>
      <c r="F6" s="52"/>
      <c r="G6" s="52"/>
      <c r="H6" s="52"/>
      <c r="I6" s="52"/>
      <c r="J6" s="52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46">
        <f t="shared" si="0"/>
        <v>25.13</v>
      </c>
    </row>
    <row r="7" spans="1:28" x14ac:dyDescent="0.25">
      <c r="A7" s="27">
        <v>3454</v>
      </c>
      <c r="B7" s="44" t="s">
        <v>15</v>
      </c>
      <c r="C7" s="53">
        <v>37.96</v>
      </c>
      <c r="D7" s="53"/>
      <c r="E7" s="52"/>
      <c r="F7" s="52"/>
      <c r="G7" s="52"/>
      <c r="H7" s="52"/>
      <c r="I7" s="52"/>
      <c r="J7" s="52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46">
        <f t="shared" si="0"/>
        <v>37.96</v>
      </c>
    </row>
    <row r="8" spans="1:28" x14ac:dyDescent="0.25">
      <c r="A8" s="27">
        <v>3343</v>
      </c>
      <c r="B8" s="44" t="s">
        <v>23</v>
      </c>
      <c r="C8" s="53">
        <v>5</v>
      </c>
      <c r="D8" s="53"/>
      <c r="E8" s="52"/>
      <c r="F8" s="52"/>
      <c r="G8" s="52"/>
      <c r="H8" s="52"/>
      <c r="I8" s="52"/>
      <c r="J8" s="52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46">
        <f t="shared" si="0"/>
        <v>5</v>
      </c>
    </row>
    <row r="9" spans="1:28" x14ac:dyDescent="0.25">
      <c r="A9" s="27">
        <v>3131</v>
      </c>
      <c r="B9" s="44" t="s">
        <v>44</v>
      </c>
      <c r="C9" s="53">
        <v>19.57</v>
      </c>
      <c r="D9" s="53"/>
      <c r="E9" s="52"/>
      <c r="F9" s="52"/>
      <c r="G9" s="52"/>
      <c r="H9" s="52"/>
      <c r="I9" s="52"/>
      <c r="J9" s="52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46">
        <f t="shared" si="0"/>
        <v>19.57</v>
      </c>
    </row>
    <row r="10" spans="1:28" x14ac:dyDescent="0.25">
      <c r="A10" s="27">
        <v>4168</v>
      </c>
      <c r="B10" s="44" t="s">
        <v>25</v>
      </c>
      <c r="C10" s="53">
        <v>18.920000000000002</v>
      </c>
      <c r="D10" s="53"/>
      <c r="E10" s="52"/>
      <c r="F10" s="52"/>
      <c r="G10" s="52"/>
      <c r="H10" s="52"/>
      <c r="I10" s="52"/>
      <c r="J10" s="52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46">
        <f t="shared" si="0"/>
        <v>18.920000000000002</v>
      </c>
    </row>
    <row r="11" spans="1:28" x14ac:dyDescent="0.25">
      <c r="A11" s="27">
        <v>3259</v>
      </c>
      <c r="B11" s="44" t="s">
        <v>27</v>
      </c>
      <c r="C11" s="53">
        <v>8.07</v>
      </c>
      <c r="D11" s="53">
        <v>8.42</v>
      </c>
      <c r="E11" s="52">
        <v>26.55</v>
      </c>
      <c r="F11" s="52">
        <v>19.37</v>
      </c>
      <c r="G11" s="52">
        <v>23.6</v>
      </c>
      <c r="H11" s="52">
        <v>10.95</v>
      </c>
      <c r="I11" s="52"/>
      <c r="J11" s="52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46">
        <f t="shared" si="0"/>
        <v>96.960000000000022</v>
      </c>
    </row>
    <row r="12" spans="1:28" x14ac:dyDescent="0.25">
      <c r="A12" s="27">
        <v>419</v>
      </c>
      <c r="B12" s="44" t="s">
        <v>29</v>
      </c>
      <c r="C12" s="53">
        <v>114.91</v>
      </c>
      <c r="D12" s="53">
        <v>4.57</v>
      </c>
      <c r="E12" s="52">
        <v>22.23</v>
      </c>
      <c r="F12" s="52">
        <v>8.25</v>
      </c>
      <c r="G12" s="52">
        <v>19.579999999999998</v>
      </c>
      <c r="H12" s="52">
        <v>19.37</v>
      </c>
      <c r="I12" s="52">
        <v>15.85</v>
      </c>
      <c r="J12" s="52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46">
        <f t="shared" si="0"/>
        <v>204.75999999999996</v>
      </c>
    </row>
    <row r="13" spans="1:28" x14ac:dyDescent="0.25">
      <c r="A13" s="27">
        <v>1789</v>
      </c>
      <c r="B13" s="31" t="s">
        <v>30</v>
      </c>
      <c r="C13" s="40">
        <v>6.22</v>
      </c>
      <c r="AB13" s="38">
        <f t="shared" si="0"/>
        <v>6.22</v>
      </c>
    </row>
    <row r="14" spans="1:28" x14ac:dyDescent="0.25">
      <c r="A14" s="30">
        <v>4384</v>
      </c>
      <c r="B14" s="31" t="s">
        <v>40</v>
      </c>
      <c r="C14" s="40">
        <v>23.21</v>
      </c>
      <c r="D14" s="40">
        <v>2</v>
      </c>
      <c r="E14" s="41">
        <v>26.45</v>
      </c>
      <c r="F14" s="41">
        <v>9.75</v>
      </c>
      <c r="AB14" s="38">
        <f t="shared" si="0"/>
        <v>61.41</v>
      </c>
    </row>
    <row r="15" spans="1:28" x14ac:dyDescent="0.25">
      <c r="A15" s="32">
        <v>4004</v>
      </c>
      <c r="B15" s="35" t="s">
        <v>38</v>
      </c>
      <c r="C15" s="40">
        <v>5</v>
      </c>
      <c r="AB15" s="38">
        <f t="shared" si="0"/>
        <v>5</v>
      </c>
    </row>
    <row r="16" spans="1:28" x14ac:dyDescent="0.25">
      <c r="A16" s="32">
        <v>4188</v>
      </c>
      <c r="B16" s="31" t="s">
        <v>41</v>
      </c>
      <c r="C16" s="40">
        <v>13.68</v>
      </c>
      <c r="D16" s="40">
        <v>2.5499999999999998</v>
      </c>
      <c r="E16" s="41">
        <v>11.54</v>
      </c>
      <c r="F16" s="41">
        <v>13.4</v>
      </c>
      <c r="AB16" s="38">
        <f t="shared" si="0"/>
        <v>41.17</v>
      </c>
    </row>
    <row r="17" spans="1:28" x14ac:dyDescent="0.25">
      <c r="A17" s="32">
        <v>3504</v>
      </c>
      <c r="B17" s="31" t="s">
        <v>43</v>
      </c>
      <c r="C17" s="40">
        <v>4.92</v>
      </c>
      <c r="D17" s="40">
        <v>6.24</v>
      </c>
      <c r="E17" s="41">
        <v>21.72</v>
      </c>
      <c r="F17" s="41">
        <v>9.2200000000000006</v>
      </c>
      <c r="AB17" s="38">
        <f t="shared" si="0"/>
        <v>42.099999999999994</v>
      </c>
    </row>
    <row r="18" spans="1:28" x14ac:dyDescent="0.25">
      <c r="A18" s="32">
        <v>4412</v>
      </c>
      <c r="B18" s="31" t="s">
        <v>46</v>
      </c>
      <c r="C18" s="40">
        <v>14.5</v>
      </c>
      <c r="AB18" s="38">
        <f t="shared" si="0"/>
        <v>14.5</v>
      </c>
    </row>
    <row r="19" spans="1:28" x14ac:dyDescent="0.25">
      <c r="A19" s="32">
        <v>4410</v>
      </c>
      <c r="B19" s="31" t="s">
        <v>45</v>
      </c>
      <c r="C19" s="40">
        <v>61.25</v>
      </c>
      <c r="AB19" s="38">
        <f t="shared" si="0"/>
        <v>61.25</v>
      </c>
    </row>
    <row r="20" spans="1:28" x14ac:dyDescent="0.25">
      <c r="A20" s="32"/>
      <c r="B20" s="31" t="s">
        <v>13</v>
      </c>
      <c r="C20" s="40">
        <v>6.71</v>
      </c>
      <c r="AB20" s="38">
        <f t="shared" si="0"/>
        <v>6.71</v>
      </c>
    </row>
    <row r="21" spans="1:28" x14ac:dyDescent="0.25">
      <c r="A21" s="32"/>
      <c r="B21" s="31" t="s">
        <v>32</v>
      </c>
      <c r="AB21" s="38">
        <f t="shared" si="0"/>
        <v>0</v>
      </c>
    </row>
    <row r="22" spans="1:28" x14ac:dyDescent="0.25">
      <c r="A22" s="32"/>
      <c r="B22" s="31" t="s">
        <v>42</v>
      </c>
      <c r="AB22" s="38">
        <f t="shared" si="0"/>
        <v>0</v>
      </c>
    </row>
    <row r="23" spans="1:28" x14ac:dyDescent="0.25">
      <c r="A23" s="32"/>
      <c r="B23" s="31" t="s">
        <v>33</v>
      </c>
      <c r="AB23" s="38">
        <f t="shared" si="0"/>
        <v>0</v>
      </c>
    </row>
    <row r="24" spans="1:28" x14ac:dyDescent="0.25">
      <c r="A24" s="32"/>
      <c r="B24" s="31" t="s">
        <v>34</v>
      </c>
      <c r="C24" s="40">
        <v>4.5</v>
      </c>
      <c r="AB24" s="38">
        <f t="shared" si="0"/>
        <v>4.5</v>
      </c>
    </row>
    <row r="25" spans="1:28" s="36" customFormat="1" x14ac:dyDescent="0.25">
      <c r="A25" s="32"/>
      <c r="B25" s="31" t="s">
        <v>48</v>
      </c>
      <c r="C25" s="40">
        <v>51.4</v>
      </c>
      <c r="D25" s="40"/>
      <c r="E25" s="41"/>
      <c r="F25" s="41"/>
      <c r="G25" s="41"/>
      <c r="H25" s="41"/>
      <c r="I25" s="41"/>
      <c r="J25" s="41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38"/>
    </row>
    <row r="26" spans="1:28" s="51" customFormat="1" x14ac:dyDescent="0.25">
      <c r="A26" s="28"/>
      <c r="B26" s="29"/>
      <c r="C26" s="48"/>
      <c r="D26" s="48"/>
      <c r="E26" s="49"/>
      <c r="F26" s="49"/>
      <c r="G26" s="49"/>
      <c r="H26" s="49"/>
      <c r="I26" s="49"/>
      <c r="J26" s="49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50">
        <f>SUM(AB3:AB25)</f>
        <v>1041.1999999999998</v>
      </c>
    </row>
    <row r="27" spans="1:28" x14ac:dyDescent="0.25">
      <c r="A27" s="27">
        <v>3453</v>
      </c>
      <c r="B27" s="31" t="s">
        <v>26</v>
      </c>
      <c r="C27" s="42">
        <v>1</v>
      </c>
      <c r="D27" s="42">
        <v>12</v>
      </c>
      <c r="E27" s="42">
        <v>31</v>
      </c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38">
        <f t="shared" si="0"/>
        <v>44</v>
      </c>
    </row>
    <row r="28" spans="1:28" x14ac:dyDescent="0.25">
      <c r="A28" s="27">
        <v>3466</v>
      </c>
      <c r="B28" s="31" t="s">
        <v>35</v>
      </c>
      <c r="C28" s="42">
        <v>4</v>
      </c>
      <c r="D28" s="42">
        <v>3</v>
      </c>
      <c r="E28" s="42">
        <v>1</v>
      </c>
      <c r="F28" s="42">
        <v>26</v>
      </c>
      <c r="G28" s="42">
        <v>1</v>
      </c>
      <c r="H28" s="42">
        <v>4</v>
      </c>
      <c r="I28" s="42">
        <v>7</v>
      </c>
      <c r="J28" s="42">
        <v>1</v>
      </c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  <c r="AB28" s="38">
        <f t="shared" si="0"/>
        <v>47</v>
      </c>
    </row>
    <row r="29" spans="1:28" x14ac:dyDescent="0.25">
      <c r="A29" s="27">
        <v>3462</v>
      </c>
      <c r="B29" s="31" t="s">
        <v>28</v>
      </c>
      <c r="C29" s="42">
        <v>19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  <c r="AB29" s="38">
        <f t="shared" si="0"/>
        <v>19</v>
      </c>
    </row>
    <row r="30" spans="1:28" x14ac:dyDescent="0.25">
      <c r="A30" s="27">
        <v>3131</v>
      </c>
      <c r="B30" s="31" t="s">
        <v>24</v>
      </c>
      <c r="C30" s="42">
        <v>5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  <c r="AB30" s="38">
        <f t="shared" si="0"/>
        <v>5</v>
      </c>
    </row>
    <row r="31" spans="1:28" x14ac:dyDescent="0.25">
      <c r="A31" s="32">
        <v>3504</v>
      </c>
      <c r="B31" s="31" t="s">
        <v>43</v>
      </c>
      <c r="C31" s="42">
        <v>4</v>
      </c>
      <c r="D31" s="42">
        <v>2</v>
      </c>
      <c r="E31" s="42">
        <v>5</v>
      </c>
      <c r="F31" s="42">
        <v>7</v>
      </c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  <c r="AB31" s="38">
        <f t="shared" si="0"/>
        <v>18</v>
      </c>
    </row>
    <row r="32" spans="1:28" x14ac:dyDescent="0.25">
      <c r="A32" s="27">
        <v>3259</v>
      </c>
      <c r="B32" s="31" t="s">
        <v>27</v>
      </c>
      <c r="C32" s="42">
        <v>24</v>
      </c>
      <c r="D32" s="42">
        <v>11</v>
      </c>
      <c r="E32" s="42">
        <v>14</v>
      </c>
      <c r="F32" s="42">
        <v>7</v>
      </c>
      <c r="G32" s="42">
        <v>2</v>
      </c>
      <c r="H32" s="42">
        <v>3</v>
      </c>
      <c r="I32" s="42">
        <v>2</v>
      </c>
      <c r="J32" s="42">
        <v>12</v>
      </c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38">
        <f t="shared" si="0"/>
        <v>75</v>
      </c>
    </row>
    <row r="33" spans="1:28" x14ac:dyDescent="0.25">
      <c r="A33" s="27">
        <v>3221</v>
      </c>
      <c r="B33" s="31" t="s">
        <v>21</v>
      </c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  <c r="AB33" s="38">
        <f t="shared" si="0"/>
        <v>0</v>
      </c>
    </row>
    <row r="34" spans="1:28" x14ac:dyDescent="0.25">
      <c r="A34" s="27">
        <v>3930</v>
      </c>
      <c r="B34" s="31" t="s">
        <v>22</v>
      </c>
      <c r="C34" s="47">
        <v>2</v>
      </c>
      <c r="D34" s="42">
        <v>14</v>
      </c>
      <c r="E34" s="42">
        <v>12</v>
      </c>
      <c r="F34" s="42">
        <v>1</v>
      </c>
      <c r="G34" s="42">
        <v>8</v>
      </c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  <c r="AB34" s="38">
        <f t="shared" si="0"/>
        <v>37</v>
      </c>
    </row>
    <row r="35" spans="1:28" x14ac:dyDescent="0.25">
      <c r="A35" s="27">
        <v>3963</v>
      </c>
      <c r="B35" s="31" t="s">
        <v>41</v>
      </c>
      <c r="C35" s="42">
        <v>26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  <c r="AB35" s="38">
        <f t="shared" si="0"/>
        <v>26</v>
      </c>
    </row>
    <row r="36" spans="1:28" x14ac:dyDescent="0.25">
      <c r="A36" s="27">
        <v>3255</v>
      </c>
      <c r="B36" s="31" t="s">
        <v>36</v>
      </c>
      <c r="C36" s="42">
        <v>4</v>
      </c>
      <c r="D36" s="42">
        <v>7</v>
      </c>
      <c r="E36" s="42">
        <v>4</v>
      </c>
      <c r="F36" s="42">
        <v>6</v>
      </c>
      <c r="G36" s="42">
        <v>3</v>
      </c>
      <c r="H36" s="42">
        <v>2</v>
      </c>
      <c r="I36" s="42">
        <v>2</v>
      </c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38">
        <f t="shared" si="0"/>
        <v>28</v>
      </c>
    </row>
    <row r="37" spans="1:28" x14ac:dyDescent="0.25">
      <c r="A37" s="30">
        <v>4384</v>
      </c>
      <c r="B37" s="31" t="s">
        <v>40</v>
      </c>
      <c r="C37" s="42">
        <v>16</v>
      </c>
      <c r="D37" s="42">
        <v>2</v>
      </c>
      <c r="E37" s="42">
        <v>6</v>
      </c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38">
        <f t="shared" si="0"/>
        <v>24</v>
      </c>
    </row>
    <row r="38" spans="1:28" x14ac:dyDescent="0.25">
      <c r="A38" s="27">
        <v>3750</v>
      </c>
      <c r="B38" s="31" t="s">
        <v>20</v>
      </c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38">
        <f t="shared" si="0"/>
        <v>0</v>
      </c>
    </row>
    <row r="39" spans="1:28" x14ac:dyDescent="0.25">
      <c r="A39" s="27">
        <v>4176</v>
      </c>
      <c r="B39" s="31" t="s">
        <v>31</v>
      </c>
      <c r="C39" s="42">
        <v>4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38">
        <f t="shared" si="0"/>
        <v>4</v>
      </c>
    </row>
    <row r="40" spans="1:28" x14ac:dyDescent="0.25">
      <c r="A40" s="27">
        <v>2195</v>
      </c>
      <c r="B40" s="31" t="s">
        <v>19</v>
      </c>
      <c r="C40" s="42">
        <v>4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U40" s="42"/>
      <c r="V40" s="42"/>
      <c r="W40" s="42"/>
      <c r="X40" s="42"/>
      <c r="Y40" s="42"/>
      <c r="Z40" s="42"/>
      <c r="AA40" s="42"/>
      <c r="AB40" s="38">
        <f t="shared" si="0"/>
        <v>4</v>
      </c>
    </row>
    <row r="41" spans="1:28" x14ac:dyDescent="0.25">
      <c r="A41" s="27">
        <v>967</v>
      </c>
      <c r="B41" s="31" t="s">
        <v>37</v>
      </c>
      <c r="C41" s="42">
        <v>1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38">
        <f t="shared" si="0"/>
        <v>1</v>
      </c>
    </row>
    <row r="42" spans="1:28" x14ac:dyDescent="0.25">
      <c r="A42" s="27">
        <v>2195</v>
      </c>
      <c r="B42" s="31" t="s">
        <v>19</v>
      </c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38">
        <f t="shared" si="0"/>
        <v>0</v>
      </c>
    </row>
    <row r="43" spans="1:28" x14ac:dyDescent="0.25">
      <c r="A43" s="27">
        <v>3454</v>
      </c>
      <c r="B43" s="31" t="s">
        <v>15</v>
      </c>
      <c r="C43" s="42">
        <v>2</v>
      </c>
      <c r="D43" s="42">
        <v>2</v>
      </c>
      <c r="E43" s="42">
        <v>2</v>
      </c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38">
        <f t="shared" si="0"/>
        <v>6</v>
      </c>
    </row>
    <row r="44" spans="1:28" x14ac:dyDescent="0.25">
      <c r="A44" s="27">
        <v>2580</v>
      </c>
      <c r="B44" s="31" t="s">
        <v>17</v>
      </c>
      <c r="C44" s="42">
        <v>4</v>
      </c>
      <c r="D44" s="42">
        <v>10</v>
      </c>
      <c r="E44" s="42">
        <v>2</v>
      </c>
      <c r="F44" s="42">
        <v>3</v>
      </c>
      <c r="G44" s="42">
        <v>2</v>
      </c>
      <c r="H44" s="42">
        <v>2</v>
      </c>
      <c r="I44" s="42">
        <v>1</v>
      </c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38">
        <f t="shared" si="0"/>
        <v>24</v>
      </c>
    </row>
    <row r="45" spans="1:28" x14ac:dyDescent="0.25">
      <c r="A45" s="27">
        <v>3465</v>
      </c>
      <c r="B45" s="31" t="s">
        <v>18</v>
      </c>
      <c r="C45" s="42">
        <v>1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38">
        <f t="shared" si="0"/>
        <v>1</v>
      </c>
    </row>
    <row r="46" spans="1:28" x14ac:dyDescent="0.25">
      <c r="A46" s="27">
        <v>3424</v>
      </c>
      <c r="B46" s="31" t="s">
        <v>39</v>
      </c>
      <c r="C46" s="42">
        <v>14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38">
        <f t="shared" si="0"/>
        <v>14</v>
      </c>
    </row>
    <row r="47" spans="1:28" x14ac:dyDescent="0.25">
      <c r="A47" s="27">
        <v>419</v>
      </c>
      <c r="B47" s="31" t="s">
        <v>29</v>
      </c>
      <c r="C47" s="42">
        <v>1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38">
        <f t="shared" si="0"/>
        <v>1</v>
      </c>
    </row>
    <row r="48" spans="1:28" x14ac:dyDescent="0.25">
      <c r="A48" s="34"/>
      <c r="B48" s="31" t="s">
        <v>16</v>
      </c>
      <c r="C48" s="42">
        <v>2</v>
      </c>
      <c r="D48" s="42">
        <v>2</v>
      </c>
      <c r="E48" s="42">
        <v>12</v>
      </c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38">
        <f t="shared" si="0"/>
        <v>16</v>
      </c>
    </row>
    <row r="49" spans="2:28" s="39" customFormat="1" x14ac:dyDescent="0.25">
      <c r="B49" s="44" t="s">
        <v>47</v>
      </c>
      <c r="C49" s="45">
        <v>4</v>
      </c>
      <c r="D49" s="45">
        <v>13</v>
      </c>
      <c r="E49" s="45">
        <v>9</v>
      </c>
      <c r="F49" s="45">
        <v>16</v>
      </c>
      <c r="G49" s="45">
        <v>3</v>
      </c>
      <c r="H49" s="45">
        <v>5</v>
      </c>
      <c r="I49" s="45">
        <v>11</v>
      </c>
      <c r="J49" s="45">
        <v>1</v>
      </c>
      <c r="K49" s="45">
        <v>2</v>
      </c>
      <c r="L49" s="45">
        <v>4</v>
      </c>
      <c r="M49" s="45">
        <v>3</v>
      </c>
      <c r="N49" s="45">
        <v>1</v>
      </c>
      <c r="O49" s="45">
        <v>18</v>
      </c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6">
        <f t="shared" si="0"/>
        <v>90</v>
      </c>
    </row>
    <row r="50" spans="2:28" x14ac:dyDescent="0.25">
      <c r="B50" s="43" t="s">
        <v>50</v>
      </c>
      <c r="C50" s="40">
        <v>2</v>
      </c>
    </row>
  </sheetData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M21"/>
  <sheetViews>
    <sheetView showGridLines="0" workbookViewId="0">
      <selection activeCell="L26" sqref="L26"/>
    </sheetView>
  </sheetViews>
  <sheetFormatPr baseColWidth="10" defaultRowHeight="12.75" x14ac:dyDescent="0.2"/>
  <cols>
    <col min="1" max="3" width="11.42578125" style="22"/>
    <col min="4" max="4" width="7.42578125" style="54" customWidth="1"/>
    <col min="5" max="5" width="2.7109375" style="54" bestFit="1" customWidth="1"/>
    <col min="6" max="6" width="6.5703125" style="54" customWidth="1"/>
    <col min="7" max="7" width="9.42578125" style="22" customWidth="1"/>
    <col min="8" max="8" width="13.5703125" style="54" bestFit="1" customWidth="1"/>
    <col min="9" max="9" width="4.5703125" style="54" customWidth="1"/>
    <col min="10" max="10" width="20.85546875" style="54" customWidth="1"/>
    <col min="11" max="11" width="8.42578125" style="54" customWidth="1"/>
    <col min="12" max="12" width="19.42578125" style="54" customWidth="1"/>
    <col min="13" max="13" width="12.7109375" style="54" customWidth="1"/>
    <col min="14" max="16384" width="11.42578125" style="22"/>
  </cols>
  <sheetData>
    <row r="6" spans="3:13" x14ac:dyDescent="0.2">
      <c r="C6" s="33"/>
    </row>
    <row r="7" spans="3:13" x14ac:dyDescent="0.2">
      <c r="D7" s="73" t="s">
        <v>59</v>
      </c>
      <c r="E7" s="73"/>
      <c r="F7" s="73"/>
      <c r="G7" s="73"/>
      <c r="H7" s="73"/>
      <c r="I7" s="73"/>
      <c r="J7" s="73"/>
      <c r="K7" s="73"/>
      <c r="L7" s="73"/>
      <c r="M7" s="73"/>
    </row>
    <row r="9" spans="3:13" x14ac:dyDescent="0.2">
      <c r="D9" s="55" t="s">
        <v>52</v>
      </c>
      <c r="E9" s="55" t="s">
        <v>53</v>
      </c>
      <c r="F9" s="55" t="s">
        <v>54</v>
      </c>
      <c r="G9" s="56"/>
      <c r="H9" s="56" t="s">
        <v>55</v>
      </c>
      <c r="I9" s="56" t="s">
        <v>56</v>
      </c>
      <c r="J9" s="56" t="s">
        <v>57</v>
      </c>
      <c r="K9" s="56"/>
      <c r="L9" s="56" t="s">
        <v>58</v>
      </c>
      <c r="M9" s="56"/>
    </row>
    <row r="10" spans="3:13" x14ac:dyDescent="0.2">
      <c r="D10" s="57"/>
      <c r="E10" s="57"/>
      <c r="F10" s="57"/>
      <c r="G10" s="33"/>
      <c r="H10" s="57">
        <v>5</v>
      </c>
      <c r="I10" s="57"/>
      <c r="J10" s="57">
        <v>0.65</v>
      </c>
      <c r="K10" s="57"/>
      <c r="L10" s="58">
        <f>H10/J10</f>
        <v>7.6923076923076916</v>
      </c>
      <c r="M10" s="59" t="s">
        <v>64</v>
      </c>
    </row>
    <row r="12" spans="3:13" x14ac:dyDescent="0.2">
      <c r="D12" s="74" t="s">
        <v>59</v>
      </c>
      <c r="E12" s="74"/>
      <c r="F12" s="74"/>
      <c r="G12" s="74"/>
      <c r="H12" s="74"/>
      <c r="I12" s="74"/>
      <c r="J12" s="74"/>
      <c r="K12" s="74"/>
      <c r="L12" s="74"/>
      <c r="M12" s="74"/>
    </row>
    <row r="14" spans="3:13" x14ac:dyDescent="0.2">
      <c r="D14" s="55" t="s">
        <v>54</v>
      </c>
      <c r="E14" s="55" t="s">
        <v>51</v>
      </c>
      <c r="F14" s="55" t="s">
        <v>0</v>
      </c>
      <c r="G14" s="60"/>
      <c r="H14" s="56" t="s">
        <v>60</v>
      </c>
      <c r="I14" s="56" t="s">
        <v>61</v>
      </c>
      <c r="J14" s="56" t="s">
        <v>62</v>
      </c>
      <c r="K14" s="56"/>
      <c r="L14" s="56" t="s">
        <v>0</v>
      </c>
      <c r="M14" s="56"/>
    </row>
    <row r="15" spans="3:13" x14ac:dyDescent="0.2">
      <c r="D15" s="57"/>
      <c r="E15" s="57"/>
      <c r="F15" s="57"/>
      <c r="G15" s="33"/>
      <c r="H15" s="57">
        <v>5</v>
      </c>
      <c r="I15" s="57"/>
      <c r="J15" s="57">
        <v>0.65</v>
      </c>
      <c r="K15" s="57"/>
      <c r="L15" s="57">
        <f>H15*J15</f>
        <v>3.25</v>
      </c>
      <c r="M15" s="59" t="s">
        <v>63</v>
      </c>
    </row>
    <row r="21" spans="10:10" x14ac:dyDescent="0.2">
      <c r="J21" s="54" t="s">
        <v>65</v>
      </c>
    </row>
  </sheetData>
  <mergeCells count="2">
    <mergeCell ref="D7:M7"/>
    <mergeCell ref="D12:M12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4"/>
  <sheetViews>
    <sheetView showGridLines="0" tabSelected="1" zoomScale="110" zoomScaleNormal="110" workbookViewId="0">
      <selection activeCell="E15" sqref="E15"/>
    </sheetView>
  </sheetViews>
  <sheetFormatPr baseColWidth="10" defaultRowHeight="12.75" x14ac:dyDescent="0.2"/>
  <cols>
    <col min="1" max="19" width="8.42578125" style="67" customWidth="1"/>
    <col min="20" max="16384" width="11.42578125" style="65"/>
  </cols>
  <sheetData>
    <row r="1" spans="1:19" s="70" customFormat="1" x14ac:dyDescent="0.2">
      <c r="A1" s="61">
        <v>1789</v>
      </c>
      <c r="B1" s="63">
        <v>6</v>
      </c>
      <c r="C1" s="66">
        <v>1377</v>
      </c>
      <c r="D1" s="66">
        <v>32</v>
      </c>
      <c r="E1" s="66">
        <v>8</v>
      </c>
      <c r="F1" s="66">
        <v>2021</v>
      </c>
      <c r="G1" s="66">
        <v>0</v>
      </c>
      <c r="H1" s="69">
        <v>8</v>
      </c>
      <c r="I1" s="69">
        <f>(H1*0.3)+H1</f>
        <v>10.4</v>
      </c>
      <c r="J1" s="68">
        <v>451</v>
      </c>
      <c r="K1" s="66">
        <v>1122</v>
      </c>
      <c r="L1" s="66">
        <v>142</v>
      </c>
      <c r="M1" s="66">
        <v>747</v>
      </c>
      <c r="N1" s="66">
        <v>2400</v>
      </c>
      <c r="O1" s="66">
        <v>176</v>
      </c>
      <c r="P1" s="66">
        <v>188.21</v>
      </c>
      <c r="Q1" s="66"/>
      <c r="R1" s="69">
        <f>(I1/N1)*100</f>
        <v>0.43333333333333329</v>
      </c>
      <c r="S1" s="66">
        <v>0</v>
      </c>
    </row>
    <row r="2" spans="1:19" s="64" customFormat="1" x14ac:dyDescent="0.2">
      <c r="A2" s="61">
        <v>2580</v>
      </c>
      <c r="B2" s="63">
        <v>6</v>
      </c>
      <c r="C2" s="66">
        <v>1377</v>
      </c>
      <c r="D2" s="66">
        <v>32</v>
      </c>
      <c r="E2" s="66">
        <v>8</v>
      </c>
      <c r="F2" s="66">
        <v>2021</v>
      </c>
      <c r="G2" s="66">
        <v>0</v>
      </c>
      <c r="H2" s="71">
        <v>686.74</v>
      </c>
      <c r="I2" s="69">
        <f t="shared" ref="I2:I19" si="0">(H2*0.3)+H2</f>
        <v>892.76199999999994</v>
      </c>
      <c r="J2" s="68">
        <v>451</v>
      </c>
      <c r="K2" s="66">
        <v>1122</v>
      </c>
      <c r="L2" s="66">
        <v>142</v>
      </c>
      <c r="M2" s="66">
        <v>747</v>
      </c>
      <c r="N2" s="66">
        <v>2400</v>
      </c>
      <c r="O2" s="66">
        <v>176</v>
      </c>
      <c r="P2" s="66">
        <v>188.21</v>
      </c>
      <c r="Q2" s="66"/>
      <c r="R2" s="69">
        <f>(I2/N2)*100</f>
        <v>37.19841666666666</v>
      </c>
      <c r="S2" s="66">
        <v>0</v>
      </c>
    </row>
    <row r="3" spans="1:19" s="64" customFormat="1" x14ac:dyDescent="0.2">
      <c r="A3" s="61">
        <v>3221</v>
      </c>
      <c r="B3" s="63">
        <v>6</v>
      </c>
      <c r="C3" s="66">
        <v>1377</v>
      </c>
      <c r="D3" s="66">
        <v>32</v>
      </c>
      <c r="E3" s="66">
        <v>8</v>
      </c>
      <c r="F3" s="66">
        <v>2021</v>
      </c>
      <c r="G3" s="66">
        <v>0</v>
      </c>
      <c r="H3" s="69">
        <v>26</v>
      </c>
      <c r="I3" s="69">
        <f t="shared" si="0"/>
        <v>33.799999999999997</v>
      </c>
      <c r="J3" s="68">
        <v>451</v>
      </c>
      <c r="K3" s="66">
        <v>1122</v>
      </c>
      <c r="L3" s="66">
        <v>142</v>
      </c>
      <c r="M3" s="66">
        <v>747</v>
      </c>
      <c r="N3" s="66">
        <v>2400</v>
      </c>
      <c r="O3" s="66">
        <v>176</v>
      </c>
      <c r="P3" s="66">
        <v>188.21</v>
      </c>
      <c r="Q3" s="66"/>
      <c r="R3" s="69">
        <f>(I3/N3)*100</f>
        <v>1.4083333333333332</v>
      </c>
      <c r="S3" s="66">
        <v>0</v>
      </c>
    </row>
    <row r="4" spans="1:19" s="64" customFormat="1" x14ac:dyDescent="0.2">
      <c r="A4" s="61">
        <v>3424</v>
      </c>
      <c r="B4" s="63">
        <v>6</v>
      </c>
      <c r="C4" s="66">
        <v>1377</v>
      </c>
      <c r="D4" s="66">
        <v>32</v>
      </c>
      <c r="E4" s="66">
        <v>8</v>
      </c>
      <c r="F4" s="66">
        <v>2021</v>
      </c>
      <c r="G4" s="66">
        <v>1</v>
      </c>
      <c r="H4" s="69">
        <v>3</v>
      </c>
      <c r="I4" s="69">
        <f t="shared" si="0"/>
        <v>3.9</v>
      </c>
      <c r="J4" s="68">
        <v>451</v>
      </c>
      <c r="K4" s="66">
        <v>1122</v>
      </c>
      <c r="L4" s="66">
        <v>142</v>
      </c>
      <c r="M4" s="66">
        <v>747</v>
      </c>
      <c r="N4" s="66">
        <v>2400</v>
      </c>
      <c r="O4" s="66">
        <v>176</v>
      </c>
      <c r="P4" s="66">
        <v>188.21</v>
      </c>
      <c r="Q4" s="66"/>
      <c r="R4" s="69">
        <v>0</v>
      </c>
      <c r="S4" s="69">
        <f>((I4/0.65)/N4)*100</f>
        <v>0.25</v>
      </c>
    </row>
    <row r="5" spans="1:19" s="64" customFormat="1" x14ac:dyDescent="0.2">
      <c r="A5" s="61">
        <v>3454</v>
      </c>
      <c r="B5" s="63">
        <v>6</v>
      </c>
      <c r="C5" s="66">
        <v>1377</v>
      </c>
      <c r="D5" s="66">
        <v>32</v>
      </c>
      <c r="E5" s="66">
        <v>8</v>
      </c>
      <c r="F5" s="66">
        <v>2021</v>
      </c>
      <c r="G5" s="66">
        <v>1</v>
      </c>
      <c r="H5" s="69">
        <v>5</v>
      </c>
      <c r="I5" s="69">
        <f t="shared" si="0"/>
        <v>6.5</v>
      </c>
      <c r="J5" s="68">
        <v>451</v>
      </c>
      <c r="K5" s="66">
        <v>1122</v>
      </c>
      <c r="L5" s="66">
        <v>142</v>
      </c>
      <c r="M5" s="66">
        <v>747</v>
      </c>
      <c r="N5" s="66">
        <v>2400</v>
      </c>
      <c r="O5" s="66">
        <v>176</v>
      </c>
      <c r="P5" s="66">
        <v>188.21</v>
      </c>
      <c r="Q5" s="66"/>
      <c r="R5" s="69">
        <v>0</v>
      </c>
      <c r="S5" s="69">
        <f>((I5/0.65)/N5)*100</f>
        <v>0.41666666666666669</v>
      </c>
    </row>
    <row r="6" spans="1:19" s="64" customFormat="1" x14ac:dyDescent="0.2">
      <c r="A6" s="61">
        <v>3465</v>
      </c>
      <c r="B6" s="63">
        <v>6</v>
      </c>
      <c r="C6" s="66">
        <v>1377</v>
      </c>
      <c r="D6" s="66">
        <v>32</v>
      </c>
      <c r="E6" s="66">
        <v>8</v>
      </c>
      <c r="F6" s="66">
        <v>2021</v>
      </c>
      <c r="G6" s="66">
        <v>0</v>
      </c>
      <c r="H6" s="69">
        <v>77.709999999999994</v>
      </c>
      <c r="I6" s="69">
        <f t="shared" si="0"/>
        <v>101.023</v>
      </c>
      <c r="J6" s="68">
        <v>451</v>
      </c>
      <c r="K6" s="66">
        <v>1122</v>
      </c>
      <c r="L6" s="66">
        <v>142</v>
      </c>
      <c r="M6" s="66">
        <v>747</v>
      </c>
      <c r="N6" s="66">
        <v>2400</v>
      </c>
      <c r="O6" s="66">
        <v>176</v>
      </c>
      <c r="P6" s="66">
        <v>188.21</v>
      </c>
      <c r="Q6" s="66"/>
      <c r="R6" s="69">
        <f>(I6/N6)*100</f>
        <v>4.2092916666666671</v>
      </c>
      <c r="S6" s="66">
        <v>0</v>
      </c>
    </row>
    <row r="7" spans="1:19" s="64" customFormat="1" x14ac:dyDescent="0.2">
      <c r="A7" s="62">
        <v>3504</v>
      </c>
      <c r="B7" s="63">
        <v>6</v>
      </c>
      <c r="C7" s="66">
        <v>1377</v>
      </c>
      <c r="D7" s="66">
        <v>32</v>
      </c>
      <c r="E7" s="66">
        <v>8</v>
      </c>
      <c r="F7" s="66">
        <v>2021</v>
      </c>
      <c r="G7" s="66">
        <v>1</v>
      </c>
      <c r="H7" s="69">
        <v>49</v>
      </c>
      <c r="I7" s="69">
        <f t="shared" si="0"/>
        <v>63.7</v>
      </c>
      <c r="J7" s="68">
        <v>451</v>
      </c>
      <c r="K7" s="66">
        <v>1122</v>
      </c>
      <c r="L7" s="66">
        <v>142</v>
      </c>
      <c r="M7" s="66">
        <v>747</v>
      </c>
      <c r="N7" s="66">
        <v>2400</v>
      </c>
      <c r="O7" s="66">
        <v>176</v>
      </c>
      <c r="P7" s="66">
        <v>188.21</v>
      </c>
      <c r="Q7" s="66"/>
      <c r="R7" s="69">
        <v>0</v>
      </c>
      <c r="S7" s="69">
        <f>((I7/0.65)/N7)*100</f>
        <v>4.083333333333333</v>
      </c>
    </row>
    <row r="8" spans="1:19" s="64" customFormat="1" x14ac:dyDescent="0.2">
      <c r="A8" s="61">
        <v>4009</v>
      </c>
      <c r="B8" s="63">
        <v>6</v>
      </c>
      <c r="C8" s="66">
        <v>1377</v>
      </c>
      <c r="D8" s="66">
        <v>32</v>
      </c>
      <c r="E8" s="66">
        <v>8</v>
      </c>
      <c r="F8" s="66">
        <v>2021</v>
      </c>
      <c r="G8" s="66">
        <v>0</v>
      </c>
      <c r="H8" s="69">
        <v>75.38</v>
      </c>
      <c r="I8" s="69">
        <f t="shared" si="0"/>
        <v>97.994</v>
      </c>
      <c r="J8" s="68">
        <v>451</v>
      </c>
      <c r="K8" s="66">
        <v>1122</v>
      </c>
      <c r="L8" s="66">
        <v>142</v>
      </c>
      <c r="M8" s="66">
        <v>747</v>
      </c>
      <c r="N8" s="66">
        <v>2400</v>
      </c>
      <c r="O8" s="66">
        <v>176</v>
      </c>
      <c r="P8" s="66">
        <v>188.21</v>
      </c>
      <c r="Q8" s="66"/>
      <c r="R8" s="69">
        <f>(I8/N8)*100</f>
        <v>4.0830833333333327</v>
      </c>
      <c r="S8" s="66">
        <v>0</v>
      </c>
    </row>
    <row r="9" spans="1:19" s="64" customFormat="1" x14ac:dyDescent="0.2">
      <c r="A9" s="62">
        <v>4050</v>
      </c>
      <c r="B9" s="63">
        <v>6</v>
      </c>
      <c r="C9" s="66">
        <v>1377</v>
      </c>
      <c r="D9" s="66">
        <v>32</v>
      </c>
      <c r="E9" s="66">
        <v>8</v>
      </c>
      <c r="F9" s="66">
        <v>2021</v>
      </c>
      <c r="G9" s="66">
        <v>1</v>
      </c>
      <c r="H9" s="69">
        <v>13</v>
      </c>
      <c r="I9" s="69">
        <f t="shared" si="0"/>
        <v>16.899999999999999</v>
      </c>
      <c r="J9" s="68">
        <v>451</v>
      </c>
      <c r="K9" s="66">
        <v>1122</v>
      </c>
      <c r="L9" s="66">
        <v>142</v>
      </c>
      <c r="M9" s="66">
        <v>747</v>
      </c>
      <c r="N9" s="66">
        <v>2400</v>
      </c>
      <c r="O9" s="66">
        <v>176</v>
      </c>
      <c r="P9" s="66">
        <v>188.21</v>
      </c>
      <c r="Q9" s="66"/>
      <c r="R9" s="69">
        <v>0</v>
      </c>
      <c r="S9" s="69">
        <f>((I9/0.65)/N9)*100</f>
        <v>1.0833333333333333</v>
      </c>
    </row>
    <row r="10" spans="1:19" s="64" customFormat="1" x14ac:dyDescent="0.2">
      <c r="A10" s="61">
        <v>4168</v>
      </c>
      <c r="B10" s="63">
        <v>6</v>
      </c>
      <c r="C10" s="66">
        <v>1377</v>
      </c>
      <c r="D10" s="66">
        <v>32</v>
      </c>
      <c r="E10" s="66">
        <v>8</v>
      </c>
      <c r="F10" s="66">
        <v>2021</v>
      </c>
      <c r="G10" s="66">
        <v>0</v>
      </c>
      <c r="H10" s="69">
        <v>75.900000000000006</v>
      </c>
      <c r="I10" s="69">
        <f t="shared" si="0"/>
        <v>98.67</v>
      </c>
      <c r="J10" s="68">
        <v>451</v>
      </c>
      <c r="K10" s="66">
        <v>1122</v>
      </c>
      <c r="L10" s="66">
        <v>142</v>
      </c>
      <c r="M10" s="66">
        <v>747</v>
      </c>
      <c r="N10" s="66">
        <v>2400</v>
      </c>
      <c r="O10" s="66">
        <v>176</v>
      </c>
      <c r="P10" s="66">
        <v>188.21</v>
      </c>
      <c r="Q10" s="66"/>
      <c r="R10" s="69">
        <f>(I10/N10)*100</f>
        <v>4.1112500000000001</v>
      </c>
      <c r="S10" s="66">
        <v>0</v>
      </c>
    </row>
    <row r="11" spans="1:19" s="64" customFormat="1" x14ac:dyDescent="0.2">
      <c r="A11" s="62">
        <v>4384</v>
      </c>
      <c r="B11" s="63">
        <v>6</v>
      </c>
      <c r="C11" s="66">
        <v>1377</v>
      </c>
      <c r="D11" s="66">
        <v>32</v>
      </c>
      <c r="E11" s="66">
        <v>8</v>
      </c>
      <c r="F11" s="66">
        <v>2021</v>
      </c>
      <c r="G11" s="66">
        <v>1</v>
      </c>
      <c r="H11" s="69">
        <v>37</v>
      </c>
      <c r="I11" s="69">
        <f t="shared" si="0"/>
        <v>48.1</v>
      </c>
      <c r="J11" s="68">
        <v>451</v>
      </c>
      <c r="K11" s="66">
        <v>1122</v>
      </c>
      <c r="L11" s="66">
        <v>142</v>
      </c>
      <c r="M11" s="66">
        <v>747</v>
      </c>
      <c r="N11" s="66">
        <v>2400</v>
      </c>
      <c r="O11" s="66">
        <v>176</v>
      </c>
      <c r="P11" s="66">
        <v>188.21</v>
      </c>
      <c r="Q11" s="66"/>
      <c r="R11" s="69">
        <v>0</v>
      </c>
      <c r="S11" s="69">
        <f>((I11/0.65)/N11)*100</f>
        <v>3.0833333333333335</v>
      </c>
    </row>
    <row r="12" spans="1:19" s="64" customFormat="1" x14ac:dyDescent="0.2">
      <c r="A12" s="62">
        <v>4410</v>
      </c>
      <c r="B12" s="63">
        <v>6</v>
      </c>
      <c r="C12" s="66">
        <v>1377</v>
      </c>
      <c r="D12" s="66">
        <v>32</v>
      </c>
      <c r="E12" s="66">
        <v>8</v>
      </c>
      <c r="F12" s="66">
        <v>2021</v>
      </c>
      <c r="G12" s="66">
        <v>0</v>
      </c>
      <c r="H12" s="69">
        <v>36.4</v>
      </c>
      <c r="I12" s="69">
        <f t="shared" si="0"/>
        <v>47.32</v>
      </c>
      <c r="J12" s="68">
        <v>451</v>
      </c>
      <c r="K12" s="66">
        <v>1122</v>
      </c>
      <c r="L12" s="66">
        <v>142</v>
      </c>
      <c r="M12" s="66">
        <v>747</v>
      </c>
      <c r="N12" s="66">
        <v>2400</v>
      </c>
      <c r="O12" s="66">
        <v>176</v>
      </c>
      <c r="P12" s="66">
        <v>188.21</v>
      </c>
      <c r="Q12" s="66"/>
      <c r="R12" s="69">
        <f>(I12/N12)*100</f>
        <v>1.9716666666666667</v>
      </c>
      <c r="S12" s="66">
        <v>0</v>
      </c>
    </row>
    <row r="13" spans="1:19" s="64" customFormat="1" x14ac:dyDescent="0.2">
      <c r="A13" s="61">
        <v>4515</v>
      </c>
      <c r="B13" s="63">
        <v>6</v>
      </c>
      <c r="C13" s="66">
        <v>1377</v>
      </c>
      <c r="D13" s="66">
        <v>32</v>
      </c>
      <c r="E13" s="66">
        <v>8</v>
      </c>
      <c r="F13" s="66">
        <v>2021</v>
      </c>
      <c r="G13" s="66">
        <v>0</v>
      </c>
      <c r="H13" s="69">
        <v>0</v>
      </c>
      <c r="I13" s="69">
        <f t="shared" si="0"/>
        <v>0</v>
      </c>
      <c r="J13" s="68">
        <v>451</v>
      </c>
      <c r="K13" s="66">
        <v>1122</v>
      </c>
      <c r="L13" s="66">
        <v>142</v>
      </c>
      <c r="M13" s="66">
        <v>747</v>
      </c>
      <c r="N13" s="66">
        <v>2400</v>
      </c>
      <c r="O13" s="66">
        <v>176</v>
      </c>
      <c r="P13" s="66">
        <v>188.21</v>
      </c>
      <c r="Q13" s="66"/>
      <c r="R13" s="69">
        <f>(I13/N13)*100</f>
        <v>0</v>
      </c>
      <c r="S13" s="66">
        <v>0</v>
      </c>
    </row>
    <row r="14" spans="1:19" s="64" customFormat="1" x14ac:dyDescent="0.2">
      <c r="A14" s="61">
        <v>3255</v>
      </c>
      <c r="B14" s="63">
        <v>6</v>
      </c>
      <c r="C14" s="66">
        <v>1377</v>
      </c>
      <c r="D14" s="66">
        <v>32</v>
      </c>
      <c r="E14" s="66">
        <v>8</v>
      </c>
      <c r="F14" s="66">
        <v>2021</v>
      </c>
      <c r="G14" s="66">
        <v>0</v>
      </c>
      <c r="H14" s="69">
        <v>40</v>
      </c>
      <c r="I14" s="69">
        <f t="shared" si="0"/>
        <v>52</v>
      </c>
      <c r="J14" s="68">
        <v>451</v>
      </c>
      <c r="K14" s="66">
        <v>1122</v>
      </c>
      <c r="L14" s="66">
        <v>142</v>
      </c>
      <c r="M14" s="66">
        <v>747</v>
      </c>
      <c r="N14" s="66">
        <v>2400</v>
      </c>
      <c r="O14" s="66">
        <v>176</v>
      </c>
      <c r="P14" s="66">
        <v>188.21</v>
      </c>
      <c r="Q14" s="66"/>
      <c r="R14" s="69">
        <f>(I14/N14)*100</f>
        <v>2.166666666666667</v>
      </c>
      <c r="S14" s="66">
        <v>0</v>
      </c>
    </row>
    <row r="15" spans="1:19" s="64" customFormat="1" x14ac:dyDescent="0.2">
      <c r="A15" s="61">
        <v>3259</v>
      </c>
      <c r="B15" s="63">
        <v>6</v>
      </c>
      <c r="C15" s="66">
        <v>1377</v>
      </c>
      <c r="D15" s="66">
        <v>32</v>
      </c>
      <c r="E15" s="66">
        <v>8</v>
      </c>
      <c r="F15" s="66">
        <v>2021</v>
      </c>
      <c r="G15" s="66">
        <v>0</v>
      </c>
      <c r="H15" s="69">
        <v>15</v>
      </c>
      <c r="I15" s="69">
        <f t="shared" si="0"/>
        <v>19.5</v>
      </c>
      <c r="J15" s="68">
        <v>451</v>
      </c>
      <c r="K15" s="66">
        <v>1122</v>
      </c>
      <c r="L15" s="66">
        <v>142</v>
      </c>
      <c r="M15" s="66">
        <v>747</v>
      </c>
      <c r="N15" s="66">
        <v>2400</v>
      </c>
      <c r="O15" s="66">
        <v>176</v>
      </c>
      <c r="P15" s="66">
        <v>188.21</v>
      </c>
      <c r="Q15" s="66"/>
      <c r="R15" s="69">
        <f>(I15/N15)*100</f>
        <v>0.8125</v>
      </c>
      <c r="S15" s="66">
        <v>0</v>
      </c>
    </row>
    <row r="16" spans="1:19" s="64" customFormat="1" x14ac:dyDescent="0.2">
      <c r="A16" s="61">
        <v>3453</v>
      </c>
      <c r="B16" s="63">
        <v>6</v>
      </c>
      <c r="C16" s="66">
        <v>1377</v>
      </c>
      <c r="D16" s="66">
        <v>32</v>
      </c>
      <c r="E16" s="66">
        <v>8</v>
      </c>
      <c r="F16" s="66">
        <v>2021</v>
      </c>
      <c r="G16" s="66">
        <v>0</v>
      </c>
      <c r="H16" s="69">
        <v>0</v>
      </c>
      <c r="I16" s="69">
        <f t="shared" si="0"/>
        <v>0</v>
      </c>
      <c r="J16" s="68">
        <v>451</v>
      </c>
      <c r="K16" s="66">
        <v>1122</v>
      </c>
      <c r="L16" s="66">
        <v>142</v>
      </c>
      <c r="M16" s="66">
        <v>747</v>
      </c>
      <c r="N16" s="66">
        <v>2400</v>
      </c>
      <c r="O16" s="66">
        <v>176</v>
      </c>
      <c r="P16" s="66">
        <v>188.21</v>
      </c>
      <c r="Q16" s="66"/>
      <c r="R16" s="69">
        <f>(I16/N16)*100</f>
        <v>0</v>
      </c>
      <c r="S16" s="66">
        <v>0</v>
      </c>
    </row>
    <row r="17" spans="1:19" s="64" customFormat="1" x14ac:dyDescent="0.2">
      <c r="A17" s="61">
        <v>3462</v>
      </c>
      <c r="B17" s="63">
        <v>6</v>
      </c>
      <c r="C17" s="66">
        <v>1377</v>
      </c>
      <c r="D17" s="66">
        <v>32</v>
      </c>
      <c r="E17" s="66">
        <v>8</v>
      </c>
      <c r="F17" s="66">
        <v>2021</v>
      </c>
      <c r="G17" s="66">
        <v>1</v>
      </c>
      <c r="H17" s="69">
        <v>15</v>
      </c>
      <c r="I17" s="69">
        <f t="shared" si="0"/>
        <v>19.5</v>
      </c>
      <c r="J17" s="68">
        <v>451</v>
      </c>
      <c r="K17" s="66">
        <v>1122</v>
      </c>
      <c r="L17" s="66">
        <v>142</v>
      </c>
      <c r="M17" s="66">
        <v>747</v>
      </c>
      <c r="N17" s="66">
        <v>2400</v>
      </c>
      <c r="O17" s="66">
        <v>176</v>
      </c>
      <c r="P17" s="66">
        <v>188.21</v>
      </c>
      <c r="Q17" s="66"/>
      <c r="R17" s="69">
        <v>0</v>
      </c>
      <c r="S17" s="69">
        <f>((I17/0.65)/N17)*100</f>
        <v>1.25</v>
      </c>
    </row>
    <row r="18" spans="1:19" s="64" customFormat="1" x14ac:dyDescent="0.2">
      <c r="A18" s="61">
        <v>3466</v>
      </c>
      <c r="B18" s="63">
        <v>6</v>
      </c>
      <c r="C18" s="66">
        <v>1377</v>
      </c>
      <c r="D18" s="66">
        <v>32</v>
      </c>
      <c r="E18" s="66">
        <v>8</v>
      </c>
      <c r="F18" s="66">
        <v>2021</v>
      </c>
      <c r="G18" s="66">
        <v>0</v>
      </c>
      <c r="H18" s="69">
        <v>50</v>
      </c>
      <c r="I18" s="69">
        <f t="shared" si="0"/>
        <v>65</v>
      </c>
      <c r="J18" s="68">
        <v>451</v>
      </c>
      <c r="K18" s="66">
        <v>1122</v>
      </c>
      <c r="L18" s="66">
        <v>142</v>
      </c>
      <c r="M18" s="66">
        <v>747</v>
      </c>
      <c r="N18" s="66">
        <v>2400</v>
      </c>
      <c r="O18" s="66">
        <v>176</v>
      </c>
      <c r="P18" s="66">
        <v>188.21</v>
      </c>
      <c r="Q18" s="66"/>
      <c r="R18" s="69">
        <f>(I18/N18)*100</f>
        <v>2.7083333333333335</v>
      </c>
      <c r="S18" s="66">
        <v>0</v>
      </c>
    </row>
    <row r="19" spans="1:19" s="64" customFormat="1" x14ac:dyDescent="0.2">
      <c r="A19" s="61">
        <v>4405</v>
      </c>
      <c r="B19" s="63">
        <v>6</v>
      </c>
      <c r="C19" s="66">
        <v>1377</v>
      </c>
      <c r="D19" s="66">
        <v>32</v>
      </c>
      <c r="E19" s="66">
        <v>8</v>
      </c>
      <c r="F19" s="66">
        <v>2021</v>
      </c>
      <c r="G19" s="66">
        <v>1</v>
      </c>
      <c r="H19" s="69">
        <v>0</v>
      </c>
      <c r="I19" s="69">
        <f t="shared" si="0"/>
        <v>0</v>
      </c>
      <c r="J19" s="68">
        <v>451</v>
      </c>
      <c r="K19" s="66">
        <v>1122</v>
      </c>
      <c r="L19" s="66">
        <v>142</v>
      </c>
      <c r="M19" s="66">
        <v>747</v>
      </c>
      <c r="N19" s="66">
        <v>2400</v>
      </c>
      <c r="O19" s="66">
        <v>176</v>
      </c>
      <c r="P19" s="66">
        <v>188.21</v>
      </c>
      <c r="Q19" s="66"/>
      <c r="R19" s="69">
        <v>0</v>
      </c>
      <c r="S19" s="69">
        <f>((I19/0.65)/N19)*100</f>
        <v>0</v>
      </c>
    </row>
    <row r="20" spans="1:19" s="64" customFormat="1" x14ac:dyDescent="0.2"/>
    <row r="21" spans="1:19" s="64" customFormat="1" x14ac:dyDescent="0.2">
      <c r="A21" s="66"/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</row>
    <row r="29" spans="1:19" x14ac:dyDescent="0.2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</row>
    <row r="30" spans="1:19" x14ac:dyDescent="0.2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</row>
    <row r="31" spans="1:19" x14ac:dyDescent="0.2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</row>
    <row r="32" spans="1:19" x14ac:dyDescent="0.2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</row>
    <row r="33" spans="1:18" x14ac:dyDescent="0.2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</row>
    <row r="34" spans="1:18" x14ac:dyDescent="0.2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</row>
  </sheetData>
  <sortState ref="A1:A19">
    <sortCondition ref="A2:A20"/>
  </sortState>
  <pageMargins left="0.7" right="0.7" top="0.75" bottom="0.75" header="0.3" footer="0.3"/>
  <pageSetup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26" sqref="B26"/>
    </sheetView>
  </sheetViews>
  <sheetFormatPr baseColWidth="10" defaultRowHeight="15" x14ac:dyDescent="0.25"/>
  <cols>
    <col min="2" max="2" width="57" bestFit="1" customWidth="1"/>
  </cols>
  <sheetData>
    <row r="1" spans="1:2" x14ac:dyDescent="0.25">
      <c r="A1">
        <v>1789</v>
      </c>
      <c r="B1" t="s">
        <v>30</v>
      </c>
    </row>
    <row r="2" spans="1:2" x14ac:dyDescent="0.25">
      <c r="A2">
        <v>2580</v>
      </c>
      <c r="B2" t="s">
        <v>17</v>
      </c>
    </row>
    <row r="3" spans="1:2" x14ac:dyDescent="0.25">
      <c r="A3">
        <v>3221</v>
      </c>
      <c r="B3" t="s">
        <v>21</v>
      </c>
    </row>
    <row r="4" spans="1:2" x14ac:dyDescent="0.25">
      <c r="A4">
        <v>3255</v>
      </c>
      <c r="B4" t="s">
        <v>36</v>
      </c>
    </row>
    <row r="5" spans="1:2" x14ac:dyDescent="0.25">
      <c r="A5">
        <v>3259</v>
      </c>
      <c r="B5" t="s">
        <v>27</v>
      </c>
    </row>
    <row r="6" spans="1:2" x14ac:dyDescent="0.25">
      <c r="A6">
        <v>3424</v>
      </c>
      <c r="B6" t="s">
        <v>39</v>
      </c>
    </row>
    <row r="7" spans="1:2" x14ac:dyDescent="0.25">
      <c r="A7">
        <v>3453</v>
      </c>
      <c r="B7" t="s">
        <v>26</v>
      </c>
    </row>
    <row r="8" spans="1:2" x14ac:dyDescent="0.25">
      <c r="A8">
        <v>3454</v>
      </c>
      <c r="B8" t="s">
        <v>15</v>
      </c>
    </row>
    <row r="9" spans="1:2" x14ac:dyDescent="0.25">
      <c r="A9">
        <v>3462</v>
      </c>
      <c r="B9" t="s">
        <v>28</v>
      </c>
    </row>
    <row r="10" spans="1:2" x14ac:dyDescent="0.25">
      <c r="A10">
        <v>3465</v>
      </c>
      <c r="B10" t="s">
        <v>18</v>
      </c>
    </row>
    <row r="11" spans="1:2" x14ac:dyDescent="0.25">
      <c r="A11">
        <v>3466</v>
      </c>
      <c r="B11" t="s">
        <v>35</v>
      </c>
    </row>
    <row r="12" spans="1:2" x14ac:dyDescent="0.25">
      <c r="A12">
        <v>3504</v>
      </c>
      <c r="B12" t="s">
        <v>43</v>
      </c>
    </row>
    <row r="13" spans="1:2" x14ac:dyDescent="0.25">
      <c r="A13">
        <v>4009</v>
      </c>
      <c r="B13" t="s">
        <v>66</v>
      </c>
    </row>
    <row r="14" spans="1:2" x14ac:dyDescent="0.25">
      <c r="A14">
        <v>4050</v>
      </c>
      <c r="B14" t="s">
        <v>67</v>
      </c>
    </row>
    <row r="15" spans="1:2" x14ac:dyDescent="0.25">
      <c r="A15">
        <v>4168</v>
      </c>
      <c r="B15" t="s">
        <v>25</v>
      </c>
    </row>
    <row r="16" spans="1:2" x14ac:dyDescent="0.25">
      <c r="A16">
        <v>4384</v>
      </c>
      <c r="B16" t="s">
        <v>40</v>
      </c>
    </row>
    <row r="17" spans="1:2" x14ac:dyDescent="0.25">
      <c r="A17">
        <v>4405</v>
      </c>
      <c r="B17" t="s">
        <v>68</v>
      </c>
    </row>
    <row r="18" spans="1:2" x14ac:dyDescent="0.25">
      <c r="A18">
        <v>4410</v>
      </c>
      <c r="B18" t="s">
        <v>45</v>
      </c>
    </row>
    <row r="19" spans="1:2" x14ac:dyDescent="0.25">
      <c r="A19">
        <v>4515</v>
      </c>
      <c r="B19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Croquis</vt:lpstr>
      <vt:lpstr>Hoja1</vt:lpstr>
      <vt:lpstr>Hoja2</vt:lpstr>
      <vt:lpstr>FORMULA PARA CONVERCION</vt:lpstr>
      <vt:lpstr>ARCHIVO PLANO</vt:lpstr>
      <vt:lpstr>Hoja3</vt:lpstr>
      <vt:lpstr>Hoja5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ARGO</dc:creator>
  <cp:lastModifiedBy>Usuario de Windows</cp:lastModifiedBy>
  <cp:lastPrinted>2021-07-05T23:49:48Z</cp:lastPrinted>
  <dcterms:created xsi:type="dcterms:W3CDTF">2018-10-29T15:21:33Z</dcterms:created>
  <dcterms:modified xsi:type="dcterms:W3CDTF">2021-08-07T21:41:30Z</dcterms:modified>
</cp:coreProperties>
</file>