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shvaya/Downloads/"/>
    </mc:Choice>
  </mc:AlternateContent>
  <xr:revisionPtr revIDLastSave="0" documentId="13_ncr:1_{5FC777AA-1BD9-5044-993A-A22B32151EAC}" xr6:coauthVersionLast="47" xr6:coauthVersionMax="47" xr10:uidLastSave="{00000000-0000-0000-0000-000000000000}"/>
  <bookViews>
    <workbookView xWindow="11420" yWindow="760" windowWidth="18820" windowHeight="164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7" l="1"/>
  <c r="O101" i="17"/>
  <c r="O129" i="17"/>
  <c r="O16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<sst xmlns="http://schemas.openxmlformats.org/spreadsheetml/2006/main" count="11059" uniqueCount="6198">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</sst>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dd\-mmm\-yyyy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D1" zoomScale="115" zoomScaleNormal="115" workbookViewId="0">
      <selection activeCell="J16" sqref="J16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33.83203125" bestFit="1" customWidth="1"/>
    <col min="8" max="8" width="11.164062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12.6640625" customWidth="1"/>
    <col min="14" max="14" width="14.83203125" bestFit="1" customWidth="1"/>
    <col min="15" max="15" width="14" bestFit="1" customWidth="1"/>
  </cols>
  <sheetData>
    <row r="1" spans="1:15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 customers!$C$2:$C$1001,,0)=0,"",_xlfn.XLOOKUP(C2,customers!$A$2:$A$1001, customers!$C$2:$C$1001,,0))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 MATCH(orders!I$1,products!$A$1:$G$1,0))</f>
        <v>Rob</v>
      </c>
      <c r="J2" t="str">
        <f>INDEX(products!$A$1:$G$49,MATCH(orders!$D2,products!$A$1:$A$49,0), MATCH(orders!J$1,products!$A$1:$G$1,0))</f>
        <v>M</v>
      </c>
      <c r="K2" s="1">
        <f>INDEX(products!$A$1:$G$49,MATCH(orders!$D2,products!$A$1:$A$49,0), MATCH(orders!K$1,products!$A$1:$G$1,0))</f>
        <v>1</v>
      </c>
      <c r="L2">
        <f>INDEX(products!$A$1:$G$49,MATCH(orders!$D2,products!$A$1:$A$49,0), MATCH(orders!L$1,products!$A$1:$G$1,0))</f>
        <v>9.9499999999999993</v>
      </c>
      <c r="M2">
        <f>L2*E2</f>
        <v>19.899999999999999</v>
      </c>
      <c r="N2" t="str">
        <f>IF(I2="Rob","Robusta", IF(I2="Exc","Excelsa", IF(I2="Ara","Arabika",IF(I2="Lib","Liberika"))))</f>
        <v>Robusta</v>
      </c>
      <c r="O2" t="str">
        <f>IF(J2="M","Medium",IF(J2="L","Light",IF(J2="D","Dark","")))</f>
        <v>Medium</v>
      </c>
    </row>
    <row r="3" spans="1: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 customers!$C$2:$C$1001,,0)=0,"",_xlfn.XLOOKUP(C3,customers!$A$2:$A$1001, customers!$C$2:$C$1001,,0))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 MATCH(orders!I$1,products!$A$1:$G$1,0))</f>
        <v>Exc</v>
      </c>
      <c r="J3" t="str">
        <f>INDEX(products!$A$1:$G$49,MATCH(orders!$D3,products!$A$1:$A$49,0), MATCH(orders!J$1,products!$A$1:$G$1,0))</f>
        <v>M</v>
      </c>
      <c r="K3" s="1">
        <f>INDEX(products!$A$1:$G$49,MATCH(orders!$D3,products!$A$1:$A$49,0), MATCH(orders!K$1,products!$A$1:$G$1,0))</f>
        <v>0.5</v>
      </c>
      <c r="L3">
        <f>INDEX(products!$A$1:$G$49,MATCH(orders!$D3,products!$A$1:$A$49,0), MATCH(orders!L$1,products!$A$1:$G$1,0))</f>
        <v>8.25</v>
      </c>
      <c r="M3">
        <f t="shared" ref="M3:M66" si="0">L3*E3</f>
        <v>41.25</v>
      </c>
      <c r="N3" t="str">
        <f t="shared" ref="N3:N66" si="1">IF(I3="Rob","Robusta", IF(I3="Exc","Excelsa", IF(I3="Ara","Arabika",IF(I3="Lib","Liberika"))))</f>
        <v>Excelsa</v>
      </c>
      <c r="O3" t="str">
        <f t="shared" ref="O3:O66" si="2">IF(J3="M","Medium",IF(J3="L","Light",IF(J3="D","Dark","")))</f>
        <v>Medium</v>
      </c>
    </row>
    <row r="4" spans="1: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 customers!$C$2:$C$1001,,0)=0,"",_xlfn.XLOOKUP(C4,customers!$A$2:$A$1001, customers!$C$2:$C$1001,,0))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 MATCH(orders!I$1,products!$A$1:$G$1,0))</f>
        <v>Ara</v>
      </c>
      <c r="J4" t="str">
        <f>INDEX(products!$A$1:$G$49,MATCH(orders!$D4,products!$A$1:$A$49,0), MATCH(orders!J$1,products!$A$1:$G$1,0))</f>
        <v>L</v>
      </c>
      <c r="K4" s="1">
        <f>INDEX(products!$A$1:$G$49,MATCH(orders!$D4,products!$A$1:$A$49,0), MATCH(orders!K$1,products!$A$1:$G$1,0))</f>
        <v>1</v>
      </c>
      <c r="L4">
        <f>INDEX(products!$A$1:$G$49,MATCH(orders!$D4,products!$A$1:$A$49,0), MATCH(orders!L$1,products!$A$1:$G$1,0))</f>
        <v>12.95</v>
      </c>
      <c r="M4">
        <f t="shared" si="0"/>
        <v>12.95</v>
      </c>
      <c r="N4" t="str">
        <f t="shared" si="1"/>
        <v>Arabika</v>
      </c>
      <c r="O4" t="str">
        <f t="shared" si="2"/>
        <v>Light</v>
      </c>
    </row>
    <row r="5" spans="1: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 customers!$C$2:$C$1001,,0)=0,"",_xlfn.XLOOKUP(C5,customers!$A$2:$A$1001, customers!$C$2:$C$1001,,0))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 MATCH(orders!I$1,products!$A$1:$G$1,0))</f>
        <v>Exc</v>
      </c>
      <c r="J5" t="str">
        <f>INDEX(products!$A$1:$G$49,MATCH(orders!$D5,products!$A$1:$A$49,0), MATCH(orders!J$1,products!$A$1:$G$1,0))</f>
        <v>M</v>
      </c>
      <c r="K5" s="1">
        <f>INDEX(products!$A$1:$G$49,MATCH(orders!$D5,products!$A$1:$A$49,0), MATCH(orders!K$1,products!$A$1:$G$1,0))</f>
        <v>1</v>
      </c>
      <c r="L5">
        <f>INDEX(products!$A$1:$G$49,MATCH(orders!$D5,products!$A$1:$A$49,0), 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 customers!$C$2:$C$1001,,0)=0,"",_xlfn.XLOOKUP(C6,customers!$A$2:$A$1001, customers!$C$2:$C$1001,,0))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 MATCH(orders!I$1,products!$A$1:$G$1,0))</f>
        <v>Rob</v>
      </c>
      <c r="J6" t="str">
        <f>INDEX(products!$A$1:$G$49,MATCH(orders!$D6,products!$A$1:$A$49,0), MATCH(orders!J$1,products!$A$1:$G$1,0))</f>
        <v>L</v>
      </c>
      <c r="K6" s="1">
        <f>INDEX(products!$A$1:$G$49,MATCH(orders!$D6,products!$A$1:$A$49,0), MATCH(orders!K$1,products!$A$1:$G$1,0))</f>
        <v>2.5</v>
      </c>
      <c r="L6">
        <f>INDEX(products!$A$1:$G$49,MATCH(orders!$D6,products!$A$1:$A$49,0), 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 customers!$C$2:$C$1001,,0)=0,"",_xlfn.XLOOKUP(C7,customers!$A$2:$A$1001, customers!$C$2:$C$1001,,0))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 MATCH(orders!I$1,products!$A$1:$G$1,0))</f>
        <v>Lib</v>
      </c>
      <c r="J7" t="str">
        <f>INDEX(products!$A$1:$G$49,MATCH(orders!$D7,products!$A$1:$A$49,0), MATCH(orders!J$1,products!$A$1:$G$1,0))</f>
        <v>D</v>
      </c>
      <c r="K7" s="1">
        <f>INDEX(products!$A$1:$G$49,MATCH(orders!$D7,products!$A$1:$A$49,0), MATCH(orders!K$1,products!$A$1:$G$1,0))</f>
        <v>1</v>
      </c>
      <c r="L7">
        <f>INDEX(products!$A$1:$G$49,MATCH(orders!$D7,products!$A$1:$A$49,0), MATCH(orders!L$1,products!$A$1:$G$1,0))</f>
        <v>12.95</v>
      </c>
      <c r="M7">
        <f t="shared" si="0"/>
        <v>38.849999999999994</v>
      </c>
      <c r="N7" t="str">
        <f t="shared" si="1"/>
        <v>Liberika</v>
      </c>
      <c r="O7" t="str">
        <f t="shared" si="2"/>
        <v>Dark</v>
      </c>
    </row>
    <row r="8" spans="1: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 customers!$C$2:$C$1001,,0)=0,"",_xlfn.XLOOKUP(C8,customers!$A$2:$A$1001, customers!$C$2:$C$1001,,0))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 MATCH(orders!I$1,products!$A$1:$G$1,0))</f>
        <v>Exc</v>
      </c>
      <c r="J8" t="str">
        <f>INDEX(products!$A$1:$G$49,MATCH(orders!$D8,products!$A$1:$A$49,0), MATCH(orders!J$1,products!$A$1:$G$1,0))</f>
        <v>D</v>
      </c>
      <c r="K8" s="1">
        <f>INDEX(products!$A$1:$G$49,MATCH(orders!$D8,products!$A$1:$A$49,0), MATCH(orders!K$1,products!$A$1:$G$1,0))</f>
        <v>0.5</v>
      </c>
      <c r="L8">
        <f>INDEX(products!$A$1:$G$49,MATCH(orders!$D8,products!$A$1:$A$49,0), 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 customers!$C$2:$C$1001,,0)=0,"",_xlfn.XLOOKUP(C9,customers!$A$2:$A$1001, customers!$C$2:$C$1001,,0))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 MATCH(orders!I$1,products!$A$1:$G$1,0))</f>
        <v>Lib</v>
      </c>
      <c r="J9" t="str">
        <f>INDEX(products!$A$1:$G$49,MATCH(orders!$D9,products!$A$1:$A$49,0), MATCH(orders!J$1,products!$A$1:$G$1,0))</f>
        <v>L</v>
      </c>
      <c r="K9" s="1">
        <f>INDEX(products!$A$1:$G$49,MATCH(orders!$D9,products!$A$1:$A$49,0), MATCH(orders!K$1,products!$A$1:$G$1,0))</f>
        <v>0.2</v>
      </c>
      <c r="L9">
        <f>INDEX(products!$A$1:$G$49,MATCH(orders!$D9,products!$A$1:$A$49,0), MATCH(orders!L$1,products!$A$1:$G$1,0))</f>
        <v>4.7549999999999999</v>
      </c>
      <c r="M9">
        <f t="shared" si="0"/>
        <v>4.7549999999999999</v>
      </c>
      <c r="N9" t="str">
        <f t="shared" si="1"/>
        <v>Liberika</v>
      </c>
      <c r="O9" t="str">
        <f t="shared" si="2"/>
        <v>Light</v>
      </c>
    </row>
    <row r="10" spans="1: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 customers!$C$2:$C$1001,,0)=0,"",_xlfn.XLOOKUP(C10,customers!$A$2:$A$1001, customers!$C$2:$C$1001,,0))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 MATCH(orders!I$1,products!$A$1:$G$1,0))</f>
        <v>Rob</v>
      </c>
      <c r="J10" t="str">
        <f>INDEX(products!$A$1:$G$49,MATCH(orders!$D10,products!$A$1:$A$49,0), MATCH(orders!J$1,products!$A$1:$G$1,0))</f>
        <v>M</v>
      </c>
      <c r="K10" s="1">
        <f>INDEX(products!$A$1:$G$49,MATCH(orders!$D10,products!$A$1:$A$49,0), MATCH(orders!K$1,products!$A$1:$G$1,0))</f>
        <v>0.5</v>
      </c>
      <c r="L10">
        <f>INDEX(products!$A$1:$G$49,MATCH(orders!$D10,products!$A$1:$A$49,0), 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 customers!$C$2:$C$1001,,0)=0,"",_xlfn.XLOOKUP(C11,customers!$A$2:$A$1001, customers!$C$2:$C$1001,,0))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 MATCH(orders!I$1,products!$A$1:$G$1,0))</f>
        <v>Rob</v>
      </c>
      <c r="J11" t="str">
        <f>INDEX(products!$A$1:$G$49,MATCH(orders!$D11,products!$A$1:$A$49,0), MATCH(orders!J$1,products!$A$1:$G$1,0))</f>
        <v>M</v>
      </c>
      <c r="K11" s="1">
        <f>INDEX(products!$A$1:$G$49,MATCH(orders!$D11,products!$A$1:$A$49,0), MATCH(orders!K$1,products!$A$1:$G$1,0))</f>
        <v>0.5</v>
      </c>
      <c r="L11">
        <f>INDEX(products!$A$1:$G$49,MATCH(orders!$D11,products!$A$1:$A$49,0), 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 customers!$C$2:$C$1001,,0)=0,"",_xlfn.XLOOKUP(C12,customers!$A$2:$A$1001, customers!$C$2:$C$1001,,0))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 MATCH(orders!I$1,products!$A$1:$G$1,0))</f>
        <v>Ara</v>
      </c>
      <c r="J12" t="str">
        <f>INDEX(products!$A$1:$G$49,MATCH(orders!$D12,products!$A$1:$A$49,0), MATCH(orders!J$1,products!$A$1:$G$1,0))</f>
        <v>D</v>
      </c>
      <c r="K12" s="1">
        <f>INDEX(products!$A$1:$G$49,MATCH(orders!$D12,products!$A$1:$A$49,0), MATCH(orders!K$1,products!$A$1:$G$1,0))</f>
        <v>1</v>
      </c>
      <c r="L12">
        <f>INDEX(products!$A$1:$G$49,MATCH(orders!$D12,products!$A$1:$A$49,0), MATCH(orders!L$1,products!$A$1:$G$1,0))</f>
        <v>9.9499999999999993</v>
      </c>
      <c r="M12">
        <f t="shared" si="0"/>
        <v>39.799999999999997</v>
      </c>
      <c r="N12" t="str">
        <f t="shared" si="1"/>
        <v>Arabika</v>
      </c>
      <c r="O12" t="str">
        <f t="shared" si="2"/>
        <v>Dark</v>
      </c>
    </row>
    <row r="13" spans="1: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 customers!$C$2:$C$1001,,0)=0,"",_xlfn.XLOOKUP(C13,customers!$A$2:$A$1001, customers!$C$2:$C$1001,,0))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 MATCH(orders!I$1,products!$A$1:$G$1,0))</f>
        <v>Exc</v>
      </c>
      <c r="J13" t="str">
        <f>INDEX(products!$A$1:$G$49,MATCH(orders!$D13,products!$A$1:$A$49,0), MATCH(orders!J$1,products!$A$1:$G$1,0))</f>
        <v>L</v>
      </c>
      <c r="K13" s="1">
        <f>INDEX(products!$A$1:$G$49,MATCH(orders!$D13,products!$A$1:$A$49,0), MATCH(orders!K$1,products!$A$1:$G$1,0))</f>
        <v>2.5</v>
      </c>
      <c r="L13">
        <f>INDEX(products!$A$1:$G$49,MATCH(orders!$D13,products!$A$1:$A$49,0), 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 customers!$C$2:$C$1001,,0)=0,"",_xlfn.XLOOKUP(C14,customers!$A$2:$A$1001, customers!$C$2:$C$1001,,0))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 MATCH(orders!I$1,products!$A$1:$G$1,0))</f>
        <v>Rob</v>
      </c>
      <c r="J14" t="str">
        <f>INDEX(products!$A$1:$G$49,MATCH(orders!$D14,products!$A$1:$A$49,0), MATCH(orders!J$1,products!$A$1:$G$1,0))</f>
        <v>M</v>
      </c>
      <c r="K14" s="1">
        <f>INDEX(products!$A$1:$G$49,MATCH(orders!$D14,products!$A$1:$A$49,0), MATCH(orders!K$1,products!$A$1:$G$1,0))</f>
        <v>1</v>
      </c>
      <c r="L14">
        <f>INDEX(products!$A$1:$G$49,MATCH(orders!$D14,products!$A$1:$A$49,0), 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 customers!$C$2:$C$1001,,0)=0,"",_xlfn.XLOOKUP(C15,customers!$A$2:$A$1001, customers!$C$2:$C$1001,,0))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 MATCH(orders!I$1,products!$A$1:$G$1,0))</f>
        <v>Rob</v>
      </c>
      <c r="J15" t="str">
        <f>INDEX(products!$A$1:$G$49,MATCH(orders!$D15,products!$A$1:$A$49,0), MATCH(orders!J$1,products!$A$1:$G$1,0))</f>
        <v>D</v>
      </c>
      <c r="K15" s="1">
        <f>INDEX(products!$A$1:$G$49,MATCH(orders!$D15,products!$A$1:$A$49,0), MATCH(orders!K$1,products!$A$1:$G$1,0))</f>
        <v>2.5</v>
      </c>
      <c r="L15">
        <f>INDEX(products!$A$1:$G$49,MATCH(orders!$D15,products!$A$1:$A$49,0), 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 customers!$C$2:$C$1001,,0)=0,"",_xlfn.XLOOKUP(C16,customers!$A$2:$A$1001, customers!$C$2:$C$1001,,0))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 MATCH(orders!I$1,products!$A$1:$G$1,0))</f>
        <v>Lib</v>
      </c>
      <c r="J16" t="str">
        <f>INDEX(products!$A$1:$G$49,MATCH(orders!$D16,products!$A$1:$A$49,0), MATCH(orders!J$1,products!$A$1:$G$1,0))</f>
        <v>D</v>
      </c>
      <c r="K16" s="1">
        <f>INDEX(products!$A$1:$G$49,MATCH(orders!$D16,products!$A$1:$A$49,0), MATCH(orders!K$1,products!$A$1:$G$1,0))</f>
        <v>0.2</v>
      </c>
      <c r="L16">
        <f>INDEX(products!$A$1:$G$49,MATCH(orders!$D16,products!$A$1:$A$49,0), MATCH(orders!L$1,products!$A$1:$G$1,0))</f>
        <v>3.8849999999999998</v>
      </c>
      <c r="M16">
        <f t="shared" si="0"/>
        <v>11.654999999999999</v>
      </c>
      <c r="N16" t="str">
        <f t="shared" si="1"/>
        <v>Liberika</v>
      </c>
      <c r="O16" t="str">
        <f t="shared" si="2"/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 customers!$C$2:$C$1001,,0)=0,"",_xlfn.XLOOKUP(C17,customers!$A$2:$A$1001, customers!$C$2:$C$1001,,0))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 MATCH(orders!I$1,products!$A$1:$G$1,0))</f>
        <v>Rob</v>
      </c>
      <c r="J17" t="str">
        <f>INDEX(products!$A$1:$G$49,MATCH(orders!$D17,products!$A$1:$A$49,0), MATCH(orders!J$1,products!$A$1:$G$1,0))</f>
        <v>M</v>
      </c>
      <c r="K17" s="1">
        <f>INDEX(products!$A$1:$G$49,MATCH(orders!$D17,products!$A$1:$A$49,0), MATCH(orders!K$1,products!$A$1:$G$1,0))</f>
        <v>2.5</v>
      </c>
      <c r="L17">
        <f>INDEX(products!$A$1:$G$49,MATCH(orders!$D17,products!$A$1:$A$49,0), 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 customers!$C$2:$C$1001,,0)=0,"",_xlfn.XLOOKUP(C18,customers!$A$2:$A$1001, customers!$C$2:$C$1001,,0))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 MATCH(orders!I$1,products!$A$1:$G$1,0))</f>
        <v>Ara</v>
      </c>
      <c r="J18" t="str">
        <f>INDEX(products!$A$1:$G$49,MATCH(orders!$D18,products!$A$1:$A$49,0), MATCH(orders!J$1,products!$A$1:$G$1,0))</f>
        <v>M</v>
      </c>
      <c r="K18" s="1">
        <f>INDEX(products!$A$1:$G$49,MATCH(orders!$D18,products!$A$1:$A$49,0), MATCH(orders!K$1,products!$A$1:$G$1,0))</f>
        <v>0.2</v>
      </c>
      <c r="L18">
        <f>INDEX(products!$A$1:$G$49,MATCH(orders!$D18,products!$A$1:$A$49,0), MATCH(orders!L$1,products!$A$1:$G$1,0))</f>
        <v>3.375</v>
      </c>
      <c r="M18">
        <f t="shared" si="0"/>
        <v>20.25</v>
      </c>
      <c r="N18" t="str">
        <f t="shared" si="1"/>
        <v>Arabika</v>
      </c>
      <c r="O18" t="str">
        <f t="shared" si="2"/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 customers!$C$2:$C$1001,,0)=0,"",_xlfn.XLOOKUP(C19,customers!$A$2:$A$1001, customers!$C$2:$C$1001,,0))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 MATCH(orders!I$1,products!$A$1:$G$1,0))</f>
        <v>Ara</v>
      </c>
      <c r="J19" t="str">
        <f>INDEX(products!$A$1:$G$49,MATCH(orders!$D19,products!$A$1:$A$49,0), MATCH(orders!J$1,products!$A$1:$G$1,0))</f>
        <v>L</v>
      </c>
      <c r="K19" s="1">
        <f>INDEX(products!$A$1:$G$49,MATCH(orders!$D19,products!$A$1:$A$49,0), MATCH(orders!K$1,products!$A$1:$G$1,0))</f>
        <v>1</v>
      </c>
      <c r="L19">
        <f>INDEX(products!$A$1:$G$49,MATCH(orders!$D19,products!$A$1:$A$49,0), MATCH(orders!L$1,products!$A$1:$G$1,0))</f>
        <v>12.95</v>
      </c>
      <c r="M19">
        <f t="shared" si="0"/>
        <v>77.699999999999989</v>
      </c>
      <c r="N19" t="str">
        <f t="shared" si="1"/>
        <v>Arabika</v>
      </c>
      <c r="O19" t="str">
        <f t="shared" si="2"/>
        <v>Light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 customers!$C$2:$C$1001,,0)=0,"",_xlfn.XLOOKUP(C20,customers!$A$2:$A$1001, customers!$C$2:$C$1001,,0))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 MATCH(orders!I$1,products!$A$1:$G$1,0))</f>
        <v>Rob</v>
      </c>
      <c r="J20" t="str">
        <f>INDEX(products!$A$1:$G$49,MATCH(orders!$D20,products!$A$1:$A$49,0), MATCH(orders!J$1,products!$A$1:$G$1,0))</f>
        <v>D</v>
      </c>
      <c r="K20" s="1">
        <f>INDEX(products!$A$1:$G$49,MATCH(orders!$D20,products!$A$1:$A$49,0), MATCH(orders!K$1,products!$A$1:$G$1,0))</f>
        <v>2.5</v>
      </c>
      <c r="L20">
        <f>INDEX(products!$A$1:$G$49,MATCH(orders!$D20,products!$A$1:$A$49,0), 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 customers!$C$2:$C$1001,,0)=0,"",_xlfn.XLOOKUP(C21,customers!$A$2:$A$1001, customers!$C$2:$C$1001,,0))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 MATCH(orders!I$1,products!$A$1:$G$1,0))</f>
        <v>Ara</v>
      </c>
      <c r="J21" t="str">
        <f>INDEX(products!$A$1:$G$49,MATCH(orders!$D21,products!$A$1:$A$49,0), MATCH(orders!J$1,products!$A$1:$G$1,0))</f>
        <v>M</v>
      </c>
      <c r="K21" s="1">
        <f>INDEX(products!$A$1:$G$49,MATCH(orders!$D21,products!$A$1:$A$49,0), MATCH(orders!K$1,products!$A$1:$G$1,0))</f>
        <v>0.2</v>
      </c>
      <c r="L21">
        <f>INDEX(products!$A$1:$G$49,MATCH(orders!$D21,products!$A$1:$A$49,0), MATCH(orders!L$1,products!$A$1:$G$1,0))</f>
        <v>3.375</v>
      </c>
      <c r="M21">
        <f t="shared" si="0"/>
        <v>16.875</v>
      </c>
      <c r="N21" t="str">
        <f t="shared" si="1"/>
        <v>Arabika</v>
      </c>
      <c r="O21" t="str">
        <f t="shared" si="2"/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 customers!$C$2:$C$1001,,0)=0,"",_xlfn.XLOOKUP(C22,customers!$A$2:$A$1001, customers!$C$2:$C$1001,,0))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 MATCH(orders!I$1,products!$A$1:$G$1,0))</f>
        <v>Exc</v>
      </c>
      <c r="J22" t="str">
        <f>INDEX(products!$A$1:$G$49,MATCH(orders!$D22,products!$A$1:$A$49,0), MATCH(orders!J$1,products!$A$1:$G$1,0))</f>
        <v>D</v>
      </c>
      <c r="K22" s="1">
        <f>INDEX(products!$A$1:$G$49,MATCH(orders!$D22,products!$A$1:$A$49,0), MATCH(orders!K$1,products!$A$1:$G$1,0))</f>
        <v>0.2</v>
      </c>
      <c r="L22">
        <f>INDEX(products!$A$1:$G$49,MATCH(orders!$D22,products!$A$1:$A$49,0), 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 customers!$C$2:$C$1001,,0)=0,"",_xlfn.XLOOKUP(C23,customers!$A$2:$A$1001, customers!$C$2:$C$1001,,0))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 MATCH(orders!I$1,products!$A$1:$G$1,0))</f>
        <v>Ara</v>
      </c>
      <c r="J23" t="str">
        <f>INDEX(products!$A$1:$G$49,MATCH(orders!$D23,products!$A$1:$A$49,0), MATCH(orders!J$1,products!$A$1:$G$1,0))</f>
        <v>D</v>
      </c>
      <c r="K23" s="1">
        <f>INDEX(products!$A$1:$G$49,MATCH(orders!$D23,products!$A$1:$A$49,0), MATCH(orders!K$1,products!$A$1:$G$1,0))</f>
        <v>0.2</v>
      </c>
      <c r="L23">
        <f>INDEX(products!$A$1:$G$49,MATCH(orders!$D23,products!$A$1:$A$49,0), MATCH(orders!L$1,products!$A$1:$G$1,0))</f>
        <v>2.9849999999999999</v>
      </c>
      <c r="M23">
        <f t="shared" si="0"/>
        <v>17.91</v>
      </c>
      <c r="N23" t="str">
        <f t="shared" si="1"/>
        <v>Arabika</v>
      </c>
      <c r="O23" t="str">
        <f t="shared" si="2"/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 customers!$C$2:$C$1001,,0)=0,"",_xlfn.XLOOKUP(C24,customers!$A$2:$A$1001, customers!$C$2:$C$1001,,0))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 MATCH(orders!I$1,products!$A$1:$G$1,0))</f>
        <v>Rob</v>
      </c>
      <c r="J24" t="str">
        <f>INDEX(products!$A$1:$G$49,MATCH(orders!$D24,products!$A$1:$A$49,0), MATCH(orders!J$1,products!$A$1:$G$1,0))</f>
        <v>M</v>
      </c>
      <c r="K24" s="1">
        <f>INDEX(products!$A$1:$G$49,MATCH(orders!$D24,products!$A$1:$A$49,0), MATCH(orders!K$1,products!$A$1:$G$1,0))</f>
        <v>2.5</v>
      </c>
      <c r="L24">
        <f>INDEX(products!$A$1:$G$49,MATCH(orders!$D24,products!$A$1:$A$49,0), 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 customers!$C$2:$C$1001,,0)=0,"",_xlfn.XLOOKUP(C25,customers!$A$2:$A$1001, customers!$C$2:$C$1001,,0))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 MATCH(orders!I$1,products!$A$1:$G$1,0))</f>
        <v>Ara</v>
      </c>
      <c r="J25" t="str">
        <f>INDEX(products!$A$1:$G$49,MATCH(orders!$D25,products!$A$1:$A$49,0), MATCH(orders!J$1,products!$A$1:$G$1,0))</f>
        <v>D</v>
      </c>
      <c r="K25" s="1">
        <f>INDEX(products!$A$1:$G$49,MATCH(orders!$D25,products!$A$1:$A$49,0), MATCH(orders!K$1,products!$A$1:$G$1,0))</f>
        <v>0.2</v>
      </c>
      <c r="L25">
        <f>INDEX(products!$A$1:$G$49,MATCH(orders!$D25,products!$A$1:$A$49,0), MATCH(orders!L$1,products!$A$1:$G$1,0))</f>
        <v>2.9849999999999999</v>
      </c>
      <c r="M25">
        <f t="shared" si="0"/>
        <v>11.94</v>
      </c>
      <c r="N25" t="str">
        <f t="shared" si="1"/>
        <v>Arabika</v>
      </c>
      <c r="O25" t="str">
        <f t="shared" si="2"/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 customers!$C$2:$C$1001,,0)=0,"",_xlfn.XLOOKUP(C26,customers!$A$2:$A$1001, customers!$C$2:$C$1001,,0))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 MATCH(orders!I$1,products!$A$1:$G$1,0))</f>
        <v>Ara</v>
      </c>
      <c r="J26" t="str">
        <f>INDEX(products!$A$1:$G$49,MATCH(orders!$D26,products!$A$1:$A$49,0), MATCH(orders!J$1,products!$A$1:$G$1,0))</f>
        <v>M</v>
      </c>
      <c r="K26" s="1">
        <f>INDEX(products!$A$1:$G$49,MATCH(orders!$D26,products!$A$1:$A$49,0), MATCH(orders!K$1,products!$A$1:$G$1,0))</f>
        <v>1</v>
      </c>
      <c r="L26">
        <f>INDEX(products!$A$1:$G$49,MATCH(orders!$D26,products!$A$1:$A$49,0), MATCH(orders!L$1,products!$A$1:$G$1,0))</f>
        <v>11.25</v>
      </c>
      <c r="M26">
        <f t="shared" si="0"/>
        <v>11.25</v>
      </c>
      <c r="N26" t="str">
        <f t="shared" si="1"/>
        <v>Arabika</v>
      </c>
      <c r="O26" t="str">
        <f t="shared" si="2"/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 customers!$C$2:$C$1001,,0)=0,"",_xlfn.XLOOKUP(C27,customers!$A$2:$A$1001, customers!$C$2:$C$1001,,0))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 MATCH(orders!I$1,products!$A$1:$G$1,0))</f>
        <v>Exc</v>
      </c>
      <c r="J27" t="str">
        <f>INDEX(products!$A$1:$G$49,MATCH(orders!$D27,products!$A$1:$A$49,0), MATCH(orders!J$1,products!$A$1:$G$1,0))</f>
        <v>M</v>
      </c>
      <c r="K27" s="1">
        <f>INDEX(products!$A$1:$G$49,MATCH(orders!$D27,products!$A$1:$A$49,0), MATCH(orders!K$1,products!$A$1:$G$1,0))</f>
        <v>0.2</v>
      </c>
      <c r="L27">
        <f>INDEX(products!$A$1:$G$49,MATCH(orders!$D27,products!$A$1:$A$49,0), 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 customers!$C$2:$C$1001,,0)=0,"",_xlfn.XLOOKUP(C28,customers!$A$2:$A$1001, customers!$C$2:$C$1001,,0))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 MATCH(orders!I$1,products!$A$1:$G$1,0))</f>
        <v>Ara</v>
      </c>
      <c r="J28" t="str">
        <f>INDEX(products!$A$1:$G$49,MATCH(orders!$D28,products!$A$1:$A$49,0), MATCH(orders!J$1,products!$A$1:$G$1,0))</f>
        <v>M</v>
      </c>
      <c r="K28" s="1">
        <f>INDEX(products!$A$1:$G$49,MATCH(orders!$D28,products!$A$1:$A$49,0), MATCH(orders!K$1,products!$A$1:$G$1,0))</f>
        <v>0.5</v>
      </c>
      <c r="L28">
        <f>INDEX(products!$A$1:$G$49,MATCH(orders!$D28,products!$A$1:$A$49,0), MATCH(orders!L$1,products!$A$1:$G$1,0))</f>
        <v>6.75</v>
      </c>
      <c r="M28">
        <f t="shared" si="0"/>
        <v>27</v>
      </c>
      <c r="N28" t="str">
        <f t="shared" si="1"/>
        <v>Arabika</v>
      </c>
      <c r="O28" t="str">
        <f t="shared" si="2"/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 customers!$C$2:$C$1001,,0)=0,"",_xlfn.XLOOKUP(C29,customers!$A$2:$A$1001, customers!$C$2:$C$1001,,0))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 MATCH(orders!I$1,products!$A$1:$G$1,0))</f>
        <v>Ara</v>
      </c>
      <c r="J29" t="str">
        <f>INDEX(products!$A$1:$G$49,MATCH(orders!$D29,products!$A$1:$A$49,0), MATCH(orders!J$1,products!$A$1:$G$1,0))</f>
        <v>M</v>
      </c>
      <c r="K29" s="1">
        <f>INDEX(products!$A$1:$G$49,MATCH(orders!$D29,products!$A$1:$A$49,0), MATCH(orders!K$1,products!$A$1:$G$1,0))</f>
        <v>0.2</v>
      </c>
      <c r="L29">
        <f>INDEX(products!$A$1:$G$49,MATCH(orders!$D29,products!$A$1:$A$49,0), MATCH(orders!L$1,products!$A$1:$G$1,0))</f>
        <v>3.375</v>
      </c>
      <c r="M29">
        <f t="shared" si="0"/>
        <v>16.875</v>
      </c>
      <c r="N29" t="str">
        <f t="shared" si="1"/>
        <v>Arabika</v>
      </c>
      <c r="O29" t="str">
        <f t="shared" si="2"/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 customers!$C$2:$C$1001,,0)=0,"",_xlfn.XLOOKUP(C30,customers!$A$2:$A$1001, customers!$C$2:$C$1001,,0))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 MATCH(orders!I$1,products!$A$1:$G$1,0))</f>
        <v>Ara</v>
      </c>
      <c r="J30" t="str">
        <f>INDEX(products!$A$1:$G$49,MATCH(orders!$D30,products!$A$1:$A$49,0), MATCH(orders!J$1,products!$A$1:$G$1,0))</f>
        <v>D</v>
      </c>
      <c r="K30" s="1">
        <f>INDEX(products!$A$1:$G$49,MATCH(orders!$D30,products!$A$1:$A$49,0), MATCH(orders!K$1,products!$A$1:$G$1,0))</f>
        <v>0.5</v>
      </c>
      <c r="L30">
        <f>INDEX(products!$A$1:$G$49,MATCH(orders!$D30,products!$A$1:$A$49,0), MATCH(orders!L$1,products!$A$1:$G$1,0))</f>
        <v>5.97</v>
      </c>
      <c r="M30">
        <f t="shared" si="0"/>
        <v>17.91</v>
      </c>
      <c r="N30" t="str">
        <f t="shared" si="1"/>
        <v>Arabika</v>
      </c>
      <c r="O30" t="str">
        <f t="shared" si="2"/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 customers!$C$2:$C$1001,,0)=0,"",_xlfn.XLOOKUP(C31,customers!$A$2:$A$1001, customers!$C$2:$C$1001,,0))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 MATCH(orders!I$1,products!$A$1:$G$1,0))</f>
        <v>Ara</v>
      </c>
      <c r="J31" t="str">
        <f>INDEX(products!$A$1:$G$49,MATCH(orders!$D31,products!$A$1:$A$49,0), MATCH(orders!J$1,products!$A$1:$G$1,0))</f>
        <v>D</v>
      </c>
      <c r="K31" s="1">
        <f>INDEX(products!$A$1:$G$49,MATCH(orders!$D31,products!$A$1:$A$49,0), MATCH(orders!K$1,products!$A$1:$G$1,0))</f>
        <v>1</v>
      </c>
      <c r="L31">
        <f>INDEX(products!$A$1:$G$49,MATCH(orders!$D31,products!$A$1:$A$49,0), MATCH(orders!L$1,products!$A$1:$G$1,0))</f>
        <v>9.9499999999999993</v>
      </c>
      <c r="M31">
        <f t="shared" si="0"/>
        <v>39.799999999999997</v>
      </c>
      <c r="N31" t="str">
        <f t="shared" si="1"/>
        <v>Arabika</v>
      </c>
      <c r="O31" t="str">
        <f t="shared" si="2"/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 customers!$C$2:$C$1001,,0)=0,"",_xlfn.XLOOKUP(C32,customers!$A$2:$A$1001, customers!$C$2:$C$1001,,0))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 MATCH(orders!I$1,products!$A$1:$G$1,0))</f>
        <v>Lib</v>
      </c>
      <c r="J32" t="str">
        <f>INDEX(products!$A$1:$G$49,MATCH(orders!$D32,products!$A$1:$A$49,0), MATCH(orders!J$1,products!$A$1:$G$1,0))</f>
        <v>M</v>
      </c>
      <c r="K32" s="1">
        <f>INDEX(products!$A$1:$G$49,MATCH(orders!$D32,products!$A$1:$A$49,0), MATCH(orders!K$1,products!$A$1:$G$1,0))</f>
        <v>0.2</v>
      </c>
      <c r="L32">
        <f>INDEX(products!$A$1:$G$49,MATCH(orders!$D32,products!$A$1:$A$49,0), MATCH(orders!L$1,products!$A$1:$G$1,0))</f>
        <v>4.3650000000000002</v>
      </c>
      <c r="M32">
        <f t="shared" si="0"/>
        <v>21.825000000000003</v>
      </c>
      <c r="N32" t="str">
        <f t="shared" si="1"/>
        <v>Liberika</v>
      </c>
      <c r="O32" t="str">
        <f t="shared" si="2"/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 customers!$C$2:$C$1001,,0)=0,"",_xlfn.XLOOKUP(C33,customers!$A$2:$A$1001, customers!$C$2:$C$1001,,0))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 MATCH(orders!I$1,products!$A$1:$G$1,0))</f>
        <v>Ara</v>
      </c>
      <c r="J33" t="str">
        <f>INDEX(products!$A$1:$G$49,MATCH(orders!$D33,products!$A$1:$A$49,0), MATCH(orders!J$1,products!$A$1:$G$1,0))</f>
        <v>D</v>
      </c>
      <c r="K33" s="1">
        <f>INDEX(products!$A$1:$G$49,MATCH(orders!$D33,products!$A$1:$A$49,0), MATCH(orders!K$1,products!$A$1:$G$1,0))</f>
        <v>0.5</v>
      </c>
      <c r="L33">
        <f>INDEX(products!$A$1:$G$49,MATCH(orders!$D33,products!$A$1:$A$49,0), MATCH(orders!L$1,products!$A$1:$G$1,0))</f>
        <v>5.97</v>
      </c>
      <c r="M33">
        <f t="shared" si="0"/>
        <v>35.82</v>
      </c>
      <c r="N33" t="str">
        <f t="shared" si="1"/>
        <v>Arabika</v>
      </c>
      <c r="O33" t="str">
        <f t="shared" si="2"/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 customers!$C$2:$C$1001,,0)=0,"",_xlfn.XLOOKUP(C34,customers!$A$2:$A$1001, customers!$C$2:$C$1001,,0))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 MATCH(orders!I$1,products!$A$1:$G$1,0))</f>
        <v>Lib</v>
      </c>
      <c r="J34" t="str">
        <f>INDEX(products!$A$1:$G$49,MATCH(orders!$D34,products!$A$1:$A$49,0), MATCH(orders!J$1,products!$A$1:$G$1,0))</f>
        <v>M</v>
      </c>
      <c r="K34" s="1">
        <f>INDEX(products!$A$1:$G$49,MATCH(orders!$D34,products!$A$1:$A$49,0), MATCH(orders!K$1,products!$A$1:$G$1,0))</f>
        <v>0.5</v>
      </c>
      <c r="L34">
        <f>INDEX(products!$A$1:$G$49,MATCH(orders!$D34,products!$A$1:$A$49,0), MATCH(orders!L$1,products!$A$1:$G$1,0))</f>
        <v>8.73</v>
      </c>
      <c r="M34">
        <f t="shared" si="0"/>
        <v>52.38</v>
      </c>
      <c r="N34" t="str">
        <f t="shared" si="1"/>
        <v>Liberika</v>
      </c>
      <c r="O34" t="str">
        <f t="shared" si="2"/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 customers!$C$2:$C$1001,,0)=0,"",_xlfn.XLOOKUP(C35,customers!$A$2:$A$1001, customers!$C$2:$C$1001,,0))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 MATCH(orders!I$1,products!$A$1:$G$1,0))</f>
        <v>Lib</v>
      </c>
      <c r="J35" t="str">
        <f>INDEX(products!$A$1:$G$49,MATCH(orders!$D35,products!$A$1:$A$49,0), MATCH(orders!J$1,products!$A$1:$G$1,0))</f>
        <v>L</v>
      </c>
      <c r="K35" s="1">
        <f>INDEX(products!$A$1:$G$49,MATCH(orders!$D35,products!$A$1:$A$49,0), MATCH(orders!K$1,products!$A$1:$G$1,0))</f>
        <v>0.2</v>
      </c>
      <c r="L35">
        <f>INDEX(products!$A$1:$G$49,MATCH(orders!$D35,products!$A$1:$A$49,0), MATCH(orders!L$1,products!$A$1:$G$1,0))</f>
        <v>4.7549999999999999</v>
      </c>
      <c r="M35">
        <f t="shared" si="0"/>
        <v>23.774999999999999</v>
      </c>
      <c r="N35" t="str">
        <f t="shared" si="1"/>
        <v>Liberika</v>
      </c>
      <c r="O35" t="str">
        <f t="shared" si="2"/>
        <v>Light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 customers!$C$2:$C$1001,,0)=0,"",_xlfn.XLOOKUP(C36,customers!$A$2:$A$1001, customers!$C$2:$C$1001,,0))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 MATCH(orders!I$1,products!$A$1:$G$1,0))</f>
        <v>Lib</v>
      </c>
      <c r="J36" t="str">
        <f>INDEX(products!$A$1:$G$49,MATCH(orders!$D36,products!$A$1:$A$49,0), MATCH(orders!J$1,products!$A$1:$G$1,0))</f>
        <v>L</v>
      </c>
      <c r="K36" s="1">
        <f>INDEX(products!$A$1:$G$49,MATCH(orders!$D36,products!$A$1:$A$49,0), MATCH(orders!K$1,products!$A$1:$G$1,0))</f>
        <v>0.5</v>
      </c>
      <c r="L36">
        <f>INDEX(products!$A$1:$G$49,MATCH(orders!$D36,products!$A$1:$A$49,0), MATCH(orders!L$1,products!$A$1:$G$1,0))</f>
        <v>9.51</v>
      </c>
      <c r="M36">
        <f t="shared" si="0"/>
        <v>57.06</v>
      </c>
      <c r="N36" t="str">
        <f t="shared" si="1"/>
        <v>Liberika</v>
      </c>
      <c r="O36" t="str">
        <f t="shared" si="2"/>
        <v>Light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 customers!$C$2:$C$1001,,0)=0,"",_xlfn.XLOOKUP(C37,customers!$A$2:$A$1001, customers!$C$2:$C$1001,,0))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 MATCH(orders!I$1,products!$A$1:$G$1,0))</f>
        <v>Ara</v>
      </c>
      <c r="J37" t="str">
        <f>INDEX(products!$A$1:$G$49,MATCH(orders!$D37,products!$A$1:$A$49,0), MATCH(orders!J$1,products!$A$1:$G$1,0))</f>
        <v>D</v>
      </c>
      <c r="K37" s="1">
        <f>INDEX(products!$A$1:$G$49,MATCH(orders!$D37,products!$A$1:$A$49,0), MATCH(orders!K$1,products!$A$1:$G$1,0))</f>
        <v>0.5</v>
      </c>
      <c r="L37">
        <f>INDEX(products!$A$1:$G$49,MATCH(orders!$D37,products!$A$1:$A$49,0), MATCH(orders!L$1,products!$A$1:$G$1,0))</f>
        <v>5.97</v>
      </c>
      <c r="M37">
        <f t="shared" si="0"/>
        <v>35.82</v>
      </c>
      <c r="N37" t="str">
        <f t="shared" si="1"/>
        <v>Arabika</v>
      </c>
      <c r="O37" t="str">
        <f t="shared" si="2"/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 customers!$C$2:$C$1001,,0)=0,"",_xlfn.XLOOKUP(C38,customers!$A$2:$A$1001, customers!$C$2:$C$1001,,0))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 MATCH(orders!I$1,products!$A$1:$G$1,0))</f>
        <v>Lib</v>
      </c>
      <c r="J38" t="str">
        <f>INDEX(products!$A$1:$G$49,MATCH(orders!$D38,products!$A$1:$A$49,0), MATCH(orders!J$1,products!$A$1:$G$1,0))</f>
        <v>M</v>
      </c>
      <c r="K38" s="1">
        <f>INDEX(products!$A$1:$G$49,MATCH(orders!$D38,products!$A$1:$A$49,0), MATCH(orders!K$1,products!$A$1:$G$1,0))</f>
        <v>0.2</v>
      </c>
      <c r="L38">
        <f>INDEX(products!$A$1:$G$49,MATCH(orders!$D38,products!$A$1:$A$49,0), MATCH(orders!L$1,products!$A$1:$G$1,0))</f>
        <v>4.3650000000000002</v>
      </c>
      <c r="M38">
        <f t="shared" si="0"/>
        <v>8.73</v>
      </c>
      <c r="N38" t="str">
        <f t="shared" si="1"/>
        <v>Liberika</v>
      </c>
      <c r="O38" t="str">
        <f t="shared" si="2"/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 customers!$C$2:$C$1001,,0)=0,"",_xlfn.XLOOKUP(C39,customers!$A$2:$A$1001, customers!$C$2:$C$1001,,0))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 MATCH(orders!I$1,products!$A$1:$G$1,0))</f>
        <v>Lib</v>
      </c>
      <c r="J39" t="str">
        <f>INDEX(products!$A$1:$G$49,MATCH(orders!$D39,products!$A$1:$A$49,0), MATCH(orders!J$1,products!$A$1:$G$1,0))</f>
        <v>L</v>
      </c>
      <c r="K39" s="1">
        <f>INDEX(products!$A$1:$G$49,MATCH(orders!$D39,products!$A$1:$A$49,0), MATCH(orders!K$1,products!$A$1:$G$1,0))</f>
        <v>0.5</v>
      </c>
      <c r="L39">
        <f>INDEX(products!$A$1:$G$49,MATCH(orders!$D39,products!$A$1:$A$49,0), MATCH(orders!L$1,products!$A$1:$G$1,0))</f>
        <v>9.51</v>
      </c>
      <c r="M39">
        <f t="shared" si="0"/>
        <v>28.53</v>
      </c>
      <c r="N39" t="str">
        <f t="shared" si="1"/>
        <v>Liberika</v>
      </c>
      <c r="O39" t="str">
        <f t="shared" si="2"/>
        <v>Light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 customers!$C$2:$C$1001,,0)=0,"",_xlfn.XLOOKUP(C40,customers!$A$2:$A$1001, customers!$C$2:$C$1001,,0))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 MATCH(orders!I$1,products!$A$1:$G$1,0))</f>
        <v>Rob</v>
      </c>
      <c r="J40" t="str">
        <f>INDEX(products!$A$1:$G$49,MATCH(orders!$D40,products!$A$1:$A$49,0), MATCH(orders!J$1,products!$A$1:$G$1,0))</f>
        <v>M</v>
      </c>
      <c r="K40" s="1">
        <f>INDEX(products!$A$1:$G$49,MATCH(orders!$D40,products!$A$1:$A$49,0), MATCH(orders!K$1,products!$A$1:$G$1,0))</f>
        <v>2.5</v>
      </c>
      <c r="L40">
        <f>INDEX(products!$A$1:$G$49,MATCH(orders!$D40,products!$A$1:$A$49,0), 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 customers!$C$2:$C$1001,,0)=0,"",_xlfn.XLOOKUP(C41,customers!$A$2:$A$1001, customers!$C$2:$C$1001,,0))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 MATCH(orders!I$1,products!$A$1:$G$1,0))</f>
        <v>Rob</v>
      </c>
      <c r="J41" t="str">
        <f>INDEX(products!$A$1:$G$49,MATCH(orders!$D41,products!$A$1:$A$49,0), MATCH(orders!J$1,products!$A$1:$G$1,0))</f>
        <v>M</v>
      </c>
      <c r="K41" s="1">
        <f>INDEX(products!$A$1:$G$49,MATCH(orders!$D41,products!$A$1:$A$49,0), MATCH(orders!K$1,products!$A$1:$G$1,0))</f>
        <v>1</v>
      </c>
      <c r="L41">
        <f>INDEX(products!$A$1:$G$49,MATCH(orders!$D41,products!$A$1:$A$49,0), 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 customers!$C$2:$C$1001,,0)=0,"",_xlfn.XLOOKUP(C42,customers!$A$2:$A$1001, customers!$C$2:$C$1001,,0))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 MATCH(orders!I$1,products!$A$1:$G$1,0))</f>
        <v>Lib</v>
      </c>
      <c r="J42" t="str">
        <f>INDEX(products!$A$1:$G$49,MATCH(orders!$D42,products!$A$1:$A$49,0), MATCH(orders!J$1,products!$A$1:$G$1,0))</f>
        <v>M</v>
      </c>
      <c r="K42" s="1">
        <f>INDEX(products!$A$1:$G$49,MATCH(orders!$D42,products!$A$1:$A$49,0), MATCH(orders!K$1,products!$A$1:$G$1,0))</f>
        <v>1</v>
      </c>
      <c r="L42">
        <f>INDEX(products!$A$1:$G$49,MATCH(orders!$D42,products!$A$1:$A$49,0), MATCH(orders!L$1,products!$A$1:$G$1,0))</f>
        <v>14.55</v>
      </c>
      <c r="M42">
        <f t="shared" si="0"/>
        <v>43.650000000000006</v>
      </c>
      <c r="N42" t="str">
        <f t="shared" si="1"/>
        <v>Liberika</v>
      </c>
      <c r="O42" t="str">
        <f t="shared" si="2"/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 customers!$C$2:$C$1001,,0)=0,"",_xlfn.XLOOKUP(C43,customers!$A$2:$A$1001, customers!$C$2:$C$1001,,0))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 MATCH(orders!I$1,products!$A$1:$G$1,0))</f>
        <v>Exc</v>
      </c>
      <c r="J43" t="str">
        <f>INDEX(products!$A$1:$G$49,MATCH(orders!$D43,products!$A$1:$A$49,0), MATCH(orders!J$1,products!$A$1:$G$1,0))</f>
        <v>D</v>
      </c>
      <c r="K43" s="1">
        <f>INDEX(products!$A$1:$G$49,MATCH(orders!$D43,products!$A$1:$A$49,0), MATCH(orders!K$1,products!$A$1:$G$1,0))</f>
        <v>0.2</v>
      </c>
      <c r="L43">
        <f>INDEX(products!$A$1:$G$49,MATCH(orders!$D43,products!$A$1:$A$49,0), 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 customers!$C$2:$C$1001,,0)=0,"",_xlfn.XLOOKUP(C44,customers!$A$2:$A$1001, customers!$C$2:$C$1001,,0))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 MATCH(orders!I$1,products!$A$1:$G$1,0))</f>
        <v>Rob</v>
      </c>
      <c r="J44" t="str">
        <f>INDEX(products!$A$1:$G$49,MATCH(orders!$D44,products!$A$1:$A$49,0), MATCH(orders!J$1,products!$A$1:$G$1,0))</f>
        <v>D</v>
      </c>
      <c r="K44" s="1">
        <f>INDEX(products!$A$1:$G$49,MATCH(orders!$D44,products!$A$1:$A$49,0), MATCH(orders!K$1,products!$A$1:$G$1,0))</f>
        <v>0.2</v>
      </c>
      <c r="L44">
        <f>INDEX(products!$A$1:$G$49,MATCH(orders!$D44,products!$A$1:$A$49,0), 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 customers!$C$2:$C$1001,,0)=0,"",_xlfn.XLOOKUP(C45,customers!$A$2:$A$1001, customers!$C$2:$C$1001,,0))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 MATCH(orders!I$1,products!$A$1:$G$1,0))</f>
        <v>Lib</v>
      </c>
      <c r="J45" t="str">
        <f>INDEX(products!$A$1:$G$49,MATCH(orders!$D45,products!$A$1:$A$49,0), MATCH(orders!J$1,products!$A$1:$G$1,0))</f>
        <v>L</v>
      </c>
      <c r="K45" s="1">
        <f>INDEX(products!$A$1:$G$49,MATCH(orders!$D45,products!$A$1:$A$49,0), MATCH(orders!K$1,products!$A$1:$G$1,0))</f>
        <v>2.5</v>
      </c>
      <c r="L45">
        <f>INDEX(products!$A$1:$G$49,MATCH(orders!$D45,products!$A$1:$A$49,0), MATCH(orders!L$1,products!$A$1:$G$1,0))</f>
        <v>36.454999999999998</v>
      </c>
      <c r="M45">
        <f t="shared" si="0"/>
        <v>72.91</v>
      </c>
      <c r="N45" t="str">
        <f t="shared" si="1"/>
        <v>Liberika</v>
      </c>
      <c r="O45" t="str">
        <f t="shared" si="2"/>
        <v>Light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 customers!$C$2:$C$1001,,0)=0,"",_xlfn.XLOOKUP(C46,customers!$A$2:$A$1001, customers!$C$2:$C$1001,,0))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 MATCH(orders!I$1,products!$A$1:$G$1,0))</f>
        <v>Exc</v>
      </c>
      <c r="J46" t="str">
        <f>INDEX(products!$A$1:$G$49,MATCH(orders!$D46,products!$A$1:$A$49,0), MATCH(orders!J$1,products!$A$1:$G$1,0))</f>
        <v>M</v>
      </c>
      <c r="K46" s="1">
        <f>INDEX(products!$A$1:$G$49,MATCH(orders!$D46,products!$A$1:$A$49,0), MATCH(orders!K$1,products!$A$1:$G$1,0))</f>
        <v>0.5</v>
      </c>
      <c r="L46">
        <f>INDEX(products!$A$1:$G$49,MATCH(orders!$D46,products!$A$1:$A$49,0), 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 customers!$C$2:$C$1001,,0)=0,"",_xlfn.XLOOKUP(C47,customers!$A$2:$A$1001, customers!$C$2:$C$1001,,0))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 MATCH(orders!I$1,products!$A$1:$G$1,0))</f>
        <v>Lib</v>
      </c>
      <c r="J47" t="str">
        <f>INDEX(products!$A$1:$G$49,MATCH(orders!$D47,products!$A$1:$A$49,0), MATCH(orders!J$1,products!$A$1:$G$1,0))</f>
        <v>D</v>
      </c>
      <c r="K47" s="1">
        <f>INDEX(products!$A$1:$G$49,MATCH(orders!$D47,products!$A$1:$A$49,0), MATCH(orders!K$1,products!$A$1:$G$1,0))</f>
        <v>2.5</v>
      </c>
      <c r="L47">
        <f>INDEX(products!$A$1:$G$49,MATCH(orders!$D47,products!$A$1:$A$49,0), MATCH(orders!L$1,products!$A$1:$G$1,0))</f>
        <v>29.784999999999997</v>
      </c>
      <c r="M47">
        <f t="shared" si="0"/>
        <v>178.70999999999998</v>
      </c>
      <c r="N47" t="str">
        <f t="shared" si="1"/>
        <v>Liberika</v>
      </c>
      <c r="O47" t="str">
        <f t="shared" si="2"/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 customers!$C$2:$C$1001,,0)=0,"",_xlfn.XLOOKUP(C48,customers!$A$2:$A$1001, customers!$C$2:$C$1001,,0))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 MATCH(orders!I$1,products!$A$1:$G$1,0))</f>
        <v>Exc</v>
      </c>
      <c r="J48" t="str">
        <f>INDEX(products!$A$1:$G$49,MATCH(orders!$D48,products!$A$1:$A$49,0), MATCH(orders!J$1,products!$A$1:$G$1,0))</f>
        <v>M</v>
      </c>
      <c r="K48" s="1">
        <f>INDEX(products!$A$1:$G$49,MATCH(orders!$D48,products!$A$1:$A$49,0), MATCH(orders!K$1,products!$A$1:$G$1,0))</f>
        <v>2.5</v>
      </c>
      <c r="L48">
        <f>INDEX(products!$A$1:$G$49,MATCH(orders!$D48,products!$A$1:$A$49,0), 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 customers!$C$2:$C$1001,,0)=0,"",_xlfn.XLOOKUP(C49,customers!$A$2:$A$1001, customers!$C$2:$C$1001,,0))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 MATCH(orders!I$1,products!$A$1:$G$1,0))</f>
        <v>Ara</v>
      </c>
      <c r="J49" t="str">
        <f>INDEX(products!$A$1:$G$49,MATCH(orders!$D49,products!$A$1:$A$49,0), MATCH(orders!J$1,products!$A$1:$G$1,0))</f>
        <v>L</v>
      </c>
      <c r="K49" s="1">
        <f>INDEX(products!$A$1:$G$49,MATCH(orders!$D49,products!$A$1:$A$49,0), MATCH(orders!K$1,products!$A$1:$G$1,0))</f>
        <v>0.2</v>
      </c>
      <c r="L49">
        <f>INDEX(products!$A$1:$G$49,MATCH(orders!$D49,products!$A$1:$A$49,0), MATCH(orders!L$1,products!$A$1:$G$1,0))</f>
        <v>3.8849999999999998</v>
      </c>
      <c r="M49">
        <f t="shared" si="0"/>
        <v>7.77</v>
      </c>
      <c r="N49" t="str">
        <f t="shared" si="1"/>
        <v>Arabika</v>
      </c>
      <c r="O49" t="str">
        <f t="shared" si="2"/>
        <v>Light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 customers!$C$2:$C$1001,,0)=0,"",_xlfn.XLOOKUP(C50,customers!$A$2:$A$1001, customers!$C$2:$C$1001,,0))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 MATCH(orders!I$1,products!$A$1:$G$1,0))</f>
        <v>Ara</v>
      </c>
      <c r="J50" t="str">
        <f>INDEX(products!$A$1:$G$49,MATCH(orders!$D50,products!$A$1:$A$49,0), MATCH(orders!J$1,products!$A$1:$G$1,0))</f>
        <v>D</v>
      </c>
      <c r="K50" s="1">
        <f>INDEX(products!$A$1:$G$49,MATCH(orders!$D50,products!$A$1:$A$49,0), MATCH(orders!K$1,products!$A$1:$G$1,0))</f>
        <v>2.5</v>
      </c>
      <c r="L50">
        <f>INDEX(products!$A$1:$G$49,MATCH(orders!$D50,products!$A$1:$A$49,0), MATCH(orders!L$1,products!$A$1:$G$1,0))</f>
        <v>22.884999999999998</v>
      </c>
      <c r="M50">
        <f t="shared" si="0"/>
        <v>91.539999999999992</v>
      </c>
      <c r="N50" t="str">
        <f t="shared" si="1"/>
        <v>Arabika</v>
      </c>
      <c r="O50" t="str">
        <f t="shared" si="2"/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 customers!$C$2:$C$1001,,0)=0,"",_xlfn.XLOOKUP(C51,customers!$A$2:$A$1001, customers!$C$2:$C$1001,,0))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 MATCH(orders!I$1,products!$A$1:$G$1,0))</f>
        <v>Ara</v>
      </c>
      <c r="J51" t="str">
        <f>INDEX(products!$A$1:$G$49,MATCH(orders!$D51,products!$A$1:$A$49,0), MATCH(orders!J$1,products!$A$1:$G$1,0))</f>
        <v>L</v>
      </c>
      <c r="K51" s="1">
        <f>INDEX(products!$A$1:$G$49,MATCH(orders!$D51,products!$A$1:$A$49,0), MATCH(orders!K$1,products!$A$1:$G$1,0))</f>
        <v>1</v>
      </c>
      <c r="L51">
        <f>INDEX(products!$A$1:$G$49,MATCH(orders!$D51,products!$A$1:$A$49,0), MATCH(orders!L$1,products!$A$1:$G$1,0))</f>
        <v>12.95</v>
      </c>
      <c r="M51">
        <f t="shared" si="0"/>
        <v>38.849999999999994</v>
      </c>
      <c r="N51" t="str">
        <f t="shared" si="1"/>
        <v>Arabika</v>
      </c>
      <c r="O51" t="str">
        <f t="shared" si="2"/>
        <v>Light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 customers!$C$2:$C$1001,,0)=0,"",_xlfn.XLOOKUP(C52,customers!$A$2:$A$1001, customers!$C$2:$C$1001,,0))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 MATCH(orders!I$1,products!$A$1:$G$1,0))</f>
        <v>Lib</v>
      </c>
      <c r="J52" t="str">
        <f>INDEX(products!$A$1:$G$49,MATCH(orders!$D52,products!$A$1:$A$49,0), MATCH(orders!J$1,products!$A$1:$G$1,0))</f>
        <v>D</v>
      </c>
      <c r="K52" s="1">
        <f>INDEX(products!$A$1:$G$49,MATCH(orders!$D52,products!$A$1:$A$49,0), MATCH(orders!K$1,products!$A$1:$G$1,0))</f>
        <v>0.5</v>
      </c>
      <c r="L52">
        <f>INDEX(products!$A$1:$G$49,MATCH(orders!$D52,products!$A$1:$A$49,0), MATCH(orders!L$1,products!$A$1:$G$1,0))</f>
        <v>7.77</v>
      </c>
      <c r="M52">
        <f t="shared" si="0"/>
        <v>15.54</v>
      </c>
      <c r="N52" t="str">
        <f t="shared" si="1"/>
        <v>Liberika</v>
      </c>
      <c r="O52" t="str">
        <f t="shared" si="2"/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 customers!$C$2:$C$1001,,0)=0,"",_xlfn.XLOOKUP(C53,customers!$A$2:$A$1001, customers!$C$2:$C$1001,,0))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 MATCH(orders!I$1,products!$A$1:$G$1,0))</f>
        <v>Lib</v>
      </c>
      <c r="J53" t="str">
        <f>INDEX(products!$A$1:$G$49,MATCH(orders!$D53,products!$A$1:$A$49,0), MATCH(orders!J$1,products!$A$1:$G$1,0))</f>
        <v>L</v>
      </c>
      <c r="K53" s="1">
        <f>INDEX(products!$A$1:$G$49,MATCH(orders!$D53,products!$A$1:$A$49,0), MATCH(orders!K$1,products!$A$1:$G$1,0))</f>
        <v>2.5</v>
      </c>
      <c r="L53">
        <f>INDEX(products!$A$1:$G$49,MATCH(orders!$D53,products!$A$1:$A$49,0), MATCH(orders!L$1,products!$A$1:$G$1,0))</f>
        <v>36.454999999999998</v>
      </c>
      <c r="M53">
        <f t="shared" si="0"/>
        <v>145.82</v>
      </c>
      <c r="N53" t="str">
        <f t="shared" si="1"/>
        <v>Liberika</v>
      </c>
      <c r="O53" t="str">
        <f t="shared" si="2"/>
        <v>Light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 customers!$C$2:$C$1001,,0)=0,"",_xlfn.XLOOKUP(C54,customers!$A$2:$A$1001, customers!$C$2:$C$1001,,0))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 MATCH(orders!I$1,products!$A$1:$G$1,0))</f>
        <v>Rob</v>
      </c>
      <c r="J54" t="str">
        <f>INDEX(products!$A$1:$G$49,MATCH(orders!$D54,products!$A$1:$A$49,0), MATCH(orders!J$1,products!$A$1:$G$1,0))</f>
        <v>M</v>
      </c>
      <c r="K54" s="1">
        <f>INDEX(products!$A$1:$G$49,MATCH(orders!$D54,products!$A$1:$A$49,0), MATCH(orders!K$1,products!$A$1:$G$1,0))</f>
        <v>0.5</v>
      </c>
      <c r="L54">
        <f>INDEX(products!$A$1:$G$49,MATCH(orders!$D54,products!$A$1:$A$49,0), 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 customers!$C$2:$C$1001,,0)=0,"",_xlfn.XLOOKUP(C55,customers!$A$2:$A$1001, customers!$C$2:$C$1001,,0))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 MATCH(orders!I$1,products!$A$1:$G$1,0))</f>
        <v>Lib</v>
      </c>
      <c r="J55" t="str">
        <f>INDEX(products!$A$1:$G$49,MATCH(orders!$D55,products!$A$1:$A$49,0), MATCH(orders!J$1,products!$A$1:$G$1,0))</f>
        <v>L</v>
      </c>
      <c r="K55" s="1">
        <f>INDEX(products!$A$1:$G$49,MATCH(orders!$D55,products!$A$1:$A$49,0), MATCH(orders!K$1,products!$A$1:$G$1,0))</f>
        <v>2.5</v>
      </c>
      <c r="L55">
        <f>INDEX(products!$A$1:$G$49,MATCH(orders!$D55,products!$A$1:$A$49,0), MATCH(orders!L$1,products!$A$1:$G$1,0))</f>
        <v>36.454999999999998</v>
      </c>
      <c r="M55">
        <f t="shared" si="0"/>
        <v>72.91</v>
      </c>
      <c r="N55" t="str">
        <f t="shared" si="1"/>
        <v>Liberika</v>
      </c>
      <c r="O55" t="str">
        <f t="shared" si="2"/>
        <v>Light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 customers!$C$2:$C$1001,,0)=0,"",_xlfn.XLOOKUP(C56,customers!$A$2:$A$1001, customers!$C$2:$C$1001,,0))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 MATCH(orders!I$1,products!$A$1:$G$1,0))</f>
        <v>Lib</v>
      </c>
      <c r="J56" t="str">
        <f>INDEX(products!$A$1:$G$49,MATCH(orders!$D56,products!$A$1:$A$49,0), MATCH(orders!J$1,products!$A$1:$G$1,0))</f>
        <v>M</v>
      </c>
      <c r="K56" s="1">
        <f>INDEX(products!$A$1:$G$49,MATCH(orders!$D56,products!$A$1:$A$49,0), MATCH(orders!K$1,products!$A$1:$G$1,0))</f>
        <v>1</v>
      </c>
      <c r="L56">
        <f>INDEX(products!$A$1:$G$49,MATCH(orders!$D56,products!$A$1:$A$49,0), MATCH(orders!L$1,products!$A$1:$G$1,0))</f>
        <v>14.55</v>
      </c>
      <c r="M56">
        <f t="shared" si="0"/>
        <v>72.75</v>
      </c>
      <c r="N56" t="str">
        <f t="shared" si="1"/>
        <v>Liberika</v>
      </c>
      <c r="O56" t="str">
        <f t="shared" si="2"/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 customers!$C$2:$C$1001,,0)=0,"",_xlfn.XLOOKUP(C57,customers!$A$2:$A$1001, customers!$C$2:$C$1001,,0))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 MATCH(orders!I$1,products!$A$1:$G$1,0))</f>
        <v>Lib</v>
      </c>
      <c r="J57" t="str">
        <f>INDEX(products!$A$1:$G$49,MATCH(orders!$D57,products!$A$1:$A$49,0), MATCH(orders!J$1,products!$A$1:$G$1,0))</f>
        <v>L</v>
      </c>
      <c r="K57" s="1">
        <f>INDEX(products!$A$1:$G$49,MATCH(orders!$D57,products!$A$1:$A$49,0), MATCH(orders!K$1,products!$A$1:$G$1,0))</f>
        <v>1</v>
      </c>
      <c r="L57">
        <f>INDEX(products!$A$1:$G$49,MATCH(orders!$D57,products!$A$1:$A$49,0), MATCH(orders!L$1,products!$A$1:$G$1,0))</f>
        <v>15.85</v>
      </c>
      <c r="M57">
        <f t="shared" si="0"/>
        <v>47.55</v>
      </c>
      <c r="N57" t="str">
        <f t="shared" si="1"/>
        <v>Liberika</v>
      </c>
      <c r="O57" t="str">
        <f t="shared" si="2"/>
        <v>Light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 customers!$C$2:$C$1001,,0)=0,"",_xlfn.XLOOKUP(C58,customers!$A$2:$A$1001, customers!$C$2:$C$1001,,0))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 MATCH(orders!I$1,products!$A$1:$G$1,0))</f>
        <v>Exc</v>
      </c>
      <c r="J58" t="str">
        <f>INDEX(products!$A$1:$G$49,MATCH(orders!$D58,products!$A$1:$A$49,0), MATCH(orders!J$1,products!$A$1:$G$1,0))</f>
        <v>D</v>
      </c>
      <c r="K58" s="1">
        <f>INDEX(products!$A$1:$G$49,MATCH(orders!$D58,products!$A$1:$A$49,0), MATCH(orders!K$1,products!$A$1:$G$1,0))</f>
        <v>0.2</v>
      </c>
      <c r="L58">
        <f>INDEX(products!$A$1:$G$49,MATCH(orders!$D58,products!$A$1:$A$49,0), 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 customers!$C$2:$C$1001,,0)=0,"",_xlfn.XLOOKUP(C59,customers!$A$2:$A$1001, customers!$C$2:$C$1001,,0))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 MATCH(orders!I$1,products!$A$1:$G$1,0))</f>
        <v>Exc</v>
      </c>
      <c r="J59" t="str">
        <f>INDEX(products!$A$1:$G$49,MATCH(orders!$D59,products!$A$1:$A$49,0), MATCH(orders!J$1,products!$A$1:$G$1,0))</f>
        <v>L</v>
      </c>
      <c r="K59" s="1">
        <f>INDEX(products!$A$1:$G$49,MATCH(orders!$D59,products!$A$1:$A$49,0), MATCH(orders!K$1,products!$A$1:$G$1,0))</f>
        <v>1</v>
      </c>
      <c r="L59">
        <f>INDEX(products!$A$1:$G$49,MATCH(orders!$D59,products!$A$1:$A$49,0), 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 customers!$C$2:$C$1001,,0)=0,"",_xlfn.XLOOKUP(C60,customers!$A$2:$A$1001, customers!$C$2:$C$1001,,0))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 MATCH(orders!I$1,products!$A$1:$G$1,0))</f>
        <v>Lib</v>
      </c>
      <c r="J60" t="str">
        <f>INDEX(products!$A$1:$G$49,MATCH(orders!$D60,products!$A$1:$A$49,0), MATCH(orders!J$1,products!$A$1:$G$1,0))</f>
        <v>D</v>
      </c>
      <c r="K60" s="1">
        <f>INDEX(products!$A$1:$G$49,MATCH(orders!$D60,products!$A$1:$A$49,0), MATCH(orders!K$1,products!$A$1:$G$1,0))</f>
        <v>2.5</v>
      </c>
      <c r="L60">
        <f>INDEX(products!$A$1:$G$49,MATCH(orders!$D60,products!$A$1:$A$49,0), MATCH(orders!L$1,products!$A$1:$G$1,0))</f>
        <v>29.784999999999997</v>
      </c>
      <c r="M60">
        <f t="shared" si="0"/>
        <v>89.35499999999999</v>
      </c>
      <c r="N60" t="str">
        <f t="shared" si="1"/>
        <v>Liberika</v>
      </c>
      <c r="O60" t="str">
        <f t="shared" si="2"/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 customers!$C$2:$C$1001,,0)=0,"",_xlfn.XLOOKUP(C61,customers!$A$2:$A$1001, customers!$C$2:$C$1001,,0))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 MATCH(orders!I$1,products!$A$1:$G$1,0))</f>
        <v>Lib</v>
      </c>
      <c r="J61" t="str">
        <f>INDEX(products!$A$1:$G$49,MATCH(orders!$D61,products!$A$1:$A$49,0), MATCH(orders!J$1,products!$A$1:$G$1,0))</f>
        <v>M</v>
      </c>
      <c r="K61" s="1">
        <f>INDEX(products!$A$1:$G$49,MATCH(orders!$D61,products!$A$1:$A$49,0), MATCH(orders!K$1,products!$A$1:$G$1,0))</f>
        <v>0.5</v>
      </c>
      <c r="L61">
        <f>INDEX(products!$A$1:$G$49,MATCH(orders!$D61,products!$A$1:$A$49,0), MATCH(orders!L$1,products!$A$1:$G$1,0))</f>
        <v>8.73</v>
      </c>
      <c r="M61">
        <f t="shared" si="0"/>
        <v>26.19</v>
      </c>
      <c r="N61" t="str">
        <f t="shared" si="1"/>
        <v>Liberika</v>
      </c>
      <c r="O61" t="str">
        <f t="shared" si="2"/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 customers!$C$2:$C$1001,,0)=0,"",_xlfn.XLOOKUP(C62,customers!$A$2:$A$1001, customers!$C$2:$C$1001,,0))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 MATCH(orders!I$1,products!$A$1:$G$1,0))</f>
        <v>Ara</v>
      </c>
      <c r="J62" t="str">
        <f>INDEX(products!$A$1:$G$49,MATCH(orders!$D62,products!$A$1:$A$49,0), MATCH(orders!J$1,products!$A$1:$G$1,0))</f>
        <v>D</v>
      </c>
      <c r="K62" s="1">
        <f>INDEX(products!$A$1:$G$49,MATCH(orders!$D62,products!$A$1:$A$49,0), MATCH(orders!K$1,products!$A$1:$G$1,0))</f>
        <v>2.5</v>
      </c>
      <c r="L62">
        <f>INDEX(products!$A$1:$G$49,MATCH(orders!$D62,products!$A$1:$A$49,0), MATCH(orders!L$1,products!$A$1:$G$1,0))</f>
        <v>22.884999999999998</v>
      </c>
      <c r="M62">
        <f t="shared" si="0"/>
        <v>114.42499999999998</v>
      </c>
      <c r="N62" t="str">
        <f t="shared" si="1"/>
        <v>Arabika</v>
      </c>
      <c r="O62" t="str">
        <f t="shared" si="2"/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 customers!$C$2:$C$1001,,0)=0,"",_xlfn.XLOOKUP(C63,customers!$A$2:$A$1001, customers!$C$2:$C$1001,,0))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 MATCH(orders!I$1,products!$A$1:$G$1,0))</f>
        <v>Rob</v>
      </c>
      <c r="J63" t="str">
        <f>INDEX(products!$A$1:$G$49,MATCH(orders!$D63,products!$A$1:$A$49,0), MATCH(orders!J$1,products!$A$1:$G$1,0))</f>
        <v>D</v>
      </c>
      <c r="K63" s="1">
        <f>INDEX(products!$A$1:$G$49,MATCH(orders!$D63,products!$A$1:$A$49,0), MATCH(orders!K$1,products!$A$1:$G$1,0))</f>
        <v>0.5</v>
      </c>
      <c r="L63">
        <f>INDEX(products!$A$1:$G$49,MATCH(orders!$D63,products!$A$1:$A$49,0), 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 customers!$C$2:$C$1001,,0)=0,"",_xlfn.XLOOKUP(C64,customers!$A$2:$A$1001, customers!$C$2:$C$1001,,0))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 MATCH(orders!I$1,products!$A$1:$G$1,0))</f>
        <v>Lib</v>
      </c>
      <c r="J64" t="str">
        <f>INDEX(products!$A$1:$G$49,MATCH(orders!$D64,products!$A$1:$A$49,0), MATCH(orders!J$1,products!$A$1:$G$1,0))</f>
        <v>L</v>
      </c>
      <c r="K64" s="1">
        <f>INDEX(products!$A$1:$G$49,MATCH(orders!$D64,products!$A$1:$A$49,0), MATCH(orders!K$1,products!$A$1:$G$1,0))</f>
        <v>0.2</v>
      </c>
      <c r="L64">
        <f>INDEX(products!$A$1:$G$49,MATCH(orders!$D64,products!$A$1:$A$49,0), MATCH(orders!L$1,products!$A$1:$G$1,0))</f>
        <v>4.7549999999999999</v>
      </c>
      <c r="M64">
        <f t="shared" si="0"/>
        <v>23.774999999999999</v>
      </c>
      <c r="N64" t="str">
        <f t="shared" si="1"/>
        <v>Liberika</v>
      </c>
      <c r="O64" t="str">
        <f t="shared" si="2"/>
        <v>Light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 customers!$C$2:$C$1001,,0)=0,"",_xlfn.XLOOKUP(C65,customers!$A$2:$A$1001, customers!$C$2:$C$1001,,0))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 MATCH(orders!I$1,products!$A$1:$G$1,0))</f>
        <v>Ara</v>
      </c>
      <c r="J65" t="str">
        <f>INDEX(products!$A$1:$G$49,MATCH(orders!$D65,products!$A$1:$A$49,0), MATCH(orders!J$1,products!$A$1:$G$1,0))</f>
        <v>M</v>
      </c>
      <c r="K65" s="1">
        <f>INDEX(products!$A$1:$G$49,MATCH(orders!$D65,products!$A$1:$A$49,0), MATCH(orders!K$1,products!$A$1:$G$1,0))</f>
        <v>0.5</v>
      </c>
      <c r="L65">
        <f>INDEX(products!$A$1:$G$49,MATCH(orders!$D65,products!$A$1:$A$49,0), MATCH(orders!L$1,products!$A$1:$G$1,0))</f>
        <v>6.75</v>
      </c>
      <c r="M65">
        <f t="shared" si="0"/>
        <v>6.75</v>
      </c>
      <c r="N65" t="str">
        <f t="shared" si="1"/>
        <v>Arabika</v>
      </c>
      <c r="O65" t="str">
        <f t="shared" si="2"/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 customers!$C$2:$C$1001,,0)=0,"",_xlfn.XLOOKUP(C66,customers!$A$2:$A$1001, customers!$C$2:$C$1001,,0))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 MATCH(orders!I$1,products!$A$1:$G$1,0))</f>
        <v>Rob</v>
      </c>
      <c r="J66" t="str">
        <f>INDEX(products!$A$1:$G$49,MATCH(orders!$D66,products!$A$1:$A$49,0), MATCH(orders!J$1,products!$A$1:$G$1,0))</f>
        <v>M</v>
      </c>
      <c r="K66" s="1">
        <f>INDEX(products!$A$1:$G$49,MATCH(orders!$D66,products!$A$1:$A$49,0), MATCH(orders!K$1,products!$A$1:$G$1,0))</f>
        <v>0.5</v>
      </c>
      <c r="L66">
        <f>INDEX(products!$A$1:$G$49,MATCH(orders!$D66,products!$A$1:$A$49,0), 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 customers!$C$2:$C$1001,,0)=0,"",_xlfn.XLOOKUP(C67,customers!$A$2:$A$1001, customers!$C$2:$C$1001,,0))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 MATCH(orders!I$1,products!$A$1:$G$1,0))</f>
        <v>Rob</v>
      </c>
      <c r="J67" t="str">
        <f>INDEX(products!$A$1:$G$49,MATCH(orders!$D67,products!$A$1:$A$49,0), MATCH(orders!J$1,products!$A$1:$G$1,0))</f>
        <v>D</v>
      </c>
      <c r="K67" s="1">
        <f>INDEX(products!$A$1:$G$49,MATCH(orders!$D67,products!$A$1:$A$49,0), MATCH(orders!K$1,products!$A$1:$G$1,0))</f>
        <v>2.5</v>
      </c>
      <c r="L67">
        <f>INDEX(products!$A$1:$G$49,MATCH(orders!$D67,products!$A$1:$A$49,0), 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IF(I67="Rob","Robusta", IF(I67="Exc","Excelsa", IF(I67="Ara","Arabika",IF(I67="Lib","Liberika"))))</f>
        <v>Robusta</v>
      </c>
      <c r="O67" t="str">
        <f t="shared" ref="O67:O130" si="5">IF(J67="M","Medium",IF(J67="L","Light",IF(J67="D","Dark","")))</f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 customers!$C$2:$C$1001,,0)=0,"",_xlfn.XLOOKUP(C68,customers!$A$2:$A$1001, customers!$C$2:$C$1001,,0))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 MATCH(orders!I$1,products!$A$1:$G$1,0))</f>
        <v>Rob</v>
      </c>
      <c r="J68" t="str">
        <f>INDEX(products!$A$1:$G$49,MATCH(orders!$D68,products!$A$1:$A$49,0), MATCH(orders!J$1,products!$A$1:$G$1,0))</f>
        <v>L</v>
      </c>
      <c r="K68" s="1">
        <f>INDEX(products!$A$1:$G$49,MATCH(orders!$D68,products!$A$1:$A$49,0), MATCH(orders!K$1,products!$A$1:$G$1,0))</f>
        <v>0.5</v>
      </c>
      <c r="L68">
        <f>INDEX(products!$A$1:$G$49,MATCH(orders!$D68,products!$A$1:$A$49,0), 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 customers!$C$2:$C$1001,,0)=0,"",_xlfn.XLOOKUP(C69,customers!$A$2:$A$1001, customers!$C$2:$C$1001,,0))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 MATCH(orders!I$1,products!$A$1:$G$1,0))</f>
        <v>Lib</v>
      </c>
      <c r="J69" t="str">
        <f>INDEX(products!$A$1:$G$49,MATCH(orders!$D69,products!$A$1:$A$49,0), MATCH(orders!J$1,products!$A$1:$G$1,0))</f>
        <v>L</v>
      </c>
      <c r="K69" s="1">
        <f>INDEX(products!$A$1:$G$49,MATCH(orders!$D69,products!$A$1:$A$49,0), MATCH(orders!K$1,products!$A$1:$G$1,0))</f>
        <v>0.2</v>
      </c>
      <c r="L69">
        <f>INDEX(products!$A$1:$G$49,MATCH(orders!$D69,products!$A$1:$A$49,0), MATCH(orders!L$1,products!$A$1:$G$1,0))</f>
        <v>4.7549999999999999</v>
      </c>
      <c r="M69">
        <f t="shared" si="3"/>
        <v>9.51</v>
      </c>
      <c r="N69" t="str">
        <f t="shared" si="4"/>
        <v>Liberika</v>
      </c>
      <c r="O69" t="str">
        <f t="shared" si="5"/>
        <v>Light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 customers!$C$2:$C$1001,,0)=0,"",_xlfn.XLOOKUP(C70,customers!$A$2:$A$1001, customers!$C$2:$C$1001,,0))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 MATCH(orders!I$1,products!$A$1:$G$1,0))</f>
        <v>Rob</v>
      </c>
      <c r="J70" t="str">
        <f>INDEX(products!$A$1:$G$49,MATCH(orders!$D70,products!$A$1:$A$49,0), MATCH(orders!J$1,products!$A$1:$G$1,0))</f>
        <v>M</v>
      </c>
      <c r="K70" s="1">
        <f>INDEX(products!$A$1:$G$49,MATCH(orders!$D70,products!$A$1:$A$49,0), MATCH(orders!K$1,products!$A$1:$G$1,0))</f>
        <v>0.2</v>
      </c>
      <c r="L70">
        <f>INDEX(products!$A$1:$G$49,MATCH(orders!$D70,products!$A$1:$A$49,0), 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 customers!$C$2:$C$1001,,0)=0,"",_xlfn.XLOOKUP(C71,customers!$A$2:$A$1001, customers!$C$2:$C$1001,,0))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 MATCH(orders!I$1,products!$A$1:$G$1,0))</f>
        <v>Rob</v>
      </c>
      <c r="J71" t="str">
        <f>INDEX(products!$A$1:$G$49,MATCH(orders!$D71,products!$A$1:$A$49,0), MATCH(orders!J$1,products!$A$1:$G$1,0))</f>
        <v>M</v>
      </c>
      <c r="K71" s="1">
        <f>INDEX(products!$A$1:$G$49,MATCH(orders!$D71,products!$A$1:$A$49,0), MATCH(orders!K$1,products!$A$1:$G$1,0))</f>
        <v>1</v>
      </c>
      <c r="L71">
        <f>INDEX(products!$A$1:$G$49,MATCH(orders!$D71,products!$A$1:$A$49,0), 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 customers!$C$2:$C$1001,,0)=0,"",_xlfn.XLOOKUP(C72,customers!$A$2:$A$1001, customers!$C$2:$C$1001,,0))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 MATCH(orders!I$1,products!$A$1:$G$1,0))</f>
        <v>Exc</v>
      </c>
      <c r="J72" t="str">
        <f>INDEX(products!$A$1:$G$49,MATCH(orders!$D72,products!$A$1:$A$49,0), MATCH(orders!J$1,products!$A$1:$G$1,0))</f>
        <v>L</v>
      </c>
      <c r="K72" s="1">
        <f>INDEX(products!$A$1:$G$49,MATCH(orders!$D72,products!$A$1:$A$49,0), MATCH(orders!K$1,products!$A$1:$G$1,0))</f>
        <v>2.5</v>
      </c>
      <c r="L72">
        <f>INDEX(products!$A$1:$G$49,MATCH(orders!$D72,products!$A$1:$A$49,0), 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 customers!$C$2:$C$1001,,0)=0,"",_xlfn.XLOOKUP(C73,customers!$A$2:$A$1001, customers!$C$2:$C$1001,,0))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 MATCH(orders!I$1,products!$A$1:$G$1,0))</f>
        <v>Lib</v>
      </c>
      <c r="J73" t="str">
        <f>INDEX(products!$A$1:$G$49,MATCH(orders!$D73,products!$A$1:$A$49,0), MATCH(orders!J$1,products!$A$1:$G$1,0))</f>
        <v>L</v>
      </c>
      <c r="K73" s="1">
        <f>INDEX(products!$A$1:$G$49,MATCH(orders!$D73,products!$A$1:$A$49,0), MATCH(orders!K$1,products!$A$1:$G$1,0))</f>
        <v>0.2</v>
      </c>
      <c r="L73">
        <f>INDEX(products!$A$1:$G$49,MATCH(orders!$D73,products!$A$1:$A$49,0), MATCH(orders!L$1,products!$A$1:$G$1,0))</f>
        <v>4.7549999999999999</v>
      </c>
      <c r="M73">
        <f t="shared" si="3"/>
        <v>9.51</v>
      </c>
      <c r="N73" t="str">
        <f t="shared" si="4"/>
        <v>Liberika</v>
      </c>
      <c r="O73" t="str">
        <f t="shared" si="5"/>
        <v>Light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 customers!$C$2:$C$1001,,0)=0,"",_xlfn.XLOOKUP(C74,customers!$A$2:$A$1001, customers!$C$2:$C$1001,,0))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 MATCH(orders!I$1,products!$A$1:$G$1,0))</f>
        <v>Ara</v>
      </c>
      <c r="J74" t="str">
        <f>INDEX(products!$A$1:$G$49,MATCH(orders!$D74,products!$A$1:$A$49,0), MATCH(orders!J$1,products!$A$1:$G$1,0))</f>
        <v>M</v>
      </c>
      <c r="K74" s="1">
        <f>INDEX(products!$A$1:$G$49,MATCH(orders!$D74,products!$A$1:$A$49,0), MATCH(orders!K$1,products!$A$1:$G$1,0))</f>
        <v>2.5</v>
      </c>
      <c r="L74">
        <f>INDEX(products!$A$1:$G$49,MATCH(orders!$D74,products!$A$1:$A$49,0), MATCH(orders!L$1,products!$A$1:$G$1,0))</f>
        <v>25.874999999999996</v>
      </c>
      <c r="M74">
        <f t="shared" si="3"/>
        <v>77.624999999999986</v>
      </c>
      <c r="N74" t="str">
        <f t="shared" si="4"/>
        <v>Arabika</v>
      </c>
      <c r="O74" t="str">
        <f t="shared" si="5"/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 customers!$C$2:$C$1001,,0)=0,"",_xlfn.XLOOKUP(C75,customers!$A$2:$A$1001, customers!$C$2:$C$1001,,0))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 MATCH(orders!I$1,products!$A$1:$G$1,0))</f>
        <v>Lib</v>
      </c>
      <c r="J75" t="str">
        <f>INDEX(products!$A$1:$G$49,MATCH(orders!$D75,products!$A$1:$A$49,0), MATCH(orders!J$1,products!$A$1:$G$1,0))</f>
        <v>M</v>
      </c>
      <c r="K75" s="1">
        <f>INDEX(products!$A$1:$G$49,MATCH(orders!$D75,products!$A$1:$A$49,0), MATCH(orders!K$1,products!$A$1:$G$1,0))</f>
        <v>0.2</v>
      </c>
      <c r="L75">
        <f>INDEX(products!$A$1:$G$49,MATCH(orders!$D75,products!$A$1:$A$49,0), MATCH(orders!L$1,products!$A$1:$G$1,0))</f>
        <v>4.3650000000000002</v>
      </c>
      <c r="M75">
        <f t="shared" si="3"/>
        <v>21.825000000000003</v>
      </c>
      <c r="N75" t="str">
        <f t="shared" si="4"/>
        <v>Liberika</v>
      </c>
      <c r="O75" t="str">
        <f t="shared" si="5"/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 customers!$C$2:$C$1001,,0)=0,"",_xlfn.XLOOKUP(C76,customers!$A$2:$A$1001, customers!$C$2:$C$1001,,0))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 MATCH(orders!I$1,products!$A$1:$G$1,0))</f>
        <v>Exc</v>
      </c>
      <c r="J76" t="str">
        <f>INDEX(products!$A$1:$G$49,MATCH(orders!$D76,products!$A$1:$A$49,0), MATCH(orders!J$1,products!$A$1:$G$1,0))</f>
        <v>L</v>
      </c>
      <c r="K76" s="1">
        <f>INDEX(products!$A$1:$G$49,MATCH(orders!$D76,products!$A$1:$A$49,0), MATCH(orders!K$1,products!$A$1:$G$1,0))</f>
        <v>0.5</v>
      </c>
      <c r="L76">
        <f>INDEX(products!$A$1:$G$49,MATCH(orders!$D76,products!$A$1:$A$49,0), 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 customers!$C$2:$C$1001,,0)=0,"",_xlfn.XLOOKUP(C77,customers!$A$2:$A$1001, customers!$C$2:$C$1001,,0))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 MATCH(orders!I$1,products!$A$1:$G$1,0))</f>
        <v>Rob</v>
      </c>
      <c r="J77" t="str">
        <f>INDEX(products!$A$1:$G$49,MATCH(orders!$D77,products!$A$1:$A$49,0), MATCH(orders!J$1,products!$A$1:$G$1,0))</f>
        <v>D</v>
      </c>
      <c r="K77" s="1">
        <f>INDEX(products!$A$1:$G$49,MATCH(orders!$D77,products!$A$1:$A$49,0), MATCH(orders!K$1,products!$A$1:$G$1,0))</f>
        <v>1</v>
      </c>
      <c r="L77">
        <f>INDEX(products!$A$1:$G$49,MATCH(orders!$D77,products!$A$1:$A$49,0), 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 customers!$C$2:$C$1001,,0)=0,"",_xlfn.XLOOKUP(C78,customers!$A$2:$A$1001, customers!$C$2:$C$1001,,0))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 MATCH(orders!I$1,products!$A$1:$G$1,0))</f>
        <v>Rob</v>
      </c>
      <c r="J78" t="str">
        <f>INDEX(products!$A$1:$G$49,MATCH(orders!$D78,products!$A$1:$A$49,0), MATCH(orders!J$1,products!$A$1:$G$1,0))</f>
        <v>L</v>
      </c>
      <c r="K78" s="1">
        <f>INDEX(products!$A$1:$G$49,MATCH(orders!$D78,products!$A$1:$A$49,0), MATCH(orders!K$1,products!$A$1:$G$1,0))</f>
        <v>0.2</v>
      </c>
      <c r="L78">
        <f>INDEX(products!$A$1:$G$49,MATCH(orders!$D78,products!$A$1:$A$49,0), 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 customers!$C$2:$C$1001,,0)=0,"",_xlfn.XLOOKUP(C79,customers!$A$2:$A$1001, customers!$C$2:$C$1001,,0))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 MATCH(orders!I$1,products!$A$1:$G$1,0))</f>
        <v>Exc</v>
      </c>
      <c r="J79" t="str">
        <f>INDEX(products!$A$1:$G$49,MATCH(orders!$D79,products!$A$1:$A$49,0), MATCH(orders!J$1,products!$A$1:$G$1,0))</f>
        <v>D</v>
      </c>
      <c r="K79" s="1">
        <f>INDEX(products!$A$1:$G$49,MATCH(orders!$D79,products!$A$1:$A$49,0), MATCH(orders!K$1,products!$A$1:$G$1,0))</f>
        <v>0.2</v>
      </c>
      <c r="L79">
        <f>INDEX(products!$A$1:$G$49,MATCH(orders!$D79,products!$A$1:$A$49,0), 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 customers!$C$2:$C$1001,,0)=0,"",_xlfn.XLOOKUP(C80,customers!$A$2:$A$1001, customers!$C$2:$C$1001,,0))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 MATCH(orders!I$1,products!$A$1:$G$1,0))</f>
        <v>Ara</v>
      </c>
      <c r="J80" t="str">
        <f>INDEX(products!$A$1:$G$49,MATCH(orders!$D80,products!$A$1:$A$49,0), MATCH(orders!J$1,products!$A$1:$G$1,0))</f>
        <v>M</v>
      </c>
      <c r="K80" s="1">
        <f>INDEX(products!$A$1:$G$49,MATCH(orders!$D80,products!$A$1:$A$49,0), MATCH(orders!K$1,products!$A$1:$G$1,0))</f>
        <v>0.5</v>
      </c>
      <c r="L80">
        <f>INDEX(products!$A$1:$G$49,MATCH(orders!$D80,products!$A$1:$A$49,0), MATCH(orders!L$1,products!$A$1:$G$1,0))</f>
        <v>6.75</v>
      </c>
      <c r="M80">
        <f t="shared" si="3"/>
        <v>40.5</v>
      </c>
      <c r="N80" t="str">
        <f t="shared" si="4"/>
        <v>Arabika</v>
      </c>
      <c r="O80" t="str">
        <f t="shared" si="5"/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 customers!$C$2:$C$1001,,0)=0,"",_xlfn.XLOOKUP(C81,customers!$A$2:$A$1001, customers!$C$2:$C$1001,,0))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 MATCH(orders!I$1,products!$A$1:$G$1,0))</f>
        <v>Rob</v>
      </c>
      <c r="J81" t="str">
        <f>INDEX(products!$A$1:$G$49,MATCH(orders!$D81,products!$A$1:$A$49,0), MATCH(orders!J$1,products!$A$1:$G$1,0))</f>
        <v>L</v>
      </c>
      <c r="K81" s="1">
        <f>INDEX(products!$A$1:$G$49,MATCH(orders!$D81,products!$A$1:$A$49,0), MATCH(orders!K$1,products!$A$1:$G$1,0))</f>
        <v>1</v>
      </c>
      <c r="L81">
        <f>INDEX(products!$A$1:$G$49,MATCH(orders!$D81,products!$A$1:$A$49,0), 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 customers!$C$2:$C$1001,,0)=0,"",_xlfn.XLOOKUP(C82,customers!$A$2:$A$1001, customers!$C$2:$C$1001,,0))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 MATCH(orders!I$1,products!$A$1:$G$1,0))</f>
        <v>Ara</v>
      </c>
      <c r="J82" t="str">
        <f>INDEX(products!$A$1:$G$49,MATCH(orders!$D82,products!$A$1:$A$49,0), MATCH(orders!J$1,products!$A$1:$G$1,0))</f>
        <v>L</v>
      </c>
      <c r="K82" s="1">
        <f>INDEX(products!$A$1:$G$49,MATCH(orders!$D82,products!$A$1:$A$49,0), MATCH(orders!K$1,products!$A$1:$G$1,0))</f>
        <v>0.5</v>
      </c>
      <c r="L82">
        <f>INDEX(products!$A$1:$G$49,MATCH(orders!$D82,products!$A$1:$A$49,0), MATCH(orders!L$1,products!$A$1:$G$1,0))</f>
        <v>7.77</v>
      </c>
      <c r="M82">
        <f t="shared" si="3"/>
        <v>38.849999999999994</v>
      </c>
      <c r="N82" t="str">
        <f t="shared" si="4"/>
        <v>Arabika</v>
      </c>
      <c r="O82" t="str">
        <f t="shared" si="5"/>
        <v>Light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 customers!$C$2:$C$1001,,0)=0,"",_xlfn.XLOOKUP(C83,customers!$A$2:$A$1001, customers!$C$2:$C$1001,,0))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 MATCH(orders!I$1,products!$A$1:$G$1,0))</f>
        <v>Lib</v>
      </c>
      <c r="J83" t="str">
        <f>INDEX(products!$A$1:$G$49,MATCH(orders!$D83,products!$A$1:$A$49,0), MATCH(orders!J$1,products!$A$1:$G$1,0))</f>
        <v>L</v>
      </c>
      <c r="K83" s="1">
        <f>INDEX(products!$A$1:$G$49,MATCH(orders!$D83,products!$A$1:$A$49,0), MATCH(orders!K$1,products!$A$1:$G$1,0))</f>
        <v>2.5</v>
      </c>
      <c r="L83">
        <f>INDEX(products!$A$1:$G$49,MATCH(orders!$D83,products!$A$1:$A$49,0), MATCH(orders!L$1,products!$A$1:$G$1,0))</f>
        <v>36.454999999999998</v>
      </c>
      <c r="M83">
        <f t="shared" si="3"/>
        <v>109.36499999999999</v>
      </c>
      <c r="N83" t="str">
        <f t="shared" si="4"/>
        <v>Liberika</v>
      </c>
      <c r="O83" t="str">
        <f t="shared" si="5"/>
        <v>Light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 customers!$C$2:$C$1001,,0)=0,"",_xlfn.XLOOKUP(C84,customers!$A$2:$A$1001, customers!$C$2:$C$1001,,0))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 MATCH(orders!I$1,products!$A$1:$G$1,0))</f>
        <v>Lib</v>
      </c>
      <c r="J84" t="str">
        <f>INDEX(products!$A$1:$G$49,MATCH(orders!$D84,products!$A$1:$A$49,0), MATCH(orders!J$1,products!$A$1:$G$1,0))</f>
        <v>M</v>
      </c>
      <c r="K84" s="1">
        <f>INDEX(products!$A$1:$G$49,MATCH(orders!$D84,products!$A$1:$A$49,0), MATCH(orders!K$1,products!$A$1:$G$1,0))</f>
        <v>2.5</v>
      </c>
      <c r="L84">
        <f>INDEX(products!$A$1:$G$49,MATCH(orders!$D84,products!$A$1:$A$49,0), MATCH(orders!L$1,products!$A$1:$G$1,0))</f>
        <v>33.464999999999996</v>
      </c>
      <c r="M84">
        <f t="shared" si="3"/>
        <v>100.39499999999998</v>
      </c>
      <c r="N84" t="str">
        <f t="shared" si="4"/>
        <v>Liberika</v>
      </c>
      <c r="O84" t="str">
        <f t="shared" si="5"/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 customers!$C$2:$C$1001,,0)=0,"",_xlfn.XLOOKUP(C85,customers!$A$2:$A$1001, customers!$C$2:$C$1001,,0))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 MATCH(orders!I$1,products!$A$1:$G$1,0))</f>
        <v>Rob</v>
      </c>
      <c r="J85" t="str">
        <f>INDEX(products!$A$1:$G$49,MATCH(orders!$D85,products!$A$1:$A$49,0), MATCH(orders!J$1,products!$A$1:$G$1,0))</f>
        <v>D</v>
      </c>
      <c r="K85" s="1">
        <f>INDEX(products!$A$1:$G$49,MATCH(orders!$D85,products!$A$1:$A$49,0), MATCH(orders!K$1,products!$A$1:$G$1,0))</f>
        <v>2.5</v>
      </c>
      <c r="L85">
        <f>INDEX(products!$A$1:$G$49,MATCH(orders!$D85,products!$A$1:$A$49,0), 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 customers!$C$2:$C$1001,,0)=0,"",_xlfn.XLOOKUP(C86,customers!$A$2:$A$1001, customers!$C$2:$C$1001,,0))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 MATCH(orders!I$1,products!$A$1:$G$1,0))</f>
        <v>Lib</v>
      </c>
      <c r="J86" t="str">
        <f>INDEX(products!$A$1:$G$49,MATCH(orders!$D86,products!$A$1:$A$49,0), MATCH(orders!J$1,products!$A$1:$G$1,0))</f>
        <v>L</v>
      </c>
      <c r="K86" s="1">
        <f>INDEX(products!$A$1:$G$49,MATCH(orders!$D86,products!$A$1:$A$49,0), MATCH(orders!K$1,products!$A$1:$G$1,0))</f>
        <v>0.5</v>
      </c>
      <c r="L86">
        <f>INDEX(products!$A$1:$G$49,MATCH(orders!$D86,products!$A$1:$A$49,0), MATCH(orders!L$1,products!$A$1:$G$1,0))</f>
        <v>9.51</v>
      </c>
      <c r="M86">
        <f t="shared" si="3"/>
        <v>9.51</v>
      </c>
      <c r="N86" t="str">
        <f t="shared" si="4"/>
        <v>Liberika</v>
      </c>
      <c r="O86" t="str">
        <f t="shared" si="5"/>
        <v>Light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 customers!$C$2:$C$1001,,0)=0,"",_xlfn.XLOOKUP(C87,customers!$A$2:$A$1001, customers!$C$2:$C$1001,,0))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 MATCH(orders!I$1,products!$A$1:$G$1,0))</f>
        <v>Ara</v>
      </c>
      <c r="J87" t="str">
        <f>INDEX(products!$A$1:$G$49,MATCH(orders!$D87,products!$A$1:$A$49,0), MATCH(orders!J$1,products!$A$1:$G$1,0))</f>
        <v>L</v>
      </c>
      <c r="K87" s="1">
        <f>INDEX(products!$A$1:$G$49,MATCH(orders!$D87,products!$A$1:$A$49,0), MATCH(orders!K$1,products!$A$1:$G$1,0))</f>
        <v>2.5</v>
      </c>
      <c r="L87">
        <f>INDEX(products!$A$1:$G$49,MATCH(orders!$D87,products!$A$1:$A$49,0), MATCH(orders!L$1,products!$A$1:$G$1,0))</f>
        <v>29.784999999999997</v>
      </c>
      <c r="M87">
        <f t="shared" si="3"/>
        <v>89.35499999999999</v>
      </c>
      <c r="N87" t="str">
        <f t="shared" si="4"/>
        <v>Arabika</v>
      </c>
      <c r="O87" t="str">
        <f t="shared" si="5"/>
        <v>Light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 customers!$C$2:$C$1001,,0)=0,"",_xlfn.XLOOKUP(C88,customers!$A$2:$A$1001, customers!$C$2:$C$1001,,0))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 MATCH(orders!I$1,products!$A$1:$G$1,0))</f>
        <v>Ara</v>
      </c>
      <c r="J88" t="str">
        <f>INDEX(products!$A$1:$G$49,MATCH(orders!$D88,products!$A$1:$A$49,0), MATCH(orders!J$1,products!$A$1:$G$1,0))</f>
        <v>D</v>
      </c>
      <c r="K88" s="1">
        <f>INDEX(products!$A$1:$G$49,MATCH(orders!$D88,products!$A$1:$A$49,0), MATCH(orders!K$1,products!$A$1:$G$1,0))</f>
        <v>0.2</v>
      </c>
      <c r="L88">
        <f>INDEX(products!$A$1:$G$49,MATCH(orders!$D88,products!$A$1:$A$49,0), MATCH(orders!L$1,products!$A$1:$G$1,0))</f>
        <v>2.9849999999999999</v>
      </c>
      <c r="M88">
        <f t="shared" si="3"/>
        <v>11.94</v>
      </c>
      <c r="N88" t="str">
        <f t="shared" si="4"/>
        <v>Arabika</v>
      </c>
      <c r="O88" t="str">
        <f t="shared" si="5"/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 customers!$C$2:$C$1001,,0)=0,"",_xlfn.XLOOKUP(C89,customers!$A$2:$A$1001, customers!$C$2:$C$1001,,0))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 MATCH(orders!I$1,products!$A$1:$G$1,0))</f>
        <v>Ara</v>
      </c>
      <c r="J89" t="str">
        <f>INDEX(products!$A$1:$G$49,MATCH(orders!$D89,products!$A$1:$A$49,0), MATCH(orders!J$1,products!$A$1:$G$1,0))</f>
        <v>M</v>
      </c>
      <c r="K89" s="1">
        <f>INDEX(products!$A$1:$G$49,MATCH(orders!$D89,products!$A$1:$A$49,0), MATCH(orders!K$1,products!$A$1:$G$1,0))</f>
        <v>1</v>
      </c>
      <c r="L89">
        <f>INDEX(products!$A$1:$G$49,MATCH(orders!$D89,products!$A$1:$A$49,0), MATCH(orders!L$1,products!$A$1:$G$1,0))</f>
        <v>11.25</v>
      </c>
      <c r="M89">
        <f t="shared" si="3"/>
        <v>33.75</v>
      </c>
      <c r="N89" t="str">
        <f t="shared" si="4"/>
        <v>Arabika</v>
      </c>
      <c r="O89" t="str">
        <f t="shared" si="5"/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 customers!$C$2:$C$1001,,0)=0,"",_xlfn.XLOOKUP(C90,customers!$A$2:$A$1001, customers!$C$2:$C$1001,,0))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 MATCH(orders!I$1,products!$A$1:$G$1,0))</f>
        <v>Rob</v>
      </c>
      <c r="J90" t="str">
        <f>INDEX(products!$A$1:$G$49,MATCH(orders!$D90,products!$A$1:$A$49,0), MATCH(orders!J$1,products!$A$1:$G$1,0))</f>
        <v>L</v>
      </c>
      <c r="K90" s="1">
        <f>INDEX(products!$A$1:$G$49,MATCH(orders!$D90,products!$A$1:$A$49,0), MATCH(orders!K$1,products!$A$1:$G$1,0))</f>
        <v>1</v>
      </c>
      <c r="L90">
        <f>INDEX(products!$A$1:$G$49,MATCH(orders!$D90,products!$A$1:$A$49,0), 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 customers!$C$2:$C$1001,,0)=0,"",_xlfn.XLOOKUP(C91,customers!$A$2:$A$1001, customers!$C$2:$C$1001,,0))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 MATCH(orders!I$1,products!$A$1:$G$1,0))</f>
        <v>Ara</v>
      </c>
      <c r="J91" t="str">
        <f>INDEX(products!$A$1:$G$49,MATCH(orders!$D91,products!$A$1:$A$49,0), MATCH(orders!J$1,products!$A$1:$G$1,0))</f>
        <v>L</v>
      </c>
      <c r="K91" s="1">
        <f>INDEX(products!$A$1:$G$49,MATCH(orders!$D91,products!$A$1:$A$49,0), MATCH(orders!K$1,products!$A$1:$G$1,0))</f>
        <v>1</v>
      </c>
      <c r="L91">
        <f>INDEX(products!$A$1:$G$49,MATCH(orders!$D91,products!$A$1:$A$49,0), MATCH(orders!L$1,products!$A$1:$G$1,0))</f>
        <v>12.95</v>
      </c>
      <c r="M91">
        <f t="shared" si="3"/>
        <v>77.699999999999989</v>
      </c>
      <c r="N91" t="str">
        <f t="shared" si="4"/>
        <v>Arabika</v>
      </c>
      <c r="O91" t="str">
        <f t="shared" si="5"/>
        <v>Light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 customers!$C$2:$C$1001,,0)=0,"",_xlfn.XLOOKUP(C92,customers!$A$2:$A$1001, customers!$C$2:$C$1001,,0))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 MATCH(orders!I$1,products!$A$1:$G$1,0))</f>
        <v>Ara</v>
      </c>
      <c r="J92" t="str">
        <f>INDEX(products!$A$1:$G$49,MATCH(orders!$D92,products!$A$1:$A$49,0), MATCH(orders!J$1,products!$A$1:$G$1,0))</f>
        <v>L</v>
      </c>
      <c r="K92" s="1">
        <f>INDEX(products!$A$1:$G$49,MATCH(orders!$D92,products!$A$1:$A$49,0), MATCH(orders!K$1,products!$A$1:$G$1,0))</f>
        <v>1</v>
      </c>
      <c r="L92">
        <f>INDEX(products!$A$1:$G$49,MATCH(orders!$D92,products!$A$1:$A$49,0), MATCH(orders!L$1,products!$A$1:$G$1,0))</f>
        <v>12.95</v>
      </c>
      <c r="M92">
        <f t="shared" si="3"/>
        <v>51.8</v>
      </c>
      <c r="N92" t="str">
        <f t="shared" si="4"/>
        <v>Arabika</v>
      </c>
      <c r="O92" t="str">
        <f t="shared" si="5"/>
        <v>Light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 customers!$C$2:$C$1001,,0)=0,"",_xlfn.XLOOKUP(C93,customers!$A$2:$A$1001, customers!$C$2:$C$1001,,0))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 MATCH(orders!I$1,products!$A$1:$G$1,0))</f>
        <v>Ara</v>
      </c>
      <c r="J93" t="str">
        <f>INDEX(products!$A$1:$G$49,MATCH(orders!$D93,products!$A$1:$A$49,0), MATCH(orders!J$1,products!$A$1:$G$1,0))</f>
        <v>M</v>
      </c>
      <c r="K93" s="1">
        <f>INDEX(products!$A$1:$G$49,MATCH(orders!$D93,products!$A$1:$A$49,0), MATCH(orders!K$1,products!$A$1:$G$1,0))</f>
        <v>2.5</v>
      </c>
      <c r="L93">
        <f>INDEX(products!$A$1:$G$49,MATCH(orders!$D93,products!$A$1:$A$49,0), MATCH(orders!L$1,products!$A$1:$G$1,0))</f>
        <v>25.874999999999996</v>
      </c>
      <c r="M93">
        <f t="shared" si="3"/>
        <v>103.49999999999999</v>
      </c>
      <c r="N93" t="str">
        <f t="shared" si="4"/>
        <v>Arabika</v>
      </c>
      <c r="O93" t="str">
        <f t="shared" si="5"/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 customers!$C$2:$C$1001,,0)=0,"",_xlfn.XLOOKUP(C94,customers!$A$2:$A$1001, customers!$C$2:$C$1001,,0))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 MATCH(orders!I$1,products!$A$1:$G$1,0))</f>
        <v>Exc</v>
      </c>
      <c r="J94" t="str">
        <f>INDEX(products!$A$1:$G$49,MATCH(orders!$D94,products!$A$1:$A$49,0), MATCH(orders!J$1,products!$A$1:$G$1,0))</f>
        <v>L</v>
      </c>
      <c r="K94" s="1">
        <f>INDEX(products!$A$1:$G$49,MATCH(orders!$D94,products!$A$1:$A$49,0), MATCH(orders!K$1,products!$A$1:$G$1,0))</f>
        <v>1</v>
      </c>
      <c r="L94">
        <f>INDEX(products!$A$1:$G$49,MATCH(orders!$D94,products!$A$1:$A$49,0), 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 customers!$C$2:$C$1001,,0)=0,"",_xlfn.XLOOKUP(C95,customers!$A$2:$A$1001, customers!$C$2:$C$1001,,0))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 MATCH(orders!I$1,products!$A$1:$G$1,0))</f>
        <v>Exc</v>
      </c>
      <c r="J95" t="str">
        <f>INDEX(products!$A$1:$G$49,MATCH(orders!$D95,products!$A$1:$A$49,0), MATCH(orders!J$1,products!$A$1:$G$1,0))</f>
        <v>L</v>
      </c>
      <c r="K95" s="1">
        <f>INDEX(products!$A$1:$G$49,MATCH(orders!$D95,products!$A$1:$A$49,0), MATCH(orders!K$1,products!$A$1:$G$1,0))</f>
        <v>0.5</v>
      </c>
      <c r="L95">
        <f>INDEX(products!$A$1:$G$49,MATCH(orders!$D95,products!$A$1:$A$49,0), 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 customers!$C$2:$C$1001,,0)=0,"",_xlfn.XLOOKUP(C96,customers!$A$2:$A$1001, customers!$C$2:$C$1001,,0))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 MATCH(orders!I$1,products!$A$1:$G$1,0))</f>
        <v>Ara</v>
      </c>
      <c r="J96" t="str">
        <f>INDEX(products!$A$1:$G$49,MATCH(orders!$D96,products!$A$1:$A$49,0), MATCH(orders!J$1,products!$A$1:$G$1,0))</f>
        <v>D</v>
      </c>
      <c r="K96" s="1">
        <f>INDEX(products!$A$1:$G$49,MATCH(orders!$D96,products!$A$1:$A$49,0), MATCH(orders!K$1,products!$A$1:$G$1,0))</f>
        <v>0.2</v>
      </c>
      <c r="L96">
        <f>INDEX(products!$A$1:$G$49,MATCH(orders!$D96,products!$A$1:$A$49,0), MATCH(orders!L$1,products!$A$1:$G$1,0))</f>
        <v>2.9849999999999999</v>
      </c>
      <c r="M96">
        <f t="shared" si="3"/>
        <v>17.91</v>
      </c>
      <c r="N96" t="str">
        <f t="shared" si="4"/>
        <v>Arabika</v>
      </c>
      <c r="O96" t="str">
        <f t="shared" si="5"/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 customers!$C$2:$C$1001,,0)=0,"",_xlfn.XLOOKUP(C97,customers!$A$2:$A$1001, customers!$C$2:$C$1001,,0))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 MATCH(orders!I$1,products!$A$1:$G$1,0))</f>
        <v>Ara</v>
      </c>
      <c r="J97" t="str">
        <f>INDEX(products!$A$1:$G$49,MATCH(orders!$D97,products!$A$1:$A$49,0), MATCH(orders!J$1,products!$A$1:$G$1,0))</f>
        <v>M</v>
      </c>
      <c r="K97" s="1">
        <f>INDEX(products!$A$1:$G$49,MATCH(orders!$D97,products!$A$1:$A$49,0), MATCH(orders!K$1,products!$A$1:$G$1,0))</f>
        <v>2.5</v>
      </c>
      <c r="L97">
        <f>INDEX(products!$A$1:$G$49,MATCH(orders!$D97,products!$A$1:$A$49,0), MATCH(orders!L$1,products!$A$1:$G$1,0))</f>
        <v>25.874999999999996</v>
      </c>
      <c r="M97">
        <f t="shared" si="3"/>
        <v>155.24999999999997</v>
      </c>
      <c r="N97" t="str">
        <f t="shared" si="4"/>
        <v>Arabika</v>
      </c>
      <c r="O97" t="str">
        <f t="shared" si="5"/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 customers!$C$2:$C$1001,,0)=0,"",_xlfn.XLOOKUP(C98,customers!$A$2:$A$1001, customers!$C$2:$C$1001,,0))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 MATCH(orders!I$1,products!$A$1:$G$1,0))</f>
        <v>Ara</v>
      </c>
      <c r="J98" t="str">
        <f>INDEX(products!$A$1:$G$49,MATCH(orders!$D98,products!$A$1:$A$49,0), MATCH(orders!J$1,products!$A$1:$G$1,0))</f>
        <v>D</v>
      </c>
      <c r="K98" s="1">
        <f>INDEX(products!$A$1:$G$49,MATCH(orders!$D98,products!$A$1:$A$49,0), MATCH(orders!K$1,products!$A$1:$G$1,0))</f>
        <v>0.2</v>
      </c>
      <c r="L98">
        <f>INDEX(products!$A$1:$G$49,MATCH(orders!$D98,products!$A$1:$A$49,0), MATCH(orders!L$1,products!$A$1:$G$1,0))</f>
        <v>2.9849999999999999</v>
      </c>
      <c r="M98">
        <f t="shared" si="3"/>
        <v>5.97</v>
      </c>
      <c r="N98" t="str">
        <f t="shared" si="4"/>
        <v>Arabika</v>
      </c>
      <c r="O98" t="str">
        <f t="shared" si="5"/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 customers!$C$2:$C$1001,,0)=0,"",_xlfn.XLOOKUP(C99,customers!$A$2:$A$1001, customers!$C$2:$C$1001,,0))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 MATCH(orders!I$1,products!$A$1:$G$1,0))</f>
        <v>Ara</v>
      </c>
      <c r="J99" t="str">
        <f>INDEX(products!$A$1:$G$49,MATCH(orders!$D99,products!$A$1:$A$49,0), MATCH(orders!J$1,products!$A$1:$G$1,0))</f>
        <v>M</v>
      </c>
      <c r="K99" s="1">
        <f>INDEX(products!$A$1:$G$49,MATCH(orders!$D99,products!$A$1:$A$49,0), MATCH(orders!K$1,products!$A$1:$G$1,0))</f>
        <v>0.5</v>
      </c>
      <c r="L99">
        <f>INDEX(products!$A$1:$G$49,MATCH(orders!$D99,products!$A$1:$A$49,0), MATCH(orders!L$1,products!$A$1:$G$1,0))</f>
        <v>6.75</v>
      </c>
      <c r="M99">
        <f t="shared" si="3"/>
        <v>13.5</v>
      </c>
      <c r="N99" t="str">
        <f t="shared" si="4"/>
        <v>Arabika</v>
      </c>
      <c r="O99" t="str">
        <f t="shared" si="5"/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 customers!$C$2:$C$1001,,0)=0,"",_xlfn.XLOOKUP(C100,customers!$A$2:$A$1001, customers!$C$2:$C$1001,,0))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 MATCH(orders!I$1,products!$A$1:$G$1,0))</f>
        <v>Ara</v>
      </c>
      <c r="J100" t="str">
        <f>INDEX(products!$A$1:$G$49,MATCH(orders!$D100,products!$A$1:$A$49,0), MATCH(orders!J$1,products!$A$1:$G$1,0))</f>
        <v>D</v>
      </c>
      <c r="K100" s="1">
        <f>INDEX(products!$A$1:$G$49,MATCH(orders!$D100,products!$A$1:$A$49,0), MATCH(orders!K$1,products!$A$1:$G$1,0))</f>
        <v>0.2</v>
      </c>
      <c r="L100">
        <f>INDEX(products!$A$1:$G$49,MATCH(orders!$D100,products!$A$1:$A$49,0), MATCH(orders!L$1,products!$A$1:$G$1,0))</f>
        <v>2.9849999999999999</v>
      </c>
      <c r="M100">
        <f t="shared" si="3"/>
        <v>2.9849999999999999</v>
      </c>
      <c r="N100" t="str">
        <f t="shared" si="4"/>
        <v>Arabika</v>
      </c>
      <c r="O100" t="str">
        <f t="shared" si="5"/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 customers!$C$2:$C$1001,,0)=0,"",_xlfn.XLOOKUP(C101,customers!$A$2:$A$1001, customers!$C$2:$C$1001,,0))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 MATCH(orders!I$1,products!$A$1:$G$1,0))</f>
        <v>Lib</v>
      </c>
      <c r="J101" t="str">
        <f>INDEX(products!$A$1:$G$49,MATCH(orders!$D101,products!$A$1:$A$49,0), MATCH(orders!J$1,products!$A$1:$G$1,0))</f>
        <v>M</v>
      </c>
      <c r="K101" s="1">
        <f>INDEX(products!$A$1:$G$49,MATCH(orders!$D101,products!$A$1:$A$49,0), MATCH(orders!K$1,products!$A$1:$G$1,0))</f>
        <v>0.2</v>
      </c>
      <c r="L101">
        <f>INDEX(products!$A$1:$G$49,MATCH(orders!$D101,products!$A$1:$A$49,0), MATCH(orders!L$1,products!$A$1:$G$1,0))</f>
        <v>4.3650000000000002</v>
      </c>
      <c r="M101">
        <f t="shared" si="3"/>
        <v>13.095000000000001</v>
      </c>
      <c r="N101" t="str">
        <f t="shared" si="4"/>
        <v>Liberika</v>
      </c>
      <c r="O101" t="str">
        <f t="shared" si="5"/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 customers!$C$2:$C$1001,,0)=0,"",_xlfn.XLOOKUP(C102,customers!$A$2:$A$1001, customers!$C$2:$C$1001,,0))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 MATCH(orders!I$1,products!$A$1:$G$1,0))</f>
        <v>Ara</v>
      </c>
      <c r="J102" t="str">
        <f>INDEX(products!$A$1:$G$49,MATCH(orders!$D102,products!$A$1:$A$49,0), MATCH(orders!J$1,products!$A$1:$G$1,0))</f>
        <v>L</v>
      </c>
      <c r="K102" s="1">
        <f>INDEX(products!$A$1:$G$49,MATCH(orders!$D102,products!$A$1:$A$49,0), MATCH(orders!K$1,products!$A$1:$G$1,0))</f>
        <v>0.2</v>
      </c>
      <c r="L102">
        <f>INDEX(products!$A$1:$G$49,MATCH(orders!$D102,products!$A$1:$A$49,0), MATCH(orders!L$1,products!$A$1:$G$1,0))</f>
        <v>3.8849999999999998</v>
      </c>
      <c r="M102">
        <f t="shared" si="3"/>
        <v>7.77</v>
      </c>
      <c r="N102" t="str">
        <f t="shared" si="4"/>
        <v>Arabika</v>
      </c>
      <c r="O102" t="str">
        <f t="shared" si="5"/>
        <v>Light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 customers!$C$2:$C$1001,,0)=0,"",_xlfn.XLOOKUP(C103,customers!$A$2:$A$1001, customers!$C$2:$C$1001,,0))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 MATCH(orders!I$1,products!$A$1:$G$1,0))</f>
        <v>Lib</v>
      </c>
      <c r="J103" t="str">
        <f>INDEX(products!$A$1:$G$49,MATCH(orders!$D103,products!$A$1:$A$49,0), MATCH(orders!J$1,products!$A$1:$G$1,0))</f>
        <v>D</v>
      </c>
      <c r="K103" s="1">
        <f>INDEX(products!$A$1:$G$49,MATCH(orders!$D103,products!$A$1:$A$49,0), MATCH(orders!K$1,products!$A$1:$G$1,0))</f>
        <v>2.5</v>
      </c>
      <c r="L103">
        <f>INDEX(products!$A$1:$G$49,MATCH(orders!$D103,products!$A$1:$A$49,0), MATCH(orders!L$1,products!$A$1:$G$1,0))</f>
        <v>29.784999999999997</v>
      </c>
      <c r="M103">
        <f t="shared" si="3"/>
        <v>148.92499999999998</v>
      </c>
      <c r="N103" t="str">
        <f t="shared" si="4"/>
        <v>Liberika</v>
      </c>
      <c r="O103" t="str">
        <f t="shared" si="5"/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 customers!$C$2:$C$1001,,0)=0,"",_xlfn.XLOOKUP(C104,customers!$A$2:$A$1001, customers!$C$2:$C$1001,,0))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 MATCH(orders!I$1,products!$A$1:$G$1,0))</f>
        <v>Lib</v>
      </c>
      <c r="J104" t="str">
        <f>INDEX(products!$A$1:$G$49,MATCH(orders!$D104,products!$A$1:$A$49,0), MATCH(orders!J$1,products!$A$1:$G$1,0))</f>
        <v>D</v>
      </c>
      <c r="K104" s="1">
        <f>INDEX(products!$A$1:$G$49,MATCH(orders!$D104,products!$A$1:$A$49,0), MATCH(orders!K$1,products!$A$1:$G$1,0))</f>
        <v>1</v>
      </c>
      <c r="L104">
        <f>INDEX(products!$A$1:$G$49,MATCH(orders!$D104,products!$A$1:$A$49,0), MATCH(orders!L$1,products!$A$1:$G$1,0))</f>
        <v>12.95</v>
      </c>
      <c r="M104">
        <f t="shared" si="3"/>
        <v>38.849999999999994</v>
      </c>
      <c r="N104" t="str">
        <f t="shared" si="4"/>
        <v>Liberika</v>
      </c>
      <c r="O104" t="str">
        <f t="shared" si="5"/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 customers!$C$2:$C$1001,,0)=0,"",_xlfn.XLOOKUP(C105,customers!$A$2:$A$1001, customers!$C$2:$C$1001,,0))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 MATCH(orders!I$1,products!$A$1:$G$1,0))</f>
        <v>Rob</v>
      </c>
      <c r="J105" t="str">
        <f>INDEX(products!$A$1:$G$49,MATCH(orders!$D105,products!$A$1:$A$49,0), MATCH(orders!J$1,products!$A$1:$G$1,0))</f>
        <v>M</v>
      </c>
      <c r="K105" s="1">
        <f>INDEX(products!$A$1:$G$49,MATCH(orders!$D105,products!$A$1:$A$49,0), MATCH(orders!K$1,products!$A$1:$G$1,0))</f>
        <v>0.2</v>
      </c>
      <c r="L105">
        <f>INDEX(products!$A$1:$G$49,MATCH(orders!$D105,products!$A$1:$A$49,0), 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 customers!$C$2:$C$1001,,0)=0,"",_xlfn.XLOOKUP(C106,customers!$A$2:$A$1001, customers!$C$2:$C$1001,,0))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 MATCH(orders!I$1,products!$A$1:$G$1,0))</f>
        <v>Lib</v>
      </c>
      <c r="J106" t="str">
        <f>INDEX(products!$A$1:$G$49,MATCH(orders!$D106,products!$A$1:$A$49,0), MATCH(orders!J$1,products!$A$1:$G$1,0))</f>
        <v>M</v>
      </c>
      <c r="K106" s="1">
        <f>INDEX(products!$A$1:$G$49,MATCH(orders!$D106,products!$A$1:$A$49,0), MATCH(orders!K$1,products!$A$1:$G$1,0))</f>
        <v>1</v>
      </c>
      <c r="L106">
        <f>INDEX(products!$A$1:$G$49,MATCH(orders!$D106,products!$A$1:$A$49,0), MATCH(orders!L$1,products!$A$1:$G$1,0))</f>
        <v>14.55</v>
      </c>
      <c r="M106">
        <f t="shared" si="3"/>
        <v>87.300000000000011</v>
      </c>
      <c r="N106" t="str">
        <f t="shared" si="4"/>
        <v>Liberika</v>
      </c>
      <c r="O106" t="str">
        <f t="shared" si="5"/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 customers!$C$2:$C$1001,,0)=0,"",_xlfn.XLOOKUP(C107,customers!$A$2:$A$1001, customers!$C$2:$C$1001,,0))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 MATCH(orders!I$1,products!$A$1:$G$1,0))</f>
        <v>Ara</v>
      </c>
      <c r="J107" t="str">
        <f>INDEX(products!$A$1:$G$49,MATCH(orders!$D107,products!$A$1:$A$49,0), MATCH(orders!J$1,products!$A$1:$G$1,0))</f>
        <v>M</v>
      </c>
      <c r="K107" s="1">
        <f>INDEX(products!$A$1:$G$49,MATCH(orders!$D107,products!$A$1:$A$49,0), MATCH(orders!K$1,products!$A$1:$G$1,0))</f>
        <v>0.5</v>
      </c>
      <c r="L107">
        <f>INDEX(products!$A$1:$G$49,MATCH(orders!$D107,products!$A$1:$A$49,0), MATCH(orders!L$1,products!$A$1:$G$1,0))</f>
        <v>6.75</v>
      </c>
      <c r="M107">
        <f t="shared" si="3"/>
        <v>40.5</v>
      </c>
      <c r="N107" t="str">
        <f t="shared" si="4"/>
        <v>Arabika</v>
      </c>
      <c r="O107" t="str">
        <f t="shared" si="5"/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 customers!$C$2:$C$1001,,0)=0,"",_xlfn.XLOOKUP(C108,customers!$A$2:$A$1001, customers!$C$2:$C$1001,,0))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 MATCH(orders!I$1,products!$A$1:$G$1,0))</f>
        <v>Exc</v>
      </c>
      <c r="J108" t="str">
        <f>INDEX(products!$A$1:$G$49,MATCH(orders!$D108,products!$A$1:$A$49,0), MATCH(orders!J$1,products!$A$1:$G$1,0))</f>
        <v>D</v>
      </c>
      <c r="K108" s="1">
        <f>INDEX(products!$A$1:$G$49,MATCH(orders!$D108,products!$A$1:$A$49,0), MATCH(orders!K$1,products!$A$1:$G$1,0))</f>
        <v>1</v>
      </c>
      <c r="L108">
        <f>INDEX(products!$A$1:$G$49,MATCH(orders!$D108,products!$A$1:$A$49,0), 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 customers!$C$2:$C$1001,,0)=0,"",_xlfn.XLOOKUP(C109,customers!$A$2:$A$1001, customers!$C$2:$C$1001,,0))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 MATCH(orders!I$1,products!$A$1:$G$1,0))</f>
        <v>Rob</v>
      </c>
      <c r="J109" t="str">
        <f>INDEX(products!$A$1:$G$49,MATCH(orders!$D109,products!$A$1:$A$49,0), MATCH(orders!J$1,products!$A$1:$G$1,0))</f>
        <v>M</v>
      </c>
      <c r="K109" s="1">
        <f>INDEX(products!$A$1:$G$49,MATCH(orders!$D109,products!$A$1:$A$49,0), MATCH(orders!K$1,products!$A$1:$G$1,0))</f>
        <v>0.5</v>
      </c>
      <c r="L109">
        <f>INDEX(products!$A$1:$G$49,MATCH(orders!$D109,products!$A$1:$A$49,0), 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 customers!$C$2:$C$1001,,0)=0,"",_xlfn.XLOOKUP(C110,customers!$A$2:$A$1001, customers!$C$2:$C$1001,,0))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 MATCH(orders!I$1,products!$A$1:$G$1,0))</f>
        <v>Ara</v>
      </c>
      <c r="J110" t="str">
        <f>INDEX(products!$A$1:$G$49,MATCH(orders!$D110,products!$A$1:$A$49,0), MATCH(orders!J$1,products!$A$1:$G$1,0))</f>
        <v>M</v>
      </c>
      <c r="K110" s="1">
        <f>INDEX(products!$A$1:$G$49,MATCH(orders!$D110,products!$A$1:$A$49,0), MATCH(orders!K$1,products!$A$1:$G$1,0))</f>
        <v>0.5</v>
      </c>
      <c r="L110">
        <f>INDEX(products!$A$1:$G$49,MATCH(orders!$D110,products!$A$1:$A$49,0), MATCH(orders!L$1,products!$A$1:$G$1,0))</f>
        <v>6.75</v>
      </c>
      <c r="M110">
        <f t="shared" si="3"/>
        <v>27</v>
      </c>
      <c r="N110" t="str">
        <f t="shared" si="4"/>
        <v>Arabika</v>
      </c>
      <c r="O110" t="str">
        <f t="shared" si="5"/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 customers!$C$2:$C$1001,,0)=0,"",_xlfn.XLOOKUP(C111,customers!$A$2:$A$1001, customers!$C$2:$C$1001,,0))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 MATCH(orders!I$1,products!$A$1:$G$1,0))</f>
        <v>Lib</v>
      </c>
      <c r="J111" t="str">
        <f>INDEX(products!$A$1:$G$49,MATCH(orders!$D111,products!$A$1:$A$49,0), MATCH(orders!J$1,products!$A$1:$G$1,0))</f>
        <v>D</v>
      </c>
      <c r="K111" s="1">
        <f>INDEX(products!$A$1:$G$49,MATCH(orders!$D111,products!$A$1:$A$49,0), MATCH(orders!K$1,products!$A$1:$G$1,0))</f>
        <v>0.5</v>
      </c>
      <c r="L111">
        <f>INDEX(products!$A$1:$G$49,MATCH(orders!$D111,products!$A$1:$A$49,0), MATCH(orders!L$1,products!$A$1:$G$1,0))</f>
        <v>7.77</v>
      </c>
      <c r="M111">
        <f t="shared" si="3"/>
        <v>7.77</v>
      </c>
      <c r="N111" t="str">
        <f t="shared" si="4"/>
        <v>Liberika</v>
      </c>
      <c r="O111" t="str">
        <f t="shared" si="5"/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 customers!$C$2:$C$1001,,0)=0,"",_xlfn.XLOOKUP(C112,customers!$A$2:$A$1001, customers!$C$2:$C$1001,,0))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 MATCH(orders!I$1,products!$A$1:$G$1,0))</f>
        <v>Exc</v>
      </c>
      <c r="J112" t="str">
        <f>INDEX(products!$A$1:$G$49,MATCH(orders!$D112,products!$A$1:$A$49,0), MATCH(orders!J$1,products!$A$1:$G$1,0))</f>
        <v>L</v>
      </c>
      <c r="K112" s="1">
        <f>INDEX(products!$A$1:$G$49,MATCH(orders!$D112,products!$A$1:$A$49,0), MATCH(orders!K$1,products!$A$1:$G$1,0))</f>
        <v>0.2</v>
      </c>
      <c r="L112">
        <f>INDEX(products!$A$1:$G$49,MATCH(orders!$D112,products!$A$1:$A$49,0), 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 customers!$C$2:$C$1001,,0)=0,"",_xlfn.XLOOKUP(C113,customers!$A$2:$A$1001, customers!$C$2:$C$1001,,0))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 MATCH(orders!I$1,products!$A$1:$G$1,0))</f>
        <v>Rob</v>
      </c>
      <c r="J113" t="str">
        <f>INDEX(products!$A$1:$G$49,MATCH(orders!$D113,products!$A$1:$A$49,0), MATCH(orders!J$1,products!$A$1:$G$1,0))</f>
        <v>D</v>
      </c>
      <c r="K113" s="1">
        <f>INDEX(products!$A$1:$G$49,MATCH(orders!$D113,products!$A$1:$A$49,0), MATCH(orders!K$1,products!$A$1:$G$1,0))</f>
        <v>0.5</v>
      </c>
      <c r="L113">
        <f>INDEX(products!$A$1:$G$49,MATCH(orders!$D113,products!$A$1:$A$49,0), 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 customers!$C$2:$C$1001,,0)=0,"",_xlfn.XLOOKUP(C114,customers!$A$2:$A$1001, customers!$C$2:$C$1001,,0))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 MATCH(orders!I$1,products!$A$1:$G$1,0))</f>
        <v>Ara</v>
      </c>
      <c r="J114" t="str">
        <f>INDEX(products!$A$1:$G$49,MATCH(orders!$D114,products!$A$1:$A$49,0), MATCH(orders!J$1,products!$A$1:$G$1,0))</f>
        <v>M</v>
      </c>
      <c r="K114" s="1">
        <f>INDEX(products!$A$1:$G$49,MATCH(orders!$D114,products!$A$1:$A$49,0), MATCH(orders!K$1,products!$A$1:$G$1,0))</f>
        <v>1</v>
      </c>
      <c r="L114">
        <f>INDEX(products!$A$1:$G$49,MATCH(orders!$D114,products!$A$1:$A$49,0), MATCH(orders!L$1,products!$A$1:$G$1,0))</f>
        <v>11.25</v>
      </c>
      <c r="M114">
        <f t="shared" si="3"/>
        <v>11.25</v>
      </c>
      <c r="N114" t="str">
        <f t="shared" si="4"/>
        <v>Arabika</v>
      </c>
      <c r="O114" t="str">
        <f t="shared" si="5"/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 customers!$C$2:$C$1001,,0)=0,"",_xlfn.XLOOKUP(C115,customers!$A$2:$A$1001, customers!$C$2:$C$1001,,0))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 MATCH(orders!I$1,products!$A$1:$G$1,0))</f>
        <v>Lib</v>
      </c>
      <c r="J115" t="str">
        <f>INDEX(products!$A$1:$G$49,MATCH(orders!$D115,products!$A$1:$A$49,0), MATCH(orders!J$1,products!$A$1:$G$1,0))</f>
        <v>M</v>
      </c>
      <c r="K115" s="1">
        <f>INDEX(products!$A$1:$G$49,MATCH(orders!$D115,products!$A$1:$A$49,0), MATCH(orders!K$1,products!$A$1:$G$1,0))</f>
        <v>1</v>
      </c>
      <c r="L115">
        <f>INDEX(products!$A$1:$G$49,MATCH(orders!$D115,products!$A$1:$A$49,0), MATCH(orders!L$1,products!$A$1:$G$1,0))</f>
        <v>14.55</v>
      </c>
      <c r="M115">
        <f t="shared" si="3"/>
        <v>14.55</v>
      </c>
      <c r="N115" t="str">
        <f t="shared" si="4"/>
        <v>Liberika</v>
      </c>
      <c r="O115" t="str">
        <f t="shared" si="5"/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 customers!$C$2:$C$1001,,0)=0,"",_xlfn.XLOOKUP(C116,customers!$A$2:$A$1001, customers!$C$2:$C$1001,,0))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 MATCH(orders!I$1,products!$A$1:$G$1,0))</f>
        <v>Rob</v>
      </c>
      <c r="J116" t="str">
        <f>INDEX(products!$A$1:$G$49,MATCH(orders!$D116,products!$A$1:$A$49,0), MATCH(orders!J$1,products!$A$1:$G$1,0))</f>
        <v>L</v>
      </c>
      <c r="K116" s="1">
        <f>INDEX(products!$A$1:$G$49,MATCH(orders!$D116,products!$A$1:$A$49,0), MATCH(orders!K$1,products!$A$1:$G$1,0))</f>
        <v>0.2</v>
      </c>
      <c r="L116">
        <f>INDEX(products!$A$1:$G$49,MATCH(orders!$D116,products!$A$1:$A$49,0), 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 customers!$C$2:$C$1001,,0)=0,"",_xlfn.XLOOKUP(C117,customers!$A$2:$A$1001, customers!$C$2:$C$1001,,0))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 MATCH(orders!I$1,products!$A$1:$G$1,0))</f>
        <v>Lib</v>
      </c>
      <c r="J117" t="str">
        <f>INDEX(products!$A$1:$G$49,MATCH(orders!$D117,products!$A$1:$A$49,0), MATCH(orders!J$1,products!$A$1:$G$1,0))</f>
        <v>L</v>
      </c>
      <c r="K117" s="1">
        <f>INDEX(products!$A$1:$G$49,MATCH(orders!$D117,products!$A$1:$A$49,0), MATCH(orders!K$1,products!$A$1:$G$1,0))</f>
        <v>1</v>
      </c>
      <c r="L117">
        <f>INDEX(products!$A$1:$G$49,MATCH(orders!$D117,products!$A$1:$A$49,0), MATCH(orders!L$1,products!$A$1:$G$1,0))</f>
        <v>15.85</v>
      </c>
      <c r="M117">
        <f t="shared" si="3"/>
        <v>15.85</v>
      </c>
      <c r="N117" t="str">
        <f t="shared" si="4"/>
        <v>Liberika</v>
      </c>
      <c r="O117" t="str">
        <f t="shared" si="5"/>
        <v>Light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 customers!$C$2:$C$1001,,0)=0,"",_xlfn.XLOOKUP(C118,customers!$A$2:$A$1001, customers!$C$2:$C$1001,,0))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 MATCH(orders!I$1,products!$A$1:$G$1,0))</f>
        <v>Lib</v>
      </c>
      <c r="J118" t="str">
        <f>INDEX(products!$A$1:$G$49,MATCH(orders!$D118,products!$A$1:$A$49,0), MATCH(orders!J$1,products!$A$1:$G$1,0))</f>
        <v>L</v>
      </c>
      <c r="K118" s="1">
        <f>INDEX(products!$A$1:$G$49,MATCH(orders!$D118,products!$A$1:$A$49,0), MATCH(orders!K$1,products!$A$1:$G$1,0))</f>
        <v>0.2</v>
      </c>
      <c r="L118">
        <f>INDEX(products!$A$1:$G$49,MATCH(orders!$D118,products!$A$1:$A$49,0), MATCH(orders!L$1,products!$A$1:$G$1,0))</f>
        <v>4.7549999999999999</v>
      </c>
      <c r="M118">
        <f t="shared" si="3"/>
        <v>19.02</v>
      </c>
      <c r="N118" t="str">
        <f t="shared" si="4"/>
        <v>Liberika</v>
      </c>
      <c r="O118" t="str">
        <f t="shared" si="5"/>
        <v>Light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 customers!$C$2:$C$1001,,0)=0,"",_xlfn.XLOOKUP(C119,customers!$A$2:$A$1001, customers!$C$2:$C$1001,,0))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 MATCH(orders!I$1,products!$A$1:$G$1,0))</f>
        <v>Lib</v>
      </c>
      <c r="J119" t="str">
        <f>INDEX(products!$A$1:$G$49,MATCH(orders!$D119,products!$A$1:$A$49,0), MATCH(orders!J$1,products!$A$1:$G$1,0))</f>
        <v>L</v>
      </c>
      <c r="K119" s="1">
        <f>INDEX(products!$A$1:$G$49,MATCH(orders!$D119,products!$A$1:$A$49,0), MATCH(orders!K$1,products!$A$1:$G$1,0))</f>
        <v>0.5</v>
      </c>
      <c r="L119">
        <f>INDEX(products!$A$1:$G$49,MATCH(orders!$D119,products!$A$1:$A$49,0), MATCH(orders!L$1,products!$A$1:$G$1,0))</f>
        <v>9.51</v>
      </c>
      <c r="M119">
        <f t="shared" si="3"/>
        <v>38.04</v>
      </c>
      <c r="N119" t="str">
        <f t="shared" si="4"/>
        <v>Liberika</v>
      </c>
      <c r="O119" t="str">
        <f t="shared" si="5"/>
        <v>Light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 customers!$C$2:$C$1001,,0)=0,"",_xlfn.XLOOKUP(C120,customers!$A$2:$A$1001, customers!$C$2:$C$1001,,0))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 MATCH(orders!I$1,products!$A$1:$G$1,0))</f>
        <v>Exc</v>
      </c>
      <c r="J120" t="str">
        <f>INDEX(products!$A$1:$G$49,MATCH(orders!$D120,products!$A$1:$A$49,0), MATCH(orders!J$1,products!$A$1:$G$1,0))</f>
        <v>D</v>
      </c>
      <c r="K120" s="1">
        <f>INDEX(products!$A$1:$G$49,MATCH(orders!$D120,products!$A$1:$A$49,0), MATCH(orders!K$1,products!$A$1:$G$1,0))</f>
        <v>0.5</v>
      </c>
      <c r="L120">
        <f>INDEX(products!$A$1:$G$49,MATCH(orders!$D120,products!$A$1:$A$49,0), 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 customers!$C$2:$C$1001,,0)=0,"",_xlfn.XLOOKUP(C121,customers!$A$2:$A$1001, customers!$C$2:$C$1001,,0))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 MATCH(orders!I$1,products!$A$1:$G$1,0))</f>
        <v>Exc</v>
      </c>
      <c r="J121" t="str">
        <f>INDEX(products!$A$1:$G$49,MATCH(orders!$D121,products!$A$1:$A$49,0), MATCH(orders!J$1,products!$A$1:$G$1,0))</f>
        <v>M</v>
      </c>
      <c r="K121" s="1">
        <f>INDEX(products!$A$1:$G$49,MATCH(orders!$D121,products!$A$1:$A$49,0), MATCH(orders!K$1,products!$A$1:$G$1,0))</f>
        <v>0.2</v>
      </c>
      <c r="L121">
        <f>INDEX(products!$A$1:$G$49,MATCH(orders!$D121,products!$A$1:$A$49,0), 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 customers!$C$2:$C$1001,,0)=0,"",_xlfn.XLOOKUP(C122,customers!$A$2:$A$1001, customers!$C$2:$C$1001,,0))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 MATCH(orders!I$1,products!$A$1:$G$1,0))</f>
        <v>Ara</v>
      </c>
      <c r="J122" t="str">
        <f>INDEX(products!$A$1:$G$49,MATCH(orders!$D122,products!$A$1:$A$49,0), MATCH(orders!J$1,products!$A$1:$G$1,0))</f>
        <v>L</v>
      </c>
      <c r="K122" s="1">
        <f>INDEX(products!$A$1:$G$49,MATCH(orders!$D122,products!$A$1:$A$49,0), MATCH(orders!K$1,products!$A$1:$G$1,0))</f>
        <v>0.2</v>
      </c>
      <c r="L122">
        <f>INDEX(products!$A$1:$G$49,MATCH(orders!$D122,products!$A$1:$A$49,0), MATCH(orders!L$1,products!$A$1:$G$1,0))</f>
        <v>3.8849999999999998</v>
      </c>
      <c r="M122">
        <f t="shared" si="3"/>
        <v>3.8849999999999998</v>
      </c>
      <c r="N122" t="str">
        <f t="shared" si="4"/>
        <v>Arabika</v>
      </c>
      <c r="O122" t="str">
        <f t="shared" si="5"/>
        <v>Light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 customers!$C$2:$C$1001,,0)=0,"",_xlfn.XLOOKUP(C123,customers!$A$2:$A$1001, customers!$C$2:$C$1001,,0))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 MATCH(orders!I$1,products!$A$1:$G$1,0))</f>
        <v>Exc</v>
      </c>
      <c r="J123" t="str">
        <f>INDEX(products!$A$1:$G$49,MATCH(orders!$D123,products!$A$1:$A$49,0), MATCH(orders!J$1,products!$A$1:$G$1,0))</f>
        <v>M</v>
      </c>
      <c r="K123" s="1">
        <f>INDEX(products!$A$1:$G$49,MATCH(orders!$D123,products!$A$1:$A$49,0), MATCH(orders!K$1,products!$A$1:$G$1,0))</f>
        <v>1</v>
      </c>
      <c r="L123">
        <f>INDEX(products!$A$1:$G$49,MATCH(orders!$D123,products!$A$1:$A$49,0), 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 customers!$C$2:$C$1001,,0)=0,"",_xlfn.XLOOKUP(C124,customers!$A$2:$A$1001, customers!$C$2:$C$1001,,0))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 MATCH(orders!I$1,products!$A$1:$G$1,0))</f>
        <v>Ara</v>
      </c>
      <c r="J124" t="str">
        <f>INDEX(products!$A$1:$G$49,MATCH(orders!$D124,products!$A$1:$A$49,0), MATCH(orders!J$1,products!$A$1:$G$1,0))</f>
        <v>D</v>
      </c>
      <c r="K124" s="1">
        <f>INDEX(products!$A$1:$G$49,MATCH(orders!$D124,products!$A$1:$A$49,0), MATCH(orders!K$1,products!$A$1:$G$1,0))</f>
        <v>0.5</v>
      </c>
      <c r="L124">
        <f>INDEX(products!$A$1:$G$49,MATCH(orders!$D124,products!$A$1:$A$49,0), MATCH(orders!L$1,products!$A$1:$G$1,0))</f>
        <v>5.97</v>
      </c>
      <c r="M124">
        <f t="shared" si="3"/>
        <v>23.88</v>
      </c>
      <c r="N124" t="str">
        <f t="shared" si="4"/>
        <v>Arabika</v>
      </c>
      <c r="O124" t="str">
        <f t="shared" si="5"/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 customers!$C$2:$C$1001,,0)=0,"",_xlfn.XLOOKUP(C125,customers!$A$2:$A$1001, customers!$C$2:$C$1001,,0))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 MATCH(orders!I$1,products!$A$1:$G$1,0))</f>
        <v>Lib</v>
      </c>
      <c r="J125" t="str">
        <f>INDEX(products!$A$1:$G$49,MATCH(orders!$D125,products!$A$1:$A$49,0), MATCH(orders!J$1,products!$A$1:$G$1,0))</f>
        <v>L</v>
      </c>
      <c r="K125" s="1">
        <f>INDEX(products!$A$1:$G$49,MATCH(orders!$D125,products!$A$1:$A$49,0), MATCH(orders!K$1,products!$A$1:$G$1,0))</f>
        <v>2.5</v>
      </c>
      <c r="L125">
        <f>INDEX(products!$A$1:$G$49,MATCH(orders!$D125,products!$A$1:$A$49,0), MATCH(orders!L$1,products!$A$1:$G$1,0))</f>
        <v>36.454999999999998</v>
      </c>
      <c r="M125">
        <f t="shared" si="3"/>
        <v>145.82</v>
      </c>
      <c r="N125" t="str">
        <f t="shared" si="4"/>
        <v>Liberika</v>
      </c>
      <c r="O125" t="str">
        <f t="shared" si="5"/>
        <v>Light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 customers!$C$2:$C$1001,,0)=0,"",_xlfn.XLOOKUP(C126,customers!$A$2:$A$1001, customers!$C$2:$C$1001,,0))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 MATCH(orders!I$1,products!$A$1:$G$1,0))</f>
        <v>Lib</v>
      </c>
      <c r="J126" t="str">
        <f>INDEX(products!$A$1:$G$49,MATCH(orders!$D126,products!$A$1:$A$49,0), MATCH(orders!J$1,products!$A$1:$G$1,0))</f>
        <v>M</v>
      </c>
      <c r="K126" s="1">
        <f>INDEX(products!$A$1:$G$49,MATCH(orders!$D126,products!$A$1:$A$49,0), MATCH(orders!K$1,products!$A$1:$G$1,0))</f>
        <v>0.2</v>
      </c>
      <c r="L126">
        <f>INDEX(products!$A$1:$G$49,MATCH(orders!$D126,products!$A$1:$A$49,0), MATCH(orders!L$1,products!$A$1:$G$1,0))</f>
        <v>4.3650000000000002</v>
      </c>
      <c r="M126">
        <f t="shared" si="3"/>
        <v>21.825000000000003</v>
      </c>
      <c r="N126" t="str">
        <f t="shared" si="4"/>
        <v>Liberika</v>
      </c>
      <c r="O126" t="str">
        <f t="shared" si="5"/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 customers!$C$2:$C$1001,,0)=0,"",_xlfn.XLOOKUP(C127,customers!$A$2:$A$1001, customers!$C$2:$C$1001,,0))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 MATCH(orders!I$1,products!$A$1:$G$1,0))</f>
        <v>Lib</v>
      </c>
      <c r="J127" t="str">
        <f>INDEX(products!$A$1:$G$49,MATCH(orders!$D127,products!$A$1:$A$49,0), MATCH(orders!J$1,products!$A$1:$G$1,0))</f>
        <v>M</v>
      </c>
      <c r="K127" s="1">
        <f>INDEX(products!$A$1:$G$49,MATCH(orders!$D127,products!$A$1:$A$49,0), MATCH(orders!K$1,products!$A$1:$G$1,0))</f>
        <v>0.5</v>
      </c>
      <c r="L127">
        <f>INDEX(products!$A$1:$G$49,MATCH(orders!$D127,products!$A$1:$A$49,0), MATCH(orders!L$1,products!$A$1:$G$1,0))</f>
        <v>8.73</v>
      </c>
      <c r="M127">
        <f t="shared" si="3"/>
        <v>26.19</v>
      </c>
      <c r="N127" t="str">
        <f t="shared" si="4"/>
        <v>Liberika</v>
      </c>
      <c r="O127" t="str">
        <f t="shared" si="5"/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 customers!$C$2:$C$1001,,0)=0,"",_xlfn.XLOOKUP(C128,customers!$A$2:$A$1001, customers!$C$2:$C$1001,,0))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 MATCH(orders!I$1,products!$A$1:$G$1,0))</f>
        <v>Ara</v>
      </c>
      <c r="J128" t="str">
        <f>INDEX(products!$A$1:$G$49,MATCH(orders!$D128,products!$A$1:$A$49,0), MATCH(orders!J$1,products!$A$1:$G$1,0))</f>
        <v>M</v>
      </c>
      <c r="K128" s="1">
        <f>INDEX(products!$A$1:$G$49,MATCH(orders!$D128,products!$A$1:$A$49,0), MATCH(orders!K$1,products!$A$1:$G$1,0))</f>
        <v>1</v>
      </c>
      <c r="L128">
        <f>INDEX(products!$A$1:$G$49,MATCH(orders!$D128,products!$A$1:$A$49,0), MATCH(orders!L$1,products!$A$1:$G$1,0))</f>
        <v>11.25</v>
      </c>
      <c r="M128">
        <f t="shared" si="3"/>
        <v>11.25</v>
      </c>
      <c r="N128" t="str">
        <f t="shared" si="4"/>
        <v>Arabika</v>
      </c>
      <c r="O128" t="str">
        <f t="shared" si="5"/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 customers!$C$2:$C$1001,,0)=0,"",_xlfn.XLOOKUP(C129,customers!$A$2:$A$1001, customers!$C$2:$C$1001,,0))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 MATCH(orders!I$1,products!$A$1:$G$1,0))</f>
        <v>Lib</v>
      </c>
      <c r="J129" t="str">
        <f>INDEX(products!$A$1:$G$49,MATCH(orders!$D129,products!$A$1:$A$49,0), MATCH(orders!J$1,products!$A$1:$G$1,0))</f>
        <v>D</v>
      </c>
      <c r="K129" s="1">
        <f>INDEX(products!$A$1:$G$49,MATCH(orders!$D129,products!$A$1:$A$49,0), MATCH(orders!K$1,products!$A$1:$G$1,0))</f>
        <v>1</v>
      </c>
      <c r="L129">
        <f>INDEX(products!$A$1:$G$49,MATCH(orders!$D129,products!$A$1:$A$49,0), MATCH(orders!L$1,products!$A$1:$G$1,0))</f>
        <v>12.95</v>
      </c>
      <c r="M129">
        <f t="shared" si="3"/>
        <v>77.699999999999989</v>
      </c>
      <c r="N129" t="str">
        <f t="shared" si="4"/>
        <v>Liberika</v>
      </c>
      <c r="O129" t="str">
        <f t="shared" si="5"/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 customers!$C$2:$C$1001,,0)=0,"",_xlfn.XLOOKUP(C130,customers!$A$2:$A$1001, customers!$C$2:$C$1001,,0))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 MATCH(orders!I$1,products!$A$1:$G$1,0))</f>
        <v>Ara</v>
      </c>
      <c r="J130" t="str">
        <f>INDEX(products!$A$1:$G$49,MATCH(orders!$D130,products!$A$1:$A$49,0), MATCH(orders!J$1,products!$A$1:$G$1,0))</f>
        <v>M</v>
      </c>
      <c r="K130" s="1">
        <f>INDEX(products!$A$1:$G$49,MATCH(orders!$D130,products!$A$1:$A$49,0), MATCH(orders!K$1,products!$A$1:$G$1,0))</f>
        <v>0.5</v>
      </c>
      <c r="L130">
        <f>INDEX(products!$A$1:$G$49,MATCH(orders!$D130,products!$A$1:$A$49,0), MATCH(orders!L$1,products!$A$1:$G$1,0))</f>
        <v>6.75</v>
      </c>
      <c r="M130">
        <f t="shared" si="3"/>
        <v>6.75</v>
      </c>
      <c r="N130" t="str">
        <f t="shared" si="4"/>
        <v>Arabika</v>
      </c>
      <c r="O130" t="str">
        <f t="shared" si="5"/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 customers!$C$2:$C$1001,,0)=0,"",_xlfn.XLOOKUP(C131,customers!$A$2:$A$1001, customers!$C$2:$C$1001,,0))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 MATCH(orders!I$1,products!$A$1:$G$1,0))</f>
        <v>Exc</v>
      </c>
      <c r="J131" t="str">
        <f>INDEX(products!$A$1:$G$49,MATCH(orders!$D131,products!$A$1:$A$49,0), MATCH(orders!J$1,products!$A$1:$G$1,0))</f>
        <v>D</v>
      </c>
      <c r="K131" s="1">
        <f>INDEX(products!$A$1:$G$49,MATCH(orders!$D131,products!$A$1:$A$49,0), MATCH(orders!K$1,products!$A$1:$G$1,0))</f>
        <v>1</v>
      </c>
      <c r="L131">
        <f>INDEX(products!$A$1:$G$49,MATCH(orders!$D131,products!$A$1:$A$49,0), MATCH(orders!L$1,products!$A$1:$G$1,0))</f>
        <v>12.15</v>
      </c>
      <c r="M131">
        <f t="shared" ref="M131:M194" si="6">L131*E131</f>
        <v>12.15</v>
      </c>
      <c r="N131" t="str">
        <f t="shared" ref="N131:N194" si="7">IF(I131="Rob","Robusta", IF(I131="Exc","Excelsa", IF(I131="Ara","Arabika",IF(I131="Lib","Liberika"))))</f>
        <v>Excelsa</v>
      </c>
      <c r="O131" t="str">
        <f t="shared" ref="O131:O194" si="8">IF(J131="M","Medium",IF(J131="L","Light",IF(J131="D","Dark","")))</f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 customers!$C$2:$C$1001,,0)=0,"",_xlfn.XLOOKUP(C132,customers!$A$2:$A$1001, customers!$C$2:$C$1001,,0))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 MATCH(orders!I$1,products!$A$1:$G$1,0))</f>
        <v>Ara</v>
      </c>
      <c r="J132" t="str">
        <f>INDEX(products!$A$1:$G$49,MATCH(orders!$D132,products!$A$1:$A$49,0), MATCH(orders!J$1,products!$A$1:$G$1,0))</f>
        <v>L</v>
      </c>
      <c r="K132" s="1">
        <f>INDEX(products!$A$1:$G$49,MATCH(orders!$D132,products!$A$1:$A$49,0), MATCH(orders!K$1,products!$A$1:$G$1,0))</f>
        <v>2.5</v>
      </c>
      <c r="L132">
        <f>INDEX(products!$A$1:$G$49,MATCH(orders!$D132,products!$A$1:$A$49,0), MATCH(orders!L$1,products!$A$1:$G$1,0))</f>
        <v>29.784999999999997</v>
      </c>
      <c r="M132">
        <f t="shared" si="6"/>
        <v>148.92499999999998</v>
      </c>
      <c r="N132" t="str">
        <f t="shared" si="7"/>
        <v>Arabika</v>
      </c>
      <c r="O132" t="str">
        <f t="shared" si="8"/>
        <v>Light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 customers!$C$2:$C$1001,,0)=0,"",_xlfn.XLOOKUP(C133,customers!$A$2:$A$1001, customers!$C$2:$C$1001,,0))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 MATCH(orders!I$1,products!$A$1:$G$1,0))</f>
        <v>Exc</v>
      </c>
      <c r="J133" t="str">
        <f>INDEX(products!$A$1:$G$49,MATCH(orders!$D133,products!$A$1:$A$49,0), MATCH(orders!J$1,products!$A$1:$G$1,0))</f>
        <v>D</v>
      </c>
      <c r="K133" s="1">
        <f>INDEX(products!$A$1:$G$49,MATCH(orders!$D133,products!$A$1:$A$49,0), MATCH(orders!K$1,products!$A$1:$G$1,0))</f>
        <v>0.5</v>
      </c>
      <c r="L133">
        <f>INDEX(products!$A$1:$G$49,MATCH(orders!$D133,products!$A$1:$A$49,0), 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 customers!$C$2:$C$1001,,0)=0,"",_xlfn.XLOOKUP(C134,customers!$A$2:$A$1001, customers!$C$2:$C$1001,,0))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 MATCH(orders!I$1,products!$A$1:$G$1,0))</f>
        <v>Ara</v>
      </c>
      <c r="J134" t="str">
        <f>INDEX(products!$A$1:$G$49,MATCH(orders!$D134,products!$A$1:$A$49,0), MATCH(orders!J$1,products!$A$1:$G$1,0))</f>
        <v>L</v>
      </c>
      <c r="K134" s="1">
        <f>INDEX(products!$A$1:$G$49,MATCH(orders!$D134,products!$A$1:$A$49,0), MATCH(orders!K$1,products!$A$1:$G$1,0))</f>
        <v>2.5</v>
      </c>
      <c r="L134">
        <f>INDEX(products!$A$1:$G$49,MATCH(orders!$D134,products!$A$1:$A$49,0), MATCH(orders!L$1,products!$A$1:$G$1,0))</f>
        <v>29.784999999999997</v>
      </c>
      <c r="M134">
        <f t="shared" si="6"/>
        <v>148.92499999999998</v>
      </c>
      <c r="N134" t="str">
        <f t="shared" si="7"/>
        <v>Arabika</v>
      </c>
      <c r="O134" t="str">
        <f t="shared" si="8"/>
        <v>Light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 customers!$C$2:$C$1001,,0)=0,"",_xlfn.XLOOKUP(C135,customers!$A$2:$A$1001, customers!$C$2:$C$1001,,0))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 MATCH(orders!I$1,products!$A$1:$G$1,0))</f>
        <v>Lib</v>
      </c>
      <c r="J135" t="str">
        <f>INDEX(products!$A$1:$G$49,MATCH(orders!$D135,products!$A$1:$A$49,0), MATCH(orders!J$1,products!$A$1:$G$1,0))</f>
        <v>D</v>
      </c>
      <c r="K135" s="1">
        <f>INDEX(products!$A$1:$G$49,MATCH(orders!$D135,products!$A$1:$A$49,0), MATCH(orders!K$1,products!$A$1:$G$1,0))</f>
        <v>1</v>
      </c>
      <c r="L135">
        <f>INDEX(products!$A$1:$G$49,MATCH(orders!$D135,products!$A$1:$A$49,0), MATCH(orders!L$1,products!$A$1:$G$1,0))</f>
        <v>12.95</v>
      </c>
      <c r="M135">
        <f t="shared" si="6"/>
        <v>12.95</v>
      </c>
      <c r="N135" t="str">
        <f t="shared" si="7"/>
        <v>Liberika</v>
      </c>
      <c r="O135" t="str">
        <f t="shared" si="8"/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 customers!$C$2:$C$1001,,0)=0,"",_xlfn.XLOOKUP(C136,customers!$A$2:$A$1001, customers!$C$2:$C$1001,,0))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 MATCH(orders!I$1,products!$A$1:$G$1,0))</f>
        <v>Exc</v>
      </c>
      <c r="J136" t="str">
        <f>INDEX(products!$A$1:$G$49,MATCH(orders!$D136,products!$A$1:$A$49,0), MATCH(orders!J$1,products!$A$1:$G$1,0))</f>
        <v>M</v>
      </c>
      <c r="K136" s="1">
        <f>INDEX(products!$A$1:$G$49,MATCH(orders!$D136,products!$A$1:$A$49,0), MATCH(orders!K$1,products!$A$1:$G$1,0))</f>
        <v>2.5</v>
      </c>
      <c r="L136">
        <f>INDEX(products!$A$1:$G$49,MATCH(orders!$D136,products!$A$1:$A$49,0), 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 customers!$C$2:$C$1001,,0)=0,"",_xlfn.XLOOKUP(C137,customers!$A$2:$A$1001, customers!$C$2:$C$1001,,0))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 MATCH(orders!I$1,products!$A$1:$G$1,0))</f>
        <v>Ara</v>
      </c>
      <c r="J137" t="str">
        <f>INDEX(products!$A$1:$G$49,MATCH(orders!$D137,products!$A$1:$A$49,0), MATCH(orders!J$1,products!$A$1:$G$1,0))</f>
        <v>L</v>
      </c>
      <c r="K137" s="1">
        <f>INDEX(products!$A$1:$G$49,MATCH(orders!$D137,products!$A$1:$A$49,0), MATCH(orders!K$1,products!$A$1:$G$1,0))</f>
        <v>0.5</v>
      </c>
      <c r="L137">
        <f>INDEX(products!$A$1:$G$49,MATCH(orders!$D137,products!$A$1:$A$49,0), MATCH(orders!L$1,products!$A$1:$G$1,0))</f>
        <v>7.77</v>
      </c>
      <c r="M137">
        <f t="shared" si="6"/>
        <v>38.849999999999994</v>
      </c>
      <c r="N137" t="str">
        <f t="shared" si="7"/>
        <v>Arabika</v>
      </c>
      <c r="O137" t="str">
        <f t="shared" si="8"/>
        <v>Light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 customers!$C$2:$C$1001,,0)=0,"",_xlfn.XLOOKUP(C138,customers!$A$2:$A$1001, customers!$C$2:$C$1001,,0))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 MATCH(orders!I$1,products!$A$1:$G$1,0))</f>
        <v>Ara</v>
      </c>
      <c r="J138" t="str">
        <f>INDEX(products!$A$1:$G$49,MATCH(orders!$D138,products!$A$1:$A$49,0), MATCH(orders!J$1,products!$A$1:$G$1,0))</f>
        <v>D</v>
      </c>
      <c r="K138" s="1">
        <f>INDEX(products!$A$1:$G$49,MATCH(orders!$D138,products!$A$1:$A$49,0), MATCH(orders!K$1,products!$A$1:$G$1,0))</f>
        <v>0.2</v>
      </c>
      <c r="L138">
        <f>INDEX(products!$A$1:$G$49,MATCH(orders!$D138,products!$A$1:$A$49,0), MATCH(orders!L$1,products!$A$1:$G$1,0))</f>
        <v>2.9849999999999999</v>
      </c>
      <c r="M138">
        <f t="shared" si="6"/>
        <v>11.94</v>
      </c>
      <c r="N138" t="str">
        <f t="shared" si="7"/>
        <v>Arabika</v>
      </c>
      <c r="O138" t="str">
        <f t="shared" si="8"/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 customers!$C$2:$C$1001,,0)=0,"",_xlfn.XLOOKUP(C139,customers!$A$2:$A$1001, customers!$C$2:$C$1001,,0))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 MATCH(orders!I$1,products!$A$1:$G$1,0))</f>
        <v>Exc</v>
      </c>
      <c r="J139" t="str">
        <f>INDEX(products!$A$1:$G$49,MATCH(orders!$D139,products!$A$1:$A$49,0), MATCH(orders!J$1,products!$A$1:$G$1,0))</f>
        <v>L</v>
      </c>
      <c r="K139" s="1">
        <f>INDEX(products!$A$1:$G$49,MATCH(orders!$D139,products!$A$1:$A$49,0), MATCH(orders!K$1,products!$A$1:$G$1,0))</f>
        <v>2.5</v>
      </c>
      <c r="L139">
        <f>INDEX(products!$A$1:$G$49,MATCH(orders!$D139,products!$A$1:$A$49,0), 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 customers!$C$2:$C$1001,,0)=0,"",_xlfn.XLOOKUP(C140,customers!$A$2:$A$1001, customers!$C$2:$C$1001,,0))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 MATCH(orders!I$1,products!$A$1:$G$1,0))</f>
        <v>Exc</v>
      </c>
      <c r="J140" t="str">
        <f>INDEX(products!$A$1:$G$49,MATCH(orders!$D140,products!$A$1:$A$49,0), MATCH(orders!J$1,products!$A$1:$G$1,0))</f>
        <v>D</v>
      </c>
      <c r="K140" s="1">
        <f>INDEX(products!$A$1:$G$49,MATCH(orders!$D140,products!$A$1:$A$49,0), MATCH(orders!K$1,products!$A$1:$G$1,0))</f>
        <v>1</v>
      </c>
      <c r="L140">
        <f>INDEX(products!$A$1:$G$49,MATCH(orders!$D140,products!$A$1:$A$49,0), 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 customers!$C$2:$C$1001,,0)=0,"",_xlfn.XLOOKUP(C141,customers!$A$2:$A$1001, customers!$C$2:$C$1001,,0))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 MATCH(orders!I$1,products!$A$1:$G$1,0))</f>
        <v>Lib</v>
      </c>
      <c r="J141" t="str">
        <f>INDEX(products!$A$1:$G$49,MATCH(orders!$D141,products!$A$1:$A$49,0), MATCH(orders!J$1,products!$A$1:$G$1,0))</f>
        <v>D</v>
      </c>
      <c r="K141" s="1">
        <f>INDEX(products!$A$1:$G$49,MATCH(orders!$D141,products!$A$1:$A$49,0), MATCH(orders!K$1,products!$A$1:$G$1,0))</f>
        <v>1</v>
      </c>
      <c r="L141">
        <f>INDEX(products!$A$1:$G$49,MATCH(orders!$D141,products!$A$1:$A$49,0), MATCH(orders!L$1,products!$A$1:$G$1,0))</f>
        <v>12.95</v>
      </c>
      <c r="M141">
        <f t="shared" si="6"/>
        <v>77.699999999999989</v>
      </c>
      <c r="N141" t="str">
        <f t="shared" si="7"/>
        <v>Liberika</v>
      </c>
      <c r="O141" t="str">
        <f t="shared" si="8"/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 customers!$C$2:$C$1001,,0)=0,"",_xlfn.XLOOKUP(C142,customers!$A$2:$A$1001, customers!$C$2:$C$1001,,0))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 MATCH(orders!I$1,products!$A$1:$G$1,0))</f>
        <v>Lib</v>
      </c>
      <c r="J142" t="str">
        <f>INDEX(products!$A$1:$G$49,MATCH(orders!$D142,products!$A$1:$A$49,0), MATCH(orders!J$1,products!$A$1:$G$1,0))</f>
        <v>D</v>
      </c>
      <c r="K142" s="1">
        <f>INDEX(products!$A$1:$G$49,MATCH(orders!$D142,products!$A$1:$A$49,0), MATCH(orders!K$1,products!$A$1:$G$1,0))</f>
        <v>2.5</v>
      </c>
      <c r="L142">
        <f>INDEX(products!$A$1:$G$49,MATCH(orders!$D142,products!$A$1:$A$49,0), MATCH(orders!L$1,products!$A$1:$G$1,0))</f>
        <v>29.784999999999997</v>
      </c>
      <c r="M142">
        <f t="shared" si="6"/>
        <v>29.784999999999997</v>
      </c>
      <c r="N142" t="str">
        <f t="shared" si="7"/>
        <v>Liberika</v>
      </c>
      <c r="O142" t="str">
        <f t="shared" si="8"/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 customers!$C$2:$C$1001,,0)=0,"",_xlfn.XLOOKUP(C143,customers!$A$2:$A$1001, customers!$C$2:$C$1001,,0))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 MATCH(orders!I$1,products!$A$1:$G$1,0))</f>
        <v>Ara</v>
      </c>
      <c r="J143" t="str">
        <f>INDEX(products!$A$1:$G$49,MATCH(orders!$D143,products!$A$1:$A$49,0), MATCH(orders!J$1,products!$A$1:$G$1,0))</f>
        <v>L</v>
      </c>
      <c r="K143" s="1">
        <f>INDEX(products!$A$1:$G$49,MATCH(orders!$D143,products!$A$1:$A$49,0), MATCH(orders!K$1,products!$A$1:$G$1,0))</f>
        <v>0.2</v>
      </c>
      <c r="L143">
        <f>INDEX(products!$A$1:$G$49,MATCH(orders!$D143,products!$A$1:$A$49,0), MATCH(orders!L$1,products!$A$1:$G$1,0))</f>
        <v>3.8849999999999998</v>
      </c>
      <c r="M143">
        <f t="shared" si="6"/>
        <v>15.54</v>
      </c>
      <c r="N143" t="str">
        <f t="shared" si="7"/>
        <v>Arabika</v>
      </c>
      <c r="O143" t="str">
        <f t="shared" si="8"/>
        <v>Light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 customers!$C$2:$C$1001,,0)=0,"",_xlfn.XLOOKUP(C144,customers!$A$2:$A$1001, customers!$C$2:$C$1001,,0))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 MATCH(orders!I$1,products!$A$1:$G$1,0))</f>
        <v>Exc</v>
      </c>
      <c r="J144" t="str">
        <f>INDEX(products!$A$1:$G$49,MATCH(orders!$D144,products!$A$1:$A$49,0), MATCH(orders!J$1,products!$A$1:$G$1,0))</f>
        <v>L</v>
      </c>
      <c r="K144" s="1">
        <f>INDEX(products!$A$1:$G$49,MATCH(orders!$D144,products!$A$1:$A$49,0), MATCH(orders!K$1,products!$A$1:$G$1,0))</f>
        <v>2.5</v>
      </c>
      <c r="L144">
        <f>INDEX(products!$A$1:$G$49,MATCH(orders!$D144,products!$A$1:$A$49,0), 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 customers!$C$2:$C$1001,,0)=0,"",_xlfn.XLOOKUP(C145,customers!$A$2:$A$1001, customers!$C$2:$C$1001,,0))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 MATCH(orders!I$1,products!$A$1:$G$1,0))</f>
        <v>Lib</v>
      </c>
      <c r="J145" t="str">
        <f>INDEX(products!$A$1:$G$49,MATCH(orders!$D145,products!$A$1:$A$49,0), MATCH(orders!J$1,products!$A$1:$G$1,0))</f>
        <v>M</v>
      </c>
      <c r="K145" s="1">
        <f>INDEX(products!$A$1:$G$49,MATCH(orders!$D145,products!$A$1:$A$49,0), MATCH(orders!K$1,products!$A$1:$G$1,0))</f>
        <v>0.5</v>
      </c>
      <c r="L145">
        <f>INDEX(products!$A$1:$G$49,MATCH(orders!$D145,products!$A$1:$A$49,0), MATCH(orders!L$1,products!$A$1:$G$1,0))</f>
        <v>8.73</v>
      </c>
      <c r="M145">
        <f t="shared" si="6"/>
        <v>17.46</v>
      </c>
      <c r="N145" t="str">
        <f t="shared" si="7"/>
        <v>Liberika</v>
      </c>
      <c r="O145" t="str">
        <f t="shared" si="8"/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 customers!$C$2:$C$1001,,0)=0,"",_xlfn.XLOOKUP(C146,customers!$A$2:$A$1001, customers!$C$2:$C$1001,,0))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 MATCH(orders!I$1,products!$A$1:$G$1,0))</f>
        <v>Exc</v>
      </c>
      <c r="J146" t="str">
        <f>INDEX(products!$A$1:$G$49,MATCH(orders!$D146,products!$A$1:$A$49,0), MATCH(orders!J$1,products!$A$1:$G$1,0))</f>
        <v>L</v>
      </c>
      <c r="K146" s="1">
        <f>INDEX(products!$A$1:$G$49,MATCH(orders!$D146,products!$A$1:$A$49,0), MATCH(orders!K$1,products!$A$1:$G$1,0))</f>
        <v>2.5</v>
      </c>
      <c r="L146">
        <f>INDEX(products!$A$1:$G$49,MATCH(orders!$D146,products!$A$1:$A$49,0), 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 customers!$C$2:$C$1001,,0)=0,"",_xlfn.XLOOKUP(C147,customers!$A$2:$A$1001, customers!$C$2:$C$1001,,0))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 MATCH(orders!I$1,products!$A$1:$G$1,0))</f>
        <v>Lib</v>
      </c>
      <c r="J147" t="str">
        <f>INDEX(products!$A$1:$G$49,MATCH(orders!$D147,products!$A$1:$A$49,0), MATCH(orders!J$1,products!$A$1:$G$1,0))</f>
        <v>M</v>
      </c>
      <c r="K147" s="1">
        <f>INDEX(products!$A$1:$G$49,MATCH(orders!$D147,products!$A$1:$A$49,0), MATCH(orders!K$1,products!$A$1:$G$1,0))</f>
        <v>0.2</v>
      </c>
      <c r="L147">
        <f>INDEX(products!$A$1:$G$49,MATCH(orders!$D147,products!$A$1:$A$49,0), MATCH(orders!L$1,products!$A$1:$G$1,0))</f>
        <v>4.3650000000000002</v>
      </c>
      <c r="M147">
        <f t="shared" si="6"/>
        <v>17.46</v>
      </c>
      <c r="N147" t="str">
        <f t="shared" si="7"/>
        <v>Liberika</v>
      </c>
      <c r="O147" t="str">
        <f t="shared" si="8"/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 customers!$C$2:$C$1001,,0)=0,"",_xlfn.XLOOKUP(C148,customers!$A$2:$A$1001, customers!$C$2:$C$1001,,0))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 MATCH(orders!I$1,products!$A$1:$G$1,0))</f>
        <v>Lib</v>
      </c>
      <c r="J148" t="str">
        <f>INDEX(products!$A$1:$G$49,MATCH(orders!$D148,products!$A$1:$A$49,0), MATCH(orders!J$1,products!$A$1:$G$1,0))</f>
        <v>M</v>
      </c>
      <c r="K148" s="1">
        <f>INDEX(products!$A$1:$G$49,MATCH(orders!$D148,products!$A$1:$A$49,0), MATCH(orders!K$1,products!$A$1:$G$1,0))</f>
        <v>1</v>
      </c>
      <c r="L148">
        <f>INDEX(products!$A$1:$G$49,MATCH(orders!$D148,products!$A$1:$A$49,0), MATCH(orders!L$1,products!$A$1:$G$1,0))</f>
        <v>14.55</v>
      </c>
      <c r="M148">
        <f t="shared" si="6"/>
        <v>43.650000000000006</v>
      </c>
      <c r="N148" t="str">
        <f t="shared" si="7"/>
        <v>Liberika</v>
      </c>
      <c r="O148" t="str">
        <f t="shared" si="8"/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 customers!$C$2:$C$1001,,0)=0,"",_xlfn.XLOOKUP(C149,customers!$A$2:$A$1001, customers!$C$2:$C$1001,,0))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 MATCH(orders!I$1,products!$A$1:$G$1,0))</f>
        <v>Exc</v>
      </c>
      <c r="J149" t="str">
        <f>INDEX(products!$A$1:$G$49,MATCH(orders!$D149,products!$A$1:$A$49,0), MATCH(orders!J$1,products!$A$1:$G$1,0))</f>
        <v>M</v>
      </c>
      <c r="K149" s="1">
        <f>INDEX(products!$A$1:$G$49,MATCH(orders!$D149,products!$A$1:$A$49,0), MATCH(orders!K$1,products!$A$1:$G$1,0))</f>
        <v>1</v>
      </c>
      <c r="L149">
        <f>INDEX(products!$A$1:$G$49,MATCH(orders!$D149,products!$A$1:$A$49,0), 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 customers!$C$2:$C$1001,,0)=0,"",_xlfn.XLOOKUP(C150,customers!$A$2:$A$1001, customers!$C$2:$C$1001,,0))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 MATCH(orders!I$1,products!$A$1:$G$1,0))</f>
        <v>Exc</v>
      </c>
      <c r="J150" t="str">
        <f>INDEX(products!$A$1:$G$49,MATCH(orders!$D150,products!$A$1:$A$49,0), MATCH(orders!J$1,products!$A$1:$G$1,0))</f>
        <v>D</v>
      </c>
      <c r="K150" s="1">
        <f>INDEX(products!$A$1:$G$49,MATCH(orders!$D150,products!$A$1:$A$49,0), MATCH(orders!K$1,products!$A$1:$G$1,0))</f>
        <v>0.2</v>
      </c>
      <c r="L150">
        <f>INDEX(products!$A$1:$G$49,MATCH(orders!$D150,products!$A$1:$A$49,0), 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 customers!$C$2:$C$1001,,0)=0,"",_xlfn.XLOOKUP(C151,customers!$A$2:$A$1001, customers!$C$2:$C$1001,,0))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 MATCH(orders!I$1,products!$A$1:$G$1,0))</f>
        <v>Ara</v>
      </c>
      <c r="J151" t="str">
        <f>INDEX(products!$A$1:$G$49,MATCH(orders!$D151,products!$A$1:$A$49,0), MATCH(orders!J$1,products!$A$1:$G$1,0))</f>
        <v>M</v>
      </c>
      <c r="K151" s="1">
        <f>INDEX(products!$A$1:$G$49,MATCH(orders!$D151,products!$A$1:$A$49,0), MATCH(orders!K$1,products!$A$1:$G$1,0))</f>
        <v>2.5</v>
      </c>
      <c r="L151">
        <f>INDEX(products!$A$1:$G$49,MATCH(orders!$D151,products!$A$1:$A$49,0), MATCH(orders!L$1,products!$A$1:$G$1,0))</f>
        <v>25.874999999999996</v>
      </c>
      <c r="M151">
        <f t="shared" si="6"/>
        <v>51.749999999999993</v>
      </c>
      <c r="N151" t="str">
        <f t="shared" si="7"/>
        <v>Arabika</v>
      </c>
      <c r="O151" t="str">
        <f t="shared" si="8"/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 customers!$C$2:$C$1001,,0)=0,"",_xlfn.XLOOKUP(C152,customers!$A$2:$A$1001, customers!$C$2:$C$1001,,0))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 MATCH(orders!I$1,products!$A$1:$G$1,0))</f>
        <v>Lib</v>
      </c>
      <c r="J152" t="str">
        <f>INDEX(products!$A$1:$G$49,MATCH(orders!$D152,products!$A$1:$A$49,0), MATCH(orders!J$1,products!$A$1:$G$1,0))</f>
        <v>D</v>
      </c>
      <c r="K152" s="1">
        <f>INDEX(products!$A$1:$G$49,MATCH(orders!$D152,products!$A$1:$A$49,0), MATCH(orders!K$1,products!$A$1:$G$1,0))</f>
        <v>1</v>
      </c>
      <c r="L152">
        <f>INDEX(products!$A$1:$G$49,MATCH(orders!$D152,products!$A$1:$A$49,0), MATCH(orders!L$1,products!$A$1:$G$1,0))</f>
        <v>12.95</v>
      </c>
      <c r="M152">
        <f t="shared" si="6"/>
        <v>12.95</v>
      </c>
      <c r="N152" t="str">
        <f t="shared" si="7"/>
        <v>Liberika</v>
      </c>
      <c r="O152" t="str">
        <f t="shared" si="8"/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 customers!$C$2:$C$1001,,0)=0,"",_xlfn.XLOOKUP(C153,customers!$A$2:$A$1001, customers!$C$2:$C$1001,,0))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 MATCH(orders!I$1,products!$A$1:$G$1,0))</f>
        <v>Ara</v>
      </c>
      <c r="J153" t="str">
        <f>INDEX(products!$A$1:$G$49,MATCH(orders!$D153,products!$A$1:$A$49,0), MATCH(orders!J$1,products!$A$1:$G$1,0))</f>
        <v>M</v>
      </c>
      <c r="K153" s="1">
        <f>INDEX(products!$A$1:$G$49,MATCH(orders!$D153,products!$A$1:$A$49,0), MATCH(orders!K$1,products!$A$1:$G$1,0))</f>
        <v>1</v>
      </c>
      <c r="L153">
        <f>INDEX(products!$A$1:$G$49,MATCH(orders!$D153,products!$A$1:$A$49,0), MATCH(orders!L$1,products!$A$1:$G$1,0))</f>
        <v>11.25</v>
      </c>
      <c r="M153">
        <f t="shared" si="6"/>
        <v>33.75</v>
      </c>
      <c r="N153" t="str">
        <f t="shared" si="7"/>
        <v>Arabika</v>
      </c>
      <c r="O153" t="str">
        <f t="shared" si="8"/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 customers!$C$2:$C$1001,,0)=0,"",_xlfn.XLOOKUP(C154,customers!$A$2:$A$1001, customers!$C$2:$C$1001,,0))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 MATCH(orders!I$1,products!$A$1:$G$1,0))</f>
        <v>Rob</v>
      </c>
      <c r="J154" t="str">
        <f>INDEX(products!$A$1:$G$49,MATCH(orders!$D154,products!$A$1:$A$49,0), MATCH(orders!J$1,products!$A$1:$G$1,0))</f>
        <v>M</v>
      </c>
      <c r="K154" s="1">
        <f>INDEX(products!$A$1:$G$49,MATCH(orders!$D154,products!$A$1:$A$49,0), MATCH(orders!K$1,products!$A$1:$G$1,0))</f>
        <v>2.5</v>
      </c>
      <c r="L154">
        <f>INDEX(products!$A$1:$G$49,MATCH(orders!$D154,products!$A$1:$A$49,0), 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 customers!$C$2:$C$1001,,0)=0,"",_xlfn.XLOOKUP(C155,customers!$A$2:$A$1001, customers!$C$2:$C$1001,,0))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 MATCH(orders!I$1,products!$A$1:$G$1,0))</f>
        <v>Rob</v>
      </c>
      <c r="J155" t="str">
        <f>INDEX(products!$A$1:$G$49,MATCH(orders!$D155,products!$A$1:$A$49,0), MATCH(orders!J$1,products!$A$1:$G$1,0))</f>
        <v>D</v>
      </c>
      <c r="K155" s="1">
        <f>INDEX(products!$A$1:$G$49,MATCH(orders!$D155,products!$A$1:$A$49,0), MATCH(orders!K$1,products!$A$1:$G$1,0))</f>
        <v>0.2</v>
      </c>
      <c r="L155">
        <f>INDEX(products!$A$1:$G$49,MATCH(orders!$D155,products!$A$1:$A$49,0), 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 customers!$C$2:$C$1001,,0)=0,"",_xlfn.XLOOKUP(C156,customers!$A$2:$A$1001, customers!$C$2:$C$1001,,0))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 MATCH(orders!I$1,products!$A$1:$G$1,0))</f>
        <v>Ara</v>
      </c>
      <c r="J156" t="str">
        <f>INDEX(products!$A$1:$G$49,MATCH(orders!$D156,products!$A$1:$A$49,0), MATCH(orders!J$1,products!$A$1:$G$1,0))</f>
        <v>D</v>
      </c>
      <c r="K156" s="1">
        <f>INDEX(products!$A$1:$G$49,MATCH(orders!$D156,products!$A$1:$A$49,0), MATCH(orders!K$1,products!$A$1:$G$1,0))</f>
        <v>2.5</v>
      </c>
      <c r="L156">
        <f>INDEX(products!$A$1:$G$49,MATCH(orders!$D156,products!$A$1:$A$49,0), MATCH(orders!L$1,products!$A$1:$G$1,0))</f>
        <v>22.884999999999998</v>
      </c>
      <c r="M156">
        <f t="shared" si="6"/>
        <v>114.42499999999998</v>
      </c>
      <c r="N156" t="str">
        <f t="shared" si="7"/>
        <v>Arabika</v>
      </c>
      <c r="O156" t="str">
        <f t="shared" si="8"/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 customers!$C$2:$C$1001,,0)=0,"",_xlfn.XLOOKUP(C157,customers!$A$2:$A$1001, customers!$C$2:$C$1001,,0))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 MATCH(orders!I$1,products!$A$1:$G$1,0))</f>
        <v>Ara</v>
      </c>
      <c r="J157" t="str">
        <f>INDEX(products!$A$1:$G$49,MATCH(orders!$D157,products!$A$1:$A$49,0), MATCH(orders!J$1,products!$A$1:$G$1,0))</f>
        <v>M</v>
      </c>
      <c r="K157" s="1">
        <f>INDEX(products!$A$1:$G$49,MATCH(orders!$D157,products!$A$1:$A$49,0), MATCH(orders!K$1,products!$A$1:$G$1,0))</f>
        <v>2.5</v>
      </c>
      <c r="L157">
        <f>INDEX(products!$A$1:$G$49,MATCH(orders!$D157,products!$A$1:$A$49,0), MATCH(orders!L$1,products!$A$1:$G$1,0))</f>
        <v>25.874999999999996</v>
      </c>
      <c r="M157">
        <f t="shared" si="6"/>
        <v>155.24999999999997</v>
      </c>
      <c r="N157" t="str">
        <f t="shared" si="7"/>
        <v>Arabika</v>
      </c>
      <c r="O157" t="str">
        <f t="shared" si="8"/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 customers!$C$2:$C$1001,,0)=0,"",_xlfn.XLOOKUP(C158,customers!$A$2:$A$1001, customers!$C$2:$C$1001,,0))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 MATCH(orders!I$1,products!$A$1:$G$1,0))</f>
        <v>Ara</v>
      </c>
      <c r="J158" t="str">
        <f>INDEX(products!$A$1:$G$49,MATCH(orders!$D158,products!$A$1:$A$49,0), MATCH(orders!J$1,products!$A$1:$G$1,0))</f>
        <v>M</v>
      </c>
      <c r="K158" s="1">
        <f>INDEX(products!$A$1:$G$49,MATCH(orders!$D158,products!$A$1:$A$49,0), MATCH(orders!K$1,products!$A$1:$G$1,0))</f>
        <v>2.5</v>
      </c>
      <c r="L158">
        <f>INDEX(products!$A$1:$G$49,MATCH(orders!$D158,products!$A$1:$A$49,0), MATCH(orders!L$1,products!$A$1:$G$1,0))</f>
        <v>25.874999999999996</v>
      </c>
      <c r="M158">
        <f t="shared" si="6"/>
        <v>77.624999999999986</v>
      </c>
      <c r="N158" t="str">
        <f t="shared" si="7"/>
        <v>Arabika</v>
      </c>
      <c r="O158" t="str">
        <f t="shared" si="8"/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 customers!$C$2:$C$1001,,0)=0,"",_xlfn.XLOOKUP(C159,customers!$A$2:$A$1001, customers!$C$2:$C$1001,,0))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 MATCH(orders!I$1,products!$A$1:$G$1,0))</f>
        <v>Rob</v>
      </c>
      <c r="J159" t="str">
        <f>INDEX(products!$A$1:$G$49,MATCH(orders!$D159,products!$A$1:$A$49,0), MATCH(orders!J$1,products!$A$1:$G$1,0))</f>
        <v>D</v>
      </c>
      <c r="K159" s="1">
        <f>INDEX(products!$A$1:$G$49,MATCH(orders!$D159,products!$A$1:$A$49,0), MATCH(orders!K$1,products!$A$1:$G$1,0))</f>
        <v>2.5</v>
      </c>
      <c r="L159">
        <f>INDEX(products!$A$1:$G$49,MATCH(orders!$D159,products!$A$1:$A$49,0), 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 customers!$C$2:$C$1001,,0)=0,"",_xlfn.XLOOKUP(C160,customers!$A$2:$A$1001, customers!$C$2:$C$1001,,0))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 MATCH(orders!I$1,products!$A$1:$G$1,0))</f>
        <v>Rob</v>
      </c>
      <c r="J160" t="str">
        <f>INDEX(products!$A$1:$G$49,MATCH(orders!$D160,products!$A$1:$A$49,0), MATCH(orders!J$1,products!$A$1:$G$1,0))</f>
        <v>D</v>
      </c>
      <c r="K160" s="1">
        <f>INDEX(products!$A$1:$G$49,MATCH(orders!$D160,products!$A$1:$A$49,0), MATCH(orders!K$1,products!$A$1:$G$1,0))</f>
        <v>2.5</v>
      </c>
      <c r="L160">
        <f>INDEX(products!$A$1:$G$49,MATCH(orders!$D160,products!$A$1:$A$49,0), 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 customers!$C$2:$C$1001,,0)=0,"",_xlfn.XLOOKUP(C161,customers!$A$2:$A$1001, customers!$C$2:$C$1001,,0))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 MATCH(orders!I$1,products!$A$1:$G$1,0))</f>
        <v>Lib</v>
      </c>
      <c r="J161" t="str">
        <f>INDEX(products!$A$1:$G$49,MATCH(orders!$D161,products!$A$1:$A$49,0), MATCH(orders!J$1,products!$A$1:$G$1,0))</f>
        <v>L</v>
      </c>
      <c r="K161" s="1">
        <f>INDEX(products!$A$1:$G$49,MATCH(orders!$D161,products!$A$1:$A$49,0), MATCH(orders!K$1,products!$A$1:$G$1,0))</f>
        <v>2.5</v>
      </c>
      <c r="L161">
        <f>INDEX(products!$A$1:$G$49,MATCH(orders!$D161,products!$A$1:$A$49,0), MATCH(orders!L$1,products!$A$1:$G$1,0))</f>
        <v>36.454999999999998</v>
      </c>
      <c r="M161">
        <f t="shared" si="6"/>
        <v>218.73</v>
      </c>
      <c r="N161" t="str">
        <f t="shared" si="7"/>
        <v>Liberika</v>
      </c>
      <c r="O161" t="str">
        <f t="shared" si="8"/>
        <v>Light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 customers!$C$2:$C$1001,,0)=0,"",_xlfn.XLOOKUP(C162,customers!$A$2:$A$1001, customers!$C$2:$C$1001,,0))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 MATCH(orders!I$1,products!$A$1:$G$1,0))</f>
        <v>Exc</v>
      </c>
      <c r="J162" t="str">
        <f>INDEX(products!$A$1:$G$49,MATCH(orders!$D162,products!$A$1:$A$49,0), MATCH(orders!J$1,products!$A$1:$G$1,0))</f>
        <v>M</v>
      </c>
      <c r="K162" s="1">
        <f>INDEX(products!$A$1:$G$49,MATCH(orders!$D162,products!$A$1:$A$49,0), MATCH(orders!K$1,products!$A$1:$G$1,0))</f>
        <v>0.5</v>
      </c>
      <c r="L162">
        <f>INDEX(products!$A$1:$G$49,MATCH(orders!$D162,products!$A$1:$A$49,0), 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 customers!$C$2:$C$1001,,0)=0,"",_xlfn.XLOOKUP(C163,customers!$A$2:$A$1001, customers!$C$2:$C$1001,,0))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 MATCH(orders!I$1,products!$A$1:$G$1,0))</f>
        <v>Ara</v>
      </c>
      <c r="J163" t="str">
        <f>INDEX(products!$A$1:$G$49,MATCH(orders!$D163,products!$A$1:$A$49,0), MATCH(orders!J$1,products!$A$1:$G$1,0))</f>
        <v>L</v>
      </c>
      <c r="K163" s="1">
        <f>INDEX(products!$A$1:$G$49,MATCH(orders!$D163,products!$A$1:$A$49,0), MATCH(orders!K$1,products!$A$1:$G$1,0))</f>
        <v>0.5</v>
      </c>
      <c r="L163">
        <f>INDEX(products!$A$1:$G$49,MATCH(orders!$D163,products!$A$1:$A$49,0), MATCH(orders!L$1,products!$A$1:$G$1,0))</f>
        <v>7.77</v>
      </c>
      <c r="M163">
        <f t="shared" si="6"/>
        <v>23.31</v>
      </c>
      <c r="N163" t="str">
        <f t="shared" si="7"/>
        <v>Arabika</v>
      </c>
      <c r="O163" t="str">
        <f t="shared" si="8"/>
        <v>Light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 customers!$C$2:$C$1001,,0)=0,"",_xlfn.XLOOKUP(C164,customers!$A$2:$A$1001, customers!$C$2:$C$1001,,0))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 MATCH(orders!I$1,products!$A$1:$G$1,0))</f>
        <v>Exc</v>
      </c>
      <c r="J164" t="str">
        <f>INDEX(products!$A$1:$G$49,MATCH(orders!$D164,products!$A$1:$A$49,0), MATCH(orders!J$1,products!$A$1:$G$1,0))</f>
        <v>D</v>
      </c>
      <c r="K164" s="1">
        <f>INDEX(products!$A$1:$G$49,MATCH(orders!$D164,products!$A$1:$A$49,0), MATCH(orders!K$1,products!$A$1:$G$1,0))</f>
        <v>0.5</v>
      </c>
      <c r="L164">
        <f>INDEX(products!$A$1:$G$49,MATCH(orders!$D164,products!$A$1:$A$49,0), 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 customers!$C$2:$C$1001,,0)=0,"",_xlfn.XLOOKUP(C165,customers!$A$2:$A$1001, customers!$C$2:$C$1001,,0))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 MATCH(orders!I$1,products!$A$1:$G$1,0))</f>
        <v>Rob</v>
      </c>
      <c r="J165" t="str">
        <f>INDEX(products!$A$1:$G$49,MATCH(orders!$D165,products!$A$1:$A$49,0), MATCH(orders!J$1,products!$A$1:$G$1,0))</f>
        <v>D</v>
      </c>
      <c r="K165" s="1">
        <f>INDEX(products!$A$1:$G$49,MATCH(orders!$D165,products!$A$1:$A$49,0), MATCH(orders!K$1,products!$A$1:$G$1,0))</f>
        <v>0.2</v>
      </c>
      <c r="L165">
        <f>INDEX(products!$A$1:$G$49,MATCH(orders!$D165,products!$A$1:$A$49,0), 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 customers!$C$2:$C$1001,,0)=0,"",_xlfn.XLOOKUP(C166,customers!$A$2:$A$1001, customers!$C$2:$C$1001,,0))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 MATCH(orders!I$1,products!$A$1:$G$1,0))</f>
        <v>Exc</v>
      </c>
      <c r="J166" t="str">
        <f>INDEX(products!$A$1:$G$49,MATCH(orders!$D166,products!$A$1:$A$49,0), MATCH(orders!J$1,products!$A$1:$G$1,0))</f>
        <v>D</v>
      </c>
      <c r="K166" s="1">
        <f>INDEX(products!$A$1:$G$49,MATCH(orders!$D166,products!$A$1:$A$49,0), MATCH(orders!K$1,products!$A$1:$G$1,0))</f>
        <v>0.5</v>
      </c>
      <c r="L166">
        <f>INDEX(products!$A$1:$G$49,MATCH(orders!$D166,products!$A$1:$A$49,0), 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 customers!$C$2:$C$1001,,0)=0,"",_xlfn.XLOOKUP(C167,customers!$A$2:$A$1001, customers!$C$2:$C$1001,,0))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 MATCH(orders!I$1,products!$A$1:$G$1,0))</f>
        <v>Rob</v>
      </c>
      <c r="J167" t="str">
        <f>INDEX(products!$A$1:$G$49,MATCH(orders!$D167,products!$A$1:$A$49,0), MATCH(orders!J$1,products!$A$1:$G$1,0))</f>
        <v>D</v>
      </c>
      <c r="K167" s="1">
        <f>INDEX(products!$A$1:$G$49,MATCH(orders!$D167,products!$A$1:$A$49,0), MATCH(orders!K$1,products!$A$1:$G$1,0))</f>
        <v>1</v>
      </c>
      <c r="L167">
        <f>INDEX(products!$A$1:$G$49,MATCH(orders!$D167,products!$A$1:$A$49,0), 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 customers!$C$2:$C$1001,,0)=0,"",_xlfn.XLOOKUP(C168,customers!$A$2:$A$1001, customers!$C$2:$C$1001,,0))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 MATCH(orders!I$1,products!$A$1:$G$1,0))</f>
        <v>Rob</v>
      </c>
      <c r="J168" t="str">
        <f>INDEX(products!$A$1:$G$49,MATCH(orders!$D168,products!$A$1:$A$49,0), MATCH(orders!J$1,products!$A$1:$G$1,0))</f>
        <v>D</v>
      </c>
      <c r="K168" s="1">
        <f>INDEX(products!$A$1:$G$49,MATCH(orders!$D168,products!$A$1:$A$49,0), MATCH(orders!K$1,products!$A$1:$G$1,0))</f>
        <v>0.5</v>
      </c>
      <c r="L168">
        <f>INDEX(products!$A$1:$G$49,MATCH(orders!$D168,products!$A$1:$A$49,0), 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 customers!$C$2:$C$1001,,0)=0,"",_xlfn.XLOOKUP(C169,customers!$A$2:$A$1001, customers!$C$2:$C$1001,,0))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 MATCH(orders!I$1,products!$A$1:$G$1,0))</f>
        <v>Exc</v>
      </c>
      <c r="J169" t="str">
        <f>INDEX(products!$A$1:$G$49,MATCH(orders!$D169,products!$A$1:$A$49,0), MATCH(orders!J$1,products!$A$1:$G$1,0))</f>
        <v>M</v>
      </c>
      <c r="K169" s="1">
        <f>INDEX(products!$A$1:$G$49,MATCH(orders!$D169,products!$A$1:$A$49,0), MATCH(orders!K$1,products!$A$1:$G$1,0))</f>
        <v>0.5</v>
      </c>
      <c r="L169">
        <f>INDEX(products!$A$1:$G$49,MATCH(orders!$D169,products!$A$1:$A$49,0), 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 customers!$C$2:$C$1001,,0)=0,"",_xlfn.XLOOKUP(C170,customers!$A$2:$A$1001, customers!$C$2:$C$1001,,0))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 MATCH(orders!I$1,products!$A$1:$G$1,0))</f>
        <v>Ara</v>
      </c>
      <c r="J170" t="str">
        <f>INDEX(products!$A$1:$G$49,MATCH(orders!$D170,products!$A$1:$A$49,0), MATCH(orders!J$1,products!$A$1:$G$1,0))</f>
        <v>M</v>
      </c>
      <c r="K170" s="1">
        <f>INDEX(products!$A$1:$G$49,MATCH(orders!$D170,products!$A$1:$A$49,0), MATCH(orders!K$1,products!$A$1:$G$1,0))</f>
        <v>0.5</v>
      </c>
      <c r="L170">
        <f>INDEX(products!$A$1:$G$49,MATCH(orders!$D170,products!$A$1:$A$49,0), MATCH(orders!L$1,products!$A$1:$G$1,0))</f>
        <v>6.75</v>
      </c>
      <c r="M170">
        <f t="shared" si="6"/>
        <v>40.5</v>
      </c>
      <c r="N170" t="str">
        <f t="shared" si="7"/>
        <v>Arabika</v>
      </c>
      <c r="O170" t="str">
        <f t="shared" si="8"/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 customers!$C$2:$C$1001,,0)=0,"",_xlfn.XLOOKUP(C171,customers!$A$2:$A$1001, customers!$C$2:$C$1001,,0))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 MATCH(orders!I$1,products!$A$1:$G$1,0))</f>
        <v>Rob</v>
      </c>
      <c r="J171" t="str">
        <f>INDEX(products!$A$1:$G$49,MATCH(orders!$D171,products!$A$1:$A$49,0), MATCH(orders!J$1,products!$A$1:$G$1,0))</f>
        <v>D</v>
      </c>
      <c r="K171" s="1">
        <f>INDEX(products!$A$1:$G$49,MATCH(orders!$D171,products!$A$1:$A$49,0), MATCH(orders!K$1,products!$A$1:$G$1,0))</f>
        <v>1</v>
      </c>
      <c r="L171">
        <f>INDEX(products!$A$1:$G$49,MATCH(orders!$D171,products!$A$1:$A$49,0), 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 customers!$C$2:$C$1001,,0)=0,"",_xlfn.XLOOKUP(C172,customers!$A$2:$A$1001, customers!$C$2:$C$1001,,0))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 MATCH(orders!I$1,products!$A$1:$G$1,0))</f>
        <v>Exc</v>
      </c>
      <c r="J172" t="str">
        <f>INDEX(products!$A$1:$G$49,MATCH(orders!$D172,products!$A$1:$A$49,0), MATCH(orders!J$1,products!$A$1:$G$1,0))</f>
        <v>L</v>
      </c>
      <c r="K172" s="1">
        <f>INDEX(products!$A$1:$G$49,MATCH(orders!$D172,products!$A$1:$A$49,0), MATCH(orders!K$1,products!$A$1:$G$1,0))</f>
        <v>2.5</v>
      </c>
      <c r="L172">
        <f>INDEX(products!$A$1:$G$49,MATCH(orders!$D172,products!$A$1:$A$49,0), 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 customers!$C$2:$C$1001,,0)=0,"",_xlfn.XLOOKUP(C173,customers!$A$2:$A$1001, customers!$C$2:$C$1001,,0))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 MATCH(orders!I$1,products!$A$1:$G$1,0))</f>
        <v>Exc</v>
      </c>
      <c r="J173" t="str">
        <f>INDEX(products!$A$1:$G$49,MATCH(orders!$D173,products!$A$1:$A$49,0), MATCH(orders!J$1,products!$A$1:$G$1,0))</f>
        <v>M</v>
      </c>
      <c r="K173" s="1">
        <f>INDEX(products!$A$1:$G$49,MATCH(orders!$D173,products!$A$1:$A$49,0), MATCH(orders!K$1,products!$A$1:$G$1,0))</f>
        <v>2.5</v>
      </c>
      <c r="L173">
        <f>INDEX(products!$A$1:$G$49,MATCH(orders!$D173,products!$A$1:$A$49,0), 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 customers!$C$2:$C$1001,,0)=0,"",_xlfn.XLOOKUP(C174,customers!$A$2:$A$1001, customers!$C$2:$C$1001,,0))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 MATCH(orders!I$1,products!$A$1:$G$1,0))</f>
        <v>Exc</v>
      </c>
      <c r="J174" t="str">
        <f>INDEX(products!$A$1:$G$49,MATCH(orders!$D174,products!$A$1:$A$49,0), MATCH(orders!J$1,products!$A$1:$G$1,0))</f>
        <v>D</v>
      </c>
      <c r="K174" s="1">
        <f>INDEX(products!$A$1:$G$49,MATCH(orders!$D174,products!$A$1:$A$49,0), MATCH(orders!K$1,products!$A$1:$G$1,0))</f>
        <v>0.5</v>
      </c>
      <c r="L174">
        <f>INDEX(products!$A$1:$G$49,MATCH(orders!$D174,products!$A$1:$A$49,0), 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 customers!$C$2:$C$1001,,0)=0,"",_xlfn.XLOOKUP(C175,customers!$A$2:$A$1001, customers!$C$2:$C$1001,,0))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 MATCH(orders!I$1,products!$A$1:$G$1,0))</f>
        <v>Rob</v>
      </c>
      <c r="J175" t="str">
        <f>INDEX(products!$A$1:$G$49,MATCH(orders!$D175,products!$A$1:$A$49,0), MATCH(orders!J$1,products!$A$1:$G$1,0))</f>
        <v>M</v>
      </c>
      <c r="K175" s="1">
        <f>INDEX(products!$A$1:$G$49,MATCH(orders!$D175,products!$A$1:$A$49,0), MATCH(orders!K$1,products!$A$1:$G$1,0))</f>
        <v>2.5</v>
      </c>
      <c r="L175">
        <f>INDEX(products!$A$1:$G$49,MATCH(orders!$D175,products!$A$1:$A$49,0), 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 customers!$C$2:$C$1001,,0)=0,"",_xlfn.XLOOKUP(C176,customers!$A$2:$A$1001, customers!$C$2:$C$1001,,0))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 MATCH(orders!I$1,products!$A$1:$G$1,0))</f>
        <v>Exc</v>
      </c>
      <c r="J176" t="str">
        <f>INDEX(products!$A$1:$G$49,MATCH(orders!$D176,products!$A$1:$A$49,0), MATCH(orders!J$1,products!$A$1:$G$1,0))</f>
        <v>L</v>
      </c>
      <c r="K176" s="1">
        <f>INDEX(products!$A$1:$G$49,MATCH(orders!$D176,products!$A$1:$A$49,0), MATCH(orders!K$1,products!$A$1:$G$1,0))</f>
        <v>2.5</v>
      </c>
      <c r="L176">
        <f>INDEX(products!$A$1:$G$49,MATCH(orders!$D176,products!$A$1:$A$49,0), 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 customers!$C$2:$C$1001,,0)=0,"",_xlfn.XLOOKUP(C177,customers!$A$2:$A$1001, customers!$C$2:$C$1001,,0))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 MATCH(orders!I$1,products!$A$1:$G$1,0))</f>
        <v>Exc</v>
      </c>
      <c r="J177" t="str">
        <f>INDEX(products!$A$1:$G$49,MATCH(orders!$D177,products!$A$1:$A$49,0), MATCH(orders!J$1,products!$A$1:$G$1,0))</f>
        <v>M</v>
      </c>
      <c r="K177" s="1">
        <f>INDEX(products!$A$1:$G$49,MATCH(orders!$D177,products!$A$1:$A$49,0), MATCH(orders!K$1,products!$A$1:$G$1,0))</f>
        <v>2.5</v>
      </c>
      <c r="L177">
        <f>INDEX(products!$A$1:$G$49,MATCH(orders!$D177,products!$A$1:$A$49,0), 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 customers!$C$2:$C$1001,,0)=0,"",_xlfn.XLOOKUP(C178,customers!$A$2:$A$1001, customers!$C$2:$C$1001,,0))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 MATCH(orders!I$1,products!$A$1:$G$1,0))</f>
        <v>Exc</v>
      </c>
      <c r="J178" t="str">
        <f>INDEX(products!$A$1:$G$49,MATCH(orders!$D178,products!$A$1:$A$49,0), MATCH(orders!J$1,products!$A$1:$G$1,0))</f>
        <v>L</v>
      </c>
      <c r="K178" s="1">
        <f>INDEX(products!$A$1:$G$49,MATCH(orders!$D178,products!$A$1:$A$49,0), MATCH(orders!K$1,products!$A$1:$G$1,0))</f>
        <v>2.5</v>
      </c>
      <c r="L178">
        <f>INDEX(products!$A$1:$G$49,MATCH(orders!$D178,products!$A$1:$A$49,0), 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 customers!$C$2:$C$1001,,0)=0,"",_xlfn.XLOOKUP(C179,customers!$A$2:$A$1001, customers!$C$2:$C$1001,,0))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 MATCH(orders!I$1,products!$A$1:$G$1,0))</f>
        <v>Rob</v>
      </c>
      <c r="J179" t="str">
        <f>INDEX(products!$A$1:$G$49,MATCH(orders!$D179,products!$A$1:$A$49,0), MATCH(orders!J$1,products!$A$1:$G$1,0))</f>
        <v>L</v>
      </c>
      <c r="K179" s="1">
        <f>INDEX(products!$A$1:$G$49,MATCH(orders!$D179,products!$A$1:$A$49,0), MATCH(orders!K$1,products!$A$1:$G$1,0))</f>
        <v>2.5</v>
      </c>
      <c r="L179">
        <f>INDEX(products!$A$1:$G$49,MATCH(orders!$D179,products!$A$1:$A$49,0), 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 customers!$C$2:$C$1001,,0)=0,"",_xlfn.XLOOKUP(C180,customers!$A$2:$A$1001, customers!$C$2:$C$1001,,0))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 MATCH(orders!I$1,products!$A$1:$G$1,0))</f>
        <v>Ara</v>
      </c>
      <c r="J180" t="str">
        <f>INDEX(products!$A$1:$G$49,MATCH(orders!$D180,products!$A$1:$A$49,0), MATCH(orders!J$1,products!$A$1:$G$1,0))</f>
        <v>L</v>
      </c>
      <c r="K180" s="1">
        <f>INDEX(products!$A$1:$G$49,MATCH(orders!$D180,products!$A$1:$A$49,0), MATCH(orders!K$1,products!$A$1:$G$1,0))</f>
        <v>1</v>
      </c>
      <c r="L180">
        <f>INDEX(products!$A$1:$G$49,MATCH(orders!$D180,products!$A$1:$A$49,0), MATCH(orders!L$1,products!$A$1:$G$1,0))</f>
        <v>12.95</v>
      </c>
      <c r="M180">
        <f t="shared" si="6"/>
        <v>25.9</v>
      </c>
      <c r="N180" t="str">
        <f t="shared" si="7"/>
        <v>Arabika</v>
      </c>
      <c r="O180" t="str">
        <f t="shared" si="8"/>
        <v>Light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 customers!$C$2:$C$1001,,0)=0,"",_xlfn.XLOOKUP(C181,customers!$A$2:$A$1001, customers!$C$2:$C$1001,,0))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 MATCH(orders!I$1,products!$A$1:$G$1,0))</f>
        <v>Ara</v>
      </c>
      <c r="J181" t="str">
        <f>INDEX(products!$A$1:$G$49,MATCH(orders!$D181,products!$A$1:$A$49,0), MATCH(orders!J$1,products!$A$1:$G$1,0))</f>
        <v>D</v>
      </c>
      <c r="K181" s="1">
        <f>INDEX(products!$A$1:$G$49,MATCH(orders!$D181,products!$A$1:$A$49,0), MATCH(orders!K$1,products!$A$1:$G$1,0))</f>
        <v>0.2</v>
      </c>
      <c r="L181">
        <f>INDEX(products!$A$1:$G$49,MATCH(orders!$D181,products!$A$1:$A$49,0), MATCH(orders!L$1,products!$A$1:$G$1,0))</f>
        <v>2.9849999999999999</v>
      </c>
      <c r="M181">
        <f t="shared" si="6"/>
        <v>2.9849999999999999</v>
      </c>
      <c r="N181" t="str">
        <f t="shared" si="7"/>
        <v>Arabika</v>
      </c>
      <c r="O181" t="str">
        <f t="shared" si="8"/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 customers!$C$2:$C$1001,,0)=0,"",_xlfn.XLOOKUP(C182,customers!$A$2:$A$1001, customers!$C$2:$C$1001,,0))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 MATCH(orders!I$1,products!$A$1:$G$1,0))</f>
        <v>Exc</v>
      </c>
      <c r="J182" t="str">
        <f>INDEX(products!$A$1:$G$49,MATCH(orders!$D182,products!$A$1:$A$49,0), MATCH(orders!J$1,products!$A$1:$G$1,0))</f>
        <v>L</v>
      </c>
      <c r="K182" s="1">
        <f>INDEX(products!$A$1:$G$49,MATCH(orders!$D182,products!$A$1:$A$49,0), MATCH(orders!K$1,products!$A$1:$G$1,0))</f>
        <v>0.2</v>
      </c>
      <c r="L182">
        <f>INDEX(products!$A$1:$G$49,MATCH(orders!$D182,products!$A$1:$A$49,0), 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 customers!$C$2:$C$1001,,0)=0,"",_xlfn.XLOOKUP(C183,customers!$A$2:$A$1001, customers!$C$2:$C$1001,,0))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 MATCH(orders!I$1,products!$A$1:$G$1,0))</f>
        <v>Ara</v>
      </c>
      <c r="J183" t="str">
        <f>INDEX(products!$A$1:$G$49,MATCH(orders!$D183,products!$A$1:$A$49,0), MATCH(orders!J$1,products!$A$1:$G$1,0))</f>
        <v>D</v>
      </c>
      <c r="K183" s="1">
        <f>INDEX(products!$A$1:$G$49,MATCH(orders!$D183,products!$A$1:$A$49,0), MATCH(orders!K$1,products!$A$1:$G$1,0))</f>
        <v>0.5</v>
      </c>
      <c r="L183">
        <f>INDEX(products!$A$1:$G$49,MATCH(orders!$D183,products!$A$1:$A$49,0), MATCH(orders!L$1,products!$A$1:$G$1,0))</f>
        <v>5.97</v>
      </c>
      <c r="M183">
        <f t="shared" si="6"/>
        <v>29.849999999999998</v>
      </c>
      <c r="N183" t="str">
        <f t="shared" si="7"/>
        <v>Arabika</v>
      </c>
      <c r="O183" t="str">
        <f t="shared" si="8"/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 customers!$C$2:$C$1001,,0)=0,"",_xlfn.XLOOKUP(C184,customers!$A$2:$A$1001, customers!$C$2:$C$1001,,0))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 MATCH(orders!I$1,products!$A$1:$G$1,0))</f>
        <v>Rob</v>
      </c>
      <c r="J184" t="str">
        <f>INDEX(products!$A$1:$G$49,MATCH(orders!$D184,products!$A$1:$A$49,0), MATCH(orders!J$1,products!$A$1:$G$1,0))</f>
        <v>D</v>
      </c>
      <c r="K184" s="1">
        <f>INDEX(products!$A$1:$G$49,MATCH(orders!$D184,products!$A$1:$A$49,0), MATCH(orders!K$1,products!$A$1:$G$1,0))</f>
        <v>0.5</v>
      </c>
      <c r="L184">
        <f>INDEX(products!$A$1:$G$49,MATCH(orders!$D184,products!$A$1:$A$49,0), 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 customers!$C$2:$C$1001,,0)=0,"",_xlfn.XLOOKUP(C185,customers!$A$2:$A$1001, customers!$C$2:$C$1001,,0))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 MATCH(orders!I$1,products!$A$1:$G$1,0))</f>
        <v>Exc</v>
      </c>
      <c r="J185" t="str">
        <f>INDEX(products!$A$1:$G$49,MATCH(orders!$D185,products!$A$1:$A$49,0), MATCH(orders!J$1,products!$A$1:$G$1,0))</f>
        <v>M</v>
      </c>
      <c r="K185" s="1">
        <f>INDEX(products!$A$1:$G$49,MATCH(orders!$D185,products!$A$1:$A$49,0), MATCH(orders!K$1,products!$A$1:$G$1,0))</f>
        <v>0.2</v>
      </c>
      <c r="L185">
        <f>INDEX(products!$A$1:$G$49,MATCH(orders!$D185,products!$A$1:$A$49,0), 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 customers!$C$2:$C$1001,,0)=0,"",_xlfn.XLOOKUP(C186,customers!$A$2:$A$1001, customers!$C$2:$C$1001,,0))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 MATCH(orders!I$1,products!$A$1:$G$1,0))</f>
        <v>Ara</v>
      </c>
      <c r="J186" t="str">
        <f>INDEX(products!$A$1:$G$49,MATCH(orders!$D186,products!$A$1:$A$49,0), MATCH(orders!J$1,products!$A$1:$G$1,0))</f>
        <v>L</v>
      </c>
      <c r="K186" s="1">
        <f>INDEX(products!$A$1:$G$49,MATCH(orders!$D186,products!$A$1:$A$49,0), MATCH(orders!K$1,products!$A$1:$G$1,0))</f>
        <v>0.5</v>
      </c>
      <c r="L186">
        <f>INDEX(products!$A$1:$G$49,MATCH(orders!$D186,products!$A$1:$A$49,0), MATCH(orders!L$1,products!$A$1:$G$1,0))</f>
        <v>7.77</v>
      </c>
      <c r="M186">
        <f t="shared" si="6"/>
        <v>31.08</v>
      </c>
      <c r="N186" t="str">
        <f t="shared" si="7"/>
        <v>Arabika</v>
      </c>
      <c r="O186" t="str">
        <f t="shared" si="8"/>
        <v>Light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 customers!$C$2:$C$1001,,0)=0,"",_xlfn.XLOOKUP(C187,customers!$A$2:$A$1001, customers!$C$2:$C$1001,,0))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 MATCH(orders!I$1,products!$A$1:$G$1,0))</f>
        <v>Exc</v>
      </c>
      <c r="J187" t="str">
        <f>INDEX(products!$A$1:$G$49,MATCH(orders!$D187,products!$A$1:$A$49,0), MATCH(orders!J$1,products!$A$1:$G$1,0))</f>
        <v>D</v>
      </c>
      <c r="K187" s="1">
        <f>INDEX(products!$A$1:$G$49,MATCH(orders!$D187,products!$A$1:$A$49,0), MATCH(orders!K$1,products!$A$1:$G$1,0))</f>
        <v>0.5</v>
      </c>
      <c r="L187">
        <f>INDEX(products!$A$1:$G$49,MATCH(orders!$D187,products!$A$1:$A$49,0), 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 customers!$C$2:$C$1001,,0)=0,"",_xlfn.XLOOKUP(C188,customers!$A$2:$A$1001, customers!$C$2:$C$1001,,0))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 MATCH(orders!I$1,products!$A$1:$G$1,0))</f>
        <v>Rob</v>
      </c>
      <c r="J188" t="str">
        <f>INDEX(products!$A$1:$G$49,MATCH(orders!$D188,products!$A$1:$A$49,0), MATCH(orders!J$1,products!$A$1:$G$1,0))</f>
        <v>M</v>
      </c>
      <c r="K188" s="1">
        <f>INDEX(products!$A$1:$G$49,MATCH(orders!$D188,products!$A$1:$A$49,0), MATCH(orders!K$1,products!$A$1:$G$1,0))</f>
        <v>2.5</v>
      </c>
      <c r="L188">
        <f>INDEX(products!$A$1:$G$49,MATCH(orders!$D188,products!$A$1:$A$49,0), 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 customers!$C$2:$C$1001,,0)=0,"",_xlfn.XLOOKUP(C189,customers!$A$2:$A$1001, customers!$C$2:$C$1001,,0))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 MATCH(orders!I$1,products!$A$1:$G$1,0))</f>
        <v>Lib</v>
      </c>
      <c r="J189" t="str">
        <f>INDEX(products!$A$1:$G$49,MATCH(orders!$D189,products!$A$1:$A$49,0), MATCH(orders!J$1,products!$A$1:$G$1,0))</f>
        <v>M</v>
      </c>
      <c r="K189" s="1">
        <f>INDEX(products!$A$1:$G$49,MATCH(orders!$D189,products!$A$1:$A$49,0), MATCH(orders!K$1,products!$A$1:$G$1,0))</f>
        <v>0.5</v>
      </c>
      <c r="L189">
        <f>INDEX(products!$A$1:$G$49,MATCH(orders!$D189,products!$A$1:$A$49,0), MATCH(orders!L$1,products!$A$1:$G$1,0))</f>
        <v>8.73</v>
      </c>
      <c r="M189">
        <f t="shared" si="6"/>
        <v>43.650000000000006</v>
      </c>
      <c r="N189" t="str">
        <f t="shared" si="7"/>
        <v>Liberika</v>
      </c>
      <c r="O189" t="str">
        <f t="shared" si="8"/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 customers!$C$2:$C$1001,,0)=0,"",_xlfn.XLOOKUP(C190,customers!$A$2:$A$1001, customers!$C$2:$C$1001,,0))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 MATCH(orders!I$1,products!$A$1:$G$1,0))</f>
        <v>Exc</v>
      </c>
      <c r="J190" t="str">
        <f>INDEX(products!$A$1:$G$49,MATCH(orders!$D190,products!$A$1:$A$49,0), MATCH(orders!J$1,products!$A$1:$G$1,0))</f>
        <v>L</v>
      </c>
      <c r="K190" s="1">
        <f>INDEX(products!$A$1:$G$49,MATCH(orders!$D190,products!$A$1:$A$49,0), MATCH(orders!K$1,products!$A$1:$G$1,0))</f>
        <v>0.2</v>
      </c>
      <c r="L190">
        <f>INDEX(products!$A$1:$G$49,MATCH(orders!$D190,products!$A$1:$A$49,0), 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 customers!$C$2:$C$1001,,0)=0,"",_xlfn.XLOOKUP(C191,customers!$A$2:$A$1001, customers!$C$2:$C$1001,,0))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 MATCH(orders!I$1,products!$A$1:$G$1,0))</f>
        <v>Lib</v>
      </c>
      <c r="J191" t="str">
        <f>INDEX(products!$A$1:$G$49,MATCH(orders!$D191,products!$A$1:$A$49,0), MATCH(orders!J$1,products!$A$1:$G$1,0))</f>
        <v>M</v>
      </c>
      <c r="K191" s="1">
        <f>INDEX(products!$A$1:$G$49,MATCH(orders!$D191,products!$A$1:$A$49,0), MATCH(orders!K$1,products!$A$1:$G$1,0))</f>
        <v>1</v>
      </c>
      <c r="L191">
        <f>INDEX(products!$A$1:$G$49,MATCH(orders!$D191,products!$A$1:$A$49,0), MATCH(orders!L$1,products!$A$1:$G$1,0))</f>
        <v>14.55</v>
      </c>
      <c r="M191">
        <f t="shared" si="6"/>
        <v>43.650000000000006</v>
      </c>
      <c r="N191" t="str">
        <f t="shared" si="7"/>
        <v>Liberika</v>
      </c>
      <c r="O191" t="str">
        <f t="shared" si="8"/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 customers!$C$2:$C$1001,,0)=0,"",_xlfn.XLOOKUP(C192,customers!$A$2:$A$1001, customers!$C$2:$C$1001,,0))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 MATCH(orders!I$1,products!$A$1:$G$1,0))</f>
        <v>Lib</v>
      </c>
      <c r="J192" t="str">
        <f>INDEX(products!$A$1:$G$49,MATCH(orders!$D192,products!$A$1:$A$49,0), MATCH(orders!J$1,products!$A$1:$G$1,0))</f>
        <v>M</v>
      </c>
      <c r="K192" s="1">
        <f>INDEX(products!$A$1:$G$49,MATCH(orders!$D192,products!$A$1:$A$49,0), MATCH(orders!K$1,products!$A$1:$G$1,0))</f>
        <v>2.5</v>
      </c>
      <c r="L192">
        <f>INDEX(products!$A$1:$G$49,MATCH(orders!$D192,products!$A$1:$A$49,0), MATCH(orders!L$1,products!$A$1:$G$1,0))</f>
        <v>33.464999999999996</v>
      </c>
      <c r="M192">
        <f t="shared" si="6"/>
        <v>33.464999999999996</v>
      </c>
      <c r="N192" t="str">
        <f t="shared" si="7"/>
        <v>Liberika</v>
      </c>
      <c r="O192" t="str">
        <f t="shared" si="8"/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 customers!$C$2:$C$1001,,0)=0,"",_xlfn.XLOOKUP(C193,customers!$A$2:$A$1001, customers!$C$2:$C$1001,,0))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 MATCH(orders!I$1,products!$A$1:$G$1,0))</f>
        <v>Lib</v>
      </c>
      <c r="J193" t="str">
        <f>INDEX(products!$A$1:$G$49,MATCH(orders!$D193,products!$A$1:$A$49,0), MATCH(orders!J$1,products!$A$1:$G$1,0))</f>
        <v>D</v>
      </c>
      <c r="K193" s="1">
        <f>INDEX(products!$A$1:$G$49,MATCH(orders!$D193,products!$A$1:$A$49,0), MATCH(orders!K$1,products!$A$1:$G$1,0))</f>
        <v>0.2</v>
      </c>
      <c r="L193">
        <f>INDEX(products!$A$1:$G$49,MATCH(orders!$D193,products!$A$1:$A$49,0), MATCH(orders!L$1,products!$A$1:$G$1,0))</f>
        <v>3.8849999999999998</v>
      </c>
      <c r="M193">
        <f t="shared" si="6"/>
        <v>19.424999999999997</v>
      </c>
      <c r="N193" t="str">
        <f t="shared" si="7"/>
        <v>Liberika</v>
      </c>
      <c r="O193" t="str">
        <f t="shared" si="8"/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 customers!$C$2:$C$1001,,0)=0,"",_xlfn.XLOOKUP(C194,customers!$A$2:$A$1001, customers!$C$2:$C$1001,,0))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 MATCH(orders!I$1,products!$A$1:$G$1,0))</f>
        <v>Exc</v>
      </c>
      <c r="J194" t="str">
        <f>INDEX(products!$A$1:$G$49,MATCH(orders!$D194,products!$A$1:$A$49,0), MATCH(orders!J$1,products!$A$1:$G$1,0))</f>
        <v>D</v>
      </c>
      <c r="K194" s="1">
        <f>INDEX(products!$A$1:$G$49,MATCH(orders!$D194,products!$A$1:$A$49,0), MATCH(orders!K$1,products!$A$1:$G$1,0))</f>
        <v>1</v>
      </c>
      <c r="L194">
        <f>INDEX(products!$A$1:$G$49,MATCH(orders!$D194,products!$A$1:$A$49,0), 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 customers!$C$2:$C$1001,,0)=0,"",_xlfn.XLOOKUP(C195,customers!$A$2:$A$1001, customers!$C$2:$C$1001,,0))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 MATCH(orders!I$1,products!$A$1:$G$1,0))</f>
        <v>Exc</v>
      </c>
      <c r="J195" t="str">
        <f>INDEX(products!$A$1:$G$49,MATCH(orders!$D195,products!$A$1:$A$49,0), MATCH(orders!J$1,products!$A$1:$G$1,0))</f>
        <v>L</v>
      </c>
      <c r="K195" s="1">
        <f>INDEX(products!$A$1:$G$49,MATCH(orders!$D195,products!$A$1:$A$49,0), MATCH(orders!K$1,products!$A$1:$G$1,0))</f>
        <v>1</v>
      </c>
      <c r="L195">
        <f>INDEX(products!$A$1:$G$49,MATCH(orders!$D195,products!$A$1:$A$49,0), MATCH(orders!L$1,products!$A$1:$G$1,0))</f>
        <v>14.85</v>
      </c>
      <c r="M195">
        <f t="shared" ref="M195:M258" si="9">L195*E195</f>
        <v>44.55</v>
      </c>
      <c r="N195" t="str">
        <f t="shared" ref="N195:N258" si="10">IF(I195="Rob","Robusta", IF(I195="Exc","Excelsa", IF(I195="Ara","Arabika",IF(I195="Lib","Liberika"))))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 customers!$C$2:$C$1001,,0)=0,"",_xlfn.XLOOKUP(C196,customers!$A$2:$A$1001, customers!$C$2:$C$1001,,0))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 MATCH(orders!I$1,products!$A$1:$G$1,0))</f>
        <v>Exc</v>
      </c>
      <c r="J196" t="str">
        <f>INDEX(products!$A$1:$G$49,MATCH(orders!$D196,products!$A$1:$A$49,0), MATCH(orders!J$1,products!$A$1:$G$1,0))</f>
        <v>D</v>
      </c>
      <c r="K196" s="1">
        <f>INDEX(products!$A$1:$G$49,MATCH(orders!$D196,products!$A$1:$A$49,0), MATCH(orders!K$1,products!$A$1:$G$1,0))</f>
        <v>0.5</v>
      </c>
      <c r="L196">
        <f>INDEX(products!$A$1:$G$49,MATCH(orders!$D196,products!$A$1:$A$49,0), 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 customers!$C$2:$C$1001,,0)=0,"",_xlfn.XLOOKUP(C197,customers!$A$2:$A$1001, customers!$C$2:$C$1001,,0))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 MATCH(orders!I$1,products!$A$1:$G$1,0))</f>
        <v>Ara</v>
      </c>
      <c r="J197" t="str">
        <f>INDEX(products!$A$1:$G$49,MATCH(orders!$D197,products!$A$1:$A$49,0), MATCH(orders!J$1,products!$A$1:$G$1,0))</f>
        <v>L</v>
      </c>
      <c r="K197" s="1">
        <f>INDEX(products!$A$1:$G$49,MATCH(orders!$D197,products!$A$1:$A$49,0), MATCH(orders!K$1,products!$A$1:$G$1,0))</f>
        <v>1</v>
      </c>
      <c r="L197">
        <f>INDEX(products!$A$1:$G$49,MATCH(orders!$D197,products!$A$1:$A$49,0), MATCH(orders!L$1,products!$A$1:$G$1,0))</f>
        <v>12.95</v>
      </c>
      <c r="M197">
        <f t="shared" si="9"/>
        <v>38.849999999999994</v>
      </c>
      <c r="N197" t="str">
        <f t="shared" si="10"/>
        <v>Arabika</v>
      </c>
      <c r="O197" t="str">
        <f t="shared" si="11"/>
        <v>Light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 customers!$C$2:$C$1001,,0)=0,"",_xlfn.XLOOKUP(C198,customers!$A$2:$A$1001, customers!$C$2:$C$1001,,0))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 MATCH(orders!I$1,products!$A$1:$G$1,0))</f>
        <v>Exc</v>
      </c>
      <c r="J198" t="str">
        <f>INDEX(products!$A$1:$G$49,MATCH(orders!$D198,products!$A$1:$A$49,0), MATCH(orders!J$1,products!$A$1:$G$1,0))</f>
        <v>L</v>
      </c>
      <c r="K198" s="1">
        <f>INDEX(products!$A$1:$G$49,MATCH(orders!$D198,products!$A$1:$A$49,0), MATCH(orders!K$1,products!$A$1:$G$1,0))</f>
        <v>0.5</v>
      </c>
      <c r="L198">
        <f>INDEX(products!$A$1:$G$49,MATCH(orders!$D198,products!$A$1:$A$49,0), 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 customers!$C$2:$C$1001,,0)=0,"",_xlfn.XLOOKUP(C199,customers!$A$2:$A$1001, customers!$C$2:$C$1001,,0))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 MATCH(orders!I$1,products!$A$1:$G$1,0))</f>
        <v>Lib</v>
      </c>
      <c r="J199" t="str">
        <f>INDEX(products!$A$1:$G$49,MATCH(orders!$D199,products!$A$1:$A$49,0), MATCH(orders!J$1,products!$A$1:$G$1,0))</f>
        <v>D</v>
      </c>
      <c r="K199" s="1">
        <f>INDEX(products!$A$1:$G$49,MATCH(orders!$D199,products!$A$1:$A$49,0), MATCH(orders!K$1,products!$A$1:$G$1,0))</f>
        <v>2.5</v>
      </c>
      <c r="L199">
        <f>INDEX(products!$A$1:$G$49,MATCH(orders!$D199,products!$A$1:$A$49,0), MATCH(orders!L$1,products!$A$1:$G$1,0))</f>
        <v>29.784999999999997</v>
      </c>
      <c r="M199">
        <f t="shared" si="9"/>
        <v>59.569999999999993</v>
      </c>
      <c r="N199" t="str">
        <f t="shared" si="10"/>
        <v>Liberika</v>
      </c>
      <c r="O199" t="str">
        <f t="shared" si="11"/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 customers!$C$2:$C$1001,,0)=0,"",_xlfn.XLOOKUP(C200,customers!$A$2:$A$1001, customers!$C$2:$C$1001,,0))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 MATCH(orders!I$1,products!$A$1:$G$1,0))</f>
        <v>Lib</v>
      </c>
      <c r="J200" t="str">
        <f>INDEX(products!$A$1:$G$49,MATCH(orders!$D200,products!$A$1:$A$49,0), MATCH(orders!J$1,products!$A$1:$G$1,0))</f>
        <v>D</v>
      </c>
      <c r="K200" s="1">
        <f>INDEX(products!$A$1:$G$49,MATCH(orders!$D200,products!$A$1:$A$49,0), MATCH(orders!K$1,products!$A$1:$G$1,0))</f>
        <v>2.5</v>
      </c>
      <c r="L200">
        <f>INDEX(products!$A$1:$G$49,MATCH(orders!$D200,products!$A$1:$A$49,0), MATCH(orders!L$1,products!$A$1:$G$1,0))</f>
        <v>29.784999999999997</v>
      </c>
      <c r="M200">
        <f t="shared" si="9"/>
        <v>89.35499999999999</v>
      </c>
      <c r="N200" t="str">
        <f t="shared" si="10"/>
        <v>Liberika</v>
      </c>
      <c r="O200" t="str">
        <f t="shared" si="11"/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 customers!$C$2:$C$1001,,0)=0,"",_xlfn.XLOOKUP(C201,customers!$A$2:$A$1001, customers!$C$2:$C$1001,,0))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 MATCH(orders!I$1,products!$A$1:$G$1,0))</f>
        <v>Lib</v>
      </c>
      <c r="J201" t="str">
        <f>INDEX(products!$A$1:$G$49,MATCH(orders!$D201,products!$A$1:$A$49,0), MATCH(orders!J$1,products!$A$1:$G$1,0))</f>
        <v>L</v>
      </c>
      <c r="K201" s="1">
        <f>INDEX(products!$A$1:$G$49,MATCH(orders!$D201,products!$A$1:$A$49,0), MATCH(orders!K$1,products!$A$1:$G$1,0))</f>
        <v>0.5</v>
      </c>
      <c r="L201">
        <f>INDEX(products!$A$1:$G$49,MATCH(orders!$D201,products!$A$1:$A$49,0), MATCH(orders!L$1,products!$A$1:$G$1,0))</f>
        <v>9.51</v>
      </c>
      <c r="M201">
        <f t="shared" si="9"/>
        <v>38.04</v>
      </c>
      <c r="N201" t="str">
        <f t="shared" si="10"/>
        <v>Liberika</v>
      </c>
      <c r="O201" t="str">
        <f t="shared" si="11"/>
        <v>Light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 customers!$C$2:$C$1001,,0)=0,"",_xlfn.XLOOKUP(C202,customers!$A$2:$A$1001, customers!$C$2:$C$1001,,0))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 MATCH(orders!I$1,products!$A$1:$G$1,0))</f>
        <v>Exc</v>
      </c>
      <c r="J202" t="str">
        <f>INDEX(products!$A$1:$G$49,MATCH(orders!$D202,products!$A$1:$A$49,0), MATCH(orders!J$1,products!$A$1:$G$1,0))</f>
        <v>M</v>
      </c>
      <c r="K202" s="1">
        <f>INDEX(products!$A$1:$G$49,MATCH(orders!$D202,products!$A$1:$A$49,0), MATCH(orders!K$1,products!$A$1:$G$1,0))</f>
        <v>1</v>
      </c>
      <c r="L202">
        <f>INDEX(products!$A$1:$G$49,MATCH(orders!$D202,products!$A$1:$A$49,0), 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 customers!$C$2:$C$1001,,0)=0,"",_xlfn.XLOOKUP(C203,customers!$A$2:$A$1001, customers!$C$2:$C$1001,,0))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 MATCH(orders!I$1,products!$A$1:$G$1,0))</f>
        <v>Lib</v>
      </c>
      <c r="J203" t="str">
        <f>INDEX(products!$A$1:$G$49,MATCH(orders!$D203,products!$A$1:$A$49,0), MATCH(orders!J$1,products!$A$1:$G$1,0))</f>
        <v>L</v>
      </c>
      <c r="K203" s="1">
        <f>INDEX(products!$A$1:$G$49,MATCH(orders!$D203,products!$A$1:$A$49,0), MATCH(orders!K$1,products!$A$1:$G$1,0))</f>
        <v>0.5</v>
      </c>
      <c r="L203">
        <f>INDEX(products!$A$1:$G$49,MATCH(orders!$D203,products!$A$1:$A$49,0), MATCH(orders!L$1,products!$A$1:$G$1,0))</f>
        <v>9.51</v>
      </c>
      <c r="M203">
        <f t="shared" si="9"/>
        <v>57.06</v>
      </c>
      <c r="N203" t="str">
        <f t="shared" si="10"/>
        <v>Liberika</v>
      </c>
      <c r="O203" t="str">
        <f t="shared" si="11"/>
        <v>Light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 customers!$C$2:$C$1001,,0)=0,"",_xlfn.XLOOKUP(C204,customers!$A$2:$A$1001, customers!$C$2:$C$1001,,0))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 MATCH(orders!I$1,products!$A$1:$G$1,0))</f>
        <v>Lib</v>
      </c>
      <c r="J204" t="str">
        <f>INDEX(products!$A$1:$G$49,MATCH(orders!$D204,products!$A$1:$A$49,0), MATCH(orders!J$1,products!$A$1:$G$1,0))</f>
        <v>D</v>
      </c>
      <c r="K204" s="1">
        <f>INDEX(products!$A$1:$G$49,MATCH(orders!$D204,products!$A$1:$A$49,0), MATCH(orders!K$1,products!$A$1:$G$1,0))</f>
        <v>2.5</v>
      </c>
      <c r="L204">
        <f>INDEX(products!$A$1:$G$49,MATCH(orders!$D204,products!$A$1:$A$49,0), MATCH(orders!L$1,products!$A$1:$G$1,0))</f>
        <v>29.784999999999997</v>
      </c>
      <c r="M204">
        <f t="shared" si="9"/>
        <v>178.70999999999998</v>
      </c>
      <c r="N204" t="str">
        <f t="shared" si="10"/>
        <v>Liberika</v>
      </c>
      <c r="O204" t="str">
        <f t="shared" si="11"/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 customers!$C$2:$C$1001,,0)=0,"",_xlfn.XLOOKUP(C205,customers!$A$2:$A$1001, customers!$C$2:$C$1001,,0))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 MATCH(orders!I$1,products!$A$1:$G$1,0))</f>
        <v>Lib</v>
      </c>
      <c r="J205" t="str">
        <f>INDEX(products!$A$1:$G$49,MATCH(orders!$D205,products!$A$1:$A$49,0), MATCH(orders!J$1,products!$A$1:$G$1,0))</f>
        <v>L</v>
      </c>
      <c r="K205" s="1">
        <f>INDEX(products!$A$1:$G$49,MATCH(orders!$D205,products!$A$1:$A$49,0), MATCH(orders!K$1,products!$A$1:$G$1,0))</f>
        <v>0.2</v>
      </c>
      <c r="L205">
        <f>INDEX(products!$A$1:$G$49,MATCH(orders!$D205,products!$A$1:$A$49,0), MATCH(orders!L$1,products!$A$1:$G$1,0))</f>
        <v>4.7549999999999999</v>
      </c>
      <c r="M205">
        <f t="shared" si="9"/>
        <v>4.7549999999999999</v>
      </c>
      <c r="N205" t="str">
        <f t="shared" si="10"/>
        <v>Liberika</v>
      </c>
      <c r="O205" t="str">
        <f t="shared" si="11"/>
        <v>Light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 customers!$C$2:$C$1001,,0)=0,"",_xlfn.XLOOKUP(C206,customers!$A$2:$A$1001, customers!$C$2:$C$1001,,0))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 MATCH(orders!I$1,products!$A$1:$G$1,0))</f>
        <v>Exc</v>
      </c>
      <c r="J206" t="str">
        <f>INDEX(products!$A$1:$G$49,MATCH(orders!$D206,products!$A$1:$A$49,0), MATCH(orders!J$1,products!$A$1:$G$1,0))</f>
        <v>M</v>
      </c>
      <c r="K206" s="1">
        <f>INDEX(products!$A$1:$G$49,MATCH(orders!$D206,products!$A$1:$A$49,0), MATCH(orders!K$1,products!$A$1:$G$1,0))</f>
        <v>1</v>
      </c>
      <c r="L206">
        <f>INDEX(products!$A$1:$G$49,MATCH(orders!$D206,products!$A$1:$A$49,0), 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 customers!$C$2:$C$1001,,0)=0,"",_xlfn.XLOOKUP(C207,customers!$A$2:$A$1001, customers!$C$2:$C$1001,,0))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 MATCH(orders!I$1,products!$A$1:$G$1,0))</f>
        <v>Rob</v>
      </c>
      <c r="J207" t="str">
        <f>INDEX(products!$A$1:$G$49,MATCH(orders!$D207,products!$A$1:$A$49,0), MATCH(orders!J$1,products!$A$1:$G$1,0))</f>
        <v>D</v>
      </c>
      <c r="K207" s="1">
        <f>INDEX(products!$A$1:$G$49,MATCH(orders!$D207,products!$A$1:$A$49,0), MATCH(orders!K$1,products!$A$1:$G$1,0))</f>
        <v>0.2</v>
      </c>
      <c r="L207">
        <f>INDEX(products!$A$1:$G$49,MATCH(orders!$D207,products!$A$1:$A$49,0), 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 customers!$C$2:$C$1001,,0)=0,"",_xlfn.XLOOKUP(C208,customers!$A$2:$A$1001, customers!$C$2:$C$1001,,0))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 MATCH(orders!I$1,products!$A$1:$G$1,0))</f>
        <v>Ara</v>
      </c>
      <c r="J208" t="str">
        <f>INDEX(products!$A$1:$G$49,MATCH(orders!$D208,products!$A$1:$A$49,0), MATCH(orders!J$1,products!$A$1:$G$1,0))</f>
        <v>M</v>
      </c>
      <c r="K208" s="1">
        <f>INDEX(products!$A$1:$G$49,MATCH(orders!$D208,products!$A$1:$A$49,0), MATCH(orders!K$1,products!$A$1:$G$1,0))</f>
        <v>1</v>
      </c>
      <c r="L208">
        <f>INDEX(products!$A$1:$G$49,MATCH(orders!$D208,products!$A$1:$A$49,0), MATCH(orders!L$1,products!$A$1:$G$1,0))</f>
        <v>11.25</v>
      </c>
      <c r="M208">
        <f t="shared" si="9"/>
        <v>22.5</v>
      </c>
      <c r="N208" t="str">
        <f t="shared" si="10"/>
        <v>Arabika</v>
      </c>
      <c r="O208" t="str">
        <f t="shared" si="11"/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 customers!$C$2:$C$1001,,0)=0,"",_xlfn.XLOOKUP(C209,customers!$A$2:$A$1001, customers!$C$2:$C$1001,,0))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 MATCH(orders!I$1,products!$A$1:$G$1,0))</f>
        <v>Ara</v>
      </c>
      <c r="J209" t="str">
        <f>INDEX(products!$A$1:$G$49,MATCH(orders!$D209,products!$A$1:$A$49,0), MATCH(orders!J$1,products!$A$1:$G$1,0))</f>
        <v>M</v>
      </c>
      <c r="K209" s="1">
        <f>INDEX(products!$A$1:$G$49,MATCH(orders!$D209,products!$A$1:$A$49,0), MATCH(orders!K$1,products!$A$1:$G$1,0))</f>
        <v>0.5</v>
      </c>
      <c r="L209">
        <f>INDEX(products!$A$1:$G$49,MATCH(orders!$D209,products!$A$1:$A$49,0), MATCH(orders!L$1,products!$A$1:$G$1,0))</f>
        <v>6.75</v>
      </c>
      <c r="M209">
        <f t="shared" si="9"/>
        <v>40.5</v>
      </c>
      <c r="N209" t="str">
        <f t="shared" si="10"/>
        <v>Arabika</v>
      </c>
      <c r="O209" t="str">
        <f t="shared" si="11"/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 customers!$C$2:$C$1001,,0)=0,"",_xlfn.XLOOKUP(C210,customers!$A$2:$A$1001, customers!$C$2:$C$1001,,0))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 MATCH(orders!I$1,products!$A$1:$G$1,0))</f>
        <v>Exc</v>
      </c>
      <c r="J210" t="str">
        <f>INDEX(products!$A$1:$G$49,MATCH(orders!$D210,products!$A$1:$A$49,0), MATCH(orders!J$1,products!$A$1:$G$1,0))</f>
        <v>D</v>
      </c>
      <c r="K210" s="1">
        <f>INDEX(products!$A$1:$G$49,MATCH(orders!$D210,products!$A$1:$A$49,0), MATCH(orders!K$1,products!$A$1:$G$1,0))</f>
        <v>0.5</v>
      </c>
      <c r="L210">
        <f>INDEX(products!$A$1:$G$49,MATCH(orders!$D210,products!$A$1:$A$49,0), 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 customers!$C$2:$C$1001,,0)=0,"",_xlfn.XLOOKUP(C211,customers!$A$2:$A$1001, customers!$C$2:$C$1001,,0))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 MATCH(orders!I$1,products!$A$1:$G$1,0))</f>
        <v>Ara</v>
      </c>
      <c r="J211" t="str">
        <f>INDEX(products!$A$1:$G$49,MATCH(orders!$D211,products!$A$1:$A$49,0), MATCH(orders!J$1,products!$A$1:$G$1,0))</f>
        <v>M</v>
      </c>
      <c r="K211" s="1">
        <f>INDEX(products!$A$1:$G$49,MATCH(orders!$D211,products!$A$1:$A$49,0), MATCH(orders!K$1,products!$A$1:$G$1,0))</f>
        <v>0.5</v>
      </c>
      <c r="L211">
        <f>INDEX(products!$A$1:$G$49,MATCH(orders!$D211,products!$A$1:$A$49,0), MATCH(orders!L$1,products!$A$1:$G$1,0))</f>
        <v>6.75</v>
      </c>
      <c r="M211">
        <f t="shared" si="9"/>
        <v>6.75</v>
      </c>
      <c r="N211" t="str">
        <f t="shared" si="10"/>
        <v>Arabika</v>
      </c>
      <c r="O211" t="str">
        <f t="shared" si="11"/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 customers!$C$2:$C$1001,,0)=0,"",_xlfn.XLOOKUP(C212,customers!$A$2:$A$1001, customers!$C$2:$C$1001,,0))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 MATCH(orders!I$1,products!$A$1:$G$1,0))</f>
        <v>Lib</v>
      </c>
      <c r="J212" t="str">
        <f>INDEX(products!$A$1:$G$49,MATCH(orders!$D212,products!$A$1:$A$49,0), MATCH(orders!J$1,products!$A$1:$G$1,0))</f>
        <v>D</v>
      </c>
      <c r="K212" s="1">
        <f>INDEX(products!$A$1:$G$49,MATCH(orders!$D212,products!$A$1:$A$49,0), MATCH(orders!K$1,products!$A$1:$G$1,0))</f>
        <v>1</v>
      </c>
      <c r="L212">
        <f>INDEX(products!$A$1:$G$49,MATCH(orders!$D212,products!$A$1:$A$49,0), MATCH(orders!L$1,products!$A$1:$G$1,0))</f>
        <v>12.95</v>
      </c>
      <c r="M212">
        <f t="shared" si="9"/>
        <v>51.8</v>
      </c>
      <c r="N212" t="str">
        <f t="shared" si="10"/>
        <v>Liberika</v>
      </c>
      <c r="O212" t="str">
        <f t="shared" si="11"/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 customers!$C$2:$C$1001,,0)=0,"",_xlfn.XLOOKUP(C213,customers!$A$2:$A$1001, customers!$C$2:$C$1001,,0))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 MATCH(orders!I$1,products!$A$1:$G$1,0))</f>
        <v>Exc</v>
      </c>
      <c r="J213" t="str">
        <f>INDEX(products!$A$1:$G$49,MATCH(orders!$D213,products!$A$1:$A$49,0), MATCH(orders!J$1,products!$A$1:$G$1,0))</f>
        <v>L</v>
      </c>
      <c r="K213" s="1">
        <f>INDEX(products!$A$1:$G$49,MATCH(orders!$D213,products!$A$1:$A$49,0), MATCH(orders!K$1,products!$A$1:$G$1,0))</f>
        <v>0.5</v>
      </c>
      <c r="L213">
        <f>INDEX(products!$A$1:$G$49,MATCH(orders!$D213,products!$A$1:$A$49,0), 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 customers!$C$2:$C$1001,,0)=0,"",_xlfn.XLOOKUP(C214,customers!$A$2:$A$1001, customers!$C$2:$C$1001,,0))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 MATCH(orders!I$1,products!$A$1:$G$1,0))</f>
        <v>Exc</v>
      </c>
      <c r="J214" t="str">
        <f>INDEX(products!$A$1:$G$49,MATCH(orders!$D214,products!$A$1:$A$49,0), MATCH(orders!J$1,products!$A$1:$G$1,0))</f>
        <v>D</v>
      </c>
      <c r="K214" s="1">
        <f>INDEX(products!$A$1:$G$49,MATCH(orders!$D214,products!$A$1:$A$49,0), MATCH(orders!K$1,products!$A$1:$G$1,0))</f>
        <v>0.2</v>
      </c>
      <c r="L214">
        <f>INDEX(products!$A$1:$G$49,MATCH(orders!$D214,products!$A$1:$A$49,0), 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 customers!$C$2:$C$1001,,0)=0,"",_xlfn.XLOOKUP(C215,customers!$A$2:$A$1001, customers!$C$2:$C$1001,,0))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 MATCH(orders!I$1,products!$A$1:$G$1,0))</f>
        <v>Rob</v>
      </c>
      <c r="J215" t="str">
        <f>INDEX(products!$A$1:$G$49,MATCH(orders!$D215,products!$A$1:$A$49,0), MATCH(orders!J$1,products!$A$1:$G$1,0))</f>
        <v>D</v>
      </c>
      <c r="K215" s="1">
        <f>INDEX(products!$A$1:$G$49,MATCH(orders!$D215,products!$A$1:$A$49,0), MATCH(orders!K$1,products!$A$1:$G$1,0))</f>
        <v>2.5</v>
      </c>
      <c r="L215">
        <f>INDEX(products!$A$1:$G$49,MATCH(orders!$D215,products!$A$1:$A$49,0), 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 customers!$C$2:$C$1001,,0)=0,"",_xlfn.XLOOKUP(C216,customers!$A$2:$A$1001, customers!$C$2:$C$1001,,0))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 MATCH(orders!I$1,products!$A$1:$G$1,0))</f>
        <v>Lib</v>
      </c>
      <c r="J216" t="str">
        <f>INDEX(products!$A$1:$G$49,MATCH(orders!$D216,products!$A$1:$A$49,0), MATCH(orders!J$1,products!$A$1:$G$1,0))</f>
        <v>L</v>
      </c>
      <c r="K216" s="1">
        <f>INDEX(products!$A$1:$G$49,MATCH(orders!$D216,products!$A$1:$A$49,0), MATCH(orders!K$1,products!$A$1:$G$1,0))</f>
        <v>1</v>
      </c>
      <c r="L216">
        <f>INDEX(products!$A$1:$G$49,MATCH(orders!$D216,products!$A$1:$A$49,0), MATCH(orders!L$1,products!$A$1:$G$1,0))</f>
        <v>15.85</v>
      </c>
      <c r="M216">
        <f t="shared" si="9"/>
        <v>31.7</v>
      </c>
      <c r="N216" t="str">
        <f t="shared" si="10"/>
        <v>Liberika</v>
      </c>
      <c r="O216" t="str">
        <f t="shared" si="11"/>
        <v>Light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 customers!$C$2:$C$1001,,0)=0,"",_xlfn.XLOOKUP(C217,customers!$A$2:$A$1001, customers!$C$2:$C$1001,,0))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 MATCH(orders!I$1,products!$A$1:$G$1,0))</f>
        <v>Lib</v>
      </c>
      <c r="J217" t="str">
        <f>INDEX(products!$A$1:$G$49,MATCH(orders!$D217,products!$A$1:$A$49,0), MATCH(orders!J$1,products!$A$1:$G$1,0))</f>
        <v>D</v>
      </c>
      <c r="K217" s="1">
        <f>INDEX(products!$A$1:$G$49,MATCH(orders!$D217,products!$A$1:$A$49,0), MATCH(orders!K$1,products!$A$1:$G$1,0))</f>
        <v>0.2</v>
      </c>
      <c r="L217">
        <f>INDEX(products!$A$1:$G$49,MATCH(orders!$D217,products!$A$1:$A$49,0), MATCH(orders!L$1,products!$A$1:$G$1,0))</f>
        <v>3.8849999999999998</v>
      </c>
      <c r="M217">
        <f t="shared" si="9"/>
        <v>23.31</v>
      </c>
      <c r="N217" t="str">
        <f t="shared" si="10"/>
        <v>Liberika</v>
      </c>
      <c r="O217" t="str">
        <f t="shared" si="11"/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 customers!$C$2:$C$1001,,0)=0,"",_xlfn.XLOOKUP(C218,customers!$A$2:$A$1001, customers!$C$2:$C$1001,,0))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 MATCH(orders!I$1,products!$A$1:$G$1,0))</f>
        <v>Lib</v>
      </c>
      <c r="J218" t="str">
        <f>INDEX(products!$A$1:$G$49,MATCH(orders!$D218,products!$A$1:$A$49,0), MATCH(orders!J$1,products!$A$1:$G$1,0))</f>
        <v>M</v>
      </c>
      <c r="K218" s="1">
        <f>INDEX(products!$A$1:$G$49,MATCH(orders!$D218,products!$A$1:$A$49,0), MATCH(orders!K$1,products!$A$1:$G$1,0))</f>
        <v>1</v>
      </c>
      <c r="L218">
        <f>INDEX(products!$A$1:$G$49,MATCH(orders!$D218,products!$A$1:$A$49,0), MATCH(orders!L$1,products!$A$1:$G$1,0))</f>
        <v>14.55</v>
      </c>
      <c r="M218">
        <f t="shared" si="9"/>
        <v>58.2</v>
      </c>
      <c r="N218" t="str">
        <f t="shared" si="10"/>
        <v>Liberika</v>
      </c>
      <c r="O218" t="str">
        <f t="shared" si="11"/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 customers!$C$2:$C$1001,,0)=0,"",_xlfn.XLOOKUP(C219,customers!$A$2:$A$1001, customers!$C$2:$C$1001,,0))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 MATCH(orders!I$1,products!$A$1:$G$1,0))</f>
        <v>Exc</v>
      </c>
      <c r="J219" t="str">
        <f>INDEX(products!$A$1:$G$49,MATCH(orders!$D219,products!$A$1:$A$49,0), MATCH(orders!J$1,products!$A$1:$G$1,0))</f>
        <v>L</v>
      </c>
      <c r="K219" s="1">
        <f>INDEX(products!$A$1:$G$49,MATCH(orders!$D219,products!$A$1:$A$49,0), MATCH(orders!K$1,products!$A$1:$G$1,0))</f>
        <v>0.5</v>
      </c>
      <c r="L219">
        <f>INDEX(products!$A$1:$G$49,MATCH(orders!$D219,products!$A$1:$A$49,0), 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 customers!$C$2:$C$1001,,0)=0,"",_xlfn.XLOOKUP(C220,customers!$A$2:$A$1001, customers!$C$2:$C$1001,,0))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 MATCH(orders!I$1,products!$A$1:$G$1,0))</f>
        <v>Ara</v>
      </c>
      <c r="J220" t="str">
        <f>INDEX(products!$A$1:$G$49,MATCH(orders!$D220,products!$A$1:$A$49,0), MATCH(orders!J$1,products!$A$1:$G$1,0))</f>
        <v>M</v>
      </c>
      <c r="K220" s="1">
        <f>INDEX(products!$A$1:$G$49,MATCH(orders!$D220,products!$A$1:$A$49,0), MATCH(orders!K$1,products!$A$1:$G$1,0))</f>
        <v>1</v>
      </c>
      <c r="L220">
        <f>INDEX(products!$A$1:$G$49,MATCH(orders!$D220,products!$A$1:$A$49,0), MATCH(orders!L$1,products!$A$1:$G$1,0))</f>
        <v>11.25</v>
      </c>
      <c r="M220">
        <f t="shared" si="9"/>
        <v>56.25</v>
      </c>
      <c r="N220" t="str">
        <f t="shared" si="10"/>
        <v>Arabika</v>
      </c>
      <c r="O220" t="str">
        <f t="shared" si="11"/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 customers!$C$2:$C$1001,,0)=0,"",_xlfn.XLOOKUP(C221,customers!$A$2:$A$1001, customers!$C$2:$C$1001,,0))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 MATCH(orders!I$1,products!$A$1:$G$1,0))</f>
        <v>Rob</v>
      </c>
      <c r="J221" t="str">
        <f>INDEX(products!$A$1:$G$49,MATCH(orders!$D221,products!$A$1:$A$49,0), MATCH(orders!J$1,products!$A$1:$G$1,0))</f>
        <v>L</v>
      </c>
      <c r="K221" s="1">
        <f>INDEX(products!$A$1:$G$49,MATCH(orders!$D221,products!$A$1:$A$49,0), MATCH(orders!K$1,products!$A$1:$G$1,0))</f>
        <v>0.2</v>
      </c>
      <c r="L221">
        <f>INDEX(products!$A$1:$G$49,MATCH(orders!$D221,products!$A$1:$A$49,0), 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 customers!$C$2:$C$1001,,0)=0,"",_xlfn.XLOOKUP(C222,customers!$A$2:$A$1001, customers!$C$2:$C$1001,,0))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 MATCH(orders!I$1,products!$A$1:$G$1,0))</f>
        <v>Rob</v>
      </c>
      <c r="J222" t="str">
        <f>INDEX(products!$A$1:$G$49,MATCH(orders!$D222,products!$A$1:$A$49,0), MATCH(orders!J$1,products!$A$1:$G$1,0))</f>
        <v>M</v>
      </c>
      <c r="K222" s="1">
        <f>INDEX(products!$A$1:$G$49,MATCH(orders!$D222,products!$A$1:$A$49,0), MATCH(orders!K$1,products!$A$1:$G$1,0))</f>
        <v>0.2</v>
      </c>
      <c r="L222">
        <f>INDEX(products!$A$1:$G$49,MATCH(orders!$D222,products!$A$1:$A$49,0), 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 customers!$C$2:$C$1001,,0)=0,"",_xlfn.XLOOKUP(C223,customers!$A$2:$A$1001, customers!$C$2:$C$1001,,0))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 MATCH(orders!I$1,products!$A$1:$G$1,0))</f>
        <v>Ara</v>
      </c>
      <c r="J223" t="str">
        <f>INDEX(products!$A$1:$G$49,MATCH(orders!$D223,products!$A$1:$A$49,0), MATCH(orders!J$1,products!$A$1:$G$1,0))</f>
        <v>L</v>
      </c>
      <c r="K223" s="1">
        <f>INDEX(products!$A$1:$G$49,MATCH(orders!$D223,products!$A$1:$A$49,0), MATCH(orders!K$1,products!$A$1:$G$1,0))</f>
        <v>1</v>
      </c>
      <c r="L223">
        <f>INDEX(products!$A$1:$G$49,MATCH(orders!$D223,products!$A$1:$A$49,0), MATCH(orders!L$1,products!$A$1:$G$1,0))</f>
        <v>12.95</v>
      </c>
      <c r="M223">
        <f t="shared" si="9"/>
        <v>77.699999999999989</v>
      </c>
      <c r="N223" t="str">
        <f t="shared" si="10"/>
        <v>Arabika</v>
      </c>
      <c r="O223" t="str">
        <f t="shared" si="11"/>
        <v>Light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 customers!$C$2:$C$1001,,0)=0,"",_xlfn.XLOOKUP(C224,customers!$A$2:$A$1001, customers!$C$2:$C$1001,,0))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 MATCH(orders!I$1,products!$A$1:$G$1,0))</f>
        <v>Lib</v>
      </c>
      <c r="J224" t="str">
        <f>INDEX(products!$A$1:$G$49,MATCH(orders!$D224,products!$A$1:$A$49,0), MATCH(orders!J$1,products!$A$1:$G$1,0))</f>
        <v>D</v>
      </c>
      <c r="K224" s="1">
        <f>INDEX(products!$A$1:$G$49,MATCH(orders!$D224,products!$A$1:$A$49,0), MATCH(orders!K$1,products!$A$1:$G$1,0))</f>
        <v>0.5</v>
      </c>
      <c r="L224">
        <f>INDEX(products!$A$1:$G$49,MATCH(orders!$D224,products!$A$1:$A$49,0), MATCH(orders!L$1,products!$A$1:$G$1,0))</f>
        <v>7.77</v>
      </c>
      <c r="M224">
        <f t="shared" si="9"/>
        <v>23.31</v>
      </c>
      <c r="N224" t="str">
        <f t="shared" si="10"/>
        <v>Liberika</v>
      </c>
      <c r="O224" t="str">
        <f t="shared" si="11"/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 customers!$C$2:$C$1001,,0)=0,"",_xlfn.XLOOKUP(C225,customers!$A$2:$A$1001, customers!$C$2:$C$1001,,0))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 MATCH(orders!I$1,products!$A$1:$G$1,0))</f>
        <v>Exc</v>
      </c>
      <c r="J225" t="str">
        <f>INDEX(products!$A$1:$G$49,MATCH(orders!$D225,products!$A$1:$A$49,0), MATCH(orders!J$1,products!$A$1:$G$1,0))</f>
        <v>L</v>
      </c>
      <c r="K225" s="1">
        <f>INDEX(products!$A$1:$G$49,MATCH(orders!$D225,products!$A$1:$A$49,0), MATCH(orders!K$1,products!$A$1:$G$1,0))</f>
        <v>1</v>
      </c>
      <c r="L225">
        <f>INDEX(products!$A$1:$G$49,MATCH(orders!$D225,products!$A$1:$A$49,0), 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 customers!$C$2:$C$1001,,0)=0,"",_xlfn.XLOOKUP(C226,customers!$A$2:$A$1001, customers!$C$2:$C$1001,,0))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 MATCH(orders!I$1,products!$A$1:$G$1,0))</f>
        <v>Lib</v>
      </c>
      <c r="J226" t="str">
        <f>INDEX(products!$A$1:$G$49,MATCH(orders!$D226,products!$A$1:$A$49,0), MATCH(orders!J$1,products!$A$1:$G$1,0))</f>
        <v>D</v>
      </c>
      <c r="K226" s="1">
        <f>INDEX(products!$A$1:$G$49,MATCH(orders!$D226,products!$A$1:$A$49,0), MATCH(orders!K$1,products!$A$1:$G$1,0))</f>
        <v>2.5</v>
      </c>
      <c r="L226">
        <f>INDEX(products!$A$1:$G$49,MATCH(orders!$D226,products!$A$1:$A$49,0), MATCH(orders!L$1,products!$A$1:$G$1,0))</f>
        <v>29.784999999999997</v>
      </c>
      <c r="M226">
        <f t="shared" si="9"/>
        <v>119.13999999999999</v>
      </c>
      <c r="N226" t="str">
        <f t="shared" si="10"/>
        <v>Liberika</v>
      </c>
      <c r="O226" t="str">
        <f t="shared" si="11"/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 customers!$C$2:$C$1001,,0)=0,"",_xlfn.XLOOKUP(C227,customers!$A$2:$A$1001, customers!$C$2:$C$1001,,0))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 MATCH(orders!I$1,products!$A$1:$G$1,0))</f>
        <v>Rob</v>
      </c>
      <c r="J227" t="str">
        <f>INDEX(products!$A$1:$G$49,MATCH(orders!$D227,products!$A$1:$A$49,0), MATCH(orders!J$1,products!$A$1:$G$1,0))</f>
        <v>L</v>
      </c>
      <c r="K227" s="1">
        <f>INDEX(products!$A$1:$G$49,MATCH(orders!$D227,products!$A$1:$A$49,0), MATCH(orders!K$1,products!$A$1:$G$1,0))</f>
        <v>0.2</v>
      </c>
      <c r="L227">
        <f>INDEX(products!$A$1:$G$49,MATCH(orders!$D227,products!$A$1:$A$49,0), 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 customers!$C$2:$C$1001,,0)=0,"",_xlfn.XLOOKUP(C228,customers!$A$2:$A$1001, customers!$C$2:$C$1001,,0))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 MATCH(orders!I$1,products!$A$1:$G$1,0))</f>
        <v>Ara</v>
      </c>
      <c r="J228" t="str">
        <f>INDEX(products!$A$1:$G$49,MATCH(orders!$D228,products!$A$1:$A$49,0), MATCH(orders!J$1,products!$A$1:$G$1,0))</f>
        <v>M</v>
      </c>
      <c r="K228" s="1">
        <f>INDEX(products!$A$1:$G$49,MATCH(orders!$D228,products!$A$1:$A$49,0), MATCH(orders!K$1,products!$A$1:$G$1,0))</f>
        <v>2.5</v>
      </c>
      <c r="L228">
        <f>INDEX(products!$A$1:$G$49,MATCH(orders!$D228,products!$A$1:$A$49,0), MATCH(orders!L$1,products!$A$1:$G$1,0))</f>
        <v>25.874999999999996</v>
      </c>
      <c r="M228">
        <f t="shared" si="9"/>
        <v>129.37499999999997</v>
      </c>
      <c r="N228" t="str">
        <f t="shared" si="10"/>
        <v>Arabika</v>
      </c>
      <c r="O228" t="str">
        <f t="shared" si="11"/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 customers!$C$2:$C$1001,,0)=0,"",_xlfn.XLOOKUP(C229,customers!$A$2:$A$1001, customers!$C$2:$C$1001,,0))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 MATCH(orders!I$1,products!$A$1:$G$1,0))</f>
        <v>Rob</v>
      </c>
      <c r="J229" t="str">
        <f>INDEX(products!$A$1:$G$49,MATCH(orders!$D229,products!$A$1:$A$49,0), MATCH(orders!J$1,products!$A$1:$G$1,0))</f>
        <v>D</v>
      </c>
      <c r="K229" s="1">
        <f>INDEX(products!$A$1:$G$49,MATCH(orders!$D229,products!$A$1:$A$49,0), MATCH(orders!K$1,products!$A$1:$G$1,0))</f>
        <v>0.2</v>
      </c>
      <c r="L229">
        <f>INDEX(products!$A$1:$G$49,MATCH(orders!$D229,products!$A$1:$A$49,0), 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 customers!$C$2:$C$1001,,0)=0,"",_xlfn.XLOOKUP(C230,customers!$A$2:$A$1001, customers!$C$2:$C$1001,,0))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 MATCH(orders!I$1,products!$A$1:$G$1,0))</f>
        <v>Rob</v>
      </c>
      <c r="J230" t="str">
        <f>INDEX(products!$A$1:$G$49,MATCH(orders!$D230,products!$A$1:$A$49,0), MATCH(orders!J$1,products!$A$1:$G$1,0))</f>
        <v>L</v>
      </c>
      <c r="K230" s="1">
        <f>INDEX(products!$A$1:$G$49,MATCH(orders!$D230,products!$A$1:$A$49,0), MATCH(orders!K$1,products!$A$1:$G$1,0))</f>
        <v>0.2</v>
      </c>
      <c r="L230">
        <f>INDEX(products!$A$1:$G$49,MATCH(orders!$D230,products!$A$1:$A$49,0), 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 customers!$C$2:$C$1001,,0)=0,"",_xlfn.XLOOKUP(C231,customers!$A$2:$A$1001, customers!$C$2:$C$1001,,0))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 MATCH(orders!I$1,products!$A$1:$G$1,0))</f>
        <v>Lib</v>
      </c>
      <c r="J231" t="str">
        <f>INDEX(products!$A$1:$G$49,MATCH(orders!$D231,products!$A$1:$A$49,0), MATCH(orders!J$1,products!$A$1:$G$1,0))</f>
        <v>M</v>
      </c>
      <c r="K231" s="1">
        <f>INDEX(products!$A$1:$G$49,MATCH(orders!$D231,products!$A$1:$A$49,0), MATCH(orders!K$1,products!$A$1:$G$1,0))</f>
        <v>0.2</v>
      </c>
      <c r="L231">
        <f>INDEX(products!$A$1:$G$49,MATCH(orders!$D231,products!$A$1:$A$49,0), MATCH(orders!L$1,products!$A$1:$G$1,0))</f>
        <v>4.3650000000000002</v>
      </c>
      <c r="M231">
        <f t="shared" si="9"/>
        <v>8.73</v>
      </c>
      <c r="N231" t="str">
        <f t="shared" si="10"/>
        <v>Liberika</v>
      </c>
      <c r="O231" t="str">
        <f t="shared" si="11"/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 customers!$C$2:$C$1001,,0)=0,"",_xlfn.XLOOKUP(C232,customers!$A$2:$A$1001, customers!$C$2:$C$1001,,0))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 MATCH(orders!I$1,products!$A$1:$G$1,0))</f>
        <v>Ara</v>
      </c>
      <c r="J232" t="str">
        <f>INDEX(products!$A$1:$G$49,MATCH(orders!$D232,products!$A$1:$A$49,0), MATCH(orders!J$1,products!$A$1:$G$1,0))</f>
        <v>M</v>
      </c>
      <c r="K232" s="1">
        <f>INDEX(products!$A$1:$G$49,MATCH(orders!$D232,products!$A$1:$A$49,0), MATCH(orders!K$1,products!$A$1:$G$1,0))</f>
        <v>2.5</v>
      </c>
      <c r="L232">
        <f>INDEX(products!$A$1:$G$49,MATCH(orders!$D232,products!$A$1:$A$49,0), MATCH(orders!L$1,products!$A$1:$G$1,0))</f>
        <v>25.874999999999996</v>
      </c>
      <c r="M232">
        <f t="shared" si="9"/>
        <v>51.749999999999993</v>
      </c>
      <c r="N232" t="str">
        <f t="shared" si="10"/>
        <v>Arabika</v>
      </c>
      <c r="O232" t="str">
        <f t="shared" si="11"/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 customers!$C$2:$C$1001,,0)=0,"",_xlfn.XLOOKUP(C233,customers!$A$2:$A$1001, customers!$C$2:$C$1001,,0))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 MATCH(orders!I$1,products!$A$1:$G$1,0))</f>
        <v>Lib</v>
      </c>
      <c r="J233" t="str">
        <f>INDEX(products!$A$1:$G$49,MATCH(orders!$D233,products!$A$1:$A$49,0), MATCH(orders!J$1,products!$A$1:$G$1,0))</f>
        <v>M</v>
      </c>
      <c r="K233" s="1">
        <f>INDEX(products!$A$1:$G$49,MATCH(orders!$D233,products!$A$1:$A$49,0), MATCH(orders!K$1,products!$A$1:$G$1,0))</f>
        <v>0.2</v>
      </c>
      <c r="L233">
        <f>INDEX(products!$A$1:$G$49,MATCH(orders!$D233,products!$A$1:$A$49,0), MATCH(orders!L$1,products!$A$1:$G$1,0))</f>
        <v>4.3650000000000002</v>
      </c>
      <c r="M233">
        <f t="shared" si="9"/>
        <v>8.73</v>
      </c>
      <c r="N233" t="str">
        <f t="shared" si="10"/>
        <v>Liberika</v>
      </c>
      <c r="O233" t="str">
        <f t="shared" si="11"/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 customers!$C$2:$C$1001,,0)=0,"",_xlfn.XLOOKUP(C234,customers!$A$2:$A$1001, customers!$C$2:$C$1001,,0))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 MATCH(orders!I$1,products!$A$1:$G$1,0))</f>
        <v>Lib</v>
      </c>
      <c r="J234" t="str">
        <f>INDEX(products!$A$1:$G$49,MATCH(orders!$D234,products!$A$1:$A$49,0), MATCH(orders!J$1,products!$A$1:$G$1,0))</f>
        <v>L</v>
      </c>
      <c r="K234" s="1">
        <f>INDEX(products!$A$1:$G$49,MATCH(orders!$D234,products!$A$1:$A$49,0), MATCH(orders!K$1,products!$A$1:$G$1,0))</f>
        <v>0.2</v>
      </c>
      <c r="L234">
        <f>INDEX(products!$A$1:$G$49,MATCH(orders!$D234,products!$A$1:$A$49,0), MATCH(orders!L$1,products!$A$1:$G$1,0))</f>
        <v>4.7549999999999999</v>
      </c>
      <c r="M234">
        <f t="shared" si="9"/>
        <v>23.774999999999999</v>
      </c>
      <c r="N234" t="str">
        <f t="shared" si="10"/>
        <v>Liberika</v>
      </c>
      <c r="O234" t="str">
        <f t="shared" si="11"/>
        <v>Light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 customers!$C$2:$C$1001,,0)=0,"",_xlfn.XLOOKUP(C235,customers!$A$2:$A$1001, customers!$C$2:$C$1001,,0))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 MATCH(orders!I$1,products!$A$1:$G$1,0))</f>
        <v>Exc</v>
      </c>
      <c r="J235" t="str">
        <f>INDEX(products!$A$1:$G$49,MATCH(orders!$D235,products!$A$1:$A$49,0), MATCH(orders!J$1,products!$A$1:$G$1,0))</f>
        <v>M</v>
      </c>
      <c r="K235" s="1">
        <f>INDEX(products!$A$1:$G$49,MATCH(orders!$D235,products!$A$1:$A$49,0), MATCH(orders!K$1,products!$A$1:$G$1,0))</f>
        <v>0.2</v>
      </c>
      <c r="L235">
        <f>INDEX(products!$A$1:$G$49,MATCH(orders!$D235,products!$A$1:$A$49,0), 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 customers!$C$2:$C$1001,,0)=0,"",_xlfn.XLOOKUP(C236,customers!$A$2:$A$1001, customers!$C$2:$C$1001,,0))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 MATCH(orders!I$1,products!$A$1:$G$1,0))</f>
        <v>Lib</v>
      </c>
      <c r="J236" t="str">
        <f>INDEX(products!$A$1:$G$49,MATCH(orders!$D236,products!$A$1:$A$49,0), MATCH(orders!J$1,products!$A$1:$G$1,0))</f>
        <v>L</v>
      </c>
      <c r="K236" s="1">
        <f>INDEX(products!$A$1:$G$49,MATCH(orders!$D236,products!$A$1:$A$49,0), MATCH(orders!K$1,products!$A$1:$G$1,0))</f>
        <v>2.5</v>
      </c>
      <c r="L236">
        <f>INDEX(products!$A$1:$G$49,MATCH(orders!$D236,products!$A$1:$A$49,0), MATCH(orders!L$1,products!$A$1:$G$1,0))</f>
        <v>36.454999999999998</v>
      </c>
      <c r="M236">
        <f t="shared" si="9"/>
        <v>36.454999999999998</v>
      </c>
      <c r="N236" t="str">
        <f t="shared" si="10"/>
        <v>Liberika</v>
      </c>
      <c r="O236" t="str">
        <f t="shared" si="11"/>
        <v>Light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 customers!$C$2:$C$1001,,0)=0,"",_xlfn.XLOOKUP(C237,customers!$A$2:$A$1001, customers!$C$2:$C$1001,,0))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 MATCH(orders!I$1,products!$A$1:$G$1,0))</f>
        <v>Lib</v>
      </c>
      <c r="J237" t="str">
        <f>INDEX(products!$A$1:$G$49,MATCH(orders!$D237,products!$A$1:$A$49,0), MATCH(orders!J$1,products!$A$1:$G$1,0))</f>
        <v>L</v>
      </c>
      <c r="K237" s="1">
        <f>INDEX(products!$A$1:$G$49,MATCH(orders!$D237,products!$A$1:$A$49,0), MATCH(orders!K$1,products!$A$1:$G$1,0))</f>
        <v>2.5</v>
      </c>
      <c r="L237">
        <f>INDEX(products!$A$1:$G$49,MATCH(orders!$D237,products!$A$1:$A$49,0), MATCH(orders!L$1,products!$A$1:$G$1,0))</f>
        <v>36.454999999999998</v>
      </c>
      <c r="M237">
        <f t="shared" si="9"/>
        <v>182.27499999999998</v>
      </c>
      <c r="N237" t="str">
        <f t="shared" si="10"/>
        <v>Liberika</v>
      </c>
      <c r="O237" t="str">
        <f t="shared" si="11"/>
        <v>Light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 customers!$C$2:$C$1001,,0)=0,"",_xlfn.XLOOKUP(C238,customers!$A$2:$A$1001, customers!$C$2:$C$1001,,0))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 MATCH(orders!I$1,products!$A$1:$G$1,0))</f>
        <v>Lib</v>
      </c>
      <c r="J238" t="str">
        <f>INDEX(products!$A$1:$G$49,MATCH(orders!$D238,products!$A$1:$A$49,0), MATCH(orders!J$1,products!$A$1:$G$1,0))</f>
        <v>D</v>
      </c>
      <c r="K238" s="1">
        <f>INDEX(products!$A$1:$G$49,MATCH(orders!$D238,products!$A$1:$A$49,0), MATCH(orders!K$1,products!$A$1:$G$1,0))</f>
        <v>2.5</v>
      </c>
      <c r="L238">
        <f>INDEX(products!$A$1:$G$49,MATCH(orders!$D238,products!$A$1:$A$49,0), MATCH(orders!L$1,products!$A$1:$G$1,0))</f>
        <v>29.784999999999997</v>
      </c>
      <c r="M238">
        <f t="shared" si="9"/>
        <v>89.35499999999999</v>
      </c>
      <c r="N238" t="str">
        <f t="shared" si="10"/>
        <v>Liberika</v>
      </c>
      <c r="O238" t="str">
        <f t="shared" si="11"/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 customers!$C$2:$C$1001,,0)=0,"",_xlfn.XLOOKUP(C239,customers!$A$2:$A$1001, customers!$C$2:$C$1001,,0))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 MATCH(orders!I$1,products!$A$1:$G$1,0))</f>
        <v>Rob</v>
      </c>
      <c r="J239" t="str">
        <f>INDEX(products!$A$1:$G$49,MATCH(orders!$D239,products!$A$1:$A$49,0), MATCH(orders!J$1,products!$A$1:$G$1,0))</f>
        <v>L</v>
      </c>
      <c r="K239" s="1">
        <f>INDEX(products!$A$1:$G$49,MATCH(orders!$D239,products!$A$1:$A$49,0), MATCH(orders!K$1,products!$A$1:$G$1,0))</f>
        <v>0.2</v>
      </c>
      <c r="L239">
        <f>INDEX(products!$A$1:$G$49,MATCH(orders!$D239,products!$A$1:$A$49,0), 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 customers!$C$2:$C$1001,,0)=0,"",_xlfn.XLOOKUP(C240,customers!$A$2:$A$1001, customers!$C$2:$C$1001,,0))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 MATCH(orders!I$1,products!$A$1:$G$1,0))</f>
        <v>Rob</v>
      </c>
      <c r="J240" t="str">
        <f>INDEX(products!$A$1:$G$49,MATCH(orders!$D240,products!$A$1:$A$49,0), MATCH(orders!J$1,products!$A$1:$G$1,0))</f>
        <v>M</v>
      </c>
      <c r="K240" s="1">
        <f>INDEX(products!$A$1:$G$49,MATCH(orders!$D240,products!$A$1:$A$49,0), MATCH(orders!K$1,products!$A$1:$G$1,0))</f>
        <v>2.5</v>
      </c>
      <c r="L240">
        <f>INDEX(products!$A$1:$G$49,MATCH(orders!$D240,products!$A$1:$A$49,0), 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 customers!$C$2:$C$1001,,0)=0,"",_xlfn.XLOOKUP(C241,customers!$A$2:$A$1001, customers!$C$2:$C$1001,,0))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 MATCH(orders!I$1,products!$A$1:$G$1,0))</f>
        <v>Exc</v>
      </c>
      <c r="J241" t="str">
        <f>INDEX(products!$A$1:$G$49,MATCH(orders!$D241,products!$A$1:$A$49,0), MATCH(orders!J$1,products!$A$1:$G$1,0))</f>
        <v>L</v>
      </c>
      <c r="K241" s="1">
        <f>INDEX(products!$A$1:$G$49,MATCH(orders!$D241,products!$A$1:$A$49,0), MATCH(orders!K$1,products!$A$1:$G$1,0))</f>
        <v>1</v>
      </c>
      <c r="L241">
        <f>INDEX(products!$A$1:$G$49,MATCH(orders!$D241,products!$A$1:$A$49,0), 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 customers!$C$2:$C$1001,,0)=0,"",_xlfn.XLOOKUP(C242,customers!$A$2:$A$1001, customers!$C$2:$C$1001,,0))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 MATCH(orders!I$1,products!$A$1:$G$1,0))</f>
        <v>Ara</v>
      </c>
      <c r="J242" t="str">
        <f>INDEX(products!$A$1:$G$49,MATCH(orders!$D242,products!$A$1:$A$49,0), MATCH(orders!J$1,products!$A$1:$G$1,0))</f>
        <v>M</v>
      </c>
      <c r="K242" s="1">
        <f>INDEX(products!$A$1:$G$49,MATCH(orders!$D242,products!$A$1:$A$49,0), MATCH(orders!K$1,products!$A$1:$G$1,0))</f>
        <v>2.5</v>
      </c>
      <c r="L242">
        <f>INDEX(products!$A$1:$G$49,MATCH(orders!$D242,products!$A$1:$A$49,0), MATCH(orders!L$1,products!$A$1:$G$1,0))</f>
        <v>25.874999999999996</v>
      </c>
      <c r="M242">
        <f t="shared" si="9"/>
        <v>155.24999999999997</v>
      </c>
      <c r="N242" t="str">
        <f t="shared" si="10"/>
        <v>Arabika</v>
      </c>
      <c r="O242" t="str">
        <f t="shared" si="11"/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 customers!$C$2:$C$1001,,0)=0,"",_xlfn.XLOOKUP(C243,customers!$A$2:$A$1001, customers!$C$2:$C$1001,,0))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 MATCH(orders!I$1,products!$A$1:$G$1,0))</f>
        <v>Rob</v>
      </c>
      <c r="J243" t="str">
        <f>INDEX(products!$A$1:$G$49,MATCH(orders!$D243,products!$A$1:$A$49,0), MATCH(orders!J$1,products!$A$1:$G$1,0))</f>
        <v>M</v>
      </c>
      <c r="K243" s="1">
        <f>INDEX(products!$A$1:$G$49,MATCH(orders!$D243,products!$A$1:$A$49,0), MATCH(orders!K$1,products!$A$1:$G$1,0))</f>
        <v>2.5</v>
      </c>
      <c r="L243">
        <f>INDEX(products!$A$1:$G$49,MATCH(orders!$D243,products!$A$1:$A$49,0), 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 customers!$C$2:$C$1001,,0)=0,"",_xlfn.XLOOKUP(C244,customers!$A$2:$A$1001, customers!$C$2:$C$1001,,0))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 MATCH(orders!I$1,products!$A$1:$G$1,0))</f>
        <v>Exc</v>
      </c>
      <c r="J244" t="str">
        <f>INDEX(products!$A$1:$G$49,MATCH(orders!$D244,products!$A$1:$A$49,0), MATCH(orders!J$1,products!$A$1:$G$1,0))</f>
        <v>D</v>
      </c>
      <c r="K244" s="1">
        <f>INDEX(products!$A$1:$G$49,MATCH(orders!$D244,products!$A$1:$A$49,0), MATCH(orders!K$1,products!$A$1:$G$1,0))</f>
        <v>1</v>
      </c>
      <c r="L244">
        <f>INDEX(products!$A$1:$G$49,MATCH(orders!$D244,products!$A$1:$A$49,0), 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 customers!$C$2:$C$1001,,0)=0,"",_xlfn.XLOOKUP(C245,customers!$A$2:$A$1001, customers!$C$2:$C$1001,,0))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 MATCH(orders!I$1,products!$A$1:$G$1,0))</f>
        <v>Exc</v>
      </c>
      <c r="J245" t="str">
        <f>INDEX(products!$A$1:$G$49,MATCH(orders!$D245,products!$A$1:$A$49,0), MATCH(orders!J$1,products!$A$1:$G$1,0))</f>
        <v>D</v>
      </c>
      <c r="K245" s="1">
        <f>INDEX(products!$A$1:$G$49,MATCH(orders!$D245,products!$A$1:$A$49,0), MATCH(orders!K$1,products!$A$1:$G$1,0))</f>
        <v>0.5</v>
      </c>
      <c r="L245">
        <f>INDEX(products!$A$1:$G$49,MATCH(orders!$D245,products!$A$1:$A$49,0), 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 customers!$C$2:$C$1001,,0)=0,"",_xlfn.XLOOKUP(C246,customers!$A$2:$A$1001, customers!$C$2:$C$1001,,0))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 MATCH(orders!I$1,products!$A$1:$G$1,0))</f>
        <v>Lib</v>
      </c>
      <c r="J246" t="str">
        <f>INDEX(products!$A$1:$G$49,MATCH(orders!$D246,products!$A$1:$A$49,0), MATCH(orders!J$1,products!$A$1:$G$1,0))</f>
        <v>M</v>
      </c>
      <c r="K246" s="1">
        <f>INDEX(products!$A$1:$G$49,MATCH(orders!$D246,products!$A$1:$A$49,0), MATCH(orders!K$1,products!$A$1:$G$1,0))</f>
        <v>2.5</v>
      </c>
      <c r="L246">
        <f>INDEX(products!$A$1:$G$49,MATCH(orders!$D246,products!$A$1:$A$49,0), MATCH(orders!L$1,products!$A$1:$G$1,0))</f>
        <v>33.464999999999996</v>
      </c>
      <c r="M246">
        <f t="shared" si="9"/>
        <v>133.85999999999999</v>
      </c>
      <c r="N246" t="str">
        <f t="shared" si="10"/>
        <v>Liberika</v>
      </c>
      <c r="O246" t="str">
        <f t="shared" si="11"/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 customers!$C$2:$C$1001,,0)=0,"",_xlfn.XLOOKUP(C247,customers!$A$2:$A$1001, customers!$C$2:$C$1001,,0))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 MATCH(orders!I$1,products!$A$1:$G$1,0))</f>
        <v>Lib</v>
      </c>
      <c r="J247" t="str">
        <f>INDEX(products!$A$1:$G$49,MATCH(orders!$D247,products!$A$1:$A$49,0), MATCH(orders!J$1,products!$A$1:$G$1,0))</f>
        <v>L</v>
      </c>
      <c r="K247" s="1">
        <f>INDEX(products!$A$1:$G$49,MATCH(orders!$D247,products!$A$1:$A$49,0), MATCH(orders!K$1,products!$A$1:$G$1,0))</f>
        <v>0.2</v>
      </c>
      <c r="L247">
        <f>INDEX(products!$A$1:$G$49,MATCH(orders!$D247,products!$A$1:$A$49,0), MATCH(orders!L$1,products!$A$1:$G$1,0))</f>
        <v>4.7549999999999999</v>
      </c>
      <c r="M247">
        <f t="shared" si="9"/>
        <v>23.774999999999999</v>
      </c>
      <c r="N247" t="str">
        <f t="shared" si="10"/>
        <v>Liberika</v>
      </c>
      <c r="O247" t="str">
        <f t="shared" si="11"/>
        <v>Light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 customers!$C$2:$C$1001,,0)=0,"",_xlfn.XLOOKUP(C248,customers!$A$2:$A$1001, customers!$C$2:$C$1001,,0))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 MATCH(orders!I$1,products!$A$1:$G$1,0))</f>
        <v>Lib</v>
      </c>
      <c r="J248" t="str">
        <f>INDEX(products!$A$1:$G$49,MATCH(orders!$D248,products!$A$1:$A$49,0), MATCH(orders!J$1,products!$A$1:$G$1,0))</f>
        <v>D</v>
      </c>
      <c r="K248" s="1">
        <f>INDEX(products!$A$1:$G$49,MATCH(orders!$D248,products!$A$1:$A$49,0), MATCH(orders!K$1,products!$A$1:$G$1,0))</f>
        <v>1</v>
      </c>
      <c r="L248">
        <f>INDEX(products!$A$1:$G$49,MATCH(orders!$D248,products!$A$1:$A$49,0), MATCH(orders!L$1,products!$A$1:$G$1,0))</f>
        <v>12.95</v>
      </c>
      <c r="M248">
        <f t="shared" si="9"/>
        <v>38.849999999999994</v>
      </c>
      <c r="N248" t="str">
        <f t="shared" si="10"/>
        <v>Liberika</v>
      </c>
      <c r="O248" t="str">
        <f t="shared" si="11"/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 customers!$C$2:$C$1001,,0)=0,"",_xlfn.XLOOKUP(C249,customers!$A$2:$A$1001, customers!$C$2:$C$1001,,0))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 MATCH(orders!I$1,products!$A$1:$G$1,0))</f>
        <v>Rob</v>
      </c>
      <c r="J249" t="str">
        <f>INDEX(products!$A$1:$G$49,MATCH(orders!$D249,products!$A$1:$A$49,0), MATCH(orders!J$1,products!$A$1:$G$1,0))</f>
        <v>L</v>
      </c>
      <c r="K249" s="1">
        <f>INDEX(products!$A$1:$G$49,MATCH(orders!$D249,products!$A$1:$A$49,0), MATCH(orders!K$1,products!$A$1:$G$1,0))</f>
        <v>0.2</v>
      </c>
      <c r="L249">
        <f>INDEX(products!$A$1:$G$49,MATCH(orders!$D249,products!$A$1:$A$49,0), 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 customers!$C$2:$C$1001,,0)=0,"",_xlfn.XLOOKUP(C250,customers!$A$2:$A$1001, customers!$C$2:$C$1001,,0))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 MATCH(orders!I$1,products!$A$1:$G$1,0))</f>
        <v>Ara</v>
      </c>
      <c r="J250" t="str">
        <f>INDEX(products!$A$1:$G$49,MATCH(orders!$D250,products!$A$1:$A$49,0), MATCH(orders!J$1,products!$A$1:$G$1,0))</f>
        <v>D</v>
      </c>
      <c r="K250" s="1">
        <f>INDEX(products!$A$1:$G$49,MATCH(orders!$D250,products!$A$1:$A$49,0), MATCH(orders!K$1,products!$A$1:$G$1,0))</f>
        <v>1</v>
      </c>
      <c r="L250">
        <f>INDEX(products!$A$1:$G$49,MATCH(orders!$D250,products!$A$1:$A$49,0), MATCH(orders!L$1,products!$A$1:$G$1,0))</f>
        <v>9.9499999999999993</v>
      </c>
      <c r="M250">
        <f t="shared" si="9"/>
        <v>9.9499999999999993</v>
      </c>
      <c r="N250" t="str">
        <f t="shared" si="10"/>
        <v>Arabika</v>
      </c>
      <c r="O250" t="str">
        <f t="shared" si="11"/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 customers!$C$2:$C$1001,,0)=0,"",_xlfn.XLOOKUP(C251,customers!$A$2:$A$1001, customers!$C$2:$C$1001,,0))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 MATCH(orders!I$1,products!$A$1:$G$1,0))</f>
        <v>Lib</v>
      </c>
      <c r="J251" t="str">
        <f>INDEX(products!$A$1:$G$49,MATCH(orders!$D251,products!$A$1:$A$49,0), MATCH(orders!J$1,products!$A$1:$G$1,0))</f>
        <v>L</v>
      </c>
      <c r="K251" s="1">
        <f>INDEX(products!$A$1:$G$49,MATCH(orders!$D251,products!$A$1:$A$49,0), MATCH(orders!K$1,products!$A$1:$G$1,0))</f>
        <v>1</v>
      </c>
      <c r="L251">
        <f>INDEX(products!$A$1:$G$49,MATCH(orders!$D251,products!$A$1:$A$49,0), MATCH(orders!L$1,products!$A$1:$G$1,0))</f>
        <v>15.85</v>
      </c>
      <c r="M251">
        <f t="shared" si="9"/>
        <v>15.85</v>
      </c>
      <c r="N251" t="str">
        <f t="shared" si="10"/>
        <v>Liberika</v>
      </c>
      <c r="O251" t="str">
        <f t="shared" si="11"/>
        <v>Light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 customers!$C$2:$C$1001,,0)=0,"",_xlfn.XLOOKUP(C252,customers!$A$2:$A$1001, customers!$C$2:$C$1001,,0))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 MATCH(orders!I$1,products!$A$1:$G$1,0))</f>
        <v>Rob</v>
      </c>
      <c r="J252" t="str">
        <f>INDEX(products!$A$1:$G$49,MATCH(orders!$D252,products!$A$1:$A$49,0), MATCH(orders!J$1,products!$A$1:$G$1,0))</f>
        <v>M</v>
      </c>
      <c r="K252" s="1">
        <f>INDEX(products!$A$1:$G$49,MATCH(orders!$D252,products!$A$1:$A$49,0), MATCH(orders!K$1,products!$A$1:$G$1,0))</f>
        <v>0.2</v>
      </c>
      <c r="L252">
        <f>INDEX(products!$A$1:$G$49,MATCH(orders!$D252,products!$A$1:$A$49,0), 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 customers!$C$2:$C$1001,,0)=0,"",_xlfn.XLOOKUP(C253,customers!$A$2:$A$1001, customers!$C$2:$C$1001,,0))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 MATCH(orders!I$1,products!$A$1:$G$1,0))</f>
        <v>Exc</v>
      </c>
      <c r="J253" t="str">
        <f>INDEX(products!$A$1:$G$49,MATCH(orders!$D253,products!$A$1:$A$49,0), MATCH(orders!J$1,products!$A$1:$G$1,0))</f>
        <v>M</v>
      </c>
      <c r="K253" s="1">
        <f>INDEX(products!$A$1:$G$49,MATCH(orders!$D253,products!$A$1:$A$49,0), MATCH(orders!K$1,products!$A$1:$G$1,0))</f>
        <v>1</v>
      </c>
      <c r="L253">
        <f>INDEX(products!$A$1:$G$49,MATCH(orders!$D253,products!$A$1:$A$49,0), 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 customers!$C$2:$C$1001,,0)=0,"",_xlfn.XLOOKUP(C254,customers!$A$2:$A$1001, customers!$C$2:$C$1001,,0))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 MATCH(orders!I$1,products!$A$1:$G$1,0))</f>
        <v>Ara</v>
      </c>
      <c r="J254" t="str">
        <f>INDEX(products!$A$1:$G$49,MATCH(orders!$D254,products!$A$1:$A$49,0), MATCH(orders!J$1,products!$A$1:$G$1,0))</f>
        <v>D</v>
      </c>
      <c r="K254" s="1">
        <f>INDEX(products!$A$1:$G$49,MATCH(orders!$D254,products!$A$1:$A$49,0), MATCH(orders!K$1,products!$A$1:$G$1,0))</f>
        <v>1</v>
      </c>
      <c r="L254">
        <f>INDEX(products!$A$1:$G$49,MATCH(orders!$D254,products!$A$1:$A$49,0), MATCH(orders!L$1,products!$A$1:$G$1,0))</f>
        <v>9.9499999999999993</v>
      </c>
      <c r="M254">
        <f t="shared" si="9"/>
        <v>29.849999999999998</v>
      </c>
      <c r="N254" t="str">
        <f t="shared" si="10"/>
        <v>Arabika</v>
      </c>
      <c r="O254" t="str">
        <f t="shared" si="11"/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 customers!$C$2:$C$1001,,0)=0,"",_xlfn.XLOOKUP(C255,customers!$A$2:$A$1001, customers!$C$2:$C$1001,,0))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 MATCH(orders!I$1,products!$A$1:$G$1,0))</f>
        <v>Lib</v>
      </c>
      <c r="J255" t="str">
        <f>INDEX(products!$A$1:$G$49,MATCH(orders!$D255,products!$A$1:$A$49,0), MATCH(orders!J$1,products!$A$1:$G$1,0))</f>
        <v>M</v>
      </c>
      <c r="K255" s="1">
        <f>INDEX(products!$A$1:$G$49,MATCH(orders!$D255,products!$A$1:$A$49,0), MATCH(orders!K$1,products!$A$1:$G$1,0))</f>
        <v>1</v>
      </c>
      <c r="L255">
        <f>INDEX(products!$A$1:$G$49,MATCH(orders!$D255,products!$A$1:$A$49,0), MATCH(orders!L$1,products!$A$1:$G$1,0))</f>
        <v>14.55</v>
      </c>
      <c r="M255">
        <f t="shared" si="9"/>
        <v>58.2</v>
      </c>
      <c r="N255" t="str">
        <f t="shared" si="10"/>
        <v>Liberika</v>
      </c>
      <c r="O255" t="str">
        <f t="shared" si="11"/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 customers!$C$2:$C$1001,,0)=0,"",_xlfn.XLOOKUP(C256,customers!$A$2:$A$1001, customers!$C$2:$C$1001,,0))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 MATCH(orders!I$1,products!$A$1:$G$1,0))</f>
        <v>Rob</v>
      </c>
      <c r="J256" t="str">
        <f>INDEX(products!$A$1:$G$49,MATCH(orders!$D256,products!$A$1:$A$49,0), MATCH(orders!J$1,products!$A$1:$G$1,0))</f>
        <v>L</v>
      </c>
      <c r="K256" s="1">
        <f>INDEX(products!$A$1:$G$49,MATCH(orders!$D256,products!$A$1:$A$49,0), MATCH(orders!K$1,products!$A$1:$G$1,0))</f>
        <v>0.5</v>
      </c>
      <c r="L256">
        <f>INDEX(products!$A$1:$G$49,MATCH(orders!$D256,products!$A$1:$A$49,0), 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 customers!$C$2:$C$1001,,0)=0,"",_xlfn.XLOOKUP(C257,customers!$A$2:$A$1001, customers!$C$2:$C$1001,,0))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 MATCH(orders!I$1,products!$A$1:$G$1,0))</f>
        <v>Rob</v>
      </c>
      <c r="J257" t="str">
        <f>INDEX(products!$A$1:$G$49,MATCH(orders!$D257,products!$A$1:$A$49,0), MATCH(orders!J$1,products!$A$1:$G$1,0))</f>
        <v>L</v>
      </c>
      <c r="K257" s="1">
        <f>INDEX(products!$A$1:$G$49,MATCH(orders!$D257,products!$A$1:$A$49,0), MATCH(orders!K$1,products!$A$1:$G$1,0))</f>
        <v>0.5</v>
      </c>
      <c r="L257">
        <f>INDEX(products!$A$1:$G$49,MATCH(orders!$D257,products!$A$1:$A$49,0), 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 customers!$C$2:$C$1001,,0)=0,"",_xlfn.XLOOKUP(C258,customers!$A$2:$A$1001, customers!$C$2:$C$1001,,0))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 MATCH(orders!I$1,products!$A$1:$G$1,0))</f>
        <v>Lib</v>
      </c>
      <c r="J258" t="str">
        <f>INDEX(products!$A$1:$G$49,MATCH(orders!$D258,products!$A$1:$A$49,0), MATCH(orders!J$1,products!$A$1:$G$1,0))</f>
        <v>M</v>
      </c>
      <c r="K258" s="1">
        <f>INDEX(products!$A$1:$G$49,MATCH(orders!$D258,products!$A$1:$A$49,0), MATCH(orders!K$1,products!$A$1:$G$1,0))</f>
        <v>0.5</v>
      </c>
      <c r="L258">
        <f>INDEX(products!$A$1:$G$49,MATCH(orders!$D258,products!$A$1:$A$49,0), MATCH(orders!L$1,products!$A$1:$G$1,0))</f>
        <v>8.73</v>
      </c>
      <c r="M258">
        <f t="shared" si="9"/>
        <v>17.46</v>
      </c>
      <c r="N258" t="str">
        <f t="shared" si="10"/>
        <v>Liberika</v>
      </c>
      <c r="O258" t="str">
        <f t="shared" si="11"/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 customers!$C$2:$C$1001,,0)=0,"",_xlfn.XLOOKUP(C259,customers!$A$2:$A$1001, customers!$C$2:$C$1001,,0))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 MATCH(orders!I$1,products!$A$1:$G$1,0))</f>
        <v>Exc</v>
      </c>
      <c r="J259" t="str">
        <f>INDEX(products!$A$1:$G$49,MATCH(orders!$D259,products!$A$1:$A$49,0), MATCH(orders!J$1,products!$A$1:$G$1,0))</f>
        <v>D</v>
      </c>
      <c r="K259" s="1">
        <f>INDEX(products!$A$1:$G$49,MATCH(orders!$D259,products!$A$1:$A$49,0), MATCH(orders!K$1,products!$A$1:$G$1,0))</f>
        <v>2.5</v>
      </c>
      <c r="L259">
        <f>INDEX(products!$A$1:$G$49,MATCH(orders!$D259,products!$A$1:$A$49,0), MATCH(orders!L$1,products!$A$1:$G$1,0))</f>
        <v>27.945</v>
      </c>
      <c r="M259">
        <f t="shared" ref="M259:M322" si="12">L259*E259</f>
        <v>27.945</v>
      </c>
      <c r="N259" t="str">
        <f t="shared" ref="N259:N322" si="13">IF(I259="Rob","Robusta", IF(I259="Exc","Excelsa", IF(I259="Ara","Arabika",IF(I259="Lib","Liberika"))))</f>
        <v>Excelsa</v>
      </c>
      <c r="O259" t="str">
        <f t="shared" ref="O259:O322" si="14">IF(J259="M","Medium",IF(J259="L","Light",IF(J259="D","Dark","")))</f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 customers!$C$2:$C$1001,,0)=0,"",_xlfn.XLOOKUP(C260,customers!$A$2:$A$1001, customers!$C$2:$C$1001,,0))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 MATCH(orders!I$1,products!$A$1:$G$1,0))</f>
        <v>Exc</v>
      </c>
      <c r="J260" t="str">
        <f>INDEX(products!$A$1:$G$49,MATCH(orders!$D260,products!$A$1:$A$49,0), MATCH(orders!J$1,products!$A$1:$G$1,0))</f>
        <v>D</v>
      </c>
      <c r="K260" s="1">
        <f>INDEX(products!$A$1:$G$49,MATCH(orders!$D260,products!$A$1:$A$49,0), MATCH(orders!K$1,products!$A$1:$G$1,0))</f>
        <v>2.5</v>
      </c>
      <c r="L260">
        <f>INDEX(products!$A$1:$G$49,MATCH(orders!$D260,products!$A$1:$A$49,0), 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 customers!$C$2:$C$1001,,0)=0,"",_xlfn.XLOOKUP(C261,customers!$A$2:$A$1001, customers!$C$2:$C$1001,,0))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 MATCH(orders!I$1,products!$A$1:$G$1,0))</f>
        <v>Rob</v>
      </c>
      <c r="J261" t="str">
        <f>INDEX(products!$A$1:$G$49,MATCH(orders!$D261,products!$A$1:$A$49,0), MATCH(orders!J$1,products!$A$1:$G$1,0))</f>
        <v>M</v>
      </c>
      <c r="K261" s="1">
        <f>INDEX(products!$A$1:$G$49,MATCH(orders!$D261,products!$A$1:$A$49,0), MATCH(orders!K$1,products!$A$1:$G$1,0))</f>
        <v>0.2</v>
      </c>
      <c r="L261">
        <f>INDEX(products!$A$1:$G$49,MATCH(orders!$D261,products!$A$1:$A$49,0), 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 customers!$C$2:$C$1001,,0)=0,"",_xlfn.XLOOKUP(C262,customers!$A$2:$A$1001, customers!$C$2:$C$1001,,0))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 MATCH(orders!I$1,products!$A$1:$G$1,0))</f>
        <v>Rob</v>
      </c>
      <c r="J262" t="str">
        <f>INDEX(products!$A$1:$G$49,MATCH(orders!$D262,products!$A$1:$A$49,0), MATCH(orders!J$1,products!$A$1:$G$1,0))</f>
        <v>L</v>
      </c>
      <c r="K262" s="1">
        <f>INDEX(products!$A$1:$G$49,MATCH(orders!$D262,products!$A$1:$A$49,0), MATCH(orders!K$1,products!$A$1:$G$1,0))</f>
        <v>2.5</v>
      </c>
      <c r="L262">
        <f>INDEX(products!$A$1:$G$49,MATCH(orders!$D262,products!$A$1:$A$49,0), 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 customers!$C$2:$C$1001,,0)=0,"",_xlfn.XLOOKUP(C263,customers!$A$2:$A$1001, customers!$C$2:$C$1001,,0))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 MATCH(orders!I$1,products!$A$1:$G$1,0))</f>
        <v>Rob</v>
      </c>
      <c r="J263" t="str">
        <f>INDEX(products!$A$1:$G$49,MATCH(orders!$D263,products!$A$1:$A$49,0), MATCH(orders!J$1,products!$A$1:$G$1,0))</f>
        <v>L</v>
      </c>
      <c r="K263" s="1">
        <f>INDEX(products!$A$1:$G$49,MATCH(orders!$D263,products!$A$1:$A$49,0), MATCH(orders!K$1,products!$A$1:$G$1,0))</f>
        <v>1</v>
      </c>
      <c r="L263">
        <f>INDEX(products!$A$1:$G$49,MATCH(orders!$D263,products!$A$1:$A$49,0), 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 customers!$C$2:$C$1001,,0)=0,"",_xlfn.XLOOKUP(C264,customers!$A$2:$A$1001, customers!$C$2:$C$1001,,0))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 MATCH(orders!I$1,products!$A$1:$G$1,0))</f>
        <v>Exc</v>
      </c>
      <c r="J264" t="str">
        <f>INDEX(products!$A$1:$G$49,MATCH(orders!$D264,products!$A$1:$A$49,0), MATCH(orders!J$1,products!$A$1:$G$1,0))</f>
        <v>M</v>
      </c>
      <c r="K264" s="1">
        <f>INDEX(products!$A$1:$G$49,MATCH(orders!$D264,products!$A$1:$A$49,0), MATCH(orders!K$1,products!$A$1:$G$1,0))</f>
        <v>1</v>
      </c>
      <c r="L264">
        <f>INDEX(products!$A$1:$G$49,MATCH(orders!$D264,products!$A$1:$A$49,0), 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 customers!$C$2:$C$1001,,0)=0,"",_xlfn.XLOOKUP(C265,customers!$A$2:$A$1001, customers!$C$2:$C$1001,,0))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 MATCH(orders!I$1,products!$A$1:$G$1,0))</f>
        <v>Lib</v>
      </c>
      <c r="J265" t="str">
        <f>INDEX(products!$A$1:$G$49,MATCH(orders!$D265,products!$A$1:$A$49,0), MATCH(orders!J$1,products!$A$1:$G$1,0))</f>
        <v>M</v>
      </c>
      <c r="K265" s="1">
        <f>INDEX(products!$A$1:$G$49,MATCH(orders!$D265,products!$A$1:$A$49,0), MATCH(orders!K$1,products!$A$1:$G$1,0))</f>
        <v>2.5</v>
      </c>
      <c r="L265">
        <f>INDEX(products!$A$1:$G$49,MATCH(orders!$D265,products!$A$1:$A$49,0), MATCH(orders!L$1,products!$A$1:$G$1,0))</f>
        <v>33.464999999999996</v>
      </c>
      <c r="M265">
        <f t="shared" si="12"/>
        <v>133.85999999999999</v>
      </c>
      <c r="N265" t="str">
        <f t="shared" si="13"/>
        <v>Liberika</v>
      </c>
      <c r="O265" t="str">
        <f t="shared" si="14"/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 customers!$C$2:$C$1001,,0)=0,"",_xlfn.XLOOKUP(C266,customers!$A$2:$A$1001, customers!$C$2:$C$1001,,0))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 MATCH(orders!I$1,products!$A$1:$G$1,0))</f>
        <v>Rob</v>
      </c>
      <c r="J266" t="str">
        <f>INDEX(products!$A$1:$G$49,MATCH(orders!$D266,products!$A$1:$A$49,0), MATCH(orders!J$1,products!$A$1:$G$1,0))</f>
        <v>L</v>
      </c>
      <c r="K266" s="1">
        <f>INDEX(products!$A$1:$G$49,MATCH(orders!$D266,products!$A$1:$A$49,0), MATCH(orders!K$1,products!$A$1:$G$1,0))</f>
        <v>1</v>
      </c>
      <c r="L266">
        <f>INDEX(products!$A$1:$G$49,MATCH(orders!$D266,products!$A$1:$A$49,0), 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 customers!$C$2:$C$1001,,0)=0,"",_xlfn.XLOOKUP(C267,customers!$A$2:$A$1001, customers!$C$2:$C$1001,,0))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 MATCH(orders!I$1,products!$A$1:$G$1,0))</f>
        <v>Ara</v>
      </c>
      <c r="J267" t="str">
        <f>INDEX(products!$A$1:$G$49,MATCH(orders!$D267,products!$A$1:$A$49,0), MATCH(orders!J$1,products!$A$1:$G$1,0))</f>
        <v>D</v>
      </c>
      <c r="K267" s="1">
        <f>INDEX(products!$A$1:$G$49,MATCH(orders!$D267,products!$A$1:$A$49,0), MATCH(orders!K$1,products!$A$1:$G$1,0))</f>
        <v>0.5</v>
      </c>
      <c r="L267">
        <f>INDEX(products!$A$1:$G$49,MATCH(orders!$D267,products!$A$1:$A$49,0), MATCH(orders!L$1,products!$A$1:$G$1,0))</f>
        <v>5.97</v>
      </c>
      <c r="M267">
        <f t="shared" si="12"/>
        <v>5.97</v>
      </c>
      <c r="N267" t="str">
        <f t="shared" si="13"/>
        <v>Arabika</v>
      </c>
      <c r="O267" t="str">
        <f t="shared" si="14"/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 customers!$C$2:$C$1001,,0)=0,"",_xlfn.XLOOKUP(C268,customers!$A$2:$A$1001, customers!$C$2:$C$1001,,0))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 MATCH(orders!I$1,products!$A$1:$G$1,0))</f>
        <v>Exc</v>
      </c>
      <c r="J268" t="str">
        <f>INDEX(products!$A$1:$G$49,MATCH(orders!$D268,products!$A$1:$A$49,0), MATCH(orders!J$1,products!$A$1:$G$1,0))</f>
        <v>D</v>
      </c>
      <c r="K268" s="1">
        <f>INDEX(products!$A$1:$G$49,MATCH(orders!$D268,products!$A$1:$A$49,0), MATCH(orders!K$1,products!$A$1:$G$1,0))</f>
        <v>1</v>
      </c>
      <c r="L268">
        <f>INDEX(products!$A$1:$G$49,MATCH(orders!$D268,products!$A$1:$A$49,0), 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 customers!$C$2:$C$1001,,0)=0,"",_xlfn.XLOOKUP(C269,customers!$A$2:$A$1001, customers!$C$2:$C$1001,,0))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 MATCH(orders!I$1,products!$A$1:$G$1,0))</f>
        <v>Exc</v>
      </c>
      <c r="J269" t="str">
        <f>INDEX(products!$A$1:$G$49,MATCH(orders!$D269,products!$A$1:$A$49,0), MATCH(orders!J$1,products!$A$1:$G$1,0))</f>
        <v>D</v>
      </c>
      <c r="K269" s="1">
        <f>INDEX(products!$A$1:$G$49,MATCH(orders!$D269,products!$A$1:$A$49,0), MATCH(orders!K$1,products!$A$1:$G$1,0))</f>
        <v>0.2</v>
      </c>
      <c r="L269">
        <f>INDEX(products!$A$1:$G$49,MATCH(orders!$D269,products!$A$1:$A$49,0), 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 customers!$C$2:$C$1001,,0)=0,"",_xlfn.XLOOKUP(C270,customers!$A$2:$A$1001, customers!$C$2:$C$1001,,0))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 MATCH(orders!I$1,products!$A$1:$G$1,0))</f>
        <v>Ara</v>
      </c>
      <c r="J270" t="str">
        <f>INDEX(products!$A$1:$G$49,MATCH(orders!$D270,products!$A$1:$A$49,0), MATCH(orders!J$1,products!$A$1:$G$1,0))</f>
        <v>D</v>
      </c>
      <c r="K270" s="1">
        <f>INDEX(products!$A$1:$G$49,MATCH(orders!$D270,products!$A$1:$A$49,0), MATCH(orders!K$1,products!$A$1:$G$1,0))</f>
        <v>1</v>
      </c>
      <c r="L270">
        <f>INDEX(products!$A$1:$G$49,MATCH(orders!$D270,products!$A$1:$A$49,0), MATCH(orders!L$1,products!$A$1:$G$1,0))</f>
        <v>9.9499999999999993</v>
      </c>
      <c r="M270">
        <f t="shared" si="12"/>
        <v>19.899999999999999</v>
      </c>
      <c r="N270" t="str">
        <f t="shared" si="13"/>
        <v>Arabika</v>
      </c>
      <c r="O270" t="str">
        <f t="shared" si="14"/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 customers!$C$2:$C$1001,,0)=0,"",_xlfn.XLOOKUP(C271,customers!$A$2:$A$1001, customers!$C$2:$C$1001,,0))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 MATCH(orders!I$1,products!$A$1:$G$1,0))</f>
        <v>Ara</v>
      </c>
      <c r="J271" t="str">
        <f>INDEX(products!$A$1:$G$49,MATCH(orders!$D271,products!$A$1:$A$49,0), MATCH(orders!J$1,products!$A$1:$G$1,0))</f>
        <v>D</v>
      </c>
      <c r="K271" s="1">
        <f>INDEX(products!$A$1:$G$49,MATCH(orders!$D271,products!$A$1:$A$49,0), MATCH(orders!K$1,products!$A$1:$G$1,0))</f>
        <v>0.2</v>
      </c>
      <c r="L271">
        <f>INDEX(products!$A$1:$G$49,MATCH(orders!$D271,products!$A$1:$A$49,0), MATCH(orders!L$1,products!$A$1:$G$1,0))</f>
        <v>2.9849999999999999</v>
      </c>
      <c r="M271">
        <f t="shared" si="12"/>
        <v>5.97</v>
      </c>
      <c r="N271" t="str">
        <f t="shared" si="13"/>
        <v>Arabika</v>
      </c>
      <c r="O271" t="str">
        <f t="shared" si="14"/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 customers!$C$2:$C$1001,,0)=0,"",_xlfn.XLOOKUP(C272,customers!$A$2:$A$1001, customers!$C$2:$C$1001,,0))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 MATCH(orders!I$1,products!$A$1:$G$1,0))</f>
        <v>Exc</v>
      </c>
      <c r="J272" t="str">
        <f>INDEX(products!$A$1:$G$49,MATCH(orders!$D272,products!$A$1:$A$49,0), MATCH(orders!J$1,products!$A$1:$G$1,0))</f>
        <v>D</v>
      </c>
      <c r="K272" s="1">
        <f>INDEX(products!$A$1:$G$49,MATCH(orders!$D272,products!$A$1:$A$49,0), MATCH(orders!K$1,products!$A$1:$G$1,0))</f>
        <v>0.5</v>
      </c>
      <c r="L272">
        <f>INDEX(products!$A$1:$G$49,MATCH(orders!$D272,products!$A$1:$A$49,0), 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 customers!$C$2:$C$1001,,0)=0,"",_xlfn.XLOOKUP(C273,customers!$A$2:$A$1001, customers!$C$2:$C$1001,,0))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 MATCH(orders!I$1,products!$A$1:$G$1,0))</f>
        <v>Ara</v>
      </c>
      <c r="J273" t="str">
        <f>INDEX(products!$A$1:$G$49,MATCH(orders!$D273,products!$A$1:$A$49,0), MATCH(orders!J$1,products!$A$1:$G$1,0))</f>
        <v>D</v>
      </c>
      <c r="K273" s="1">
        <f>INDEX(products!$A$1:$G$49,MATCH(orders!$D273,products!$A$1:$A$49,0), MATCH(orders!K$1,products!$A$1:$G$1,0))</f>
        <v>0.2</v>
      </c>
      <c r="L273">
        <f>INDEX(products!$A$1:$G$49,MATCH(orders!$D273,products!$A$1:$A$49,0), MATCH(orders!L$1,products!$A$1:$G$1,0))</f>
        <v>2.9849999999999999</v>
      </c>
      <c r="M273">
        <f t="shared" si="12"/>
        <v>11.94</v>
      </c>
      <c r="N273" t="str">
        <f t="shared" si="13"/>
        <v>Arabika</v>
      </c>
      <c r="O273" t="str">
        <f t="shared" si="14"/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 customers!$C$2:$C$1001,,0)=0,"",_xlfn.XLOOKUP(C274,customers!$A$2:$A$1001, customers!$C$2:$C$1001,,0))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 MATCH(orders!I$1,products!$A$1:$G$1,0))</f>
        <v>Rob</v>
      </c>
      <c r="J274" t="str">
        <f>INDEX(products!$A$1:$G$49,MATCH(orders!$D274,products!$A$1:$A$49,0), MATCH(orders!J$1,products!$A$1:$G$1,0))</f>
        <v>L</v>
      </c>
      <c r="K274" s="1">
        <f>INDEX(products!$A$1:$G$49,MATCH(orders!$D274,products!$A$1:$A$49,0), MATCH(orders!K$1,products!$A$1:$G$1,0))</f>
        <v>1</v>
      </c>
      <c r="L274">
        <f>INDEX(products!$A$1:$G$49,MATCH(orders!$D274,products!$A$1:$A$49,0), 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 customers!$C$2:$C$1001,,0)=0,"",_xlfn.XLOOKUP(C275,customers!$A$2:$A$1001, customers!$C$2:$C$1001,,0))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 MATCH(orders!I$1,products!$A$1:$G$1,0))</f>
        <v>Ara</v>
      </c>
      <c r="J275" t="str">
        <f>INDEX(products!$A$1:$G$49,MATCH(orders!$D275,products!$A$1:$A$49,0), MATCH(orders!J$1,products!$A$1:$G$1,0))</f>
        <v>L</v>
      </c>
      <c r="K275" s="1">
        <f>INDEX(products!$A$1:$G$49,MATCH(orders!$D275,products!$A$1:$A$49,0), MATCH(orders!K$1,products!$A$1:$G$1,0))</f>
        <v>0.2</v>
      </c>
      <c r="L275">
        <f>INDEX(products!$A$1:$G$49,MATCH(orders!$D275,products!$A$1:$A$49,0), MATCH(orders!L$1,products!$A$1:$G$1,0))</f>
        <v>3.8849999999999998</v>
      </c>
      <c r="M275">
        <f t="shared" si="12"/>
        <v>7.77</v>
      </c>
      <c r="N275" t="str">
        <f t="shared" si="13"/>
        <v>Arabika</v>
      </c>
      <c r="O275" t="str">
        <f t="shared" si="14"/>
        <v>Light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 customers!$C$2:$C$1001,,0)=0,"",_xlfn.XLOOKUP(C276,customers!$A$2:$A$1001, customers!$C$2:$C$1001,,0))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 MATCH(orders!I$1,products!$A$1:$G$1,0))</f>
        <v>Ara</v>
      </c>
      <c r="J276" t="str">
        <f>INDEX(products!$A$1:$G$49,MATCH(orders!$D276,products!$A$1:$A$49,0), MATCH(orders!J$1,products!$A$1:$G$1,0))</f>
        <v>M</v>
      </c>
      <c r="K276" s="1">
        <f>INDEX(products!$A$1:$G$49,MATCH(orders!$D276,products!$A$1:$A$49,0), MATCH(orders!K$1,products!$A$1:$G$1,0))</f>
        <v>2.5</v>
      </c>
      <c r="L276">
        <f>INDEX(products!$A$1:$G$49,MATCH(orders!$D276,products!$A$1:$A$49,0), MATCH(orders!L$1,products!$A$1:$G$1,0))</f>
        <v>25.874999999999996</v>
      </c>
      <c r="M276">
        <f t="shared" si="12"/>
        <v>25.874999999999996</v>
      </c>
      <c r="N276" t="str">
        <f t="shared" si="13"/>
        <v>Arabika</v>
      </c>
      <c r="O276" t="str">
        <f t="shared" si="14"/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 customers!$C$2:$C$1001,,0)=0,"",_xlfn.XLOOKUP(C277,customers!$A$2:$A$1001, customers!$C$2:$C$1001,,0))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 MATCH(orders!I$1,products!$A$1:$G$1,0))</f>
        <v>Exc</v>
      </c>
      <c r="J277" t="str">
        <f>INDEX(products!$A$1:$G$49,MATCH(orders!$D277,products!$A$1:$A$49,0), MATCH(orders!J$1,products!$A$1:$G$1,0))</f>
        <v>L</v>
      </c>
      <c r="K277" s="1">
        <f>INDEX(products!$A$1:$G$49,MATCH(orders!$D277,products!$A$1:$A$49,0), MATCH(orders!K$1,products!$A$1:$G$1,0))</f>
        <v>2.5</v>
      </c>
      <c r="L277">
        <f>INDEX(products!$A$1:$G$49,MATCH(orders!$D277,products!$A$1:$A$49,0), 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 customers!$C$2:$C$1001,,0)=0,"",_xlfn.XLOOKUP(C278,customers!$A$2:$A$1001, customers!$C$2:$C$1001,,0))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 MATCH(orders!I$1,products!$A$1:$G$1,0))</f>
        <v>Rob</v>
      </c>
      <c r="J278" t="str">
        <f>INDEX(products!$A$1:$G$49,MATCH(orders!$D278,products!$A$1:$A$49,0), MATCH(orders!J$1,products!$A$1:$G$1,0))</f>
        <v>L</v>
      </c>
      <c r="K278" s="1">
        <f>INDEX(products!$A$1:$G$49,MATCH(orders!$D278,products!$A$1:$A$49,0), MATCH(orders!K$1,products!$A$1:$G$1,0))</f>
        <v>2.5</v>
      </c>
      <c r="L278">
        <f>INDEX(products!$A$1:$G$49,MATCH(orders!$D278,products!$A$1:$A$49,0), 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 customers!$C$2:$C$1001,,0)=0,"",_xlfn.XLOOKUP(C279,customers!$A$2:$A$1001, customers!$C$2:$C$1001,,0))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 MATCH(orders!I$1,products!$A$1:$G$1,0))</f>
        <v>Exc</v>
      </c>
      <c r="J279" t="str">
        <f>INDEX(products!$A$1:$G$49,MATCH(orders!$D279,products!$A$1:$A$49,0), MATCH(orders!J$1,products!$A$1:$G$1,0))</f>
        <v>L</v>
      </c>
      <c r="K279" s="1">
        <f>INDEX(products!$A$1:$G$49,MATCH(orders!$D279,products!$A$1:$A$49,0), MATCH(orders!K$1,products!$A$1:$G$1,0))</f>
        <v>1</v>
      </c>
      <c r="L279">
        <f>INDEX(products!$A$1:$G$49,MATCH(orders!$D279,products!$A$1:$A$49,0), 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 customers!$C$2:$C$1001,,0)=0,"",_xlfn.XLOOKUP(C280,customers!$A$2:$A$1001, customers!$C$2:$C$1001,,0))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 MATCH(orders!I$1,products!$A$1:$G$1,0))</f>
        <v>Ara</v>
      </c>
      <c r="J280" t="str">
        <f>INDEX(products!$A$1:$G$49,MATCH(orders!$D280,products!$A$1:$A$49,0), MATCH(orders!J$1,products!$A$1:$G$1,0))</f>
        <v>L</v>
      </c>
      <c r="K280" s="1">
        <f>INDEX(products!$A$1:$G$49,MATCH(orders!$D280,products!$A$1:$A$49,0), MATCH(orders!K$1,products!$A$1:$G$1,0))</f>
        <v>0.2</v>
      </c>
      <c r="L280">
        <f>INDEX(products!$A$1:$G$49,MATCH(orders!$D280,products!$A$1:$A$49,0), MATCH(orders!L$1,products!$A$1:$G$1,0))</f>
        <v>3.8849999999999998</v>
      </c>
      <c r="M280">
        <f t="shared" si="12"/>
        <v>7.77</v>
      </c>
      <c r="N280" t="str">
        <f t="shared" si="13"/>
        <v>Arabika</v>
      </c>
      <c r="O280" t="str">
        <f t="shared" si="14"/>
        <v>Light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 customers!$C$2:$C$1001,,0)=0,"",_xlfn.XLOOKUP(C281,customers!$A$2:$A$1001, customers!$C$2:$C$1001,,0))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 MATCH(orders!I$1,products!$A$1:$G$1,0))</f>
        <v>Lib</v>
      </c>
      <c r="J281" t="str">
        <f>INDEX(products!$A$1:$G$49,MATCH(orders!$D281,products!$A$1:$A$49,0), MATCH(orders!J$1,products!$A$1:$G$1,0))</f>
        <v>M</v>
      </c>
      <c r="K281" s="1">
        <f>INDEX(products!$A$1:$G$49,MATCH(orders!$D281,products!$A$1:$A$49,0), MATCH(orders!K$1,products!$A$1:$G$1,0))</f>
        <v>2.5</v>
      </c>
      <c r="L281">
        <f>INDEX(products!$A$1:$G$49,MATCH(orders!$D281,products!$A$1:$A$49,0), MATCH(orders!L$1,products!$A$1:$G$1,0))</f>
        <v>33.464999999999996</v>
      </c>
      <c r="M281">
        <f t="shared" si="12"/>
        <v>33.464999999999996</v>
      </c>
      <c r="N281" t="str">
        <f t="shared" si="13"/>
        <v>Liberika</v>
      </c>
      <c r="O281" t="str">
        <f t="shared" si="14"/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 customers!$C$2:$C$1001,,0)=0,"",_xlfn.XLOOKUP(C282,customers!$A$2:$A$1001, customers!$C$2:$C$1001,,0))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 MATCH(orders!I$1,products!$A$1:$G$1,0))</f>
        <v>Exc</v>
      </c>
      <c r="J282" t="str">
        <f>INDEX(products!$A$1:$G$49,MATCH(orders!$D282,products!$A$1:$A$49,0), MATCH(orders!J$1,products!$A$1:$G$1,0))</f>
        <v>M</v>
      </c>
      <c r="K282" s="1">
        <f>INDEX(products!$A$1:$G$49,MATCH(orders!$D282,products!$A$1:$A$49,0), MATCH(orders!K$1,products!$A$1:$G$1,0))</f>
        <v>0.5</v>
      </c>
      <c r="L282">
        <f>INDEX(products!$A$1:$G$49,MATCH(orders!$D282,products!$A$1:$A$49,0), 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 customers!$C$2:$C$1001,,0)=0,"",_xlfn.XLOOKUP(C283,customers!$A$2:$A$1001, customers!$C$2:$C$1001,,0))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 MATCH(orders!I$1,products!$A$1:$G$1,0))</f>
        <v>Exc</v>
      </c>
      <c r="J283" t="str">
        <f>INDEX(products!$A$1:$G$49,MATCH(orders!$D283,products!$A$1:$A$49,0), MATCH(orders!J$1,products!$A$1:$G$1,0))</f>
        <v>L</v>
      </c>
      <c r="K283" s="1">
        <f>INDEX(products!$A$1:$G$49,MATCH(orders!$D283,products!$A$1:$A$49,0), MATCH(orders!K$1,products!$A$1:$G$1,0))</f>
        <v>1</v>
      </c>
      <c r="L283">
        <f>INDEX(products!$A$1:$G$49,MATCH(orders!$D283,products!$A$1:$A$49,0), 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 customers!$C$2:$C$1001,,0)=0,"",_xlfn.XLOOKUP(C284,customers!$A$2:$A$1001, customers!$C$2:$C$1001,,0))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 MATCH(orders!I$1,products!$A$1:$G$1,0))</f>
        <v>Ara</v>
      </c>
      <c r="J284" t="str">
        <f>INDEX(products!$A$1:$G$49,MATCH(orders!$D284,products!$A$1:$A$49,0), MATCH(orders!J$1,products!$A$1:$G$1,0))</f>
        <v>L</v>
      </c>
      <c r="K284" s="1">
        <f>INDEX(products!$A$1:$G$49,MATCH(orders!$D284,products!$A$1:$A$49,0), MATCH(orders!K$1,products!$A$1:$G$1,0))</f>
        <v>0.5</v>
      </c>
      <c r="L284">
        <f>INDEX(products!$A$1:$G$49,MATCH(orders!$D284,products!$A$1:$A$49,0), MATCH(orders!L$1,products!$A$1:$G$1,0))</f>
        <v>7.77</v>
      </c>
      <c r="M284">
        <f t="shared" si="12"/>
        <v>7.77</v>
      </c>
      <c r="N284" t="str">
        <f t="shared" si="13"/>
        <v>Arabika</v>
      </c>
      <c r="O284" t="str">
        <f t="shared" si="14"/>
        <v>Light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 customers!$C$2:$C$1001,,0)=0,"",_xlfn.XLOOKUP(C285,customers!$A$2:$A$1001, customers!$C$2:$C$1001,,0))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 MATCH(orders!I$1,products!$A$1:$G$1,0))</f>
        <v>Rob</v>
      </c>
      <c r="J285" t="str">
        <f>INDEX(products!$A$1:$G$49,MATCH(orders!$D285,products!$A$1:$A$49,0), MATCH(orders!J$1,products!$A$1:$G$1,0))</f>
        <v>D</v>
      </c>
      <c r="K285" s="1">
        <f>INDEX(products!$A$1:$G$49,MATCH(orders!$D285,products!$A$1:$A$49,0), MATCH(orders!K$1,products!$A$1:$G$1,0))</f>
        <v>0.5</v>
      </c>
      <c r="L285">
        <f>INDEX(products!$A$1:$G$49,MATCH(orders!$D285,products!$A$1:$A$49,0), 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 customers!$C$2:$C$1001,,0)=0,"",_xlfn.XLOOKUP(C286,customers!$A$2:$A$1001, customers!$C$2:$C$1001,,0))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 MATCH(orders!I$1,products!$A$1:$G$1,0))</f>
        <v>Exc</v>
      </c>
      <c r="J286" t="str">
        <f>INDEX(products!$A$1:$G$49,MATCH(orders!$D286,products!$A$1:$A$49,0), MATCH(orders!J$1,products!$A$1:$G$1,0))</f>
        <v>M</v>
      </c>
      <c r="K286" s="1">
        <f>INDEX(products!$A$1:$G$49,MATCH(orders!$D286,products!$A$1:$A$49,0), MATCH(orders!K$1,products!$A$1:$G$1,0))</f>
        <v>2.5</v>
      </c>
      <c r="L286">
        <f>INDEX(products!$A$1:$G$49,MATCH(orders!$D286,products!$A$1:$A$49,0), 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 customers!$C$2:$C$1001,,0)=0,"",_xlfn.XLOOKUP(C287,customers!$A$2:$A$1001, customers!$C$2:$C$1001,,0))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 MATCH(orders!I$1,products!$A$1:$G$1,0))</f>
        <v>Lib</v>
      </c>
      <c r="J287" t="str">
        <f>INDEX(products!$A$1:$G$49,MATCH(orders!$D287,products!$A$1:$A$49,0), MATCH(orders!J$1,products!$A$1:$G$1,0))</f>
        <v>L</v>
      </c>
      <c r="K287" s="1">
        <f>INDEX(products!$A$1:$G$49,MATCH(orders!$D287,products!$A$1:$A$49,0), MATCH(orders!K$1,products!$A$1:$G$1,0))</f>
        <v>2.5</v>
      </c>
      <c r="L287">
        <f>INDEX(products!$A$1:$G$49,MATCH(orders!$D287,products!$A$1:$A$49,0), MATCH(orders!L$1,products!$A$1:$G$1,0))</f>
        <v>36.454999999999998</v>
      </c>
      <c r="M287">
        <f t="shared" si="12"/>
        <v>36.454999999999998</v>
      </c>
      <c r="N287" t="str">
        <f t="shared" si="13"/>
        <v>Liberika</v>
      </c>
      <c r="O287" t="str">
        <f t="shared" si="14"/>
        <v>Light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 customers!$C$2:$C$1001,,0)=0,"",_xlfn.XLOOKUP(C288,customers!$A$2:$A$1001, customers!$C$2:$C$1001,,0))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 MATCH(orders!I$1,products!$A$1:$G$1,0))</f>
        <v>Ara</v>
      </c>
      <c r="J288" t="str">
        <f>INDEX(products!$A$1:$G$49,MATCH(orders!$D288,products!$A$1:$A$49,0), MATCH(orders!J$1,products!$A$1:$G$1,0))</f>
        <v>M</v>
      </c>
      <c r="K288" s="1">
        <f>INDEX(products!$A$1:$G$49,MATCH(orders!$D288,products!$A$1:$A$49,0), MATCH(orders!K$1,products!$A$1:$G$1,0))</f>
        <v>0.2</v>
      </c>
      <c r="L288">
        <f>INDEX(products!$A$1:$G$49,MATCH(orders!$D288,products!$A$1:$A$49,0), MATCH(orders!L$1,products!$A$1:$G$1,0))</f>
        <v>3.375</v>
      </c>
      <c r="M288">
        <f t="shared" si="12"/>
        <v>13.5</v>
      </c>
      <c r="N288" t="str">
        <f t="shared" si="13"/>
        <v>Arabika</v>
      </c>
      <c r="O288" t="str">
        <f t="shared" si="14"/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 customers!$C$2:$C$1001,,0)=0,"",_xlfn.XLOOKUP(C289,customers!$A$2:$A$1001, customers!$C$2:$C$1001,,0))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 MATCH(orders!I$1,products!$A$1:$G$1,0))</f>
        <v>Rob</v>
      </c>
      <c r="J289" t="str">
        <f>INDEX(products!$A$1:$G$49,MATCH(orders!$D289,products!$A$1:$A$49,0), MATCH(orders!J$1,products!$A$1:$G$1,0))</f>
        <v>L</v>
      </c>
      <c r="K289" s="1">
        <f>INDEX(products!$A$1:$G$49,MATCH(orders!$D289,products!$A$1:$A$49,0), MATCH(orders!K$1,products!$A$1:$G$1,0))</f>
        <v>0.2</v>
      </c>
      <c r="L289">
        <f>INDEX(products!$A$1:$G$49,MATCH(orders!$D289,products!$A$1:$A$49,0), 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 customers!$C$2:$C$1001,,0)=0,"",_xlfn.XLOOKUP(C290,customers!$A$2:$A$1001, customers!$C$2:$C$1001,,0))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 MATCH(orders!I$1,products!$A$1:$G$1,0))</f>
        <v>Exc</v>
      </c>
      <c r="J290" t="str">
        <f>INDEX(products!$A$1:$G$49,MATCH(orders!$D290,products!$A$1:$A$49,0), MATCH(orders!J$1,products!$A$1:$G$1,0))</f>
        <v>M</v>
      </c>
      <c r="K290" s="1">
        <f>INDEX(products!$A$1:$G$49,MATCH(orders!$D290,products!$A$1:$A$49,0), MATCH(orders!K$1,products!$A$1:$G$1,0))</f>
        <v>0.5</v>
      </c>
      <c r="L290">
        <f>INDEX(products!$A$1:$G$49,MATCH(orders!$D290,products!$A$1:$A$49,0), 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 customers!$C$2:$C$1001,,0)=0,"",_xlfn.XLOOKUP(C291,customers!$A$2:$A$1001, customers!$C$2:$C$1001,,0))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 MATCH(orders!I$1,products!$A$1:$G$1,0))</f>
        <v>Rob</v>
      </c>
      <c r="J291" t="str">
        <f>INDEX(products!$A$1:$G$49,MATCH(orders!$D291,products!$A$1:$A$49,0), MATCH(orders!J$1,products!$A$1:$G$1,0))</f>
        <v>D</v>
      </c>
      <c r="K291" s="1">
        <f>INDEX(products!$A$1:$G$49,MATCH(orders!$D291,products!$A$1:$A$49,0), MATCH(orders!K$1,products!$A$1:$G$1,0))</f>
        <v>0.2</v>
      </c>
      <c r="L291">
        <f>INDEX(products!$A$1:$G$49,MATCH(orders!$D291,products!$A$1:$A$49,0), 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 customers!$C$2:$C$1001,,0)=0,"",_xlfn.XLOOKUP(C292,customers!$A$2:$A$1001, customers!$C$2:$C$1001,,0))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 MATCH(orders!I$1,products!$A$1:$G$1,0))</f>
        <v>Ara</v>
      </c>
      <c r="J292" t="str">
        <f>INDEX(products!$A$1:$G$49,MATCH(orders!$D292,products!$A$1:$A$49,0), MATCH(orders!J$1,products!$A$1:$G$1,0))</f>
        <v>D</v>
      </c>
      <c r="K292" s="1">
        <f>INDEX(products!$A$1:$G$49,MATCH(orders!$D292,products!$A$1:$A$49,0), MATCH(orders!K$1,products!$A$1:$G$1,0))</f>
        <v>1</v>
      </c>
      <c r="L292">
        <f>INDEX(products!$A$1:$G$49,MATCH(orders!$D292,products!$A$1:$A$49,0), MATCH(orders!L$1,products!$A$1:$G$1,0))</f>
        <v>9.9499999999999993</v>
      </c>
      <c r="M292">
        <f t="shared" si="12"/>
        <v>49.75</v>
      </c>
      <c r="N292" t="str">
        <f t="shared" si="13"/>
        <v>Arabika</v>
      </c>
      <c r="O292" t="str">
        <f t="shared" si="14"/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 customers!$C$2:$C$1001,,0)=0,"",_xlfn.XLOOKUP(C293,customers!$A$2:$A$1001, customers!$C$2:$C$1001,,0))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 MATCH(orders!I$1,products!$A$1:$G$1,0))</f>
        <v>Exc</v>
      </c>
      <c r="J293" t="str">
        <f>INDEX(products!$A$1:$G$49,MATCH(orders!$D293,products!$A$1:$A$49,0), MATCH(orders!J$1,products!$A$1:$G$1,0))</f>
        <v>M</v>
      </c>
      <c r="K293" s="1">
        <f>INDEX(products!$A$1:$G$49,MATCH(orders!$D293,products!$A$1:$A$49,0), MATCH(orders!K$1,products!$A$1:$G$1,0))</f>
        <v>0.5</v>
      </c>
      <c r="L293">
        <f>INDEX(products!$A$1:$G$49,MATCH(orders!$D293,products!$A$1:$A$49,0), 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 customers!$C$2:$C$1001,,0)=0,"",_xlfn.XLOOKUP(C294,customers!$A$2:$A$1001, customers!$C$2:$C$1001,,0))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 MATCH(orders!I$1,products!$A$1:$G$1,0))</f>
        <v>Ara</v>
      </c>
      <c r="J294" t="str">
        <f>INDEX(products!$A$1:$G$49,MATCH(orders!$D294,products!$A$1:$A$49,0), MATCH(orders!J$1,products!$A$1:$G$1,0))</f>
        <v>D</v>
      </c>
      <c r="K294" s="1">
        <f>INDEX(products!$A$1:$G$49,MATCH(orders!$D294,products!$A$1:$A$49,0), MATCH(orders!K$1,products!$A$1:$G$1,0))</f>
        <v>0.5</v>
      </c>
      <c r="L294">
        <f>INDEX(products!$A$1:$G$49,MATCH(orders!$D294,products!$A$1:$A$49,0), MATCH(orders!L$1,products!$A$1:$G$1,0))</f>
        <v>5.97</v>
      </c>
      <c r="M294">
        <f t="shared" si="12"/>
        <v>17.91</v>
      </c>
      <c r="N294" t="str">
        <f t="shared" si="13"/>
        <v>Arabika</v>
      </c>
      <c r="O294" t="str">
        <f t="shared" si="14"/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 customers!$C$2:$C$1001,,0)=0,"",_xlfn.XLOOKUP(C295,customers!$A$2:$A$1001, customers!$C$2:$C$1001,,0))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 MATCH(orders!I$1,products!$A$1:$G$1,0))</f>
        <v>Ara</v>
      </c>
      <c r="J295" t="str">
        <f>INDEX(products!$A$1:$G$49,MATCH(orders!$D295,products!$A$1:$A$49,0), MATCH(orders!J$1,products!$A$1:$G$1,0))</f>
        <v>D</v>
      </c>
      <c r="K295" s="1">
        <f>INDEX(products!$A$1:$G$49,MATCH(orders!$D295,products!$A$1:$A$49,0), MATCH(orders!K$1,products!$A$1:$G$1,0))</f>
        <v>0.5</v>
      </c>
      <c r="L295">
        <f>INDEX(products!$A$1:$G$49,MATCH(orders!$D295,products!$A$1:$A$49,0), MATCH(orders!L$1,products!$A$1:$G$1,0))</f>
        <v>5.97</v>
      </c>
      <c r="M295">
        <f t="shared" si="12"/>
        <v>29.849999999999998</v>
      </c>
      <c r="N295" t="str">
        <f t="shared" si="13"/>
        <v>Arabika</v>
      </c>
      <c r="O295" t="str">
        <f t="shared" si="14"/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 customers!$C$2:$C$1001,,0)=0,"",_xlfn.XLOOKUP(C296,customers!$A$2:$A$1001, customers!$C$2:$C$1001,,0))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 MATCH(orders!I$1,products!$A$1:$G$1,0))</f>
        <v>Exc</v>
      </c>
      <c r="J296" t="str">
        <f>INDEX(products!$A$1:$G$49,MATCH(orders!$D296,products!$A$1:$A$49,0), MATCH(orders!J$1,products!$A$1:$G$1,0))</f>
        <v>L</v>
      </c>
      <c r="K296" s="1">
        <f>INDEX(products!$A$1:$G$49,MATCH(orders!$D296,products!$A$1:$A$49,0), MATCH(orders!K$1,products!$A$1:$G$1,0))</f>
        <v>1</v>
      </c>
      <c r="L296">
        <f>INDEX(products!$A$1:$G$49,MATCH(orders!$D296,products!$A$1:$A$49,0), 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 customers!$C$2:$C$1001,,0)=0,"",_xlfn.XLOOKUP(C297,customers!$A$2:$A$1001, customers!$C$2:$C$1001,,0))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 MATCH(orders!I$1,products!$A$1:$G$1,0))</f>
        <v>Exc</v>
      </c>
      <c r="J297" t="str">
        <f>INDEX(products!$A$1:$G$49,MATCH(orders!$D297,products!$A$1:$A$49,0), MATCH(orders!J$1,products!$A$1:$G$1,0))</f>
        <v>M</v>
      </c>
      <c r="K297" s="1">
        <f>INDEX(products!$A$1:$G$49,MATCH(orders!$D297,products!$A$1:$A$49,0), MATCH(orders!K$1,products!$A$1:$G$1,0))</f>
        <v>1</v>
      </c>
      <c r="L297">
        <f>INDEX(products!$A$1:$G$49,MATCH(orders!$D297,products!$A$1:$A$49,0), 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 customers!$C$2:$C$1001,,0)=0,"",_xlfn.XLOOKUP(C298,customers!$A$2:$A$1001, customers!$C$2:$C$1001,,0))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 MATCH(orders!I$1,products!$A$1:$G$1,0))</f>
        <v>Rob</v>
      </c>
      <c r="J298" t="str">
        <f>INDEX(products!$A$1:$G$49,MATCH(orders!$D298,products!$A$1:$A$49,0), MATCH(orders!J$1,products!$A$1:$G$1,0))</f>
        <v>M</v>
      </c>
      <c r="K298" s="1">
        <f>INDEX(products!$A$1:$G$49,MATCH(orders!$D298,products!$A$1:$A$49,0), MATCH(orders!K$1,products!$A$1:$G$1,0))</f>
        <v>0.5</v>
      </c>
      <c r="L298">
        <f>INDEX(products!$A$1:$G$49,MATCH(orders!$D298,products!$A$1:$A$49,0), 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 customers!$C$2:$C$1001,,0)=0,"",_xlfn.XLOOKUP(C299,customers!$A$2:$A$1001, customers!$C$2:$C$1001,,0))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 MATCH(orders!I$1,products!$A$1:$G$1,0))</f>
        <v>Rob</v>
      </c>
      <c r="J299" t="str">
        <f>INDEX(products!$A$1:$G$49,MATCH(orders!$D299,products!$A$1:$A$49,0), MATCH(orders!J$1,products!$A$1:$G$1,0))</f>
        <v>D</v>
      </c>
      <c r="K299" s="1">
        <f>INDEX(products!$A$1:$G$49,MATCH(orders!$D299,products!$A$1:$A$49,0), MATCH(orders!K$1,products!$A$1:$G$1,0))</f>
        <v>0.5</v>
      </c>
      <c r="L299">
        <f>INDEX(products!$A$1:$G$49,MATCH(orders!$D299,products!$A$1:$A$49,0), 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 customers!$C$2:$C$1001,,0)=0,"",_xlfn.XLOOKUP(C300,customers!$A$2:$A$1001, customers!$C$2:$C$1001,,0))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 MATCH(orders!I$1,products!$A$1:$G$1,0))</f>
        <v>Exc</v>
      </c>
      <c r="J300" t="str">
        <f>INDEX(products!$A$1:$G$49,MATCH(orders!$D300,products!$A$1:$A$49,0), MATCH(orders!J$1,products!$A$1:$G$1,0))</f>
        <v>L</v>
      </c>
      <c r="K300" s="1">
        <f>INDEX(products!$A$1:$G$49,MATCH(orders!$D300,products!$A$1:$A$49,0), MATCH(orders!K$1,products!$A$1:$G$1,0))</f>
        <v>0.2</v>
      </c>
      <c r="L300">
        <f>INDEX(products!$A$1:$G$49,MATCH(orders!$D300,products!$A$1:$A$49,0), 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 customers!$C$2:$C$1001,,0)=0,"",_xlfn.XLOOKUP(C301,customers!$A$2:$A$1001, customers!$C$2:$C$1001,,0))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 MATCH(orders!I$1,products!$A$1:$G$1,0))</f>
        <v>Exc</v>
      </c>
      <c r="J301" t="str">
        <f>INDEX(products!$A$1:$G$49,MATCH(orders!$D301,products!$A$1:$A$49,0), MATCH(orders!J$1,products!$A$1:$G$1,0))</f>
        <v>L</v>
      </c>
      <c r="K301" s="1">
        <f>INDEX(products!$A$1:$G$49,MATCH(orders!$D301,products!$A$1:$A$49,0), MATCH(orders!K$1,products!$A$1:$G$1,0))</f>
        <v>2.5</v>
      </c>
      <c r="L301">
        <f>INDEX(products!$A$1:$G$49,MATCH(orders!$D301,products!$A$1:$A$49,0), 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 customers!$C$2:$C$1001,,0)=0,"",_xlfn.XLOOKUP(C302,customers!$A$2:$A$1001, customers!$C$2:$C$1001,,0))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 MATCH(orders!I$1,products!$A$1:$G$1,0))</f>
        <v>Ara</v>
      </c>
      <c r="J302" t="str">
        <f>INDEX(products!$A$1:$G$49,MATCH(orders!$D302,products!$A$1:$A$49,0), MATCH(orders!J$1,products!$A$1:$G$1,0))</f>
        <v>L</v>
      </c>
      <c r="K302" s="1">
        <f>INDEX(products!$A$1:$G$49,MATCH(orders!$D302,products!$A$1:$A$49,0), MATCH(orders!K$1,products!$A$1:$G$1,0))</f>
        <v>1</v>
      </c>
      <c r="L302">
        <f>INDEX(products!$A$1:$G$49,MATCH(orders!$D302,products!$A$1:$A$49,0), MATCH(orders!L$1,products!$A$1:$G$1,0))</f>
        <v>12.95</v>
      </c>
      <c r="M302">
        <f t="shared" si="12"/>
        <v>38.849999999999994</v>
      </c>
      <c r="N302" t="str">
        <f t="shared" si="13"/>
        <v>Arabika</v>
      </c>
      <c r="O302" t="str">
        <f t="shared" si="14"/>
        <v>Light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 customers!$C$2:$C$1001,,0)=0,"",_xlfn.XLOOKUP(C303,customers!$A$2:$A$1001, customers!$C$2:$C$1001,,0))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 MATCH(orders!I$1,products!$A$1:$G$1,0))</f>
        <v>Lib</v>
      </c>
      <c r="J303" t="str">
        <f>INDEX(products!$A$1:$G$49,MATCH(orders!$D303,products!$A$1:$A$49,0), MATCH(orders!J$1,products!$A$1:$G$1,0))</f>
        <v>D</v>
      </c>
      <c r="K303" s="1">
        <f>INDEX(products!$A$1:$G$49,MATCH(orders!$D303,products!$A$1:$A$49,0), MATCH(orders!K$1,products!$A$1:$G$1,0))</f>
        <v>0.2</v>
      </c>
      <c r="L303">
        <f>INDEX(products!$A$1:$G$49,MATCH(orders!$D303,products!$A$1:$A$49,0), MATCH(orders!L$1,products!$A$1:$G$1,0))</f>
        <v>3.8849999999999998</v>
      </c>
      <c r="M303">
        <f t="shared" si="12"/>
        <v>15.54</v>
      </c>
      <c r="N303" t="str">
        <f t="shared" si="13"/>
        <v>Liberika</v>
      </c>
      <c r="O303" t="str">
        <f t="shared" si="14"/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 customers!$C$2:$C$1001,,0)=0,"",_xlfn.XLOOKUP(C304,customers!$A$2:$A$1001, customers!$C$2:$C$1001,,0))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 MATCH(orders!I$1,products!$A$1:$G$1,0))</f>
        <v>Ara</v>
      </c>
      <c r="J304" t="str">
        <f>INDEX(products!$A$1:$G$49,MATCH(orders!$D304,products!$A$1:$A$49,0), MATCH(orders!J$1,products!$A$1:$G$1,0))</f>
        <v>M</v>
      </c>
      <c r="K304" s="1">
        <f>INDEX(products!$A$1:$G$49,MATCH(orders!$D304,products!$A$1:$A$49,0), MATCH(orders!K$1,products!$A$1:$G$1,0))</f>
        <v>0.5</v>
      </c>
      <c r="L304">
        <f>INDEX(products!$A$1:$G$49,MATCH(orders!$D304,products!$A$1:$A$49,0), MATCH(orders!L$1,products!$A$1:$G$1,0))</f>
        <v>6.75</v>
      </c>
      <c r="M304">
        <f t="shared" si="12"/>
        <v>6.75</v>
      </c>
      <c r="N304" t="str">
        <f t="shared" si="13"/>
        <v>Arabika</v>
      </c>
      <c r="O304" t="str">
        <f t="shared" si="14"/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 customers!$C$2:$C$1001,,0)=0,"",_xlfn.XLOOKUP(C305,customers!$A$2:$A$1001, customers!$C$2:$C$1001,,0))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 MATCH(orders!I$1,products!$A$1:$G$1,0))</f>
        <v>Exc</v>
      </c>
      <c r="J305" t="str">
        <f>INDEX(products!$A$1:$G$49,MATCH(orders!$D305,products!$A$1:$A$49,0), MATCH(orders!J$1,products!$A$1:$G$1,0))</f>
        <v>D</v>
      </c>
      <c r="K305" s="1">
        <f>INDEX(products!$A$1:$G$49,MATCH(orders!$D305,products!$A$1:$A$49,0), MATCH(orders!K$1,products!$A$1:$G$1,0))</f>
        <v>2.5</v>
      </c>
      <c r="L305">
        <f>INDEX(products!$A$1:$G$49,MATCH(orders!$D305,products!$A$1:$A$49,0), 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 customers!$C$2:$C$1001,,0)=0,"",_xlfn.XLOOKUP(C306,customers!$A$2:$A$1001, customers!$C$2:$C$1001,,0))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 MATCH(orders!I$1,products!$A$1:$G$1,0))</f>
        <v>Ara</v>
      </c>
      <c r="J306" t="str">
        <f>INDEX(products!$A$1:$G$49,MATCH(orders!$D306,products!$A$1:$A$49,0), MATCH(orders!J$1,products!$A$1:$G$1,0))</f>
        <v>L</v>
      </c>
      <c r="K306" s="1">
        <f>INDEX(products!$A$1:$G$49,MATCH(orders!$D306,products!$A$1:$A$49,0), MATCH(orders!K$1,products!$A$1:$G$1,0))</f>
        <v>0.2</v>
      </c>
      <c r="L306">
        <f>INDEX(products!$A$1:$G$49,MATCH(orders!$D306,products!$A$1:$A$49,0), MATCH(orders!L$1,products!$A$1:$G$1,0))</f>
        <v>3.8849999999999998</v>
      </c>
      <c r="M306">
        <f t="shared" si="12"/>
        <v>3.8849999999999998</v>
      </c>
      <c r="N306" t="str">
        <f t="shared" si="13"/>
        <v>Arabika</v>
      </c>
      <c r="O306" t="str">
        <f t="shared" si="14"/>
        <v>Light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 customers!$C$2:$C$1001,,0)=0,"",_xlfn.XLOOKUP(C307,customers!$A$2:$A$1001, customers!$C$2:$C$1001,,0))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 MATCH(orders!I$1,products!$A$1:$G$1,0))</f>
        <v>Lib</v>
      </c>
      <c r="J307" t="str">
        <f>INDEX(products!$A$1:$G$49,MATCH(orders!$D307,products!$A$1:$A$49,0), MATCH(orders!J$1,products!$A$1:$G$1,0))</f>
        <v>M</v>
      </c>
      <c r="K307" s="1">
        <f>INDEX(products!$A$1:$G$49,MATCH(orders!$D307,products!$A$1:$A$49,0), MATCH(orders!K$1,products!$A$1:$G$1,0))</f>
        <v>0.2</v>
      </c>
      <c r="L307">
        <f>INDEX(products!$A$1:$G$49,MATCH(orders!$D307,products!$A$1:$A$49,0), MATCH(orders!L$1,products!$A$1:$G$1,0))</f>
        <v>4.3650000000000002</v>
      </c>
      <c r="M307">
        <f t="shared" si="12"/>
        <v>21.825000000000003</v>
      </c>
      <c r="N307" t="str">
        <f t="shared" si="13"/>
        <v>Liberika</v>
      </c>
      <c r="O307" t="str">
        <f t="shared" si="14"/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 customers!$C$2:$C$1001,,0)=0,"",_xlfn.XLOOKUP(C308,customers!$A$2:$A$1001, customers!$C$2:$C$1001,,0))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 MATCH(orders!I$1,products!$A$1:$G$1,0))</f>
        <v>Rob</v>
      </c>
      <c r="J308" t="str">
        <f>INDEX(products!$A$1:$G$49,MATCH(orders!$D308,products!$A$1:$A$49,0), MATCH(orders!J$1,products!$A$1:$G$1,0))</f>
        <v>M</v>
      </c>
      <c r="K308" s="1">
        <f>INDEX(products!$A$1:$G$49,MATCH(orders!$D308,products!$A$1:$A$49,0), MATCH(orders!K$1,products!$A$1:$G$1,0))</f>
        <v>0.2</v>
      </c>
      <c r="L308">
        <f>INDEX(products!$A$1:$G$49,MATCH(orders!$D308,products!$A$1:$A$49,0), 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 customers!$C$2:$C$1001,,0)=0,"",_xlfn.XLOOKUP(C309,customers!$A$2:$A$1001, customers!$C$2:$C$1001,,0))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 MATCH(orders!I$1,products!$A$1:$G$1,0))</f>
        <v>Ara</v>
      </c>
      <c r="J309" t="str">
        <f>INDEX(products!$A$1:$G$49,MATCH(orders!$D309,products!$A$1:$A$49,0), MATCH(orders!J$1,products!$A$1:$G$1,0))</f>
        <v>M</v>
      </c>
      <c r="K309" s="1">
        <f>INDEX(products!$A$1:$G$49,MATCH(orders!$D309,products!$A$1:$A$49,0), MATCH(orders!K$1,products!$A$1:$G$1,0))</f>
        <v>1</v>
      </c>
      <c r="L309">
        <f>INDEX(products!$A$1:$G$49,MATCH(orders!$D309,products!$A$1:$A$49,0), MATCH(orders!L$1,products!$A$1:$G$1,0))</f>
        <v>11.25</v>
      </c>
      <c r="M309">
        <f t="shared" si="12"/>
        <v>33.75</v>
      </c>
      <c r="N309" t="str">
        <f t="shared" si="13"/>
        <v>Arabika</v>
      </c>
      <c r="O309" t="str">
        <f t="shared" si="14"/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 customers!$C$2:$C$1001,,0)=0,"",_xlfn.XLOOKUP(C310,customers!$A$2:$A$1001, customers!$C$2:$C$1001,,0))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 MATCH(orders!I$1,products!$A$1:$G$1,0))</f>
        <v>Ara</v>
      </c>
      <c r="J310" t="str">
        <f>INDEX(products!$A$1:$G$49,MATCH(orders!$D310,products!$A$1:$A$49,0), MATCH(orders!J$1,products!$A$1:$G$1,0))</f>
        <v>M</v>
      </c>
      <c r="K310" s="1">
        <f>INDEX(products!$A$1:$G$49,MATCH(orders!$D310,products!$A$1:$A$49,0), MATCH(orders!K$1,products!$A$1:$G$1,0))</f>
        <v>1</v>
      </c>
      <c r="L310">
        <f>INDEX(products!$A$1:$G$49,MATCH(orders!$D310,products!$A$1:$A$49,0), MATCH(orders!L$1,products!$A$1:$G$1,0))</f>
        <v>11.25</v>
      </c>
      <c r="M310">
        <f t="shared" si="12"/>
        <v>33.75</v>
      </c>
      <c r="N310" t="str">
        <f t="shared" si="13"/>
        <v>Arabika</v>
      </c>
      <c r="O310" t="str">
        <f t="shared" si="14"/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 customers!$C$2:$C$1001,,0)=0,"",_xlfn.XLOOKUP(C311,customers!$A$2:$A$1001, customers!$C$2:$C$1001,,0))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 MATCH(orders!I$1,products!$A$1:$G$1,0))</f>
        <v>Lib</v>
      </c>
      <c r="J311" t="str">
        <f>INDEX(products!$A$1:$G$49,MATCH(orders!$D311,products!$A$1:$A$49,0), MATCH(orders!J$1,products!$A$1:$G$1,0))</f>
        <v>M</v>
      </c>
      <c r="K311" s="1">
        <f>INDEX(products!$A$1:$G$49,MATCH(orders!$D311,products!$A$1:$A$49,0), MATCH(orders!K$1,products!$A$1:$G$1,0))</f>
        <v>0.2</v>
      </c>
      <c r="L311">
        <f>INDEX(products!$A$1:$G$49,MATCH(orders!$D311,products!$A$1:$A$49,0), MATCH(orders!L$1,products!$A$1:$G$1,0))</f>
        <v>4.3650000000000002</v>
      </c>
      <c r="M311">
        <f t="shared" si="12"/>
        <v>26.19</v>
      </c>
      <c r="N311" t="str">
        <f t="shared" si="13"/>
        <v>Liberika</v>
      </c>
      <c r="O311" t="str">
        <f t="shared" si="14"/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 customers!$C$2:$C$1001,,0)=0,"",_xlfn.XLOOKUP(C312,customers!$A$2:$A$1001, customers!$C$2:$C$1001,,0))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 MATCH(orders!I$1,products!$A$1:$G$1,0))</f>
        <v>Exc</v>
      </c>
      <c r="J312" t="str">
        <f>INDEX(products!$A$1:$G$49,MATCH(orders!$D312,products!$A$1:$A$49,0), MATCH(orders!J$1,products!$A$1:$G$1,0))</f>
        <v>L</v>
      </c>
      <c r="K312" s="1">
        <f>INDEX(products!$A$1:$G$49,MATCH(orders!$D312,products!$A$1:$A$49,0), MATCH(orders!K$1,products!$A$1:$G$1,0))</f>
        <v>1</v>
      </c>
      <c r="L312">
        <f>INDEX(products!$A$1:$G$49,MATCH(orders!$D312,products!$A$1:$A$49,0), 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 customers!$C$2:$C$1001,,0)=0,"",_xlfn.XLOOKUP(C313,customers!$A$2:$A$1001, customers!$C$2:$C$1001,,0))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 MATCH(orders!I$1,products!$A$1:$G$1,0))</f>
        <v>Exc</v>
      </c>
      <c r="J313" t="str">
        <f>INDEX(products!$A$1:$G$49,MATCH(orders!$D313,products!$A$1:$A$49,0), MATCH(orders!J$1,products!$A$1:$G$1,0))</f>
        <v>M</v>
      </c>
      <c r="K313" s="1">
        <f>INDEX(products!$A$1:$G$49,MATCH(orders!$D313,products!$A$1:$A$49,0), MATCH(orders!K$1,products!$A$1:$G$1,0))</f>
        <v>2.5</v>
      </c>
      <c r="L313">
        <f>INDEX(products!$A$1:$G$49,MATCH(orders!$D313,products!$A$1:$A$49,0), 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 customers!$C$2:$C$1001,,0)=0,"",_xlfn.XLOOKUP(C314,customers!$A$2:$A$1001, customers!$C$2:$C$1001,,0))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 MATCH(orders!I$1,products!$A$1:$G$1,0))</f>
        <v>Rob</v>
      </c>
      <c r="J314" t="str">
        <f>INDEX(products!$A$1:$G$49,MATCH(orders!$D314,products!$A$1:$A$49,0), MATCH(orders!J$1,products!$A$1:$G$1,0))</f>
        <v>M</v>
      </c>
      <c r="K314" s="1">
        <f>INDEX(products!$A$1:$G$49,MATCH(orders!$D314,products!$A$1:$A$49,0), MATCH(orders!K$1,products!$A$1:$G$1,0))</f>
        <v>0.5</v>
      </c>
      <c r="L314">
        <f>INDEX(products!$A$1:$G$49,MATCH(orders!$D314,products!$A$1:$A$49,0), 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 customers!$C$2:$C$1001,,0)=0,"",_xlfn.XLOOKUP(C315,customers!$A$2:$A$1001, customers!$C$2:$C$1001,,0))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 MATCH(orders!I$1,products!$A$1:$G$1,0))</f>
        <v>Rob</v>
      </c>
      <c r="J315" t="str">
        <f>INDEX(products!$A$1:$G$49,MATCH(orders!$D315,products!$A$1:$A$49,0), MATCH(orders!J$1,products!$A$1:$G$1,0))</f>
        <v>M</v>
      </c>
      <c r="K315" s="1">
        <f>INDEX(products!$A$1:$G$49,MATCH(orders!$D315,products!$A$1:$A$49,0), MATCH(orders!K$1,products!$A$1:$G$1,0))</f>
        <v>1</v>
      </c>
      <c r="L315">
        <f>INDEX(products!$A$1:$G$49,MATCH(orders!$D315,products!$A$1:$A$49,0), 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 customers!$C$2:$C$1001,,0)=0,"",_xlfn.XLOOKUP(C316,customers!$A$2:$A$1001, customers!$C$2:$C$1001,,0))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 MATCH(orders!I$1,products!$A$1:$G$1,0))</f>
        <v>Rob</v>
      </c>
      <c r="J316" t="str">
        <f>INDEX(products!$A$1:$G$49,MATCH(orders!$D316,products!$A$1:$A$49,0), MATCH(orders!J$1,products!$A$1:$G$1,0))</f>
        <v>D</v>
      </c>
      <c r="K316" s="1">
        <f>INDEX(products!$A$1:$G$49,MATCH(orders!$D316,products!$A$1:$A$49,0), MATCH(orders!K$1,products!$A$1:$G$1,0))</f>
        <v>1</v>
      </c>
      <c r="L316">
        <f>INDEX(products!$A$1:$G$49,MATCH(orders!$D316,products!$A$1:$A$49,0), 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 customers!$C$2:$C$1001,,0)=0,"",_xlfn.XLOOKUP(C317,customers!$A$2:$A$1001, customers!$C$2:$C$1001,,0))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 MATCH(orders!I$1,products!$A$1:$G$1,0))</f>
        <v>Exc</v>
      </c>
      <c r="J317" t="str">
        <f>INDEX(products!$A$1:$G$49,MATCH(orders!$D317,products!$A$1:$A$49,0), MATCH(orders!J$1,products!$A$1:$G$1,0))</f>
        <v>L</v>
      </c>
      <c r="K317" s="1">
        <f>INDEX(products!$A$1:$G$49,MATCH(orders!$D317,products!$A$1:$A$49,0), MATCH(orders!K$1,products!$A$1:$G$1,0))</f>
        <v>2.5</v>
      </c>
      <c r="L317">
        <f>INDEX(products!$A$1:$G$49,MATCH(orders!$D317,products!$A$1:$A$49,0), 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 customers!$C$2:$C$1001,,0)=0,"",_xlfn.XLOOKUP(C318,customers!$A$2:$A$1001, customers!$C$2:$C$1001,,0))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 MATCH(orders!I$1,products!$A$1:$G$1,0))</f>
        <v>Exc</v>
      </c>
      <c r="J318" t="str">
        <f>INDEX(products!$A$1:$G$49,MATCH(orders!$D318,products!$A$1:$A$49,0), MATCH(orders!J$1,products!$A$1:$G$1,0))</f>
        <v>L</v>
      </c>
      <c r="K318" s="1">
        <f>INDEX(products!$A$1:$G$49,MATCH(orders!$D318,products!$A$1:$A$49,0), MATCH(orders!K$1,products!$A$1:$G$1,0))</f>
        <v>2.5</v>
      </c>
      <c r="L318">
        <f>INDEX(products!$A$1:$G$49,MATCH(orders!$D318,products!$A$1:$A$49,0), 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 customers!$C$2:$C$1001,,0)=0,"",_xlfn.XLOOKUP(C319,customers!$A$2:$A$1001, customers!$C$2:$C$1001,,0))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 MATCH(orders!I$1,products!$A$1:$G$1,0))</f>
        <v>Exc</v>
      </c>
      <c r="J319" t="str">
        <f>INDEX(products!$A$1:$G$49,MATCH(orders!$D319,products!$A$1:$A$49,0), MATCH(orders!J$1,products!$A$1:$G$1,0))</f>
        <v>D</v>
      </c>
      <c r="K319" s="1">
        <f>INDEX(products!$A$1:$G$49,MATCH(orders!$D319,products!$A$1:$A$49,0), MATCH(orders!K$1,products!$A$1:$G$1,0))</f>
        <v>0.5</v>
      </c>
      <c r="L319">
        <f>INDEX(products!$A$1:$G$49,MATCH(orders!$D319,products!$A$1:$A$49,0), 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 customers!$C$2:$C$1001,,0)=0,"",_xlfn.XLOOKUP(C320,customers!$A$2:$A$1001, customers!$C$2:$C$1001,,0))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 MATCH(orders!I$1,products!$A$1:$G$1,0))</f>
        <v>Ara</v>
      </c>
      <c r="J320" t="str">
        <f>INDEX(products!$A$1:$G$49,MATCH(orders!$D320,products!$A$1:$A$49,0), MATCH(orders!J$1,products!$A$1:$G$1,0))</f>
        <v>M</v>
      </c>
      <c r="K320" s="1">
        <f>INDEX(products!$A$1:$G$49,MATCH(orders!$D320,products!$A$1:$A$49,0), MATCH(orders!K$1,products!$A$1:$G$1,0))</f>
        <v>2.5</v>
      </c>
      <c r="L320">
        <f>INDEX(products!$A$1:$G$49,MATCH(orders!$D320,products!$A$1:$A$49,0), MATCH(orders!L$1,products!$A$1:$G$1,0))</f>
        <v>25.874999999999996</v>
      </c>
      <c r="M320">
        <f t="shared" si="12"/>
        <v>51.749999999999993</v>
      </c>
      <c r="N320" t="str">
        <f t="shared" si="13"/>
        <v>Arabika</v>
      </c>
      <c r="O320" t="str">
        <f t="shared" si="14"/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 customers!$C$2:$C$1001,,0)=0,"",_xlfn.XLOOKUP(C321,customers!$A$2:$A$1001, customers!$C$2:$C$1001,,0))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 MATCH(orders!I$1,products!$A$1:$G$1,0))</f>
        <v>Exc</v>
      </c>
      <c r="J321" t="str">
        <f>INDEX(products!$A$1:$G$49,MATCH(orders!$D321,products!$A$1:$A$49,0), MATCH(orders!J$1,products!$A$1:$G$1,0))</f>
        <v>M</v>
      </c>
      <c r="K321" s="1">
        <f>INDEX(products!$A$1:$G$49,MATCH(orders!$D321,products!$A$1:$A$49,0), MATCH(orders!K$1,products!$A$1:$G$1,0))</f>
        <v>0.2</v>
      </c>
      <c r="L321">
        <f>INDEX(products!$A$1:$G$49,MATCH(orders!$D321,products!$A$1:$A$49,0), 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 customers!$C$2:$C$1001,,0)=0,"",_xlfn.XLOOKUP(C322,customers!$A$2:$A$1001, customers!$C$2:$C$1001,,0))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 MATCH(orders!I$1,products!$A$1:$G$1,0))</f>
        <v>Ara</v>
      </c>
      <c r="J322" t="str">
        <f>INDEX(products!$A$1:$G$49,MATCH(orders!$D322,products!$A$1:$A$49,0), MATCH(orders!J$1,products!$A$1:$G$1,0))</f>
        <v>L</v>
      </c>
      <c r="K322" s="1">
        <f>INDEX(products!$A$1:$G$49,MATCH(orders!$D322,products!$A$1:$A$49,0), MATCH(orders!K$1,products!$A$1:$G$1,0))</f>
        <v>0.2</v>
      </c>
      <c r="L322">
        <f>INDEX(products!$A$1:$G$49,MATCH(orders!$D322,products!$A$1:$A$49,0), MATCH(orders!L$1,products!$A$1:$G$1,0))</f>
        <v>3.8849999999999998</v>
      </c>
      <c r="M322">
        <f t="shared" si="12"/>
        <v>19.424999999999997</v>
      </c>
      <c r="N322" t="str">
        <f t="shared" si="13"/>
        <v>Arabika</v>
      </c>
      <c r="O322" t="str">
        <f t="shared" si="14"/>
        <v>Light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 customers!$C$2:$C$1001,,0)=0,"",_xlfn.XLOOKUP(C323,customers!$A$2:$A$1001, customers!$C$2:$C$1001,,0))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 MATCH(orders!I$1,products!$A$1:$G$1,0))</f>
        <v>Ara</v>
      </c>
      <c r="J323" t="str">
        <f>INDEX(products!$A$1:$G$49,MATCH(orders!$D323,products!$A$1:$A$49,0), MATCH(orders!J$1,products!$A$1:$G$1,0))</f>
        <v>M</v>
      </c>
      <c r="K323" s="1">
        <f>INDEX(products!$A$1:$G$49,MATCH(orders!$D323,products!$A$1:$A$49,0), MATCH(orders!K$1,products!$A$1:$G$1,0))</f>
        <v>0.2</v>
      </c>
      <c r="L323">
        <f>INDEX(products!$A$1:$G$49,MATCH(orders!$D323,products!$A$1:$A$49,0), MATCH(orders!L$1,products!$A$1:$G$1,0))</f>
        <v>3.375</v>
      </c>
      <c r="M323">
        <f t="shared" ref="M323:M386" si="15">L323*E323</f>
        <v>20.25</v>
      </c>
      <c r="N323" t="str">
        <f t="shared" ref="N323:N386" si="16">IF(I323="Rob","Robusta", IF(I323="Exc","Excelsa", IF(I323="Ara","Arabika",IF(I323="Lib","Liberika"))))</f>
        <v>Arabika</v>
      </c>
      <c r="O323" t="str">
        <f t="shared" ref="O323:O386" si="17">IF(J323="M","Medium",IF(J323="L","Light",IF(J323="D","Dark","")))</f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 customers!$C$2:$C$1001,,0)=0,"",_xlfn.XLOOKUP(C324,customers!$A$2:$A$1001, customers!$C$2:$C$1001,,0))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 MATCH(orders!I$1,products!$A$1:$G$1,0))</f>
        <v>Lib</v>
      </c>
      <c r="J324" t="str">
        <f>INDEX(products!$A$1:$G$49,MATCH(orders!$D324,products!$A$1:$A$49,0), MATCH(orders!J$1,products!$A$1:$G$1,0))</f>
        <v>D</v>
      </c>
      <c r="K324" s="1">
        <f>INDEX(products!$A$1:$G$49,MATCH(orders!$D324,products!$A$1:$A$49,0), MATCH(orders!K$1,products!$A$1:$G$1,0))</f>
        <v>0.5</v>
      </c>
      <c r="L324">
        <f>INDEX(products!$A$1:$G$49,MATCH(orders!$D324,products!$A$1:$A$49,0), MATCH(orders!L$1,products!$A$1:$G$1,0))</f>
        <v>7.77</v>
      </c>
      <c r="M324">
        <f t="shared" si="15"/>
        <v>23.31</v>
      </c>
      <c r="N324" t="str">
        <f t="shared" si="16"/>
        <v>Liberika</v>
      </c>
      <c r="O324" t="str">
        <f t="shared" si="17"/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 customers!$C$2:$C$1001,,0)=0,"",_xlfn.XLOOKUP(C325,customers!$A$2:$A$1001, customers!$C$2:$C$1001,,0))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 MATCH(orders!I$1,products!$A$1:$G$1,0))</f>
        <v>Exc</v>
      </c>
      <c r="J325" t="str">
        <f>INDEX(products!$A$1:$G$49,MATCH(orders!$D325,products!$A$1:$A$49,0), MATCH(orders!J$1,products!$A$1:$G$1,0))</f>
        <v>D</v>
      </c>
      <c r="K325" s="1">
        <f>INDEX(products!$A$1:$G$49,MATCH(orders!$D325,products!$A$1:$A$49,0), MATCH(orders!K$1,products!$A$1:$G$1,0))</f>
        <v>0.2</v>
      </c>
      <c r="L325">
        <f>INDEX(products!$A$1:$G$49,MATCH(orders!$D325,products!$A$1:$A$49,0), 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 customers!$C$2:$C$1001,,0)=0,"",_xlfn.XLOOKUP(C326,customers!$A$2:$A$1001, customers!$C$2:$C$1001,,0))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 MATCH(orders!I$1,products!$A$1:$G$1,0))</f>
        <v>Exc</v>
      </c>
      <c r="J326" t="str">
        <f>INDEX(products!$A$1:$G$49,MATCH(orders!$D326,products!$A$1:$A$49,0), MATCH(orders!J$1,products!$A$1:$G$1,0))</f>
        <v>M</v>
      </c>
      <c r="K326" s="1">
        <f>INDEX(products!$A$1:$G$49,MATCH(orders!$D326,products!$A$1:$A$49,0), MATCH(orders!K$1,products!$A$1:$G$1,0))</f>
        <v>1</v>
      </c>
      <c r="L326">
        <f>INDEX(products!$A$1:$G$49,MATCH(orders!$D326,products!$A$1:$A$49,0), 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 customers!$C$2:$C$1001,,0)=0,"",_xlfn.XLOOKUP(C327,customers!$A$2:$A$1001, customers!$C$2:$C$1001,,0))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 MATCH(orders!I$1,products!$A$1:$G$1,0))</f>
        <v>Ara</v>
      </c>
      <c r="J327" t="str">
        <f>INDEX(products!$A$1:$G$49,MATCH(orders!$D327,products!$A$1:$A$49,0), MATCH(orders!J$1,products!$A$1:$G$1,0))</f>
        <v>L</v>
      </c>
      <c r="K327" s="1">
        <f>INDEX(products!$A$1:$G$49,MATCH(orders!$D327,products!$A$1:$A$49,0), MATCH(orders!K$1,products!$A$1:$G$1,0))</f>
        <v>2.5</v>
      </c>
      <c r="L327">
        <f>INDEX(products!$A$1:$G$49,MATCH(orders!$D327,products!$A$1:$A$49,0), MATCH(orders!L$1,products!$A$1:$G$1,0))</f>
        <v>29.784999999999997</v>
      </c>
      <c r="M327">
        <f t="shared" si="15"/>
        <v>29.784999999999997</v>
      </c>
      <c r="N327" t="str">
        <f t="shared" si="16"/>
        <v>Arabika</v>
      </c>
      <c r="O327" t="str">
        <f t="shared" si="17"/>
        <v>Light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 customers!$C$2:$C$1001,,0)=0,"",_xlfn.XLOOKUP(C328,customers!$A$2:$A$1001, customers!$C$2:$C$1001,,0))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 MATCH(orders!I$1,products!$A$1:$G$1,0))</f>
        <v>Rob</v>
      </c>
      <c r="J328" t="str">
        <f>INDEX(products!$A$1:$G$49,MATCH(orders!$D328,products!$A$1:$A$49,0), MATCH(orders!J$1,products!$A$1:$G$1,0))</f>
        <v>D</v>
      </c>
      <c r="K328" s="1">
        <f>INDEX(products!$A$1:$G$49,MATCH(orders!$D328,products!$A$1:$A$49,0), MATCH(orders!K$1,products!$A$1:$G$1,0))</f>
        <v>1</v>
      </c>
      <c r="L328">
        <f>INDEX(products!$A$1:$G$49,MATCH(orders!$D328,products!$A$1:$A$49,0), 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 customers!$C$2:$C$1001,,0)=0,"",_xlfn.XLOOKUP(C329,customers!$A$2:$A$1001, customers!$C$2:$C$1001,,0))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 MATCH(orders!I$1,products!$A$1:$G$1,0))</f>
        <v>Rob</v>
      </c>
      <c r="J329" t="str">
        <f>INDEX(products!$A$1:$G$49,MATCH(orders!$D329,products!$A$1:$A$49,0), MATCH(orders!J$1,products!$A$1:$G$1,0))</f>
        <v>D</v>
      </c>
      <c r="K329" s="1">
        <f>INDEX(products!$A$1:$G$49,MATCH(orders!$D329,products!$A$1:$A$49,0), MATCH(orders!K$1,products!$A$1:$G$1,0))</f>
        <v>1</v>
      </c>
      <c r="L329">
        <f>INDEX(products!$A$1:$G$49,MATCH(orders!$D329,products!$A$1:$A$49,0), 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 customers!$C$2:$C$1001,,0)=0,"",_xlfn.XLOOKUP(C330,customers!$A$2:$A$1001, customers!$C$2:$C$1001,,0))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 MATCH(orders!I$1,products!$A$1:$G$1,0))</f>
        <v>Lib</v>
      </c>
      <c r="J330" t="str">
        <f>INDEX(products!$A$1:$G$49,MATCH(orders!$D330,products!$A$1:$A$49,0), MATCH(orders!J$1,products!$A$1:$G$1,0))</f>
        <v>L</v>
      </c>
      <c r="K330" s="1">
        <f>INDEX(products!$A$1:$G$49,MATCH(orders!$D330,products!$A$1:$A$49,0), MATCH(orders!K$1,products!$A$1:$G$1,0))</f>
        <v>0.5</v>
      </c>
      <c r="L330">
        <f>INDEX(products!$A$1:$G$49,MATCH(orders!$D330,products!$A$1:$A$49,0), MATCH(orders!L$1,products!$A$1:$G$1,0))</f>
        <v>9.51</v>
      </c>
      <c r="M330">
        <f t="shared" si="15"/>
        <v>38.04</v>
      </c>
      <c r="N330" t="str">
        <f t="shared" si="16"/>
        <v>Liberika</v>
      </c>
      <c r="O330" t="str">
        <f t="shared" si="17"/>
        <v>Light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 customers!$C$2:$C$1001,,0)=0,"",_xlfn.XLOOKUP(C331,customers!$A$2:$A$1001, customers!$C$2:$C$1001,,0))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 MATCH(orders!I$1,products!$A$1:$G$1,0))</f>
        <v>Rob</v>
      </c>
      <c r="J331" t="str">
        <f>INDEX(products!$A$1:$G$49,MATCH(orders!$D331,products!$A$1:$A$49,0), MATCH(orders!J$1,products!$A$1:$G$1,0))</f>
        <v>D</v>
      </c>
      <c r="K331" s="1">
        <f>INDEX(products!$A$1:$G$49,MATCH(orders!$D331,products!$A$1:$A$49,0), MATCH(orders!K$1,products!$A$1:$G$1,0))</f>
        <v>0.5</v>
      </c>
      <c r="L331">
        <f>INDEX(products!$A$1:$G$49,MATCH(orders!$D331,products!$A$1:$A$49,0), 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 customers!$C$2:$C$1001,,0)=0,"",_xlfn.XLOOKUP(C332,customers!$A$2:$A$1001, customers!$C$2:$C$1001,,0))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 MATCH(orders!I$1,products!$A$1:$G$1,0))</f>
        <v>Rob</v>
      </c>
      <c r="J332" t="str">
        <f>INDEX(products!$A$1:$G$49,MATCH(orders!$D332,products!$A$1:$A$49,0), MATCH(orders!J$1,products!$A$1:$G$1,0))</f>
        <v>D</v>
      </c>
      <c r="K332" s="1">
        <f>INDEX(products!$A$1:$G$49,MATCH(orders!$D332,products!$A$1:$A$49,0), MATCH(orders!K$1,products!$A$1:$G$1,0))</f>
        <v>0.5</v>
      </c>
      <c r="L332">
        <f>INDEX(products!$A$1:$G$49,MATCH(orders!$D332,products!$A$1:$A$49,0), 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 customers!$C$2:$C$1001,,0)=0,"",_xlfn.XLOOKUP(C333,customers!$A$2:$A$1001, customers!$C$2:$C$1001,,0))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 MATCH(orders!I$1,products!$A$1:$G$1,0))</f>
        <v>Rob</v>
      </c>
      <c r="J333" t="str">
        <f>INDEX(products!$A$1:$G$49,MATCH(orders!$D333,products!$A$1:$A$49,0), MATCH(orders!J$1,products!$A$1:$G$1,0))</f>
        <v>M</v>
      </c>
      <c r="K333" s="1">
        <f>INDEX(products!$A$1:$G$49,MATCH(orders!$D333,products!$A$1:$A$49,0), MATCH(orders!K$1,products!$A$1:$G$1,0))</f>
        <v>2.5</v>
      </c>
      <c r="L333">
        <f>INDEX(products!$A$1:$G$49,MATCH(orders!$D333,products!$A$1:$A$49,0), 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 customers!$C$2:$C$1001,,0)=0,"",_xlfn.XLOOKUP(C334,customers!$A$2:$A$1001, customers!$C$2:$C$1001,,0))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 MATCH(orders!I$1,products!$A$1:$G$1,0))</f>
        <v>Ara</v>
      </c>
      <c r="J334" t="str">
        <f>INDEX(products!$A$1:$G$49,MATCH(orders!$D334,products!$A$1:$A$49,0), MATCH(orders!J$1,products!$A$1:$G$1,0))</f>
        <v>D</v>
      </c>
      <c r="K334" s="1">
        <f>INDEX(products!$A$1:$G$49,MATCH(orders!$D334,products!$A$1:$A$49,0), MATCH(orders!K$1,products!$A$1:$G$1,0))</f>
        <v>0.5</v>
      </c>
      <c r="L334">
        <f>INDEX(products!$A$1:$G$49,MATCH(orders!$D334,products!$A$1:$A$49,0), MATCH(orders!L$1,products!$A$1:$G$1,0))</f>
        <v>5.97</v>
      </c>
      <c r="M334">
        <f t="shared" si="15"/>
        <v>17.91</v>
      </c>
      <c r="N334" t="str">
        <f t="shared" si="16"/>
        <v>Arabika</v>
      </c>
      <c r="O334" t="str">
        <f t="shared" si="17"/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 customers!$C$2:$C$1001,,0)=0,"",_xlfn.XLOOKUP(C335,customers!$A$2:$A$1001, customers!$C$2:$C$1001,,0))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 MATCH(orders!I$1,products!$A$1:$G$1,0))</f>
        <v>Rob</v>
      </c>
      <c r="J335" t="str">
        <f>INDEX(products!$A$1:$G$49,MATCH(orders!$D335,products!$A$1:$A$49,0), MATCH(orders!J$1,products!$A$1:$G$1,0))</f>
        <v>M</v>
      </c>
      <c r="K335" s="1">
        <f>INDEX(products!$A$1:$G$49,MATCH(orders!$D335,products!$A$1:$A$49,0), MATCH(orders!K$1,products!$A$1:$G$1,0))</f>
        <v>0.5</v>
      </c>
      <c r="L335">
        <f>INDEX(products!$A$1:$G$49,MATCH(orders!$D335,products!$A$1:$A$49,0), 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 customers!$C$2:$C$1001,,0)=0,"",_xlfn.XLOOKUP(C336,customers!$A$2:$A$1001, customers!$C$2:$C$1001,,0))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 MATCH(orders!I$1,products!$A$1:$G$1,0))</f>
        <v>Rob</v>
      </c>
      <c r="J336" t="str">
        <f>INDEX(products!$A$1:$G$49,MATCH(orders!$D336,products!$A$1:$A$49,0), MATCH(orders!J$1,products!$A$1:$G$1,0))</f>
        <v>L</v>
      </c>
      <c r="K336" s="1">
        <f>INDEX(products!$A$1:$G$49,MATCH(orders!$D336,products!$A$1:$A$49,0), MATCH(orders!K$1,products!$A$1:$G$1,0))</f>
        <v>1</v>
      </c>
      <c r="L336">
        <f>INDEX(products!$A$1:$G$49,MATCH(orders!$D336,products!$A$1:$A$49,0), 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 customers!$C$2:$C$1001,,0)=0,"",_xlfn.XLOOKUP(C337,customers!$A$2:$A$1001, customers!$C$2:$C$1001,,0))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 MATCH(orders!I$1,products!$A$1:$G$1,0))</f>
        <v>Lib</v>
      </c>
      <c r="J337" t="str">
        <f>INDEX(products!$A$1:$G$49,MATCH(orders!$D337,products!$A$1:$A$49,0), MATCH(orders!J$1,products!$A$1:$G$1,0))</f>
        <v>L</v>
      </c>
      <c r="K337" s="1">
        <f>INDEX(products!$A$1:$G$49,MATCH(orders!$D337,products!$A$1:$A$49,0), MATCH(orders!K$1,products!$A$1:$G$1,0))</f>
        <v>0.2</v>
      </c>
      <c r="L337">
        <f>INDEX(products!$A$1:$G$49,MATCH(orders!$D337,products!$A$1:$A$49,0), MATCH(orders!L$1,products!$A$1:$G$1,0))</f>
        <v>4.7549999999999999</v>
      </c>
      <c r="M337">
        <f t="shared" si="15"/>
        <v>28.53</v>
      </c>
      <c r="N337" t="str">
        <f t="shared" si="16"/>
        <v>Liberika</v>
      </c>
      <c r="O337" t="str">
        <f t="shared" si="17"/>
        <v>Light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 customers!$C$2:$C$1001,,0)=0,"",_xlfn.XLOOKUP(C338,customers!$A$2:$A$1001, customers!$C$2:$C$1001,,0))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 MATCH(orders!I$1,products!$A$1:$G$1,0))</f>
        <v>Ara</v>
      </c>
      <c r="J338" t="str">
        <f>INDEX(products!$A$1:$G$49,MATCH(orders!$D338,products!$A$1:$A$49,0), MATCH(orders!J$1,products!$A$1:$G$1,0))</f>
        <v>M</v>
      </c>
      <c r="K338" s="1">
        <f>INDEX(products!$A$1:$G$49,MATCH(orders!$D338,products!$A$1:$A$49,0), MATCH(orders!K$1,products!$A$1:$G$1,0))</f>
        <v>1</v>
      </c>
      <c r="L338">
        <f>INDEX(products!$A$1:$G$49,MATCH(orders!$D338,products!$A$1:$A$49,0), MATCH(orders!L$1,products!$A$1:$G$1,0))</f>
        <v>11.25</v>
      </c>
      <c r="M338">
        <f t="shared" si="15"/>
        <v>45</v>
      </c>
      <c r="N338" t="str">
        <f t="shared" si="16"/>
        <v>Arabika</v>
      </c>
      <c r="O338" t="str">
        <f t="shared" si="17"/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 customers!$C$2:$C$1001,,0)=0,"",_xlfn.XLOOKUP(C339,customers!$A$2:$A$1001, customers!$C$2:$C$1001,,0))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 MATCH(orders!I$1,products!$A$1:$G$1,0))</f>
        <v>Exc</v>
      </c>
      <c r="J339" t="str">
        <f>INDEX(products!$A$1:$G$49,MATCH(orders!$D339,products!$A$1:$A$49,0), MATCH(orders!J$1,products!$A$1:$G$1,0))</f>
        <v>D</v>
      </c>
      <c r="K339" s="1">
        <f>INDEX(products!$A$1:$G$49,MATCH(orders!$D339,products!$A$1:$A$49,0), MATCH(orders!K$1,products!$A$1:$G$1,0))</f>
        <v>2.5</v>
      </c>
      <c r="L339">
        <f>INDEX(products!$A$1:$G$49,MATCH(orders!$D339,products!$A$1:$A$49,0), 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 customers!$C$2:$C$1001,,0)=0,"",_xlfn.XLOOKUP(C340,customers!$A$2:$A$1001, customers!$C$2:$C$1001,,0))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 MATCH(orders!I$1,products!$A$1:$G$1,0))</f>
        <v>Exc</v>
      </c>
      <c r="J340" t="str">
        <f>INDEX(products!$A$1:$G$49,MATCH(orders!$D340,products!$A$1:$A$49,0), MATCH(orders!J$1,products!$A$1:$G$1,0))</f>
        <v>L</v>
      </c>
      <c r="K340" s="1">
        <f>INDEX(products!$A$1:$G$49,MATCH(orders!$D340,products!$A$1:$A$49,0), MATCH(orders!K$1,products!$A$1:$G$1,0))</f>
        <v>1</v>
      </c>
      <c r="L340">
        <f>INDEX(products!$A$1:$G$49,MATCH(orders!$D340,products!$A$1:$A$49,0), 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 customers!$C$2:$C$1001,,0)=0,"",_xlfn.XLOOKUP(C341,customers!$A$2:$A$1001, customers!$C$2:$C$1001,,0))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 MATCH(orders!I$1,products!$A$1:$G$1,0))</f>
        <v>Exc</v>
      </c>
      <c r="J341" t="str">
        <f>INDEX(products!$A$1:$G$49,MATCH(orders!$D341,products!$A$1:$A$49,0), MATCH(orders!J$1,products!$A$1:$G$1,0))</f>
        <v>D</v>
      </c>
      <c r="K341" s="1">
        <f>INDEX(products!$A$1:$G$49,MATCH(orders!$D341,products!$A$1:$A$49,0), MATCH(orders!K$1,products!$A$1:$G$1,0))</f>
        <v>0.2</v>
      </c>
      <c r="L341">
        <f>INDEX(products!$A$1:$G$49,MATCH(orders!$D341,products!$A$1:$A$49,0), 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 customers!$C$2:$C$1001,,0)=0,"",_xlfn.XLOOKUP(C342,customers!$A$2:$A$1001, customers!$C$2:$C$1001,,0))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 MATCH(orders!I$1,products!$A$1:$G$1,0))</f>
        <v>Exc</v>
      </c>
      <c r="J342" t="str">
        <f>INDEX(products!$A$1:$G$49,MATCH(orders!$D342,products!$A$1:$A$49,0), MATCH(orders!J$1,products!$A$1:$G$1,0))</f>
        <v>D</v>
      </c>
      <c r="K342" s="1">
        <f>INDEX(products!$A$1:$G$49,MATCH(orders!$D342,products!$A$1:$A$49,0), MATCH(orders!K$1,products!$A$1:$G$1,0))</f>
        <v>0.5</v>
      </c>
      <c r="L342">
        <f>INDEX(products!$A$1:$G$49,MATCH(orders!$D342,products!$A$1:$A$49,0), 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 customers!$C$2:$C$1001,,0)=0,"",_xlfn.XLOOKUP(C343,customers!$A$2:$A$1001, customers!$C$2:$C$1001,,0))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 MATCH(orders!I$1,products!$A$1:$G$1,0))</f>
        <v>Exc</v>
      </c>
      <c r="J343" t="str">
        <f>INDEX(products!$A$1:$G$49,MATCH(orders!$D343,products!$A$1:$A$49,0), MATCH(orders!J$1,products!$A$1:$G$1,0))</f>
        <v>L</v>
      </c>
      <c r="K343" s="1">
        <f>INDEX(products!$A$1:$G$49,MATCH(orders!$D343,products!$A$1:$A$49,0), MATCH(orders!K$1,products!$A$1:$G$1,0))</f>
        <v>0.5</v>
      </c>
      <c r="L343">
        <f>INDEX(products!$A$1:$G$49,MATCH(orders!$D343,products!$A$1:$A$49,0), 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 customers!$C$2:$C$1001,,0)=0,"",_xlfn.XLOOKUP(C344,customers!$A$2:$A$1001, customers!$C$2:$C$1001,,0))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 MATCH(orders!I$1,products!$A$1:$G$1,0))</f>
        <v>Lib</v>
      </c>
      <c r="J344" t="str">
        <f>INDEX(products!$A$1:$G$49,MATCH(orders!$D344,products!$A$1:$A$49,0), MATCH(orders!J$1,products!$A$1:$G$1,0))</f>
        <v>D</v>
      </c>
      <c r="K344" s="1">
        <f>INDEX(products!$A$1:$G$49,MATCH(orders!$D344,products!$A$1:$A$49,0), MATCH(orders!K$1,products!$A$1:$G$1,0))</f>
        <v>0.5</v>
      </c>
      <c r="L344">
        <f>INDEX(products!$A$1:$G$49,MATCH(orders!$D344,products!$A$1:$A$49,0), MATCH(orders!L$1,products!$A$1:$G$1,0))</f>
        <v>7.77</v>
      </c>
      <c r="M344">
        <f t="shared" si="15"/>
        <v>38.849999999999994</v>
      </c>
      <c r="N344" t="str">
        <f t="shared" si="16"/>
        <v>Liberika</v>
      </c>
      <c r="O344" t="str">
        <f t="shared" si="17"/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 customers!$C$2:$C$1001,,0)=0,"",_xlfn.XLOOKUP(C345,customers!$A$2:$A$1001, customers!$C$2:$C$1001,,0))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 MATCH(orders!I$1,products!$A$1:$G$1,0))</f>
        <v>Rob</v>
      </c>
      <c r="J345" t="str">
        <f>INDEX(products!$A$1:$G$49,MATCH(orders!$D345,products!$A$1:$A$49,0), MATCH(orders!J$1,products!$A$1:$G$1,0))</f>
        <v>D</v>
      </c>
      <c r="K345" s="1">
        <f>INDEX(products!$A$1:$G$49,MATCH(orders!$D345,products!$A$1:$A$49,0), MATCH(orders!K$1,products!$A$1:$G$1,0))</f>
        <v>0.5</v>
      </c>
      <c r="L345">
        <f>INDEX(products!$A$1:$G$49,MATCH(orders!$D345,products!$A$1:$A$49,0), 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 customers!$C$2:$C$1001,,0)=0,"",_xlfn.XLOOKUP(C346,customers!$A$2:$A$1001, customers!$C$2:$C$1001,,0))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 MATCH(orders!I$1,products!$A$1:$G$1,0))</f>
        <v>Rob</v>
      </c>
      <c r="J346" t="str">
        <f>INDEX(products!$A$1:$G$49,MATCH(orders!$D346,products!$A$1:$A$49,0), MATCH(orders!J$1,products!$A$1:$G$1,0))</f>
        <v>M</v>
      </c>
      <c r="K346" s="1">
        <f>INDEX(products!$A$1:$G$49,MATCH(orders!$D346,products!$A$1:$A$49,0), MATCH(orders!K$1,products!$A$1:$G$1,0))</f>
        <v>1</v>
      </c>
      <c r="L346">
        <f>INDEX(products!$A$1:$G$49,MATCH(orders!$D346,products!$A$1:$A$49,0), 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 customers!$C$2:$C$1001,,0)=0,"",_xlfn.XLOOKUP(C347,customers!$A$2:$A$1001, customers!$C$2:$C$1001,,0))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 MATCH(orders!I$1,products!$A$1:$G$1,0))</f>
        <v>Rob</v>
      </c>
      <c r="J347" t="str">
        <f>INDEX(products!$A$1:$G$49,MATCH(orders!$D347,products!$A$1:$A$49,0), MATCH(orders!J$1,products!$A$1:$G$1,0))</f>
        <v>L</v>
      </c>
      <c r="K347" s="1">
        <f>INDEX(products!$A$1:$G$49,MATCH(orders!$D347,products!$A$1:$A$49,0), MATCH(orders!K$1,products!$A$1:$G$1,0))</f>
        <v>1</v>
      </c>
      <c r="L347">
        <f>INDEX(products!$A$1:$G$49,MATCH(orders!$D347,products!$A$1:$A$49,0), 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 customers!$C$2:$C$1001,,0)=0,"",_xlfn.XLOOKUP(C348,customers!$A$2:$A$1001, customers!$C$2:$C$1001,,0))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 MATCH(orders!I$1,products!$A$1:$G$1,0))</f>
        <v>Ara</v>
      </c>
      <c r="J348" t="str">
        <f>INDEX(products!$A$1:$G$49,MATCH(orders!$D348,products!$A$1:$A$49,0), MATCH(orders!J$1,products!$A$1:$G$1,0))</f>
        <v>L</v>
      </c>
      <c r="K348" s="1">
        <f>INDEX(products!$A$1:$G$49,MATCH(orders!$D348,products!$A$1:$A$49,0), MATCH(orders!K$1,products!$A$1:$G$1,0))</f>
        <v>0.5</v>
      </c>
      <c r="L348">
        <f>INDEX(products!$A$1:$G$49,MATCH(orders!$D348,products!$A$1:$A$49,0), MATCH(orders!L$1,products!$A$1:$G$1,0))</f>
        <v>7.77</v>
      </c>
      <c r="M348">
        <f t="shared" si="15"/>
        <v>23.31</v>
      </c>
      <c r="N348" t="str">
        <f t="shared" si="16"/>
        <v>Arabika</v>
      </c>
      <c r="O348" t="str">
        <f t="shared" si="17"/>
        <v>Light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 customers!$C$2:$C$1001,,0)=0,"",_xlfn.XLOOKUP(C349,customers!$A$2:$A$1001, customers!$C$2:$C$1001,,0))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 MATCH(orders!I$1,products!$A$1:$G$1,0))</f>
        <v>Lib</v>
      </c>
      <c r="J349" t="str">
        <f>INDEX(products!$A$1:$G$49,MATCH(orders!$D349,products!$A$1:$A$49,0), MATCH(orders!J$1,products!$A$1:$G$1,0))</f>
        <v>M</v>
      </c>
      <c r="K349" s="1">
        <f>INDEX(products!$A$1:$G$49,MATCH(orders!$D349,products!$A$1:$A$49,0), MATCH(orders!K$1,products!$A$1:$G$1,0))</f>
        <v>1</v>
      </c>
      <c r="L349">
        <f>INDEX(products!$A$1:$G$49,MATCH(orders!$D349,products!$A$1:$A$49,0), MATCH(orders!L$1,products!$A$1:$G$1,0))</f>
        <v>14.55</v>
      </c>
      <c r="M349">
        <f t="shared" si="15"/>
        <v>43.650000000000006</v>
      </c>
      <c r="N349" t="str">
        <f t="shared" si="16"/>
        <v>Liberika</v>
      </c>
      <c r="O349" t="str">
        <f t="shared" si="17"/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 customers!$C$2:$C$1001,,0)=0,"",_xlfn.XLOOKUP(C350,customers!$A$2:$A$1001, customers!$C$2:$C$1001,,0))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 MATCH(orders!I$1,products!$A$1:$G$1,0))</f>
        <v>Exc</v>
      </c>
      <c r="J350" t="str">
        <f>INDEX(products!$A$1:$G$49,MATCH(orders!$D350,products!$A$1:$A$49,0), MATCH(orders!J$1,products!$A$1:$G$1,0))</f>
        <v>L</v>
      </c>
      <c r="K350" s="1">
        <f>INDEX(products!$A$1:$G$49,MATCH(orders!$D350,products!$A$1:$A$49,0), MATCH(orders!K$1,products!$A$1:$G$1,0))</f>
        <v>2.5</v>
      </c>
      <c r="L350">
        <f>INDEX(products!$A$1:$G$49,MATCH(orders!$D350,products!$A$1:$A$49,0), 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 customers!$C$2:$C$1001,,0)=0,"",_xlfn.XLOOKUP(C351,customers!$A$2:$A$1001, customers!$C$2:$C$1001,,0))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 MATCH(orders!I$1,products!$A$1:$G$1,0))</f>
        <v>Rob</v>
      </c>
      <c r="J351" t="str">
        <f>INDEX(products!$A$1:$G$49,MATCH(orders!$D351,products!$A$1:$A$49,0), MATCH(orders!J$1,products!$A$1:$G$1,0))</f>
        <v>L</v>
      </c>
      <c r="K351" s="1">
        <f>INDEX(products!$A$1:$G$49,MATCH(orders!$D351,products!$A$1:$A$49,0), MATCH(orders!K$1,products!$A$1:$G$1,0))</f>
        <v>0.2</v>
      </c>
      <c r="L351">
        <f>INDEX(products!$A$1:$G$49,MATCH(orders!$D351,products!$A$1:$A$49,0), 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 customers!$C$2:$C$1001,,0)=0,"",_xlfn.XLOOKUP(C352,customers!$A$2:$A$1001, customers!$C$2:$C$1001,,0))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 MATCH(orders!I$1,products!$A$1:$G$1,0))</f>
        <v>Ara</v>
      </c>
      <c r="J352" t="str">
        <f>INDEX(products!$A$1:$G$49,MATCH(orders!$D352,products!$A$1:$A$49,0), MATCH(orders!J$1,products!$A$1:$G$1,0))</f>
        <v>D</v>
      </c>
      <c r="K352" s="1">
        <f>INDEX(products!$A$1:$G$49,MATCH(orders!$D352,products!$A$1:$A$49,0), MATCH(orders!K$1,products!$A$1:$G$1,0))</f>
        <v>0.5</v>
      </c>
      <c r="L352">
        <f>INDEX(products!$A$1:$G$49,MATCH(orders!$D352,products!$A$1:$A$49,0), MATCH(orders!L$1,products!$A$1:$G$1,0))</f>
        <v>5.97</v>
      </c>
      <c r="M352">
        <f t="shared" si="15"/>
        <v>23.88</v>
      </c>
      <c r="N352" t="str">
        <f t="shared" si="16"/>
        <v>Arabika</v>
      </c>
      <c r="O352" t="str">
        <f t="shared" si="17"/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 customers!$C$2:$C$1001,,0)=0,"",_xlfn.XLOOKUP(C353,customers!$A$2:$A$1001, customers!$C$2:$C$1001,,0))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 MATCH(orders!I$1,products!$A$1:$G$1,0))</f>
        <v>Ara</v>
      </c>
      <c r="J353" t="str">
        <f>INDEX(products!$A$1:$G$49,MATCH(orders!$D353,products!$A$1:$A$49,0), MATCH(orders!J$1,products!$A$1:$G$1,0))</f>
        <v>M</v>
      </c>
      <c r="K353" s="1">
        <f>INDEX(products!$A$1:$G$49,MATCH(orders!$D353,products!$A$1:$A$49,0), MATCH(orders!K$1,products!$A$1:$G$1,0))</f>
        <v>1</v>
      </c>
      <c r="L353">
        <f>INDEX(products!$A$1:$G$49,MATCH(orders!$D353,products!$A$1:$A$49,0), MATCH(orders!L$1,products!$A$1:$G$1,0))</f>
        <v>11.25</v>
      </c>
      <c r="M353">
        <f t="shared" si="15"/>
        <v>22.5</v>
      </c>
      <c r="N353" t="str">
        <f t="shared" si="16"/>
        <v>Arabika</v>
      </c>
      <c r="O353" t="str">
        <f t="shared" si="17"/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 customers!$C$2:$C$1001,,0)=0,"",_xlfn.XLOOKUP(C354,customers!$A$2:$A$1001, customers!$C$2:$C$1001,,0))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 MATCH(orders!I$1,products!$A$1:$G$1,0))</f>
        <v>Exc</v>
      </c>
      <c r="J354" t="str">
        <f>INDEX(products!$A$1:$G$49,MATCH(orders!$D354,products!$A$1:$A$49,0), MATCH(orders!J$1,products!$A$1:$G$1,0))</f>
        <v>D</v>
      </c>
      <c r="K354" s="1">
        <f>INDEX(products!$A$1:$G$49,MATCH(orders!$D354,products!$A$1:$A$49,0), MATCH(orders!K$1,products!$A$1:$G$1,0))</f>
        <v>0.5</v>
      </c>
      <c r="L354">
        <f>INDEX(products!$A$1:$G$49,MATCH(orders!$D354,products!$A$1:$A$49,0), 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 customers!$C$2:$C$1001,,0)=0,"",_xlfn.XLOOKUP(C355,customers!$A$2:$A$1001, customers!$C$2:$C$1001,,0))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 MATCH(orders!I$1,products!$A$1:$G$1,0))</f>
        <v>Ara</v>
      </c>
      <c r="J355" t="str">
        <f>INDEX(products!$A$1:$G$49,MATCH(orders!$D355,products!$A$1:$A$49,0), MATCH(orders!J$1,products!$A$1:$G$1,0))</f>
        <v>M</v>
      </c>
      <c r="K355" s="1">
        <f>INDEX(products!$A$1:$G$49,MATCH(orders!$D355,products!$A$1:$A$49,0), MATCH(orders!K$1,products!$A$1:$G$1,0))</f>
        <v>0.5</v>
      </c>
      <c r="L355">
        <f>INDEX(products!$A$1:$G$49,MATCH(orders!$D355,products!$A$1:$A$49,0), MATCH(orders!L$1,products!$A$1:$G$1,0))</f>
        <v>6.75</v>
      </c>
      <c r="M355">
        <f t="shared" si="15"/>
        <v>27</v>
      </c>
      <c r="N355" t="str">
        <f t="shared" si="16"/>
        <v>Arabika</v>
      </c>
      <c r="O355" t="str">
        <f t="shared" si="17"/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 customers!$C$2:$C$1001,,0)=0,"",_xlfn.XLOOKUP(C356,customers!$A$2:$A$1001, customers!$C$2:$C$1001,,0))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 MATCH(orders!I$1,products!$A$1:$G$1,0))</f>
        <v>Ara</v>
      </c>
      <c r="J356" t="str">
        <f>INDEX(products!$A$1:$G$49,MATCH(orders!$D356,products!$A$1:$A$49,0), MATCH(orders!J$1,products!$A$1:$G$1,0))</f>
        <v>M</v>
      </c>
      <c r="K356" s="1">
        <f>INDEX(products!$A$1:$G$49,MATCH(orders!$D356,products!$A$1:$A$49,0), MATCH(orders!K$1,products!$A$1:$G$1,0))</f>
        <v>2.5</v>
      </c>
      <c r="L356">
        <f>INDEX(products!$A$1:$G$49,MATCH(orders!$D356,products!$A$1:$A$49,0), MATCH(orders!L$1,products!$A$1:$G$1,0))</f>
        <v>25.874999999999996</v>
      </c>
      <c r="M356">
        <f t="shared" si="15"/>
        <v>155.24999999999997</v>
      </c>
      <c r="N356" t="str">
        <f t="shared" si="16"/>
        <v>Arabika</v>
      </c>
      <c r="O356" t="str">
        <f t="shared" si="17"/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 customers!$C$2:$C$1001,,0)=0,"",_xlfn.XLOOKUP(C357,customers!$A$2:$A$1001, customers!$C$2:$C$1001,,0))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 MATCH(orders!I$1,products!$A$1:$G$1,0))</f>
        <v>Ara</v>
      </c>
      <c r="J357" t="str">
        <f>INDEX(products!$A$1:$G$49,MATCH(orders!$D357,products!$A$1:$A$49,0), MATCH(orders!J$1,products!$A$1:$G$1,0))</f>
        <v>D</v>
      </c>
      <c r="K357" s="1">
        <f>INDEX(products!$A$1:$G$49,MATCH(orders!$D357,products!$A$1:$A$49,0), MATCH(orders!K$1,products!$A$1:$G$1,0))</f>
        <v>2.5</v>
      </c>
      <c r="L357">
        <f>INDEX(products!$A$1:$G$49,MATCH(orders!$D357,products!$A$1:$A$49,0), MATCH(orders!L$1,products!$A$1:$G$1,0))</f>
        <v>22.884999999999998</v>
      </c>
      <c r="M357">
        <f t="shared" si="15"/>
        <v>114.42499999999998</v>
      </c>
      <c r="N357" t="str">
        <f t="shared" si="16"/>
        <v>Arabika</v>
      </c>
      <c r="O357" t="str">
        <f t="shared" si="17"/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 customers!$C$2:$C$1001,,0)=0,"",_xlfn.XLOOKUP(C358,customers!$A$2:$A$1001, customers!$C$2:$C$1001,,0))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 MATCH(orders!I$1,products!$A$1:$G$1,0))</f>
        <v>Lib</v>
      </c>
      <c r="J358" t="str">
        <f>INDEX(products!$A$1:$G$49,MATCH(orders!$D358,products!$A$1:$A$49,0), MATCH(orders!J$1,products!$A$1:$G$1,0))</f>
        <v>D</v>
      </c>
      <c r="K358" s="1">
        <f>INDEX(products!$A$1:$G$49,MATCH(orders!$D358,products!$A$1:$A$49,0), MATCH(orders!K$1,products!$A$1:$G$1,0))</f>
        <v>1</v>
      </c>
      <c r="L358">
        <f>INDEX(products!$A$1:$G$49,MATCH(orders!$D358,products!$A$1:$A$49,0), MATCH(orders!L$1,products!$A$1:$G$1,0))</f>
        <v>12.95</v>
      </c>
      <c r="M358">
        <f t="shared" si="15"/>
        <v>51.8</v>
      </c>
      <c r="N358" t="str">
        <f t="shared" si="16"/>
        <v>Liberika</v>
      </c>
      <c r="O358" t="str">
        <f t="shared" si="17"/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 customers!$C$2:$C$1001,,0)=0,"",_xlfn.XLOOKUP(C359,customers!$A$2:$A$1001, customers!$C$2:$C$1001,,0))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 MATCH(orders!I$1,products!$A$1:$G$1,0))</f>
        <v>Ara</v>
      </c>
      <c r="J359" t="str">
        <f>INDEX(products!$A$1:$G$49,MATCH(orders!$D359,products!$A$1:$A$49,0), MATCH(orders!J$1,products!$A$1:$G$1,0))</f>
        <v>M</v>
      </c>
      <c r="K359" s="1">
        <f>INDEX(products!$A$1:$G$49,MATCH(orders!$D359,products!$A$1:$A$49,0), MATCH(orders!K$1,products!$A$1:$G$1,0))</f>
        <v>2.5</v>
      </c>
      <c r="L359">
        <f>INDEX(products!$A$1:$G$49,MATCH(orders!$D359,products!$A$1:$A$49,0), MATCH(orders!L$1,products!$A$1:$G$1,0))</f>
        <v>25.874999999999996</v>
      </c>
      <c r="M359">
        <f t="shared" si="15"/>
        <v>155.24999999999997</v>
      </c>
      <c r="N359" t="str">
        <f t="shared" si="16"/>
        <v>Arabika</v>
      </c>
      <c r="O359" t="str">
        <f t="shared" si="17"/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 customers!$C$2:$C$1001,,0)=0,"",_xlfn.XLOOKUP(C360,customers!$A$2:$A$1001, customers!$C$2:$C$1001,,0))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 MATCH(orders!I$1,products!$A$1:$G$1,0))</f>
        <v>Ara</v>
      </c>
      <c r="J360" t="str">
        <f>INDEX(products!$A$1:$G$49,MATCH(orders!$D360,products!$A$1:$A$49,0), MATCH(orders!J$1,products!$A$1:$G$1,0))</f>
        <v>L</v>
      </c>
      <c r="K360" s="1">
        <f>INDEX(products!$A$1:$G$49,MATCH(orders!$D360,products!$A$1:$A$49,0), MATCH(orders!K$1,products!$A$1:$G$1,0))</f>
        <v>2.5</v>
      </c>
      <c r="L360">
        <f>INDEX(products!$A$1:$G$49,MATCH(orders!$D360,products!$A$1:$A$49,0), MATCH(orders!L$1,products!$A$1:$G$1,0))</f>
        <v>29.784999999999997</v>
      </c>
      <c r="M360">
        <f t="shared" si="15"/>
        <v>29.784999999999997</v>
      </c>
      <c r="N360" t="str">
        <f t="shared" si="16"/>
        <v>Arabika</v>
      </c>
      <c r="O360" t="str">
        <f t="shared" si="17"/>
        <v>Light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 customers!$C$2:$C$1001,,0)=0,"",_xlfn.XLOOKUP(C361,customers!$A$2:$A$1001, customers!$C$2:$C$1001,,0))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 MATCH(orders!I$1,products!$A$1:$G$1,0))</f>
        <v>Rob</v>
      </c>
      <c r="J361" t="str">
        <f>INDEX(products!$A$1:$G$49,MATCH(orders!$D361,products!$A$1:$A$49,0), MATCH(orders!J$1,products!$A$1:$G$1,0))</f>
        <v>L</v>
      </c>
      <c r="K361" s="1">
        <f>INDEX(products!$A$1:$G$49,MATCH(orders!$D361,products!$A$1:$A$49,0), MATCH(orders!K$1,products!$A$1:$G$1,0))</f>
        <v>0.2</v>
      </c>
      <c r="L361">
        <f>INDEX(products!$A$1:$G$49,MATCH(orders!$D361,products!$A$1:$A$49,0), 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 customers!$C$2:$C$1001,,0)=0,"",_xlfn.XLOOKUP(C362,customers!$A$2:$A$1001, customers!$C$2:$C$1001,,0))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 MATCH(orders!I$1,products!$A$1:$G$1,0))</f>
        <v>Rob</v>
      </c>
      <c r="J362" t="str">
        <f>INDEX(products!$A$1:$G$49,MATCH(orders!$D362,products!$A$1:$A$49,0), MATCH(orders!J$1,products!$A$1:$G$1,0))</f>
        <v>D</v>
      </c>
      <c r="K362" s="1">
        <f>INDEX(products!$A$1:$G$49,MATCH(orders!$D362,products!$A$1:$A$49,0), MATCH(orders!K$1,products!$A$1:$G$1,0))</f>
        <v>2.5</v>
      </c>
      <c r="L362">
        <f>INDEX(products!$A$1:$G$49,MATCH(orders!$D362,products!$A$1:$A$49,0), 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 customers!$C$2:$C$1001,,0)=0,"",_xlfn.XLOOKUP(C363,customers!$A$2:$A$1001, customers!$C$2:$C$1001,,0))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 MATCH(orders!I$1,products!$A$1:$G$1,0))</f>
        <v>Rob</v>
      </c>
      <c r="J363" t="str">
        <f>INDEX(products!$A$1:$G$49,MATCH(orders!$D363,products!$A$1:$A$49,0), MATCH(orders!J$1,products!$A$1:$G$1,0))</f>
        <v>M</v>
      </c>
      <c r="K363" s="1">
        <f>INDEX(products!$A$1:$G$49,MATCH(orders!$D363,products!$A$1:$A$49,0), MATCH(orders!K$1,products!$A$1:$G$1,0))</f>
        <v>0.5</v>
      </c>
      <c r="L363">
        <f>INDEX(products!$A$1:$G$49,MATCH(orders!$D363,products!$A$1:$A$49,0), 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 customers!$C$2:$C$1001,,0)=0,"",_xlfn.XLOOKUP(C364,customers!$A$2:$A$1001, customers!$C$2:$C$1001,,0))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 MATCH(orders!I$1,products!$A$1:$G$1,0))</f>
        <v>Exc</v>
      </c>
      <c r="J364" t="str">
        <f>INDEX(products!$A$1:$G$49,MATCH(orders!$D364,products!$A$1:$A$49,0), MATCH(orders!J$1,products!$A$1:$G$1,0))</f>
        <v>L</v>
      </c>
      <c r="K364" s="1">
        <f>INDEX(products!$A$1:$G$49,MATCH(orders!$D364,products!$A$1:$A$49,0), MATCH(orders!K$1,products!$A$1:$G$1,0))</f>
        <v>1</v>
      </c>
      <c r="L364">
        <f>INDEX(products!$A$1:$G$49,MATCH(orders!$D364,products!$A$1:$A$49,0), 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 customers!$C$2:$C$1001,,0)=0,"",_xlfn.XLOOKUP(C365,customers!$A$2:$A$1001, customers!$C$2:$C$1001,,0))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 MATCH(orders!I$1,products!$A$1:$G$1,0))</f>
        <v>Lib</v>
      </c>
      <c r="J365" t="str">
        <f>INDEX(products!$A$1:$G$49,MATCH(orders!$D365,products!$A$1:$A$49,0), MATCH(orders!J$1,products!$A$1:$G$1,0))</f>
        <v>M</v>
      </c>
      <c r="K365" s="1">
        <f>INDEX(products!$A$1:$G$49,MATCH(orders!$D365,products!$A$1:$A$49,0), MATCH(orders!K$1,products!$A$1:$G$1,0))</f>
        <v>1</v>
      </c>
      <c r="L365">
        <f>INDEX(products!$A$1:$G$49,MATCH(orders!$D365,products!$A$1:$A$49,0), MATCH(orders!L$1,products!$A$1:$G$1,0))</f>
        <v>14.55</v>
      </c>
      <c r="M365">
        <f t="shared" si="15"/>
        <v>87.300000000000011</v>
      </c>
      <c r="N365" t="str">
        <f t="shared" si="16"/>
        <v>Liberika</v>
      </c>
      <c r="O365" t="str">
        <f t="shared" si="17"/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 customers!$C$2:$C$1001,,0)=0,"",_xlfn.XLOOKUP(C366,customers!$A$2:$A$1001, customers!$C$2:$C$1001,,0))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 MATCH(orders!I$1,products!$A$1:$G$1,0))</f>
        <v>Exc</v>
      </c>
      <c r="J366" t="str">
        <f>INDEX(products!$A$1:$G$49,MATCH(orders!$D366,products!$A$1:$A$49,0), MATCH(orders!J$1,products!$A$1:$G$1,0))</f>
        <v>D</v>
      </c>
      <c r="K366" s="1">
        <f>INDEX(products!$A$1:$G$49,MATCH(orders!$D366,products!$A$1:$A$49,0), MATCH(orders!K$1,products!$A$1:$G$1,0))</f>
        <v>1</v>
      </c>
      <c r="L366">
        <f>INDEX(products!$A$1:$G$49,MATCH(orders!$D366,products!$A$1:$A$49,0), 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 customers!$C$2:$C$1001,,0)=0,"",_xlfn.XLOOKUP(C367,customers!$A$2:$A$1001, customers!$C$2:$C$1001,,0))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 MATCH(orders!I$1,products!$A$1:$G$1,0))</f>
        <v>Lib</v>
      </c>
      <c r="J367" t="str">
        <f>INDEX(products!$A$1:$G$49,MATCH(orders!$D367,products!$A$1:$A$49,0), MATCH(orders!J$1,products!$A$1:$G$1,0))</f>
        <v>D</v>
      </c>
      <c r="K367" s="1">
        <f>INDEX(products!$A$1:$G$49,MATCH(orders!$D367,products!$A$1:$A$49,0), MATCH(orders!K$1,products!$A$1:$G$1,0))</f>
        <v>0.5</v>
      </c>
      <c r="L367">
        <f>INDEX(products!$A$1:$G$49,MATCH(orders!$D367,products!$A$1:$A$49,0), MATCH(orders!L$1,products!$A$1:$G$1,0))</f>
        <v>7.77</v>
      </c>
      <c r="M367">
        <f t="shared" si="15"/>
        <v>7.77</v>
      </c>
      <c r="N367" t="str">
        <f t="shared" si="16"/>
        <v>Liberika</v>
      </c>
      <c r="O367" t="str">
        <f t="shared" si="17"/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 customers!$C$2:$C$1001,,0)=0,"",_xlfn.XLOOKUP(C368,customers!$A$2:$A$1001, customers!$C$2:$C$1001,,0))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 MATCH(orders!I$1,products!$A$1:$G$1,0))</f>
        <v>Exc</v>
      </c>
      <c r="J368" t="str">
        <f>INDEX(products!$A$1:$G$49,MATCH(orders!$D368,products!$A$1:$A$49,0), MATCH(orders!J$1,products!$A$1:$G$1,0))</f>
        <v>D</v>
      </c>
      <c r="K368" s="1">
        <f>INDEX(products!$A$1:$G$49,MATCH(orders!$D368,products!$A$1:$A$49,0), MATCH(orders!K$1,products!$A$1:$G$1,0))</f>
        <v>0.5</v>
      </c>
      <c r="L368">
        <f>INDEX(products!$A$1:$G$49,MATCH(orders!$D368,products!$A$1:$A$49,0), 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 customers!$C$2:$C$1001,,0)=0,"",_xlfn.XLOOKUP(C369,customers!$A$2:$A$1001, customers!$C$2:$C$1001,,0))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 MATCH(orders!I$1,products!$A$1:$G$1,0))</f>
        <v>Lib</v>
      </c>
      <c r="J369" t="str">
        <f>INDEX(products!$A$1:$G$49,MATCH(orders!$D369,products!$A$1:$A$49,0), MATCH(orders!J$1,products!$A$1:$G$1,0))</f>
        <v>M</v>
      </c>
      <c r="K369" s="1">
        <f>INDEX(products!$A$1:$G$49,MATCH(orders!$D369,products!$A$1:$A$49,0), MATCH(orders!K$1,products!$A$1:$G$1,0))</f>
        <v>0.2</v>
      </c>
      <c r="L369">
        <f>INDEX(products!$A$1:$G$49,MATCH(orders!$D369,products!$A$1:$A$49,0), MATCH(orders!L$1,products!$A$1:$G$1,0))</f>
        <v>4.3650000000000002</v>
      </c>
      <c r="M369">
        <f t="shared" si="15"/>
        <v>8.73</v>
      </c>
      <c r="N369" t="str">
        <f t="shared" si="16"/>
        <v>Liberika</v>
      </c>
      <c r="O369" t="str">
        <f t="shared" si="17"/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 customers!$C$2:$C$1001,,0)=0,"",_xlfn.XLOOKUP(C370,customers!$A$2:$A$1001, customers!$C$2:$C$1001,,0))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 MATCH(orders!I$1,products!$A$1:$G$1,0))</f>
        <v>Exc</v>
      </c>
      <c r="J370" t="str">
        <f>INDEX(products!$A$1:$G$49,MATCH(orders!$D370,products!$A$1:$A$49,0), MATCH(orders!J$1,products!$A$1:$G$1,0))</f>
        <v>M</v>
      </c>
      <c r="K370" s="1">
        <f>INDEX(products!$A$1:$G$49,MATCH(orders!$D370,products!$A$1:$A$49,0), MATCH(orders!K$1,products!$A$1:$G$1,0))</f>
        <v>2.5</v>
      </c>
      <c r="L370">
        <f>INDEX(products!$A$1:$G$49,MATCH(orders!$D370,products!$A$1:$A$49,0), 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 customers!$C$2:$C$1001,,0)=0,"",_xlfn.XLOOKUP(C371,customers!$A$2:$A$1001, customers!$C$2:$C$1001,,0))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 MATCH(orders!I$1,products!$A$1:$G$1,0))</f>
        <v>Exc</v>
      </c>
      <c r="J371" t="str">
        <f>INDEX(products!$A$1:$G$49,MATCH(orders!$D371,products!$A$1:$A$49,0), MATCH(orders!J$1,products!$A$1:$G$1,0))</f>
        <v>L</v>
      </c>
      <c r="K371" s="1">
        <f>INDEX(products!$A$1:$G$49,MATCH(orders!$D371,products!$A$1:$A$49,0), MATCH(orders!K$1,products!$A$1:$G$1,0))</f>
        <v>0.5</v>
      </c>
      <c r="L371">
        <f>INDEX(products!$A$1:$G$49,MATCH(orders!$D371,products!$A$1:$A$49,0), 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 customers!$C$2:$C$1001,,0)=0,"",_xlfn.XLOOKUP(C372,customers!$A$2:$A$1001, customers!$C$2:$C$1001,,0))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 MATCH(orders!I$1,products!$A$1:$G$1,0))</f>
        <v>Exc</v>
      </c>
      <c r="J372" t="str">
        <f>INDEX(products!$A$1:$G$49,MATCH(orders!$D372,products!$A$1:$A$49,0), MATCH(orders!J$1,products!$A$1:$G$1,0))</f>
        <v>D</v>
      </c>
      <c r="K372" s="1">
        <f>INDEX(products!$A$1:$G$49,MATCH(orders!$D372,products!$A$1:$A$49,0), MATCH(orders!K$1,products!$A$1:$G$1,0))</f>
        <v>1</v>
      </c>
      <c r="L372">
        <f>INDEX(products!$A$1:$G$49,MATCH(orders!$D372,products!$A$1:$A$49,0), 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 customers!$C$2:$C$1001,,0)=0,"",_xlfn.XLOOKUP(C373,customers!$A$2:$A$1001, customers!$C$2:$C$1001,,0))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 MATCH(orders!I$1,products!$A$1:$G$1,0))</f>
        <v>Ara</v>
      </c>
      <c r="J373" t="str">
        <f>INDEX(products!$A$1:$G$49,MATCH(orders!$D373,products!$A$1:$A$49,0), MATCH(orders!J$1,products!$A$1:$G$1,0))</f>
        <v>L</v>
      </c>
      <c r="K373" s="1">
        <f>INDEX(products!$A$1:$G$49,MATCH(orders!$D373,products!$A$1:$A$49,0), MATCH(orders!K$1,products!$A$1:$G$1,0))</f>
        <v>0.5</v>
      </c>
      <c r="L373">
        <f>INDEX(products!$A$1:$G$49,MATCH(orders!$D373,products!$A$1:$A$49,0), MATCH(orders!L$1,products!$A$1:$G$1,0))</f>
        <v>7.77</v>
      </c>
      <c r="M373">
        <f t="shared" si="15"/>
        <v>46.62</v>
      </c>
      <c r="N373" t="str">
        <f t="shared" si="16"/>
        <v>Arabika</v>
      </c>
      <c r="O373" t="str">
        <f t="shared" si="17"/>
        <v>Light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 customers!$C$2:$C$1001,,0)=0,"",_xlfn.XLOOKUP(C374,customers!$A$2:$A$1001, customers!$C$2:$C$1001,,0))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 MATCH(orders!I$1,products!$A$1:$G$1,0))</f>
        <v>Rob</v>
      </c>
      <c r="J374" t="str">
        <f>INDEX(products!$A$1:$G$49,MATCH(orders!$D374,products!$A$1:$A$49,0), MATCH(orders!J$1,products!$A$1:$G$1,0))</f>
        <v>L</v>
      </c>
      <c r="K374" s="1">
        <f>INDEX(products!$A$1:$G$49,MATCH(orders!$D374,products!$A$1:$A$49,0), MATCH(orders!K$1,products!$A$1:$G$1,0))</f>
        <v>0.5</v>
      </c>
      <c r="L374">
        <f>INDEX(products!$A$1:$G$49,MATCH(orders!$D374,products!$A$1:$A$49,0), 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 customers!$C$2:$C$1001,,0)=0,"",_xlfn.XLOOKUP(C375,customers!$A$2:$A$1001, customers!$C$2:$C$1001,,0))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 MATCH(orders!I$1,products!$A$1:$G$1,0))</f>
        <v>Ara</v>
      </c>
      <c r="J375" t="str">
        <f>INDEX(products!$A$1:$G$49,MATCH(orders!$D375,products!$A$1:$A$49,0), MATCH(orders!J$1,products!$A$1:$G$1,0))</f>
        <v>D</v>
      </c>
      <c r="K375" s="1">
        <f>INDEX(products!$A$1:$G$49,MATCH(orders!$D375,products!$A$1:$A$49,0), MATCH(orders!K$1,products!$A$1:$G$1,0))</f>
        <v>0.5</v>
      </c>
      <c r="L375">
        <f>INDEX(products!$A$1:$G$49,MATCH(orders!$D375,products!$A$1:$A$49,0), MATCH(orders!L$1,products!$A$1:$G$1,0))</f>
        <v>5.97</v>
      </c>
      <c r="M375">
        <f t="shared" si="15"/>
        <v>17.91</v>
      </c>
      <c r="N375" t="str">
        <f t="shared" si="16"/>
        <v>Arabika</v>
      </c>
      <c r="O375" t="str">
        <f t="shared" si="17"/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 customers!$C$2:$C$1001,,0)=0,"",_xlfn.XLOOKUP(C376,customers!$A$2:$A$1001, customers!$C$2:$C$1001,,0))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 MATCH(orders!I$1,products!$A$1:$G$1,0))</f>
        <v>Lib</v>
      </c>
      <c r="J376" t="str">
        <f>INDEX(products!$A$1:$G$49,MATCH(orders!$D376,products!$A$1:$A$49,0), MATCH(orders!J$1,products!$A$1:$G$1,0))</f>
        <v>L</v>
      </c>
      <c r="K376" s="1">
        <f>INDEX(products!$A$1:$G$49,MATCH(orders!$D376,products!$A$1:$A$49,0), MATCH(orders!K$1,products!$A$1:$G$1,0))</f>
        <v>0.5</v>
      </c>
      <c r="L376">
        <f>INDEX(products!$A$1:$G$49,MATCH(orders!$D376,products!$A$1:$A$49,0), MATCH(orders!L$1,products!$A$1:$G$1,0))</f>
        <v>9.51</v>
      </c>
      <c r="M376">
        <f t="shared" si="15"/>
        <v>38.04</v>
      </c>
      <c r="N376" t="str">
        <f t="shared" si="16"/>
        <v>Liberika</v>
      </c>
      <c r="O376" t="str">
        <f t="shared" si="17"/>
        <v>Light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 customers!$C$2:$C$1001,,0)=0,"",_xlfn.XLOOKUP(C377,customers!$A$2:$A$1001, customers!$C$2:$C$1001,,0))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 MATCH(orders!I$1,products!$A$1:$G$1,0))</f>
        <v>Ara</v>
      </c>
      <c r="J377" t="str">
        <f>INDEX(products!$A$1:$G$49,MATCH(orders!$D377,products!$A$1:$A$49,0), MATCH(orders!J$1,products!$A$1:$G$1,0))</f>
        <v>M</v>
      </c>
      <c r="K377" s="1">
        <f>INDEX(products!$A$1:$G$49,MATCH(orders!$D377,products!$A$1:$A$49,0), MATCH(orders!K$1,products!$A$1:$G$1,0))</f>
        <v>0.2</v>
      </c>
      <c r="L377">
        <f>INDEX(products!$A$1:$G$49,MATCH(orders!$D377,products!$A$1:$A$49,0), MATCH(orders!L$1,products!$A$1:$G$1,0))</f>
        <v>3.375</v>
      </c>
      <c r="M377">
        <f t="shared" si="15"/>
        <v>6.75</v>
      </c>
      <c r="N377" t="str">
        <f t="shared" si="16"/>
        <v>Arabika</v>
      </c>
      <c r="O377" t="str">
        <f t="shared" si="17"/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 customers!$C$2:$C$1001,,0)=0,"",_xlfn.XLOOKUP(C378,customers!$A$2:$A$1001, customers!$C$2:$C$1001,,0))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 MATCH(orders!I$1,products!$A$1:$G$1,0))</f>
        <v>Rob</v>
      </c>
      <c r="J378" t="str">
        <f>INDEX(products!$A$1:$G$49,MATCH(orders!$D378,products!$A$1:$A$49,0), MATCH(orders!J$1,products!$A$1:$G$1,0))</f>
        <v>M</v>
      </c>
      <c r="K378" s="1">
        <f>INDEX(products!$A$1:$G$49,MATCH(orders!$D378,products!$A$1:$A$49,0), MATCH(orders!K$1,products!$A$1:$G$1,0))</f>
        <v>0.5</v>
      </c>
      <c r="L378">
        <f>INDEX(products!$A$1:$G$49,MATCH(orders!$D378,products!$A$1:$A$49,0), 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 customers!$C$2:$C$1001,,0)=0,"",_xlfn.XLOOKUP(C379,customers!$A$2:$A$1001, customers!$C$2:$C$1001,,0))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 MATCH(orders!I$1,products!$A$1:$G$1,0))</f>
        <v>Rob</v>
      </c>
      <c r="J379" t="str">
        <f>INDEX(products!$A$1:$G$49,MATCH(orders!$D379,products!$A$1:$A$49,0), MATCH(orders!J$1,products!$A$1:$G$1,0))</f>
        <v>D</v>
      </c>
      <c r="K379" s="1">
        <f>INDEX(products!$A$1:$G$49,MATCH(orders!$D379,products!$A$1:$A$49,0), MATCH(orders!K$1,products!$A$1:$G$1,0))</f>
        <v>0.2</v>
      </c>
      <c r="L379">
        <f>INDEX(products!$A$1:$G$49,MATCH(orders!$D379,products!$A$1:$A$49,0), 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 customers!$C$2:$C$1001,,0)=0,"",_xlfn.XLOOKUP(C380,customers!$A$2:$A$1001, customers!$C$2:$C$1001,,0))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 MATCH(orders!I$1,products!$A$1:$G$1,0))</f>
        <v>Ara</v>
      </c>
      <c r="J380" t="str">
        <f>INDEX(products!$A$1:$G$49,MATCH(orders!$D380,products!$A$1:$A$49,0), MATCH(orders!J$1,products!$A$1:$G$1,0))</f>
        <v>L</v>
      </c>
      <c r="K380" s="1">
        <f>INDEX(products!$A$1:$G$49,MATCH(orders!$D380,products!$A$1:$A$49,0), MATCH(orders!K$1,products!$A$1:$G$1,0))</f>
        <v>0.5</v>
      </c>
      <c r="L380">
        <f>INDEX(products!$A$1:$G$49,MATCH(orders!$D380,products!$A$1:$A$49,0), MATCH(orders!L$1,products!$A$1:$G$1,0))</f>
        <v>7.77</v>
      </c>
      <c r="M380">
        <f t="shared" si="15"/>
        <v>23.31</v>
      </c>
      <c r="N380" t="str">
        <f t="shared" si="16"/>
        <v>Arabika</v>
      </c>
      <c r="O380" t="str">
        <f t="shared" si="17"/>
        <v>Light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 customers!$C$2:$C$1001,,0)=0,"",_xlfn.XLOOKUP(C381,customers!$A$2:$A$1001, customers!$C$2:$C$1001,,0))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 MATCH(orders!I$1,products!$A$1:$G$1,0))</f>
        <v>Rob</v>
      </c>
      <c r="J381" t="str">
        <f>INDEX(products!$A$1:$G$49,MATCH(orders!$D381,products!$A$1:$A$49,0), MATCH(orders!J$1,products!$A$1:$G$1,0))</f>
        <v>L</v>
      </c>
      <c r="K381" s="1">
        <f>INDEX(products!$A$1:$G$49,MATCH(orders!$D381,products!$A$1:$A$49,0), MATCH(orders!K$1,products!$A$1:$G$1,0))</f>
        <v>0.5</v>
      </c>
      <c r="L381">
        <f>INDEX(products!$A$1:$G$49,MATCH(orders!$D381,products!$A$1:$A$49,0), 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 customers!$C$2:$C$1001,,0)=0,"",_xlfn.XLOOKUP(C382,customers!$A$2:$A$1001, customers!$C$2:$C$1001,,0))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 MATCH(orders!I$1,products!$A$1:$G$1,0))</f>
        <v>Lib</v>
      </c>
      <c r="J382" t="str">
        <f>INDEX(products!$A$1:$G$49,MATCH(orders!$D382,products!$A$1:$A$49,0), MATCH(orders!J$1,products!$A$1:$G$1,0))</f>
        <v>D</v>
      </c>
      <c r="K382" s="1">
        <f>INDEX(products!$A$1:$G$49,MATCH(orders!$D382,products!$A$1:$A$49,0), MATCH(orders!K$1,products!$A$1:$G$1,0))</f>
        <v>0.5</v>
      </c>
      <c r="L382">
        <f>INDEX(products!$A$1:$G$49,MATCH(orders!$D382,products!$A$1:$A$49,0), MATCH(orders!L$1,products!$A$1:$G$1,0))</f>
        <v>7.77</v>
      </c>
      <c r="M382">
        <f t="shared" si="15"/>
        <v>23.31</v>
      </c>
      <c r="N382" t="str">
        <f t="shared" si="16"/>
        <v>Liberika</v>
      </c>
      <c r="O382" t="str">
        <f t="shared" si="17"/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 customers!$C$2:$C$1001,,0)=0,"",_xlfn.XLOOKUP(C383,customers!$A$2:$A$1001, customers!$C$2:$C$1001,,0))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 MATCH(orders!I$1,products!$A$1:$G$1,0))</f>
        <v>Ara</v>
      </c>
      <c r="J383" t="str">
        <f>INDEX(products!$A$1:$G$49,MATCH(orders!$D383,products!$A$1:$A$49,0), MATCH(orders!J$1,products!$A$1:$G$1,0))</f>
        <v>D</v>
      </c>
      <c r="K383" s="1">
        <f>INDEX(products!$A$1:$G$49,MATCH(orders!$D383,products!$A$1:$A$49,0), MATCH(orders!K$1,products!$A$1:$G$1,0))</f>
        <v>0.2</v>
      </c>
      <c r="L383">
        <f>INDEX(products!$A$1:$G$49,MATCH(orders!$D383,products!$A$1:$A$49,0), MATCH(orders!L$1,products!$A$1:$G$1,0))</f>
        <v>2.9849999999999999</v>
      </c>
      <c r="M383">
        <f t="shared" si="15"/>
        <v>14.924999999999999</v>
      </c>
      <c r="N383" t="str">
        <f t="shared" si="16"/>
        <v>Arabika</v>
      </c>
      <c r="O383" t="str">
        <f t="shared" si="17"/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 customers!$C$2:$C$1001,,0)=0,"",_xlfn.XLOOKUP(C384,customers!$A$2:$A$1001, customers!$C$2:$C$1001,,0))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 MATCH(orders!I$1,products!$A$1:$G$1,0))</f>
        <v>Exc</v>
      </c>
      <c r="J384" t="str">
        <f>INDEX(products!$A$1:$G$49,MATCH(orders!$D384,products!$A$1:$A$49,0), MATCH(orders!J$1,products!$A$1:$G$1,0))</f>
        <v>D</v>
      </c>
      <c r="K384" s="1">
        <f>INDEX(products!$A$1:$G$49,MATCH(orders!$D384,products!$A$1:$A$49,0), MATCH(orders!K$1,products!$A$1:$G$1,0))</f>
        <v>0.5</v>
      </c>
      <c r="L384">
        <f>INDEX(products!$A$1:$G$49,MATCH(orders!$D384,products!$A$1:$A$49,0), 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 customers!$C$2:$C$1001,,0)=0,"",_xlfn.XLOOKUP(C385,customers!$A$2:$A$1001, customers!$C$2:$C$1001,,0))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 MATCH(orders!I$1,products!$A$1:$G$1,0))</f>
        <v>Exc</v>
      </c>
      <c r="J385" t="str">
        <f>INDEX(products!$A$1:$G$49,MATCH(orders!$D385,products!$A$1:$A$49,0), MATCH(orders!J$1,products!$A$1:$G$1,0))</f>
        <v>L</v>
      </c>
      <c r="K385" s="1">
        <f>INDEX(products!$A$1:$G$49,MATCH(orders!$D385,products!$A$1:$A$49,0), MATCH(orders!K$1,products!$A$1:$G$1,0))</f>
        <v>0.5</v>
      </c>
      <c r="L385">
        <f>INDEX(products!$A$1:$G$49,MATCH(orders!$D385,products!$A$1:$A$49,0), 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 customers!$C$2:$C$1001,,0)=0,"",_xlfn.XLOOKUP(C386,customers!$A$2:$A$1001, customers!$C$2:$C$1001,,0))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 MATCH(orders!I$1,products!$A$1:$G$1,0))</f>
        <v>Ara</v>
      </c>
      <c r="J386" t="str">
        <f>INDEX(products!$A$1:$G$49,MATCH(orders!$D386,products!$A$1:$A$49,0), MATCH(orders!J$1,products!$A$1:$G$1,0))</f>
        <v>L</v>
      </c>
      <c r="K386" s="1">
        <f>INDEX(products!$A$1:$G$49,MATCH(orders!$D386,products!$A$1:$A$49,0), MATCH(orders!K$1,products!$A$1:$G$1,0))</f>
        <v>2.5</v>
      </c>
      <c r="L386">
        <f>INDEX(products!$A$1:$G$49,MATCH(orders!$D386,products!$A$1:$A$49,0), MATCH(orders!L$1,products!$A$1:$G$1,0))</f>
        <v>29.784999999999997</v>
      </c>
      <c r="M386">
        <f t="shared" si="15"/>
        <v>119.13999999999999</v>
      </c>
      <c r="N386" t="str">
        <f t="shared" si="16"/>
        <v>Arabika</v>
      </c>
      <c r="O386" t="str">
        <f t="shared" si="17"/>
        <v>Light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 customers!$C$2:$C$1001,,0)=0,"",_xlfn.XLOOKUP(C387,customers!$A$2:$A$1001, customers!$C$2:$C$1001,,0))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 MATCH(orders!I$1,products!$A$1:$G$1,0))</f>
        <v>Lib</v>
      </c>
      <c r="J387" t="str">
        <f>INDEX(products!$A$1:$G$49,MATCH(orders!$D387,products!$A$1:$A$49,0), MATCH(orders!J$1,products!$A$1:$G$1,0))</f>
        <v>M</v>
      </c>
      <c r="K387" s="1">
        <f>INDEX(products!$A$1:$G$49,MATCH(orders!$D387,products!$A$1:$A$49,0), MATCH(orders!K$1,products!$A$1:$G$1,0))</f>
        <v>0.5</v>
      </c>
      <c r="L387">
        <f>INDEX(products!$A$1:$G$49,MATCH(orders!$D387,products!$A$1:$A$49,0), 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IF(I387="Rob","Robusta", IF(I387="Exc","Excelsa", IF(I387="Ara","Arabika",IF(I387="Lib","Liberika"))))</f>
        <v>Liberika</v>
      </c>
      <c r="O387" t="str">
        <f t="shared" ref="O387:O450" si="20">IF(J387="M","Medium",IF(J387="L","Light",IF(J387="D","Dark","")))</f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 customers!$C$2:$C$1001,,0)=0,"",_xlfn.XLOOKUP(C388,customers!$A$2:$A$1001, customers!$C$2:$C$1001,,0))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 MATCH(orders!I$1,products!$A$1:$G$1,0))</f>
        <v>Ara</v>
      </c>
      <c r="J388" t="str">
        <f>INDEX(products!$A$1:$G$49,MATCH(orders!$D388,products!$A$1:$A$49,0), MATCH(orders!J$1,products!$A$1:$G$1,0))</f>
        <v>D</v>
      </c>
      <c r="K388" s="1">
        <f>INDEX(products!$A$1:$G$49,MATCH(orders!$D388,products!$A$1:$A$49,0), MATCH(orders!K$1,products!$A$1:$G$1,0))</f>
        <v>0.2</v>
      </c>
      <c r="L388">
        <f>INDEX(products!$A$1:$G$49,MATCH(orders!$D388,products!$A$1:$A$49,0), MATCH(orders!L$1,products!$A$1:$G$1,0))</f>
        <v>2.9849999999999999</v>
      </c>
      <c r="M388">
        <f t="shared" si="18"/>
        <v>17.91</v>
      </c>
      <c r="N388" t="str">
        <f t="shared" si="19"/>
        <v>Arabika</v>
      </c>
      <c r="O388" t="str">
        <f t="shared" si="20"/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 customers!$C$2:$C$1001,,0)=0,"",_xlfn.XLOOKUP(C389,customers!$A$2:$A$1001, customers!$C$2:$C$1001,,0))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 MATCH(orders!I$1,products!$A$1:$G$1,0))</f>
        <v>Exc</v>
      </c>
      <c r="J389" t="str">
        <f>INDEX(products!$A$1:$G$49,MATCH(orders!$D389,products!$A$1:$A$49,0), MATCH(orders!J$1,products!$A$1:$G$1,0))</f>
        <v>L</v>
      </c>
      <c r="K389" s="1">
        <f>INDEX(products!$A$1:$G$49,MATCH(orders!$D389,products!$A$1:$A$49,0), MATCH(orders!K$1,products!$A$1:$G$1,0))</f>
        <v>1</v>
      </c>
      <c r="L389">
        <f>INDEX(products!$A$1:$G$49,MATCH(orders!$D389,products!$A$1:$A$49,0), 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 customers!$C$2:$C$1001,,0)=0,"",_xlfn.XLOOKUP(C390,customers!$A$2:$A$1001, customers!$C$2:$C$1001,,0))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 MATCH(orders!I$1,products!$A$1:$G$1,0))</f>
        <v>Lib</v>
      </c>
      <c r="J390" t="str">
        <f>INDEX(products!$A$1:$G$49,MATCH(orders!$D390,products!$A$1:$A$49,0), MATCH(orders!J$1,products!$A$1:$G$1,0))</f>
        <v>D</v>
      </c>
      <c r="K390" s="1">
        <f>INDEX(products!$A$1:$G$49,MATCH(orders!$D390,products!$A$1:$A$49,0), MATCH(orders!K$1,products!$A$1:$G$1,0))</f>
        <v>0.2</v>
      </c>
      <c r="L390">
        <f>INDEX(products!$A$1:$G$49,MATCH(orders!$D390,products!$A$1:$A$49,0), MATCH(orders!L$1,products!$A$1:$G$1,0))</f>
        <v>3.8849999999999998</v>
      </c>
      <c r="M390">
        <f t="shared" si="18"/>
        <v>11.654999999999999</v>
      </c>
      <c r="N390" t="str">
        <f t="shared" si="19"/>
        <v>Liberika</v>
      </c>
      <c r="O390" t="str">
        <f t="shared" si="20"/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 customers!$C$2:$C$1001,,0)=0,"",_xlfn.XLOOKUP(C391,customers!$A$2:$A$1001, customers!$C$2:$C$1001,,0))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 MATCH(orders!I$1,products!$A$1:$G$1,0))</f>
        <v>Lib</v>
      </c>
      <c r="J391" t="str">
        <f>INDEX(products!$A$1:$G$49,MATCH(orders!$D391,products!$A$1:$A$49,0), MATCH(orders!J$1,products!$A$1:$G$1,0))</f>
        <v>D</v>
      </c>
      <c r="K391" s="1">
        <f>INDEX(products!$A$1:$G$49,MATCH(orders!$D391,products!$A$1:$A$49,0), MATCH(orders!K$1,products!$A$1:$G$1,0))</f>
        <v>0.5</v>
      </c>
      <c r="L391">
        <f>INDEX(products!$A$1:$G$49,MATCH(orders!$D391,products!$A$1:$A$49,0), MATCH(orders!L$1,products!$A$1:$G$1,0))</f>
        <v>7.77</v>
      </c>
      <c r="M391">
        <f t="shared" si="18"/>
        <v>23.31</v>
      </c>
      <c r="N391" t="str">
        <f t="shared" si="19"/>
        <v>Liberika</v>
      </c>
      <c r="O391" t="str">
        <f t="shared" si="20"/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 customers!$C$2:$C$1001,,0)=0,"",_xlfn.XLOOKUP(C392,customers!$A$2:$A$1001, customers!$C$2:$C$1001,,0))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 MATCH(orders!I$1,products!$A$1:$G$1,0))</f>
        <v>Exc</v>
      </c>
      <c r="J392" t="str">
        <f>INDEX(products!$A$1:$G$49,MATCH(orders!$D392,products!$A$1:$A$49,0), MATCH(orders!J$1,products!$A$1:$G$1,0))</f>
        <v>D</v>
      </c>
      <c r="K392" s="1">
        <f>INDEX(products!$A$1:$G$49,MATCH(orders!$D392,products!$A$1:$A$49,0), MATCH(orders!K$1,products!$A$1:$G$1,0))</f>
        <v>0.5</v>
      </c>
      <c r="L392">
        <f>INDEX(products!$A$1:$G$49,MATCH(orders!$D392,products!$A$1:$A$49,0), 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 customers!$C$2:$C$1001,,0)=0,"",_xlfn.XLOOKUP(C393,customers!$A$2:$A$1001, customers!$C$2:$C$1001,,0))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 MATCH(orders!I$1,products!$A$1:$G$1,0))</f>
        <v>Ara</v>
      </c>
      <c r="J393" t="str">
        <f>INDEX(products!$A$1:$G$49,MATCH(orders!$D393,products!$A$1:$A$49,0), MATCH(orders!J$1,products!$A$1:$G$1,0))</f>
        <v>M</v>
      </c>
      <c r="K393" s="1">
        <f>INDEX(products!$A$1:$G$49,MATCH(orders!$D393,products!$A$1:$A$49,0), MATCH(orders!K$1,products!$A$1:$G$1,0))</f>
        <v>0.5</v>
      </c>
      <c r="L393">
        <f>INDEX(products!$A$1:$G$49,MATCH(orders!$D393,products!$A$1:$A$49,0), MATCH(orders!L$1,products!$A$1:$G$1,0))</f>
        <v>6.75</v>
      </c>
      <c r="M393">
        <f t="shared" si="18"/>
        <v>13.5</v>
      </c>
      <c r="N393" t="str">
        <f t="shared" si="19"/>
        <v>Arabika</v>
      </c>
      <c r="O393" t="str">
        <f t="shared" si="20"/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 customers!$C$2:$C$1001,,0)=0,"",_xlfn.XLOOKUP(C394,customers!$A$2:$A$1001, customers!$C$2:$C$1001,,0))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 MATCH(orders!I$1,products!$A$1:$G$1,0))</f>
        <v>Exc</v>
      </c>
      <c r="J394" t="str">
        <f>INDEX(products!$A$1:$G$49,MATCH(orders!$D394,products!$A$1:$A$49,0), MATCH(orders!J$1,products!$A$1:$G$1,0))</f>
        <v>L</v>
      </c>
      <c r="K394" s="1">
        <f>INDEX(products!$A$1:$G$49,MATCH(orders!$D394,products!$A$1:$A$49,0), MATCH(orders!K$1,products!$A$1:$G$1,0))</f>
        <v>1</v>
      </c>
      <c r="L394">
        <f>INDEX(products!$A$1:$G$49,MATCH(orders!$D394,products!$A$1:$A$49,0), 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 customers!$C$2:$C$1001,,0)=0,"",_xlfn.XLOOKUP(C395,customers!$A$2:$A$1001, customers!$C$2:$C$1001,,0))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 MATCH(orders!I$1,products!$A$1:$G$1,0))</f>
        <v>Ara</v>
      </c>
      <c r="J395" t="str">
        <f>INDEX(products!$A$1:$G$49,MATCH(orders!$D395,products!$A$1:$A$49,0), MATCH(orders!J$1,products!$A$1:$G$1,0))</f>
        <v>L</v>
      </c>
      <c r="K395" s="1">
        <f>INDEX(products!$A$1:$G$49,MATCH(orders!$D395,products!$A$1:$A$49,0), MATCH(orders!K$1,products!$A$1:$G$1,0))</f>
        <v>0.2</v>
      </c>
      <c r="L395">
        <f>INDEX(products!$A$1:$G$49,MATCH(orders!$D395,products!$A$1:$A$49,0), MATCH(orders!L$1,products!$A$1:$G$1,0))</f>
        <v>3.8849999999999998</v>
      </c>
      <c r="M395">
        <f t="shared" si="18"/>
        <v>3.8849999999999998</v>
      </c>
      <c r="N395" t="str">
        <f t="shared" si="19"/>
        <v>Arabika</v>
      </c>
      <c r="O395" t="str">
        <f t="shared" si="20"/>
        <v>Light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 customers!$C$2:$C$1001,,0)=0,"",_xlfn.XLOOKUP(C396,customers!$A$2:$A$1001, customers!$C$2:$C$1001,,0))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 MATCH(orders!I$1,products!$A$1:$G$1,0))</f>
        <v>Rob</v>
      </c>
      <c r="J396" t="str">
        <f>INDEX(products!$A$1:$G$49,MATCH(orders!$D396,products!$A$1:$A$49,0), MATCH(orders!J$1,products!$A$1:$G$1,0))</f>
        <v>L</v>
      </c>
      <c r="K396" s="1">
        <f>INDEX(products!$A$1:$G$49,MATCH(orders!$D396,products!$A$1:$A$49,0), MATCH(orders!K$1,products!$A$1:$G$1,0))</f>
        <v>2.5</v>
      </c>
      <c r="L396">
        <f>INDEX(products!$A$1:$G$49,MATCH(orders!$D396,products!$A$1:$A$49,0), 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 customers!$C$2:$C$1001,,0)=0,"",_xlfn.XLOOKUP(C397,customers!$A$2:$A$1001, customers!$C$2:$C$1001,,0))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 MATCH(orders!I$1,products!$A$1:$G$1,0))</f>
        <v>Lib</v>
      </c>
      <c r="J397" t="str">
        <f>INDEX(products!$A$1:$G$49,MATCH(orders!$D397,products!$A$1:$A$49,0), MATCH(orders!J$1,products!$A$1:$G$1,0))</f>
        <v>D</v>
      </c>
      <c r="K397" s="1">
        <f>INDEX(products!$A$1:$G$49,MATCH(orders!$D397,products!$A$1:$A$49,0), MATCH(orders!K$1,products!$A$1:$G$1,0))</f>
        <v>0.5</v>
      </c>
      <c r="L397">
        <f>INDEX(products!$A$1:$G$49,MATCH(orders!$D397,products!$A$1:$A$49,0), MATCH(orders!L$1,products!$A$1:$G$1,0))</f>
        <v>7.77</v>
      </c>
      <c r="M397">
        <f t="shared" si="18"/>
        <v>46.62</v>
      </c>
      <c r="N397" t="str">
        <f t="shared" si="19"/>
        <v>Liberika</v>
      </c>
      <c r="O397" t="str">
        <f t="shared" si="20"/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 customers!$C$2:$C$1001,,0)=0,"",_xlfn.XLOOKUP(C398,customers!$A$2:$A$1001, customers!$C$2:$C$1001,,0))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 MATCH(orders!I$1,products!$A$1:$G$1,0))</f>
        <v>Ara</v>
      </c>
      <c r="J398" t="str">
        <f>INDEX(products!$A$1:$G$49,MATCH(orders!$D398,products!$A$1:$A$49,0), MATCH(orders!J$1,products!$A$1:$G$1,0))</f>
        <v>L</v>
      </c>
      <c r="K398" s="1">
        <f>INDEX(products!$A$1:$G$49,MATCH(orders!$D398,products!$A$1:$A$49,0), MATCH(orders!K$1,products!$A$1:$G$1,0))</f>
        <v>0.5</v>
      </c>
      <c r="L398">
        <f>INDEX(products!$A$1:$G$49,MATCH(orders!$D398,products!$A$1:$A$49,0), MATCH(orders!L$1,products!$A$1:$G$1,0))</f>
        <v>7.77</v>
      </c>
      <c r="M398">
        <f t="shared" si="18"/>
        <v>38.849999999999994</v>
      </c>
      <c r="N398" t="str">
        <f t="shared" si="19"/>
        <v>Arabika</v>
      </c>
      <c r="O398" t="str">
        <f t="shared" si="20"/>
        <v>Light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 customers!$C$2:$C$1001,,0)=0,"",_xlfn.XLOOKUP(C399,customers!$A$2:$A$1001, customers!$C$2:$C$1001,,0))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 MATCH(orders!I$1,products!$A$1:$G$1,0))</f>
        <v>Lib</v>
      </c>
      <c r="J399" t="str">
        <f>INDEX(products!$A$1:$G$49,MATCH(orders!$D399,products!$A$1:$A$49,0), MATCH(orders!J$1,products!$A$1:$G$1,0))</f>
        <v>D</v>
      </c>
      <c r="K399" s="1">
        <f>INDEX(products!$A$1:$G$49,MATCH(orders!$D399,products!$A$1:$A$49,0), MATCH(orders!K$1,products!$A$1:$G$1,0))</f>
        <v>0.5</v>
      </c>
      <c r="L399">
        <f>INDEX(products!$A$1:$G$49,MATCH(orders!$D399,products!$A$1:$A$49,0), MATCH(orders!L$1,products!$A$1:$G$1,0))</f>
        <v>7.77</v>
      </c>
      <c r="M399">
        <f t="shared" si="18"/>
        <v>31.08</v>
      </c>
      <c r="N399" t="str">
        <f t="shared" si="19"/>
        <v>Liberika</v>
      </c>
      <c r="O399" t="str">
        <f t="shared" si="20"/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 customers!$C$2:$C$1001,,0)=0,"",_xlfn.XLOOKUP(C400,customers!$A$2:$A$1001, customers!$C$2:$C$1001,,0))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 MATCH(orders!I$1,products!$A$1:$G$1,0))</f>
        <v>Ara</v>
      </c>
      <c r="J400" t="str">
        <f>INDEX(products!$A$1:$G$49,MATCH(orders!$D400,products!$A$1:$A$49,0), MATCH(orders!J$1,products!$A$1:$G$1,0))</f>
        <v>D</v>
      </c>
      <c r="K400" s="1">
        <f>INDEX(products!$A$1:$G$49,MATCH(orders!$D400,products!$A$1:$A$49,0), MATCH(orders!K$1,products!$A$1:$G$1,0))</f>
        <v>0.2</v>
      </c>
      <c r="L400">
        <f>INDEX(products!$A$1:$G$49,MATCH(orders!$D400,products!$A$1:$A$49,0), MATCH(orders!L$1,products!$A$1:$G$1,0))</f>
        <v>2.9849999999999999</v>
      </c>
      <c r="M400">
        <f t="shared" si="18"/>
        <v>17.91</v>
      </c>
      <c r="N400" t="str">
        <f t="shared" si="19"/>
        <v>Arabika</v>
      </c>
      <c r="O400" t="str">
        <f t="shared" si="20"/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 customers!$C$2:$C$1001,,0)=0,"",_xlfn.XLOOKUP(C401,customers!$A$2:$A$1001, customers!$C$2:$C$1001,,0))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 MATCH(orders!I$1,products!$A$1:$G$1,0))</f>
        <v>Exc</v>
      </c>
      <c r="J401" t="str">
        <f>INDEX(products!$A$1:$G$49,MATCH(orders!$D401,products!$A$1:$A$49,0), MATCH(orders!J$1,products!$A$1:$G$1,0))</f>
        <v>D</v>
      </c>
      <c r="K401" s="1">
        <f>INDEX(products!$A$1:$G$49,MATCH(orders!$D401,products!$A$1:$A$49,0), MATCH(orders!K$1,products!$A$1:$G$1,0))</f>
        <v>2.5</v>
      </c>
      <c r="L401">
        <f>INDEX(products!$A$1:$G$49,MATCH(orders!$D401,products!$A$1:$A$49,0), 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 customers!$C$2:$C$1001,,0)=0,"",_xlfn.XLOOKUP(C402,customers!$A$2:$A$1001, customers!$C$2:$C$1001,,0))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 MATCH(orders!I$1,products!$A$1:$G$1,0))</f>
        <v>Lib</v>
      </c>
      <c r="J402" t="str">
        <f>INDEX(products!$A$1:$G$49,MATCH(orders!$D402,products!$A$1:$A$49,0), MATCH(orders!J$1,products!$A$1:$G$1,0))</f>
        <v>L</v>
      </c>
      <c r="K402" s="1">
        <f>INDEX(products!$A$1:$G$49,MATCH(orders!$D402,products!$A$1:$A$49,0), MATCH(orders!K$1,products!$A$1:$G$1,0))</f>
        <v>1</v>
      </c>
      <c r="L402">
        <f>INDEX(products!$A$1:$G$49,MATCH(orders!$D402,products!$A$1:$A$49,0), MATCH(orders!L$1,products!$A$1:$G$1,0))</f>
        <v>15.85</v>
      </c>
      <c r="M402">
        <f t="shared" si="18"/>
        <v>63.4</v>
      </c>
      <c r="N402" t="str">
        <f t="shared" si="19"/>
        <v>Liberika</v>
      </c>
      <c r="O402" t="str">
        <f t="shared" si="20"/>
        <v>Light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 customers!$C$2:$C$1001,,0)=0,"",_xlfn.XLOOKUP(C403,customers!$A$2:$A$1001, customers!$C$2:$C$1001,,0))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 MATCH(orders!I$1,products!$A$1:$G$1,0))</f>
        <v>Lib</v>
      </c>
      <c r="J403" t="str">
        <f>INDEX(products!$A$1:$G$49,MATCH(orders!$D403,products!$A$1:$A$49,0), MATCH(orders!J$1,products!$A$1:$G$1,0))</f>
        <v>M</v>
      </c>
      <c r="K403" s="1">
        <f>INDEX(products!$A$1:$G$49,MATCH(orders!$D403,products!$A$1:$A$49,0), MATCH(orders!K$1,products!$A$1:$G$1,0))</f>
        <v>0.2</v>
      </c>
      <c r="L403">
        <f>INDEX(products!$A$1:$G$49,MATCH(orders!$D403,products!$A$1:$A$49,0), MATCH(orders!L$1,products!$A$1:$G$1,0))</f>
        <v>4.3650000000000002</v>
      </c>
      <c r="M403">
        <f t="shared" si="18"/>
        <v>8.73</v>
      </c>
      <c r="N403" t="str">
        <f t="shared" si="19"/>
        <v>Liberika</v>
      </c>
      <c r="O403" t="str">
        <f t="shared" si="20"/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 customers!$C$2:$C$1001,,0)=0,"",_xlfn.XLOOKUP(C404,customers!$A$2:$A$1001, customers!$C$2:$C$1001,,0))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 MATCH(orders!I$1,products!$A$1:$G$1,0))</f>
        <v>Rob</v>
      </c>
      <c r="J404" t="str">
        <f>INDEX(products!$A$1:$G$49,MATCH(orders!$D404,products!$A$1:$A$49,0), MATCH(orders!J$1,products!$A$1:$G$1,0))</f>
        <v>D</v>
      </c>
      <c r="K404" s="1">
        <f>INDEX(products!$A$1:$G$49,MATCH(orders!$D404,products!$A$1:$A$49,0), MATCH(orders!K$1,products!$A$1:$G$1,0))</f>
        <v>1</v>
      </c>
      <c r="L404">
        <f>INDEX(products!$A$1:$G$49,MATCH(orders!$D404,products!$A$1:$A$49,0), 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 customers!$C$2:$C$1001,,0)=0,"",_xlfn.XLOOKUP(C405,customers!$A$2:$A$1001, customers!$C$2:$C$1001,,0))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 MATCH(orders!I$1,products!$A$1:$G$1,0))</f>
        <v>Lib</v>
      </c>
      <c r="J405" t="str">
        <f>INDEX(products!$A$1:$G$49,MATCH(orders!$D405,products!$A$1:$A$49,0), MATCH(orders!J$1,products!$A$1:$G$1,0))</f>
        <v>L</v>
      </c>
      <c r="K405" s="1">
        <f>INDEX(products!$A$1:$G$49,MATCH(orders!$D405,products!$A$1:$A$49,0), MATCH(orders!K$1,products!$A$1:$G$1,0))</f>
        <v>0.2</v>
      </c>
      <c r="L405">
        <f>INDEX(products!$A$1:$G$49,MATCH(orders!$D405,products!$A$1:$A$49,0), MATCH(orders!L$1,products!$A$1:$G$1,0))</f>
        <v>4.7549999999999999</v>
      </c>
      <c r="M405">
        <f t="shared" si="18"/>
        <v>9.51</v>
      </c>
      <c r="N405" t="str">
        <f t="shared" si="19"/>
        <v>Liberika</v>
      </c>
      <c r="O405" t="str">
        <f t="shared" si="20"/>
        <v>Light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 customers!$C$2:$C$1001,,0)=0,"",_xlfn.XLOOKUP(C406,customers!$A$2:$A$1001, customers!$C$2:$C$1001,,0))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 MATCH(orders!I$1,products!$A$1:$G$1,0))</f>
        <v>Ara</v>
      </c>
      <c r="J406" t="str">
        <f>INDEX(products!$A$1:$G$49,MATCH(orders!$D406,products!$A$1:$A$49,0), MATCH(orders!J$1,products!$A$1:$G$1,0))</f>
        <v>D</v>
      </c>
      <c r="K406" s="1">
        <f>INDEX(products!$A$1:$G$49,MATCH(orders!$D406,products!$A$1:$A$49,0), MATCH(orders!K$1,products!$A$1:$G$1,0))</f>
        <v>1</v>
      </c>
      <c r="L406">
        <f>INDEX(products!$A$1:$G$49,MATCH(orders!$D406,products!$A$1:$A$49,0), MATCH(orders!L$1,products!$A$1:$G$1,0))</f>
        <v>9.9499999999999993</v>
      </c>
      <c r="M406">
        <f t="shared" si="18"/>
        <v>39.799999999999997</v>
      </c>
      <c r="N406" t="str">
        <f t="shared" si="19"/>
        <v>Arabika</v>
      </c>
      <c r="O406" t="str">
        <f t="shared" si="20"/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 customers!$C$2:$C$1001,,0)=0,"",_xlfn.XLOOKUP(C407,customers!$A$2:$A$1001, customers!$C$2:$C$1001,,0))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 MATCH(orders!I$1,products!$A$1:$G$1,0))</f>
        <v>Exc</v>
      </c>
      <c r="J407" t="str">
        <f>INDEX(products!$A$1:$G$49,MATCH(orders!$D407,products!$A$1:$A$49,0), MATCH(orders!J$1,products!$A$1:$G$1,0))</f>
        <v>M</v>
      </c>
      <c r="K407" s="1">
        <f>INDEX(products!$A$1:$G$49,MATCH(orders!$D407,products!$A$1:$A$49,0), MATCH(orders!K$1,products!$A$1:$G$1,0))</f>
        <v>0.5</v>
      </c>
      <c r="L407">
        <f>INDEX(products!$A$1:$G$49,MATCH(orders!$D407,products!$A$1:$A$49,0), 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 customers!$C$2:$C$1001,,0)=0,"",_xlfn.XLOOKUP(C408,customers!$A$2:$A$1001, customers!$C$2:$C$1001,,0))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 MATCH(orders!I$1,products!$A$1:$G$1,0))</f>
        <v>Exc</v>
      </c>
      <c r="J408" t="str">
        <f>INDEX(products!$A$1:$G$49,MATCH(orders!$D408,products!$A$1:$A$49,0), MATCH(orders!J$1,products!$A$1:$G$1,0))</f>
        <v>M</v>
      </c>
      <c r="K408" s="1">
        <f>INDEX(products!$A$1:$G$49,MATCH(orders!$D408,products!$A$1:$A$49,0), MATCH(orders!K$1,products!$A$1:$G$1,0))</f>
        <v>1</v>
      </c>
      <c r="L408">
        <f>INDEX(products!$A$1:$G$49,MATCH(orders!$D408,products!$A$1:$A$49,0), 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 customers!$C$2:$C$1001,,0)=0,"",_xlfn.XLOOKUP(C409,customers!$A$2:$A$1001, customers!$C$2:$C$1001,,0))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 MATCH(orders!I$1,products!$A$1:$G$1,0))</f>
        <v>Exc</v>
      </c>
      <c r="J409" t="str">
        <f>INDEX(products!$A$1:$G$49,MATCH(orders!$D409,products!$A$1:$A$49,0), MATCH(orders!J$1,products!$A$1:$G$1,0))</f>
        <v>M</v>
      </c>
      <c r="K409" s="1">
        <f>INDEX(products!$A$1:$G$49,MATCH(orders!$D409,products!$A$1:$A$49,0), MATCH(orders!K$1,products!$A$1:$G$1,0))</f>
        <v>0.5</v>
      </c>
      <c r="L409">
        <f>INDEX(products!$A$1:$G$49,MATCH(orders!$D409,products!$A$1:$A$49,0), 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 customers!$C$2:$C$1001,,0)=0,"",_xlfn.XLOOKUP(C410,customers!$A$2:$A$1001, customers!$C$2:$C$1001,,0))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 MATCH(orders!I$1,products!$A$1:$G$1,0))</f>
        <v>Ara</v>
      </c>
      <c r="J410" t="str">
        <f>INDEX(products!$A$1:$G$49,MATCH(orders!$D410,products!$A$1:$A$49,0), MATCH(orders!J$1,products!$A$1:$G$1,0))</f>
        <v>M</v>
      </c>
      <c r="K410" s="1">
        <f>INDEX(products!$A$1:$G$49,MATCH(orders!$D410,products!$A$1:$A$49,0), MATCH(orders!K$1,products!$A$1:$G$1,0))</f>
        <v>2.5</v>
      </c>
      <c r="L410">
        <f>INDEX(products!$A$1:$G$49,MATCH(orders!$D410,products!$A$1:$A$49,0), MATCH(orders!L$1,products!$A$1:$G$1,0))</f>
        <v>25.874999999999996</v>
      </c>
      <c r="M410">
        <f t="shared" si="18"/>
        <v>51.749999999999993</v>
      </c>
      <c r="N410" t="str">
        <f t="shared" si="19"/>
        <v>Arabika</v>
      </c>
      <c r="O410" t="str">
        <f t="shared" si="20"/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 customers!$C$2:$C$1001,,0)=0,"",_xlfn.XLOOKUP(C411,customers!$A$2:$A$1001, customers!$C$2:$C$1001,,0))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 MATCH(orders!I$1,products!$A$1:$G$1,0))</f>
        <v>Lib</v>
      </c>
      <c r="J411" t="str">
        <f>INDEX(products!$A$1:$G$49,MATCH(orders!$D411,products!$A$1:$A$49,0), MATCH(orders!J$1,products!$A$1:$G$1,0))</f>
        <v>L</v>
      </c>
      <c r="K411" s="1">
        <f>INDEX(products!$A$1:$G$49,MATCH(orders!$D411,products!$A$1:$A$49,0), MATCH(orders!K$1,products!$A$1:$G$1,0))</f>
        <v>1</v>
      </c>
      <c r="L411">
        <f>INDEX(products!$A$1:$G$49,MATCH(orders!$D411,products!$A$1:$A$49,0), MATCH(orders!L$1,products!$A$1:$G$1,0))</f>
        <v>15.85</v>
      </c>
      <c r="M411">
        <f t="shared" si="18"/>
        <v>47.55</v>
      </c>
      <c r="N411" t="str">
        <f t="shared" si="19"/>
        <v>Liberika</v>
      </c>
      <c r="O411" t="str">
        <f t="shared" si="20"/>
        <v>Light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 customers!$C$2:$C$1001,,0)=0,"",_xlfn.XLOOKUP(C412,customers!$A$2:$A$1001, customers!$C$2:$C$1001,,0))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 MATCH(orders!I$1,products!$A$1:$G$1,0))</f>
        <v>Ara</v>
      </c>
      <c r="J412" t="str">
        <f>INDEX(products!$A$1:$G$49,MATCH(orders!$D412,products!$A$1:$A$49,0), MATCH(orders!J$1,products!$A$1:$G$1,0))</f>
        <v>L</v>
      </c>
      <c r="K412" s="1">
        <f>INDEX(products!$A$1:$G$49,MATCH(orders!$D412,products!$A$1:$A$49,0), MATCH(orders!K$1,products!$A$1:$G$1,0))</f>
        <v>0.2</v>
      </c>
      <c r="L412">
        <f>INDEX(products!$A$1:$G$49,MATCH(orders!$D412,products!$A$1:$A$49,0), MATCH(orders!L$1,products!$A$1:$G$1,0))</f>
        <v>3.8849999999999998</v>
      </c>
      <c r="M412">
        <f t="shared" si="18"/>
        <v>15.54</v>
      </c>
      <c r="N412" t="str">
        <f t="shared" si="19"/>
        <v>Arabika</v>
      </c>
      <c r="O412" t="str">
        <f t="shared" si="20"/>
        <v>Light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 customers!$C$2:$C$1001,,0)=0,"",_xlfn.XLOOKUP(C413,customers!$A$2:$A$1001, customers!$C$2:$C$1001,,0))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 MATCH(orders!I$1,products!$A$1:$G$1,0))</f>
        <v>Lib</v>
      </c>
      <c r="J413" t="str">
        <f>INDEX(products!$A$1:$G$49,MATCH(orders!$D413,products!$A$1:$A$49,0), MATCH(orders!J$1,products!$A$1:$G$1,0))</f>
        <v>M</v>
      </c>
      <c r="K413" s="1">
        <f>INDEX(products!$A$1:$G$49,MATCH(orders!$D413,products!$A$1:$A$49,0), MATCH(orders!K$1,products!$A$1:$G$1,0))</f>
        <v>1</v>
      </c>
      <c r="L413">
        <f>INDEX(products!$A$1:$G$49,MATCH(orders!$D413,products!$A$1:$A$49,0), MATCH(orders!L$1,products!$A$1:$G$1,0))</f>
        <v>14.55</v>
      </c>
      <c r="M413">
        <f t="shared" si="18"/>
        <v>87.300000000000011</v>
      </c>
      <c r="N413" t="str">
        <f t="shared" si="19"/>
        <v>Liberika</v>
      </c>
      <c r="O413" t="str">
        <f t="shared" si="20"/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 customers!$C$2:$C$1001,,0)=0,"",_xlfn.XLOOKUP(C414,customers!$A$2:$A$1001, customers!$C$2:$C$1001,,0))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 MATCH(orders!I$1,products!$A$1:$G$1,0))</f>
        <v>Ara</v>
      </c>
      <c r="J414" t="str">
        <f>INDEX(products!$A$1:$G$49,MATCH(orders!$D414,products!$A$1:$A$49,0), MATCH(orders!J$1,products!$A$1:$G$1,0))</f>
        <v>M</v>
      </c>
      <c r="K414" s="1">
        <f>INDEX(products!$A$1:$G$49,MATCH(orders!$D414,products!$A$1:$A$49,0), MATCH(orders!K$1,products!$A$1:$G$1,0))</f>
        <v>1</v>
      </c>
      <c r="L414">
        <f>INDEX(products!$A$1:$G$49,MATCH(orders!$D414,products!$A$1:$A$49,0), MATCH(orders!L$1,products!$A$1:$G$1,0))</f>
        <v>11.25</v>
      </c>
      <c r="M414">
        <f t="shared" si="18"/>
        <v>56.25</v>
      </c>
      <c r="N414" t="str">
        <f t="shared" si="19"/>
        <v>Arabika</v>
      </c>
      <c r="O414" t="str">
        <f t="shared" si="20"/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 customers!$C$2:$C$1001,,0)=0,"",_xlfn.XLOOKUP(C415,customers!$A$2:$A$1001, customers!$C$2:$C$1001,,0))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 MATCH(orders!I$1,products!$A$1:$G$1,0))</f>
        <v>Lib</v>
      </c>
      <c r="J415" t="str">
        <f>INDEX(products!$A$1:$G$49,MATCH(orders!$D415,products!$A$1:$A$49,0), MATCH(orders!J$1,products!$A$1:$G$1,0))</f>
        <v>L</v>
      </c>
      <c r="K415" s="1">
        <f>INDEX(products!$A$1:$G$49,MATCH(orders!$D415,products!$A$1:$A$49,0), MATCH(orders!K$1,products!$A$1:$G$1,0))</f>
        <v>2.5</v>
      </c>
      <c r="L415">
        <f>INDEX(products!$A$1:$G$49,MATCH(orders!$D415,products!$A$1:$A$49,0), MATCH(orders!L$1,products!$A$1:$G$1,0))</f>
        <v>36.454999999999998</v>
      </c>
      <c r="M415">
        <f t="shared" si="18"/>
        <v>36.454999999999998</v>
      </c>
      <c r="N415" t="str">
        <f t="shared" si="19"/>
        <v>Liberika</v>
      </c>
      <c r="O415" t="str">
        <f t="shared" si="20"/>
        <v>Light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 customers!$C$2:$C$1001,,0)=0,"",_xlfn.XLOOKUP(C416,customers!$A$2:$A$1001, customers!$C$2:$C$1001,,0))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 MATCH(orders!I$1,products!$A$1:$G$1,0))</f>
        <v>Rob</v>
      </c>
      <c r="J416" t="str">
        <f>INDEX(products!$A$1:$G$49,MATCH(orders!$D416,products!$A$1:$A$49,0), MATCH(orders!J$1,products!$A$1:$G$1,0))</f>
        <v>L</v>
      </c>
      <c r="K416" s="1">
        <f>INDEX(products!$A$1:$G$49,MATCH(orders!$D416,products!$A$1:$A$49,0), MATCH(orders!K$1,products!$A$1:$G$1,0))</f>
        <v>0.2</v>
      </c>
      <c r="L416">
        <f>INDEX(products!$A$1:$G$49,MATCH(orders!$D416,products!$A$1:$A$49,0), 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 customers!$C$2:$C$1001,,0)=0,"",_xlfn.XLOOKUP(C417,customers!$A$2:$A$1001, customers!$C$2:$C$1001,,0))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 MATCH(orders!I$1,products!$A$1:$G$1,0))</f>
        <v>Rob</v>
      </c>
      <c r="J417" t="str">
        <f>INDEX(products!$A$1:$G$49,MATCH(orders!$D417,products!$A$1:$A$49,0), MATCH(orders!J$1,products!$A$1:$G$1,0))</f>
        <v>M</v>
      </c>
      <c r="K417" s="1">
        <f>INDEX(products!$A$1:$G$49,MATCH(orders!$D417,products!$A$1:$A$49,0), MATCH(orders!K$1,products!$A$1:$G$1,0))</f>
        <v>0.2</v>
      </c>
      <c r="L417">
        <f>INDEX(products!$A$1:$G$49,MATCH(orders!$D417,products!$A$1:$A$49,0), 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 customers!$C$2:$C$1001,,0)=0,"",_xlfn.XLOOKUP(C418,customers!$A$2:$A$1001, customers!$C$2:$C$1001,,0))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 MATCH(orders!I$1,products!$A$1:$G$1,0))</f>
        <v>Ara</v>
      </c>
      <c r="J418" t="str">
        <f>INDEX(products!$A$1:$G$49,MATCH(orders!$D418,products!$A$1:$A$49,0), MATCH(orders!J$1,products!$A$1:$G$1,0))</f>
        <v>L</v>
      </c>
      <c r="K418" s="1">
        <f>INDEX(products!$A$1:$G$49,MATCH(orders!$D418,products!$A$1:$A$49,0), MATCH(orders!K$1,products!$A$1:$G$1,0))</f>
        <v>0.5</v>
      </c>
      <c r="L418">
        <f>INDEX(products!$A$1:$G$49,MATCH(orders!$D418,products!$A$1:$A$49,0), MATCH(orders!L$1,products!$A$1:$G$1,0))</f>
        <v>7.77</v>
      </c>
      <c r="M418">
        <f t="shared" si="18"/>
        <v>23.31</v>
      </c>
      <c r="N418" t="str">
        <f t="shared" si="19"/>
        <v>Arabika</v>
      </c>
      <c r="O418" t="str">
        <f t="shared" si="20"/>
        <v>Light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 customers!$C$2:$C$1001,,0)=0,"",_xlfn.XLOOKUP(C419,customers!$A$2:$A$1001, customers!$C$2:$C$1001,,0))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 MATCH(orders!I$1,products!$A$1:$G$1,0))</f>
        <v>Ara</v>
      </c>
      <c r="J419" t="str">
        <f>INDEX(products!$A$1:$G$49,MATCH(orders!$D419,products!$A$1:$A$49,0), MATCH(orders!J$1,products!$A$1:$G$1,0))</f>
        <v>L</v>
      </c>
      <c r="K419" s="1">
        <f>INDEX(products!$A$1:$G$49,MATCH(orders!$D419,products!$A$1:$A$49,0), MATCH(orders!K$1,products!$A$1:$G$1,0))</f>
        <v>2.5</v>
      </c>
      <c r="L419">
        <f>INDEX(products!$A$1:$G$49,MATCH(orders!$D419,products!$A$1:$A$49,0), MATCH(orders!L$1,products!$A$1:$G$1,0))</f>
        <v>29.784999999999997</v>
      </c>
      <c r="M419">
        <f t="shared" si="18"/>
        <v>29.784999999999997</v>
      </c>
      <c r="N419" t="str">
        <f t="shared" si="19"/>
        <v>Arabika</v>
      </c>
      <c r="O419" t="str">
        <f t="shared" si="20"/>
        <v>Light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 customers!$C$2:$C$1001,,0)=0,"",_xlfn.XLOOKUP(C420,customers!$A$2:$A$1001, customers!$C$2:$C$1001,,0))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 MATCH(orders!I$1,products!$A$1:$G$1,0))</f>
        <v>Ara</v>
      </c>
      <c r="J420" t="str">
        <f>INDEX(products!$A$1:$G$49,MATCH(orders!$D420,products!$A$1:$A$49,0), MATCH(orders!J$1,products!$A$1:$G$1,0))</f>
        <v>L</v>
      </c>
      <c r="K420" s="1">
        <f>INDEX(products!$A$1:$G$49,MATCH(orders!$D420,products!$A$1:$A$49,0), MATCH(orders!K$1,products!$A$1:$G$1,0))</f>
        <v>2.5</v>
      </c>
      <c r="L420">
        <f>INDEX(products!$A$1:$G$49,MATCH(orders!$D420,products!$A$1:$A$49,0), MATCH(orders!L$1,products!$A$1:$G$1,0))</f>
        <v>29.784999999999997</v>
      </c>
      <c r="M420">
        <f t="shared" si="18"/>
        <v>148.92499999999998</v>
      </c>
      <c r="N420" t="str">
        <f t="shared" si="19"/>
        <v>Arabika</v>
      </c>
      <c r="O420" t="str">
        <f t="shared" si="20"/>
        <v>Light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 customers!$C$2:$C$1001,,0)=0,"",_xlfn.XLOOKUP(C421,customers!$A$2:$A$1001, customers!$C$2:$C$1001,,0))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 MATCH(orders!I$1,products!$A$1:$G$1,0))</f>
        <v>Lib</v>
      </c>
      <c r="J421" t="str">
        <f>INDEX(products!$A$1:$G$49,MATCH(orders!$D421,products!$A$1:$A$49,0), MATCH(orders!J$1,products!$A$1:$G$1,0))</f>
        <v>M</v>
      </c>
      <c r="K421" s="1">
        <f>INDEX(products!$A$1:$G$49,MATCH(orders!$D421,products!$A$1:$A$49,0), MATCH(orders!K$1,products!$A$1:$G$1,0))</f>
        <v>0.5</v>
      </c>
      <c r="L421">
        <f>INDEX(products!$A$1:$G$49,MATCH(orders!$D421,products!$A$1:$A$49,0), MATCH(orders!L$1,products!$A$1:$G$1,0))</f>
        <v>8.73</v>
      </c>
      <c r="M421">
        <f t="shared" si="18"/>
        <v>8.73</v>
      </c>
      <c r="N421" t="str">
        <f t="shared" si="19"/>
        <v>Liberika</v>
      </c>
      <c r="O421" t="str">
        <f t="shared" si="20"/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 customers!$C$2:$C$1001,,0)=0,"",_xlfn.XLOOKUP(C422,customers!$A$2:$A$1001, customers!$C$2:$C$1001,,0))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 MATCH(orders!I$1,products!$A$1:$G$1,0))</f>
        <v>Lib</v>
      </c>
      <c r="J422" t="str">
        <f>INDEX(products!$A$1:$G$49,MATCH(orders!$D422,products!$A$1:$A$49,0), MATCH(orders!J$1,products!$A$1:$G$1,0))</f>
        <v>D</v>
      </c>
      <c r="K422" s="1">
        <f>INDEX(products!$A$1:$G$49,MATCH(orders!$D422,products!$A$1:$A$49,0), MATCH(orders!K$1,products!$A$1:$G$1,0))</f>
        <v>0.5</v>
      </c>
      <c r="L422">
        <f>INDEX(products!$A$1:$G$49,MATCH(orders!$D422,products!$A$1:$A$49,0), MATCH(orders!L$1,products!$A$1:$G$1,0))</f>
        <v>7.77</v>
      </c>
      <c r="M422">
        <f t="shared" si="18"/>
        <v>31.08</v>
      </c>
      <c r="N422" t="str">
        <f t="shared" si="19"/>
        <v>Liberika</v>
      </c>
      <c r="O422" t="str">
        <f t="shared" si="20"/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 customers!$C$2:$C$1001,,0)=0,"",_xlfn.XLOOKUP(C423,customers!$A$2:$A$1001, customers!$C$2:$C$1001,,0))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 MATCH(orders!I$1,products!$A$1:$G$1,0))</f>
        <v>Ara</v>
      </c>
      <c r="J423" t="str">
        <f>INDEX(products!$A$1:$G$49,MATCH(orders!$D423,products!$A$1:$A$49,0), MATCH(orders!J$1,products!$A$1:$G$1,0))</f>
        <v>D</v>
      </c>
      <c r="K423" s="1">
        <f>INDEX(products!$A$1:$G$49,MATCH(orders!$D423,products!$A$1:$A$49,0), MATCH(orders!K$1,products!$A$1:$G$1,0))</f>
        <v>2.5</v>
      </c>
      <c r="L423">
        <f>INDEX(products!$A$1:$G$49,MATCH(orders!$D423,products!$A$1:$A$49,0), MATCH(orders!L$1,products!$A$1:$G$1,0))</f>
        <v>22.884999999999998</v>
      </c>
      <c r="M423">
        <f t="shared" si="18"/>
        <v>137.31</v>
      </c>
      <c r="N423" t="str">
        <f t="shared" si="19"/>
        <v>Arabika</v>
      </c>
      <c r="O423" t="str">
        <f t="shared" si="20"/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 customers!$C$2:$C$1001,,0)=0,"",_xlfn.XLOOKUP(C424,customers!$A$2:$A$1001, customers!$C$2:$C$1001,,0))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 MATCH(orders!I$1,products!$A$1:$G$1,0))</f>
        <v>Ara</v>
      </c>
      <c r="J424" t="str">
        <f>INDEX(products!$A$1:$G$49,MATCH(orders!$D424,products!$A$1:$A$49,0), MATCH(orders!J$1,products!$A$1:$G$1,0))</f>
        <v>D</v>
      </c>
      <c r="K424" s="1">
        <f>INDEX(products!$A$1:$G$49,MATCH(orders!$D424,products!$A$1:$A$49,0), MATCH(orders!K$1,products!$A$1:$G$1,0))</f>
        <v>0.5</v>
      </c>
      <c r="L424">
        <f>INDEX(products!$A$1:$G$49,MATCH(orders!$D424,products!$A$1:$A$49,0), MATCH(orders!L$1,products!$A$1:$G$1,0))</f>
        <v>5.97</v>
      </c>
      <c r="M424">
        <f t="shared" si="18"/>
        <v>29.849999999999998</v>
      </c>
      <c r="N424" t="str">
        <f t="shared" si="19"/>
        <v>Arabika</v>
      </c>
      <c r="O424" t="str">
        <f t="shared" si="20"/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 customers!$C$2:$C$1001,,0)=0,"",_xlfn.XLOOKUP(C425,customers!$A$2:$A$1001, customers!$C$2:$C$1001,,0))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 MATCH(orders!I$1,products!$A$1:$G$1,0))</f>
        <v>Rob</v>
      </c>
      <c r="J425" t="str">
        <f>INDEX(products!$A$1:$G$49,MATCH(orders!$D425,products!$A$1:$A$49,0), MATCH(orders!J$1,products!$A$1:$G$1,0))</f>
        <v>M</v>
      </c>
      <c r="K425" s="1">
        <f>INDEX(products!$A$1:$G$49,MATCH(orders!$D425,products!$A$1:$A$49,0), MATCH(orders!K$1,products!$A$1:$G$1,0))</f>
        <v>0.5</v>
      </c>
      <c r="L425">
        <f>INDEX(products!$A$1:$G$49,MATCH(orders!$D425,products!$A$1:$A$49,0), 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 customers!$C$2:$C$1001,,0)=0,"",_xlfn.XLOOKUP(C426,customers!$A$2:$A$1001, customers!$C$2:$C$1001,,0))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 MATCH(orders!I$1,products!$A$1:$G$1,0))</f>
        <v>Exc</v>
      </c>
      <c r="J426" t="str">
        <f>INDEX(products!$A$1:$G$49,MATCH(orders!$D426,products!$A$1:$A$49,0), MATCH(orders!J$1,products!$A$1:$G$1,0))</f>
        <v>L</v>
      </c>
      <c r="K426" s="1">
        <f>INDEX(products!$A$1:$G$49,MATCH(orders!$D426,products!$A$1:$A$49,0), MATCH(orders!K$1,products!$A$1:$G$1,0))</f>
        <v>0.5</v>
      </c>
      <c r="L426">
        <f>INDEX(products!$A$1:$G$49,MATCH(orders!$D426,products!$A$1:$A$49,0), 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 customers!$C$2:$C$1001,,0)=0,"",_xlfn.XLOOKUP(C427,customers!$A$2:$A$1001, customers!$C$2:$C$1001,,0))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 MATCH(orders!I$1,products!$A$1:$G$1,0))</f>
        <v>Rob</v>
      </c>
      <c r="J427" t="str">
        <f>INDEX(products!$A$1:$G$49,MATCH(orders!$D427,products!$A$1:$A$49,0), MATCH(orders!J$1,products!$A$1:$G$1,0))</f>
        <v>D</v>
      </c>
      <c r="K427" s="1">
        <f>INDEX(products!$A$1:$G$49,MATCH(orders!$D427,products!$A$1:$A$49,0), MATCH(orders!K$1,products!$A$1:$G$1,0))</f>
        <v>1</v>
      </c>
      <c r="L427">
        <f>INDEX(products!$A$1:$G$49,MATCH(orders!$D427,products!$A$1:$A$49,0), 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 customers!$C$2:$C$1001,,0)=0,"",_xlfn.XLOOKUP(C428,customers!$A$2:$A$1001, customers!$C$2:$C$1001,,0))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 MATCH(orders!I$1,products!$A$1:$G$1,0))</f>
        <v>Rob</v>
      </c>
      <c r="J428" t="str">
        <f>INDEX(products!$A$1:$G$49,MATCH(orders!$D428,products!$A$1:$A$49,0), MATCH(orders!J$1,products!$A$1:$G$1,0))</f>
        <v>L</v>
      </c>
      <c r="K428" s="1">
        <f>INDEX(products!$A$1:$G$49,MATCH(orders!$D428,products!$A$1:$A$49,0), MATCH(orders!K$1,products!$A$1:$G$1,0))</f>
        <v>0.2</v>
      </c>
      <c r="L428">
        <f>INDEX(products!$A$1:$G$49,MATCH(orders!$D428,products!$A$1:$A$49,0), 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 customers!$C$2:$C$1001,,0)=0,"",_xlfn.XLOOKUP(C429,customers!$A$2:$A$1001, customers!$C$2:$C$1001,,0))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 MATCH(orders!I$1,products!$A$1:$G$1,0))</f>
        <v>Ara</v>
      </c>
      <c r="J429" t="str">
        <f>INDEX(products!$A$1:$G$49,MATCH(orders!$D429,products!$A$1:$A$49,0), MATCH(orders!J$1,products!$A$1:$G$1,0))</f>
        <v>M</v>
      </c>
      <c r="K429" s="1">
        <f>INDEX(products!$A$1:$G$49,MATCH(orders!$D429,products!$A$1:$A$49,0), MATCH(orders!K$1,products!$A$1:$G$1,0))</f>
        <v>2.5</v>
      </c>
      <c r="L429">
        <f>INDEX(products!$A$1:$G$49,MATCH(orders!$D429,products!$A$1:$A$49,0), MATCH(orders!L$1,products!$A$1:$G$1,0))</f>
        <v>25.874999999999996</v>
      </c>
      <c r="M429">
        <f t="shared" si="18"/>
        <v>77.624999999999986</v>
      </c>
      <c r="N429" t="str">
        <f t="shared" si="19"/>
        <v>Arabika</v>
      </c>
      <c r="O429" t="str">
        <f t="shared" si="20"/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 customers!$C$2:$C$1001,,0)=0,"",_xlfn.XLOOKUP(C430,customers!$A$2:$A$1001, customers!$C$2:$C$1001,,0))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 MATCH(orders!I$1,products!$A$1:$G$1,0))</f>
        <v>Rob</v>
      </c>
      <c r="J430" t="str">
        <f>INDEX(products!$A$1:$G$49,MATCH(orders!$D430,products!$A$1:$A$49,0), MATCH(orders!J$1,products!$A$1:$G$1,0))</f>
        <v>L</v>
      </c>
      <c r="K430" s="1">
        <f>INDEX(products!$A$1:$G$49,MATCH(orders!$D430,products!$A$1:$A$49,0), MATCH(orders!K$1,products!$A$1:$G$1,0))</f>
        <v>1</v>
      </c>
      <c r="L430">
        <f>INDEX(products!$A$1:$G$49,MATCH(orders!$D430,products!$A$1:$A$49,0), 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 customers!$C$2:$C$1001,,0)=0,"",_xlfn.XLOOKUP(C431,customers!$A$2:$A$1001, customers!$C$2:$C$1001,,0))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 MATCH(orders!I$1,products!$A$1:$G$1,0))</f>
        <v>Ara</v>
      </c>
      <c r="J431" t="str">
        <f>INDEX(products!$A$1:$G$49,MATCH(orders!$D431,products!$A$1:$A$49,0), MATCH(orders!J$1,products!$A$1:$G$1,0))</f>
        <v>L</v>
      </c>
      <c r="K431" s="1">
        <f>INDEX(products!$A$1:$G$49,MATCH(orders!$D431,products!$A$1:$A$49,0), MATCH(orders!K$1,products!$A$1:$G$1,0))</f>
        <v>1</v>
      </c>
      <c r="L431">
        <f>INDEX(products!$A$1:$G$49,MATCH(orders!$D431,products!$A$1:$A$49,0), MATCH(orders!L$1,products!$A$1:$G$1,0))</f>
        <v>12.95</v>
      </c>
      <c r="M431">
        <f t="shared" si="18"/>
        <v>77.699999999999989</v>
      </c>
      <c r="N431" t="str">
        <f t="shared" si="19"/>
        <v>Arabika</v>
      </c>
      <c r="O431" t="str">
        <f t="shared" si="20"/>
        <v>Light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 customers!$C$2:$C$1001,,0)=0,"",_xlfn.XLOOKUP(C432,customers!$A$2:$A$1001, customers!$C$2:$C$1001,,0))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 MATCH(orders!I$1,products!$A$1:$G$1,0))</f>
        <v>Rob</v>
      </c>
      <c r="J432" t="str">
        <f>INDEX(products!$A$1:$G$49,MATCH(orders!$D432,products!$A$1:$A$49,0), MATCH(orders!J$1,products!$A$1:$G$1,0))</f>
        <v>D</v>
      </c>
      <c r="K432" s="1">
        <f>INDEX(products!$A$1:$G$49,MATCH(orders!$D432,products!$A$1:$A$49,0), MATCH(orders!K$1,products!$A$1:$G$1,0))</f>
        <v>0.2</v>
      </c>
      <c r="L432">
        <f>INDEX(products!$A$1:$G$49,MATCH(orders!$D432,products!$A$1:$A$49,0), 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 customers!$C$2:$C$1001,,0)=0,"",_xlfn.XLOOKUP(C433,customers!$A$2:$A$1001, customers!$C$2:$C$1001,,0))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 MATCH(orders!I$1,products!$A$1:$G$1,0))</f>
        <v>Exc</v>
      </c>
      <c r="J433" t="str">
        <f>INDEX(products!$A$1:$G$49,MATCH(orders!$D433,products!$A$1:$A$49,0), MATCH(orders!J$1,products!$A$1:$G$1,0))</f>
        <v>D</v>
      </c>
      <c r="K433" s="1">
        <f>INDEX(products!$A$1:$G$49,MATCH(orders!$D433,products!$A$1:$A$49,0), MATCH(orders!K$1,products!$A$1:$G$1,0))</f>
        <v>2.5</v>
      </c>
      <c r="L433">
        <f>INDEX(products!$A$1:$G$49,MATCH(orders!$D433,products!$A$1:$A$49,0), 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 customers!$C$2:$C$1001,,0)=0,"",_xlfn.XLOOKUP(C434,customers!$A$2:$A$1001, customers!$C$2:$C$1001,,0))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 MATCH(orders!I$1,products!$A$1:$G$1,0))</f>
        <v>Ara</v>
      </c>
      <c r="J434" t="str">
        <f>INDEX(products!$A$1:$G$49,MATCH(orders!$D434,products!$A$1:$A$49,0), MATCH(orders!J$1,products!$A$1:$G$1,0))</f>
        <v>M</v>
      </c>
      <c r="K434" s="1">
        <f>INDEX(products!$A$1:$G$49,MATCH(orders!$D434,products!$A$1:$A$49,0), MATCH(orders!K$1,products!$A$1:$G$1,0))</f>
        <v>1</v>
      </c>
      <c r="L434">
        <f>INDEX(products!$A$1:$G$49,MATCH(orders!$D434,products!$A$1:$A$49,0), MATCH(orders!L$1,products!$A$1:$G$1,0))</f>
        <v>11.25</v>
      </c>
      <c r="M434">
        <f t="shared" si="18"/>
        <v>22.5</v>
      </c>
      <c r="N434" t="str">
        <f t="shared" si="19"/>
        <v>Arabika</v>
      </c>
      <c r="O434" t="str">
        <f t="shared" si="20"/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 customers!$C$2:$C$1001,,0)=0,"",_xlfn.XLOOKUP(C435,customers!$A$2:$A$1001, customers!$C$2:$C$1001,,0))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 MATCH(orders!I$1,products!$A$1:$G$1,0))</f>
        <v>Lib</v>
      </c>
      <c r="J435" t="str">
        <f>INDEX(products!$A$1:$G$49,MATCH(orders!$D435,products!$A$1:$A$49,0), MATCH(orders!J$1,products!$A$1:$G$1,0))</f>
        <v>M</v>
      </c>
      <c r="K435" s="1">
        <f>INDEX(products!$A$1:$G$49,MATCH(orders!$D435,products!$A$1:$A$49,0), MATCH(orders!K$1,products!$A$1:$G$1,0))</f>
        <v>2.5</v>
      </c>
      <c r="L435">
        <f>INDEX(products!$A$1:$G$49,MATCH(orders!$D435,products!$A$1:$A$49,0), MATCH(orders!L$1,products!$A$1:$G$1,0))</f>
        <v>33.464999999999996</v>
      </c>
      <c r="M435">
        <f t="shared" si="18"/>
        <v>200.78999999999996</v>
      </c>
      <c r="N435" t="str">
        <f t="shared" si="19"/>
        <v>Liberika</v>
      </c>
      <c r="O435" t="str">
        <f t="shared" si="20"/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 customers!$C$2:$C$1001,,0)=0,"",_xlfn.XLOOKUP(C436,customers!$A$2:$A$1001, customers!$C$2:$C$1001,,0))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 MATCH(orders!I$1,products!$A$1:$G$1,0))</f>
        <v>Ara</v>
      </c>
      <c r="J436" t="str">
        <f>INDEX(products!$A$1:$G$49,MATCH(orders!$D436,products!$A$1:$A$49,0), MATCH(orders!J$1,products!$A$1:$G$1,0))</f>
        <v>M</v>
      </c>
      <c r="K436" s="1">
        <f>INDEX(products!$A$1:$G$49,MATCH(orders!$D436,products!$A$1:$A$49,0), MATCH(orders!K$1,products!$A$1:$G$1,0))</f>
        <v>1</v>
      </c>
      <c r="L436">
        <f>INDEX(products!$A$1:$G$49,MATCH(orders!$D436,products!$A$1:$A$49,0), MATCH(orders!L$1,products!$A$1:$G$1,0))</f>
        <v>11.25</v>
      </c>
      <c r="M436">
        <f t="shared" si="18"/>
        <v>67.5</v>
      </c>
      <c r="N436" t="str">
        <f t="shared" si="19"/>
        <v>Arabika</v>
      </c>
      <c r="O436" t="str">
        <f t="shared" si="20"/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 customers!$C$2:$C$1001,,0)=0,"",_xlfn.XLOOKUP(C437,customers!$A$2:$A$1001, customers!$C$2:$C$1001,,0))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 MATCH(orders!I$1,products!$A$1:$G$1,0))</f>
        <v>Exc</v>
      </c>
      <c r="J437" t="str">
        <f>INDEX(products!$A$1:$G$49,MATCH(orders!$D437,products!$A$1:$A$49,0), MATCH(orders!J$1,products!$A$1:$G$1,0))</f>
        <v>M</v>
      </c>
      <c r="K437" s="1">
        <f>INDEX(products!$A$1:$G$49,MATCH(orders!$D437,products!$A$1:$A$49,0), MATCH(orders!K$1,products!$A$1:$G$1,0))</f>
        <v>0.5</v>
      </c>
      <c r="L437">
        <f>INDEX(products!$A$1:$G$49,MATCH(orders!$D437,products!$A$1:$A$49,0), 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 customers!$C$2:$C$1001,,0)=0,"",_xlfn.XLOOKUP(C438,customers!$A$2:$A$1001, customers!$C$2:$C$1001,,0))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 MATCH(orders!I$1,products!$A$1:$G$1,0))</f>
        <v>Lib</v>
      </c>
      <c r="J438" t="str">
        <f>INDEX(products!$A$1:$G$49,MATCH(orders!$D438,products!$A$1:$A$49,0), MATCH(orders!J$1,products!$A$1:$G$1,0))</f>
        <v>L</v>
      </c>
      <c r="K438" s="1">
        <f>INDEX(products!$A$1:$G$49,MATCH(orders!$D438,products!$A$1:$A$49,0), MATCH(orders!K$1,products!$A$1:$G$1,0))</f>
        <v>0.2</v>
      </c>
      <c r="L438">
        <f>INDEX(products!$A$1:$G$49,MATCH(orders!$D438,products!$A$1:$A$49,0), MATCH(orders!L$1,products!$A$1:$G$1,0))</f>
        <v>4.7549999999999999</v>
      </c>
      <c r="M438">
        <f t="shared" si="18"/>
        <v>9.51</v>
      </c>
      <c r="N438" t="str">
        <f t="shared" si="19"/>
        <v>Liberika</v>
      </c>
      <c r="O438" t="str">
        <f t="shared" si="20"/>
        <v>Light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 customers!$C$2:$C$1001,,0)=0,"",_xlfn.XLOOKUP(C439,customers!$A$2:$A$1001, customers!$C$2:$C$1001,,0))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 MATCH(orders!I$1,products!$A$1:$G$1,0))</f>
        <v>Lib</v>
      </c>
      <c r="J439" t="str">
        <f>INDEX(products!$A$1:$G$49,MATCH(orders!$D439,products!$A$1:$A$49,0), MATCH(orders!J$1,products!$A$1:$G$1,0))</f>
        <v>D</v>
      </c>
      <c r="K439" s="1">
        <f>INDEX(products!$A$1:$G$49,MATCH(orders!$D439,products!$A$1:$A$49,0), MATCH(orders!K$1,products!$A$1:$G$1,0))</f>
        <v>2.5</v>
      </c>
      <c r="L439">
        <f>INDEX(products!$A$1:$G$49,MATCH(orders!$D439,products!$A$1:$A$49,0), MATCH(orders!L$1,products!$A$1:$G$1,0))</f>
        <v>29.784999999999997</v>
      </c>
      <c r="M439">
        <f t="shared" si="18"/>
        <v>29.784999999999997</v>
      </c>
      <c r="N439" t="str">
        <f t="shared" si="19"/>
        <v>Liberika</v>
      </c>
      <c r="O439" t="str">
        <f t="shared" si="20"/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 customers!$C$2:$C$1001,,0)=0,"",_xlfn.XLOOKUP(C440,customers!$A$2:$A$1001, customers!$C$2:$C$1001,,0))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 MATCH(orders!I$1,products!$A$1:$G$1,0))</f>
        <v>Lib</v>
      </c>
      <c r="J440" t="str">
        <f>INDEX(products!$A$1:$G$49,MATCH(orders!$D440,products!$A$1:$A$49,0), MATCH(orders!J$1,products!$A$1:$G$1,0))</f>
        <v>D</v>
      </c>
      <c r="K440" s="1">
        <f>INDEX(products!$A$1:$G$49,MATCH(orders!$D440,products!$A$1:$A$49,0), MATCH(orders!K$1,products!$A$1:$G$1,0))</f>
        <v>0.5</v>
      </c>
      <c r="L440">
        <f>INDEX(products!$A$1:$G$49,MATCH(orders!$D440,products!$A$1:$A$49,0), MATCH(orders!L$1,products!$A$1:$G$1,0))</f>
        <v>7.77</v>
      </c>
      <c r="M440">
        <f t="shared" si="18"/>
        <v>15.54</v>
      </c>
      <c r="N440" t="str">
        <f t="shared" si="19"/>
        <v>Liberika</v>
      </c>
      <c r="O440" t="str">
        <f t="shared" si="20"/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 customers!$C$2:$C$1001,,0)=0,"",_xlfn.XLOOKUP(C441,customers!$A$2:$A$1001, customers!$C$2:$C$1001,,0))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 MATCH(orders!I$1,products!$A$1:$G$1,0))</f>
        <v>Exc</v>
      </c>
      <c r="J441" t="str">
        <f>INDEX(products!$A$1:$G$49,MATCH(orders!$D441,products!$A$1:$A$49,0), MATCH(orders!J$1,products!$A$1:$G$1,0))</f>
        <v>L</v>
      </c>
      <c r="K441" s="1">
        <f>INDEX(products!$A$1:$G$49,MATCH(orders!$D441,products!$A$1:$A$49,0), MATCH(orders!K$1,products!$A$1:$G$1,0))</f>
        <v>0.5</v>
      </c>
      <c r="L441">
        <f>INDEX(products!$A$1:$G$49,MATCH(orders!$D441,products!$A$1:$A$49,0), 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 customers!$C$2:$C$1001,,0)=0,"",_xlfn.XLOOKUP(C442,customers!$A$2:$A$1001, customers!$C$2:$C$1001,,0))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 MATCH(orders!I$1,products!$A$1:$G$1,0))</f>
        <v>Ara</v>
      </c>
      <c r="J442" t="str">
        <f>INDEX(products!$A$1:$G$49,MATCH(orders!$D442,products!$A$1:$A$49,0), MATCH(orders!J$1,products!$A$1:$G$1,0))</f>
        <v>M</v>
      </c>
      <c r="K442" s="1">
        <f>INDEX(products!$A$1:$G$49,MATCH(orders!$D442,products!$A$1:$A$49,0), MATCH(orders!K$1,products!$A$1:$G$1,0))</f>
        <v>2.5</v>
      </c>
      <c r="L442">
        <f>INDEX(products!$A$1:$G$49,MATCH(orders!$D442,products!$A$1:$A$49,0), MATCH(orders!L$1,products!$A$1:$G$1,0))</f>
        <v>25.874999999999996</v>
      </c>
      <c r="M442">
        <f t="shared" si="18"/>
        <v>103.49999999999999</v>
      </c>
      <c r="N442" t="str">
        <f t="shared" si="19"/>
        <v>Arabika</v>
      </c>
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 customers!$C$2:$C$1001,,0)=0,"",_xlfn.XLOOKUP(C443,customers!$A$2:$A$1001, customers!$C$2:$C$1001,,0))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 MATCH(orders!I$1,products!$A$1:$G$1,0))</f>
        <v>Exc</v>
      </c>
      <c r="J443" t="str">
        <f>INDEX(products!$A$1:$G$49,MATCH(orders!$D443,products!$A$1:$A$49,0), MATCH(orders!J$1,products!$A$1:$G$1,0))</f>
        <v>D</v>
      </c>
      <c r="K443" s="1">
        <f>INDEX(products!$A$1:$G$49,MATCH(orders!$D443,products!$A$1:$A$49,0), MATCH(orders!K$1,products!$A$1:$G$1,0))</f>
        <v>1</v>
      </c>
      <c r="L443">
        <f>INDEX(products!$A$1:$G$49,MATCH(orders!$D443,products!$A$1:$A$49,0), 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 customers!$C$2:$C$1001,,0)=0,"",_xlfn.XLOOKUP(C444,customers!$A$2:$A$1001, customers!$C$2:$C$1001,,0))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 MATCH(orders!I$1,products!$A$1:$G$1,0))</f>
        <v>Rob</v>
      </c>
      <c r="J444" t="str">
        <f>INDEX(products!$A$1:$G$49,MATCH(orders!$D444,products!$A$1:$A$49,0), MATCH(orders!J$1,products!$A$1:$G$1,0))</f>
        <v>L</v>
      </c>
      <c r="K444" s="1">
        <f>INDEX(products!$A$1:$G$49,MATCH(orders!$D444,products!$A$1:$A$49,0), MATCH(orders!K$1,products!$A$1:$G$1,0))</f>
        <v>0.5</v>
      </c>
      <c r="L444">
        <f>INDEX(products!$A$1:$G$49,MATCH(orders!$D444,products!$A$1:$A$49,0), 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 customers!$C$2:$C$1001,,0)=0,"",_xlfn.XLOOKUP(C445,customers!$A$2:$A$1001, customers!$C$2:$C$1001,,0))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 MATCH(orders!I$1,products!$A$1:$G$1,0))</f>
        <v>Exc</v>
      </c>
      <c r="J445" t="str">
        <f>INDEX(products!$A$1:$G$49,MATCH(orders!$D445,products!$A$1:$A$49,0), MATCH(orders!J$1,products!$A$1:$G$1,0))</f>
        <v>L</v>
      </c>
      <c r="K445" s="1">
        <f>INDEX(products!$A$1:$G$49,MATCH(orders!$D445,products!$A$1:$A$49,0), MATCH(orders!K$1,products!$A$1:$G$1,0))</f>
        <v>0.2</v>
      </c>
      <c r="L445">
        <f>INDEX(products!$A$1:$G$49,MATCH(orders!$D445,products!$A$1:$A$49,0), 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 customers!$C$2:$C$1001,,0)=0,"",_xlfn.XLOOKUP(C446,customers!$A$2:$A$1001, customers!$C$2:$C$1001,,0))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 MATCH(orders!I$1,products!$A$1:$G$1,0))</f>
        <v>Exc</v>
      </c>
      <c r="J446" t="str">
        <f>INDEX(products!$A$1:$G$49,MATCH(orders!$D446,products!$A$1:$A$49,0), MATCH(orders!J$1,products!$A$1:$G$1,0))</f>
        <v>M</v>
      </c>
      <c r="K446" s="1">
        <f>INDEX(products!$A$1:$G$49,MATCH(orders!$D446,products!$A$1:$A$49,0), MATCH(orders!K$1,products!$A$1:$G$1,0))</f>
        <v>0.2</v>
      </c>
      <c r="L446">
        <f>INDEX(products!$A$1:$G$49,MATCH(orders!$D446,products!$A$1:$A$49,0), 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 customers!$C$2:$C$1001,,0)=0,"",_xlfn.XLOOKUP(C447,customers!$A$2:$A$1001, customers!$C$2:$C$1001,,0))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 MATCH(orders!I$1,products!$A$1:$G$1,0))</f>
        <v>Lib</v>
      </c>
      <c r="J447" t="str">
        <f>INDEX(products!$A$1:$G$49,MATCH(orders!$D447,products!$A$1:$A$49,0), MATCH(orders!J$1,products!$A$1:$G$1,0))</f>
        <v>M</v>
      </c>
      <c r="K447" s="1">
        <f>INDEX(products!$A$1:$G$49,MATCH(orders!$D447,products!$A$1:$A$49,0), MATCH(orders!K$1,products!$A$1:$G$1,0))</f>
        <v>2.5</v>
      </c>
      <c r="L447">
        <f>INDEX(products!$A$1:$G$49,MATCH(orders!$D447,products!$A$1:$A$49,0), MATCH(orders!L$1,products!$A$1:$G$1,0))</f>
        <v>33.464999999999996</v>
      </c>
      <c r="M447">
        <f t="shared" si="18"/>
        <v>66.929999999999993</v>
      </c>
      <c r="N447" t="str">
        <f t="shared" si="19"/>
        <v>Liberika</v>
      </c>
      <c r="O447" t="str">
        <f t="shared" si="20"/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 customers!$C$2:$C$1001,,0)=0,"",_xlfn.XLOOKUP(C448,customers!$A$2:$A$1001, customers!$C$2:$C$1001,,0))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 MATCH(orders!I$1,products!$A$1:$G$1,0))</f>
        <v>Lib</v>
      </c>
      <c r="J448" t="str">
        <f>INDEX(products!$A$1:$G$49,MATCH(orders!$D448,products!$A$1:$A$49,0), MATCH(orders!J$1,products!$A$1:$G$1,0))</f>
        <v>M</v>
      </c>
      <c r="K448" s="1">
        <f>INDEX(products!$A$1:$G$49,MATCH(orders!$D448,products!$A$1:$A$49,0), MATCH(orders!K$1,products!$A$1:$G$1,0))</f>
        <v>0.5</v>
      </c>
      <c r="L448">
        <f>INDEX(products!$A$1:$G$49,MATCH(orders!$D448,products!$A$1:$A$49,0), MATCH(orders!L$1,products!$A$1:$G$1,0))</f>
        <v>8.73</v>
      </c>
      <c r="M448">
        <f t="shared" si="18"/>
        <v>8.73</v>
      </c>
      <c r="N448" t="str">
        <f t="shared" si="19"/>
        <v>Liberika</v>
      </c>
      <c r="O448" t="str">
        <f t="shared" si="20"/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 customers!$C$2:$C$1001,,0)=0,"",_xlfn.XLOOKUP(C449,customers!$A$2:$A$1001, customers!$C$2:$C$1001,,0))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 MATCH(orders!I$1,products!$A$1:$G$1,0))</f>
        <v>Rob</v>
      </c>
      <c r="J449" t="str">
        <f>INDEX(products!$A$1:$G$49,MATCH(orders!$D449,products!$A$1:$A$49,0), MATCH(orders!J$1,products!$A$1:$G$1,0))</f>
        <v>M</v>
      </c>
      <c r="K449" s="1">
        <f>INDEX(products!$A$1:$G$49,MATCH(orders!$D449,products!$A$1:$A$49,0), MATCH(orders!K$1,products!$A$1:$G$1,0))</f>
        <v>0.5</v>
      </c>
      <c r="L449">
        <f>INDEX(products!$A$1:$G$49,MATCH(orders!$D449,products!$A$1:$A$49,0), 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 customers!$C$2:$C$1001,,0)=0,"",_xlfn.XLOOKUP(C450,customers!$A$2:$A$1001, customers!$C$2:$C$1001,,0))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 MATCH(orders!I$1,products!$A$1:$G$1,0))</f>
        <v>Rob</v>
      </c>
      <c r="J450" t="str">
        <f>INDEX(products!$A$1:$G$49,MATCH(orders!$D450,products!$A$1:$A$49,0), MATCH(orders!J$1,products!$A$1:$G$1,0))</f>
        <v>L</v>
      </c>
      <c r="K450" s="1">
        <f>INDEX(products!$A$1:$G$49,MATCH(orders!$D450,products!$A$1:$A$49,0), MATCH(orders!K$1,products!$A$1:$G$1,0))</f>
        <v>0.5</v>
      </c>
      <c r="L450">
        <f>INDEX(products!$A$1:$G$49,MATCH(orders!$D450,products!$A$1:$A$49,0), 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 customers!$C$2:$C$1001,,0)=0,"",_xlfn.XLOOKUP(C451,customers!$A$2:$A$1001, customers!$C$2:$C$1001,,0))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 MATCH(orders!I$1,products!$A$1:$G$1,0))</f>
        <v>Rob</v>
      </c>
      <c r="J451" t="str">
        <f>INDEX(products!$A$1:$G$49,MATCH(orders!$D451,products!$A$1:$A$49,0), MATCH(orders!J$1,products!$A$1:$G$1,0))</f>
        <v>D</v>
      </c>
      <c r="K451" s="1">
        <f>INDEX(products!$A$1:$G$49,MATCH(orders!$D451,products!$A$1:$A$49,0), MATCH(orders!K$1,products!$A$1:$G$1,0))</f>
        <v>0.2</v>
      </c>
      <c r="L451">
        <f>INDEX(products!$A$1:$G$49,MATCH(orders!$D451,products!$A$1:$A$49,0), 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IF(I451="Rob","Robusta", IF(I451="Exc","Excelsa", IF(I451="Ara","Arabika",IF(I451="Lib","Liberika"))))</f>
        <v>Robusta</v>
      </c>
      <c r="O451" t="str">
        <f t="shared" ref="O451:O514" si="23">IF(J451="M","Medium",IF(J451="L","Light",IF(J451="D","Dark","")))</f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 customers!$C$2:$C$1001,,0)=0,"",_xlfn.XLOOKUP(C452,customers!$A$2:$A$1001, customers!$C$2:$C$1001,,0))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 MATCH(orders!I$1,products!$A$1:$G$1,0))</f>
        <v>Lib</v>
      </c>
      <c r="J452" t="str">
        <f>INDEX(products!$A$1:$G$49,MATCH(orders!$D452,products!$A$1:$A$49,0), MATCH(orders!J$1,products!$A$1:$G$1,0))</f>
        <v>L</v>
      </c>
      <c r="K452" s="1">
        <f>INDEX(products!$A$1:$G$49,MATCH(orders!$D452,products!$A$1:$A$49,0), MATCH(orders!K$1,products!$A$1:$G$1,0))</f>
        <v>0.2</v>
      </c>
      <c r="L452">
        <f>INDEX(products!$A$1:$G$49,MATCH(orders!$D452,products!$A$1:$A$49,0), MATCH(orders!L$1,products!$A$1:$G$1,0))</f>
        <v>4.7549999999999999</v>
      </c>
      <c r="M452">
        <f t="shared" si="21"/>
        <v>23.774999999999999</v>
      </c>
      <c r="N452" t="str">
        <f t="shared" si="22"/>
        <v>Liberika</v>
      </c>
      <c r="O452" t="str">
        <f t="shared" si="23"/>
        <v>Light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 customers!$C$2:$C$1001,,0)=0,"",_xlfn.XLOOKUP(C453,customers!$A$2:$A$1001, customers!$C$2:$C$1001,,0))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 MATCH(orders!I$1,products!$A$1:$G$1,0))</f>
        <v>Rob</v>
      </c>
      <c r="J453" t="str">
        <f>INDEX(products!$A$1:$G$49,MATCH(orders!$D453,products!$A$1:$A$49,0), MATCH(orders!J$1,products!$A$1:$G$1,0))</f>
        <v>D</v>
      </c>
      <c r="K453" s="1">
        <f>INDEX(products!$A$1:$G$49,MATCH(orders!$D453,products!$A$1:$A$49,0), MATCH(orders!K$1,products!$A$1:$G$1,0))</f>
        <v>2.5</v>
      </c>
      <c r="L453">
        <f>INDEX(products!$A$1:$G$49,MATCH(orders!$D453,products!$A$1:$A$49,0), 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 customers!$C$2:$C$1001,,0)=0,"",_xlfn.XLOOKUP(C454,customers!$A$2:$A$1001, customers!$C$2:$C$1001,,0))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 MATCH(orders!I$1,products!$A$1:$G$1,0))</f>
        <v>Ara</v>
      </c>
      <c r="J454" t="str">
        <f>INDEX(products!$A$1:$G$49,MATCH(orders!$D454,products!$A$1:$A$49,0), MATCH(orders!J$1,products!$A$1:$G$1,0))</f>
        <v>L</v>
      </c>
      <c r="K454" s="1">
        <f>INDEX(products!$A$1:$G$49,MATCH(orders!$D454,products!$A$1:$A$49,0), MATCH(orders!K$1,products!$A$1:$G$1,0))</f>
        <v>0.2</v>
      </c>
      <c r="L454">
        <f>INDEX(products!$A$1:$G$49,MATCH(orders!$D454,products!$A$1:$A$49,0), MATCH(orders!L$1,products!$A$1:$G$1,0))</f>
        <v>3.8849999999999998</v>
      </c>
      <c r="M454">
        <f t="shared" si="21"/>
        <v>11.654999999999999</v>
      </c>
      <c r="N454" t="str">
        <f t="shared" si="22"/>
        <v>Arabika</v>
      </c>
      <c r="O454" t="str">
        <f t="shared" si="23"/>
        <v>Light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 customers!$C$2:$C$1001,,0)=0,"",_xlfn.XLOOKUP(C455,customers!$A$2:$A$1001, customers!$C$2:$C$1001,,0))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 MATCH(orders!I$1,products!$A$1:$G$1,0))</f>
        <v>Lib</v>
      </c>
      <c r="J455" t="str">
        <f>INDEX(products!$A$1:$G$49,MATCH(orders!$D455,products!$A$1:$A$49,0), MATCH(orders!J$1,products!$A$1:$G$1,0))</f>
        <v>L</v>
      </c>
      <c r="K455" s="1">
        <f>INDEX(products!$A$1:$G$49,MATCH(orders!$D455,products!$A$1:$A$49,0), MATCH(orders!K$1,products!$A$1:$G$1,0))</f>
        <v>0.5</v>
      </c>
      <c r="L455">
        <f>INDEX(products!$A$1:$G$49,MATCH(orders!$D455,products!$A$1:$A$49,0), MATCH(orders!L$1,products!$A$1:$G$1,0))</f>
        <v>9.51</v>
      </c>
      <c r="M455">
        <f t="shared" si="21"/>
        <v>38.04</v>
      </c>
      <c r="N455" t="str">
        <f t="shared" si="22"/>
        <v>Liberika</v>
      </c>
      <c r="O455" t="str">
        <f t="shared" si="23"/>
        <v>Light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 customers!$C$2:$C$1001,,0)=0,"",_xlfn.XLOOKUP(C456,customers!$A$2:$A$1001, customers!$C$2:$C$1001,,0))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 MATCH(orders!I$1,products!$A$1:$G$1,0))</f>
        <v>Rob</v>
      </c>
      <c r="J456" t="str">
        <f>INDEX(products!$A$1:$G$49,MATCH(orders!$D456,products!$A$1:$A$49,0), MATCH(orders!J$1,products!$A$1:$G$1,0))</f>
        <v>D</v>
      </c>
      <c r="K456" s="1">
        <f>INDEX(products!$A$1:$G$49,MATCH(orders!$D456,products!$A$1:$A$49,0), MATCH(orders!K$1,products!$A$1:$G$1,0))</f>
        <v>2.5</v>
      </c>
      <c r="L456">
        <f>INDEX(products!$A$1:$G$49,MATCH(orders!$D456,products!$A$1:$A$49,0), 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 customers!$C$2:$C$1001,,0)=0,"",_xlfn.XLOOKUP(C457,customers!$A$2:$A$1001, customers!$C$2:$C$1001,,0))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 MATCH(orders!I$1,products!$A$1:$G$1,0))</f>
        <v>Lib</v>
      </c>
      <c r="J457" t="str">
        <f>INDEX(products!$A$1:$G$49,MATCH(orders!$D457,products!$A$1:$A$49,0), MATCH(orders!J$1,products!$A$1:$G$1,0))</f>
        <v>L</v>
      </c>
      <c r="K457" s="1">
        <f>INDEX(products!$A$1:$G$49,MATCH(orders!$D457,products!$A$1:$A$49,0), MATCH(orders!K$1,products!$A$1:$G$1,0))</f>
        <v>0.2</v>
      </c>
      <c r="L457">
        <f>INDEX(products!$A$1:$G$49,MATCH(orders!$D457,products!$A$1:$A$49,0), MATCH(orders!L$1,products!$A$1:$G$1,0))</f>
        <v>4.7549999999999999</v>
      </c>
      <c r="M457">
        <f t="shared" si="21"/>
        <v>9.51</v>
      </c>
      <c r="N457" t="str">
        <f t="shared" si="22"/>
        <v>Liberika</v>
      </c>
      <c r="O457" t="str">
        <f t="shared" si="23"/>
        <v>Light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 customers!$C$2:$C$1001,,0)=0,"",_xlfn.XLOOKUP(C458,customers!$A$2:$A$1001, customers!$C$2:$C$1001,,0))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 MATCH(orders!I$1,products!$A$1:$G$1,0))</f>
        <v>Rob</v>
      </c>
      <c r="J458" t="str">
        <f>INDEX(products!$A$1:$G$49,MATCH(orders!$D458,products!$A$1:$A$49,0), MATCH(orders!J$1,products!$A$1:$G$1,0))</f>
        <v>D</v>
      </c>
      <c r="K458" s="1">
        <f>INDEX(products!$A$1:$G$49,MATCH(orders!$D458,products!$A$1:$A$49,0), MATCH(orders!K$1,products!$A$1:$G$1,0))</f>
        <v>2.5</v>
      </c>
      <c r="L458">
        <f>INDEX(products!$A$1:$G$49,MATCH(orders!$D458,products!$A$1:$A$49,0), 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 customers!$C$2:$C$1001,,0)=0,"",_xlfn.XLOOKUP(C459,customers!$A$2:$A$1001, customers!$C$2:$C$1001,,0))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 MATCH(orders!I$1,products!$A$1:$G$1,0))</f>
        <v>Lib</v>
      </c>
      <c r="J459" t="str">
        <f>INDEX(products!$A$1:$G$49,MATCH(orders!$D459,products!$A$1:$A$49,0), MATCH(orders!J$1,products!$A$1:$G$1,0))</f>
        <v>L</v>
      </c>
      <c r="K459" s="1">
        <f>INDEX(products!$A$1:$G$49,MATCH(orders!$D459,products!$A$1:$A$49,0), MATCH(orders!K$1,products!$A$1:$G$1,0))</f>
        <v>0.5</v>
      </c>
      <c r="L459">
        <f>INDEX(products!$A$1:$G$49,MATCH(orders!$D459,products!$A$1:$A$49,0), MATCH(orders!L$1,products!$A$1:$G$1,0))</f>
        <v>9.51</v>
      </c>
      <c r="M459">
        <f t="shared" si="21"/>
        <v>47.55</v>
      </c>
      <c r="N459" t="str">
        <f t="shared" si="22"/>
        <v>Liberika</v>
      </c>
      <c r="O459" t="str">
        <f t="shared" si="23"/>
        <v>Light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 customers!$C$2:$C$1001,,0)=0,"",_xlfn.XLOOKUP(C460,customers!$A$2:$A$1001, customers!$C$2:$C$1001,,0))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 MATCH(orders!I$1,products!$A$1:$G$1,0))</f>
        <v>Ara</v>
      </c>
      <c r="J460" t="str">
        <f>INDEX(products!$A$1:$G$49,MATCH(orders!$D460,products!$A$1:$A$49,0), MATCH(orders!J$1,products!$A$1:$G$1,0))</f>
        <v>M</v>
      </c>
      <c r="K460" s="1">
        <f>INDEX(products!$A$1:$G$49,MATCH(orders!$D460,products!$A$1:$A$49,0), MATCH(orders!K$1,products!$A$1:$G$1,0))</f>
        <v>1</v>
      </c>
      <c r="L460">
        <f>INDEX(products!$A$1:$G$49,MATCH(orders!$D460,products!$A$1:$A$49,0), MATCH(orders!L$1,products!$A$1:$G$1,0))</f>
        <v>11.25</v>
      </c>
      <c r="M460">
        <f t="shared" si="21"/>
        <v>45</v>
      </c>
      <c r="N460" t="str">
        <f t="shared" si="22"/>
        <v>Arabika</v>
      </c>
      <c r="O460" t="str">
        <f t="shared" si="23"/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 customers!$C$2:$C$1001,,0)=0,"",_xlfn.XLOOKUP(C461,customers!$A$2:$A$1001, customers!$C$2:$C$1001,,0))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 MATCH(orders!I$1,products!$A$1:$G$1,0))</f>
        <v>Lib</v>
      </c>
      <c r="J461" t="str">
        <f>INDEX(products!$A$1:$G$49,MATCH(orders!$D461,products!$A$1:$A$49,0), MATCH(orders!J$1,products!$A$1:$G$1,0))</f>
        <v>L</v>
      </c>
      <c r="K461" s="1">
        <f>INDEX(products!$A$1:$G$49,MATCH(orders!$D461,products!$A$1:$A$49,0), MATCH(orders!K$1,products!$A$1:$G$1,0))</f>
        <v>0.2</v>
      </c>
      <c r="L461">
        <f>INDEX(products!$A$1:$G$49,MATCH(orders!$D461,products!$A$1:$A$49,0), MATCH(orders!L$1,products!$A$1:$G$1,0))</f>
        <v>4.7549999999999999</v>
      </c>
      <c r="M461">
        <f t="shared" si="21"/>
        <v>23.774999999999999</v>
      </c>
      <c r="N461" t="str">
        <f t="shared" si="22"/>
        <v>Liberika</v>
      </c>
      <c r="O461" t="str">
        <f t="shared" si="23"/>
        <v>Light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 customers!$C$2:$C$1001,,0)=0,"",_xlfn.XLOOKUP(C462,customers!$A$2:$A$1001, customers!$C$2:$C$1001,,0))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 MATCH(orders!I$1,products!$A$1:$G$1,0))</f>
        <v>Rob</v>
      </c>
      <c r="J462" t="str">
        <f>INDEX(products!$A$1:$G$49,MATCH(orders!$D462,products!$A$1:$A$49,0), MATCH(orders!J$1,products!$A$1:$G$1,0))</f>
        <v>D</v>
      </c>
      <c r="K462" s="1">
        <f>INDEX(products!$A$1:$G$49,MATCH(orders!$D462,products!$A$1:$A$49,0), MATCH(orders!K$1,products!$A$1:$G$1,0))</f>
        <v>0.5</v>
      </c>
      <c r="L462">
        <f>INDEX(products!$A$1:$G$49,MATCH(orders!$D462,products!$A$1:$A$49,0), 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 customers!$C$2:$C$1001,,0)=0,"",_xlfn.XLOOKUP(C463,customers!$A$2:$A$1001, customers!$C$2:$C$1001,,0))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 MATCH(orders!I$1,products!$A$1:$G$1,0))</f>
        <v>Rob</v>
      </c>
      <c r="J463" t="str">
        <f>INDEX(products!$A$1:$G$49,MATCH(orders!$D463,products!$A$1:$A$49,0), MATCH(orders!J$1,products!$A$1:$G$1,0))</f>
        <v>D</v>
      </c>
      <c r="K463" s="1">
        <f>INDEX(products!$A$1:$G$49,MATCH(orders!$D463,products!$A$1:$A$49,0), MATCH(orders!K$1,products!$A$1:$G$1,0))</f>
        <v>0.2</v>
      </c>
      <c r="L463">
        <f>INDEX(products!$A$1:$G$49,MATCH(orders!$D463,products!$A$1:$A$49,0), 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 customers!$C$2:$C$1001,,0)=0,"",_xlfn.XLOOKUP(C464,customers!$A$2:$A$1001, customers!$C$2:$C$1001,,0))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 MATCH(orders!I$1,products!$A$1:$G$1,0))</f>
        <v>Ara</v>
      </c>
      <c r="J464" t="str">
        <f>INDEX(products!$A$1:$G$49,MATCH(orders!$D464,products!$A$1:$A$49,0), MATCH(orders!J$1,products!$A$1:$G$1,0))</f>
        <v>D</v>
      </c>
      <c r="K464" s="1">
        <f>INDEX(products!$A$1:$G$49,MATCH(orders!$D464,products!$A$1:$A$49,0), MATCH(orders!K$1,products!$A$1:$G$1,0))</f>
        <v>1</v>
      </c>
      <c r="L464">
        <f>INDEX(products!$A$1:$G$49,MATCH(orders!$D464,products!$A$1:$A$49,0), MATCH(orders!L$1,products!$A$1:$G$1,0))</f>
        <v>9.9499999999999993</v>
      </c>
      <c r="M464">
        <f t="shared" si="21"/>
        <v>49.75</v>
      </c>
      <c r="N464" t="str">
        <f t="shared" si="22"/>
        <v>Arabika</v>
      </c>
      <c r="O464" t="str">
        <f t="shared" si="23"/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 customers!$C$2:$C$1001,,0)=0,"",_xlfn.XLOOKUP(C465,customers!$A$2:$A$1001, customers!$C$2:$C$1001,,0))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 MATCH(orders!I$1,products!$A$1:$G$1,0))</f>
        <v>Exc</v>
      </c>
      <c r="J465" t="str">
        <f>INDEX(products!$A$1:$G$49,MATCH(orders!$D465,products!$A$1:$A$49,0), MATCH(orders!J$1,products!$A$1:$G$1,0))</f>
        <v>M</v>
      </c>
      <c r="K465" s="1">
        <f>INDEX(products!$A$1:$G$49,MATCH(orders!$D465,products!$A$1:$A$49,0), MATCH(orders!K$1,products!$A$1:$G$1,0))</f>
        <v>1</v>
      </c>
      <c r="L465">
        <f>INDEX(products!$A$1:$G$49,MATCH(orders!$D465,products!$A$1:$A$49,0), 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 customers!$C$2:$C$1001,,0)=0,"",_xlfn.XLOOKUP(C466,customers!$A$2:$A$1001, customers!$C$2:$C$1001,,0))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 MATCH(orders!I$1,products!$A$1:$G$1,0))</f>
        <v>Lib</v>
      </c>
      <c r="J466" t="str">
        <f>INDEX(products!$A$1:$G$49,MATCH(orders!$D466,products!$A$1:$A$49,0), MATCH(orders!J$1,products!$A$1:$G$1,0))</f>
        <v>D</v>
      </c>
      <c r="K466" s="1">
        <f>INDEX(products!$A$1:$G$49,MATCH(orders!$D466,products!$A$1:$A$49,0), MATCH(orders!K$1,products!$A$1:$G$1,0))</f>
        <v>2.5</v>
      </c>
      <c r="L466">
        <f>INDEX(products!$A$1:$G$49,MATCH(orders!$D466,products!$A$1:$A$49,0), MATCH(orders!L$1,products!$A$1:$G$1,0))</f>
        <v>29.784999999999997</v>
      </c>
      <c r="M466">
        <f t="shared" si="21"/>
        <v>119.13999999999999</v>
      </c>
      <c r="N466" t="str">
        <f t="shared" si="22"/>
        <v>Liberika</v>
      </c>
      <c r="O466" t="str">
        <f t="shared" si="23"/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 customers!$C$2:$C$1001,,0)=0,"",_xlfn.XLOOKUP(C467,customers!$A$2:$A$1001, customers!$C$2:$C$1001,,0))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 MATCH(orders!I$1,products!$A$1:$G$1,0))</f>
        <v>Rob</v>
      </c>
      <c r="J467" t="str">
        <f>INDEX(products!$A$1:$G$49,MATCH(orders!$D467,products!$A$1:$A$49,0), MATCH(orders!J$1,products!$A$1:$G$1,0))</f>
        <v>D</v>
      </c>
      <c r="K467" s="1">
        <f>INDEX(products!$A$1:$G$49,MATCH(orders!$D467,products!$A$1:$A$49,0), MATCH(orders!K$1,products!$A$1:$G$1,0))</f>
        <v>2.5</v>
      </c>
      <c r="L467">
        <f>INDEX(products!$A$1:$G$49,MATCH(orders!$D467,products!$A$1:$A$49,0), 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 customers!$C$2:$C$1001,,0)=0,"",_xlfn.XLOOKUP(C468,customers!$A$2:$A$1001, customers!$C$2:$C$1001,,0))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 MATCH(orders!I$1,products!$A$1:$G$1,0))</f>
        <v>Ara</v>
      </c>
      <c r="J468" t="str">
        <f>INDEX(products!$A$1:$G$49,MATCH(orders!$D468,products!$A$1:$A$49,0), MATCH(orders!J$1,products!$A$1:$G$1,0))</f>
        <v>D</v>
      </c>
      <c r="K468" s="1">
        <f>INDEX(products!$A$1:$G$49,MATCH(orders!$D468,products!$A$1:$A$49,0), MATCH(orders!K$1,products!$A$1:$G$1,0))</f>
        <v>0.2</v>
      </c>
      <c r="L468">
        <f>INDEX(products!$A$1:$G$49,MATCH(orders!$D468,products!$A$1:$A$49,0), MATCH(orders!L$1,products!$A$1:$G$1,0))</f>
        <v>2.9849999999999999</v>
      </c>
      <c r="M468">
        <f t="shared" si="21"/>
        <v>8.9550000000000001</v>
      </c>
      <c r="N468" t="str">
        <f t="shared" si="22"/>
        <v>Arabika</v>
      </c>
      <c r="O468" t="str">
        <f t="shared" si="23"/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 customers!$C$2:$C$1001,,0)=0,"",_xlfn.XLOOKUP(C469,customers!$A$2:$A$1001, customers!$C$2:$C$1001,,0))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 MATCH(orders!I$1,products!$A$1:$G$1,0))</f>
        <v>Ara</v>
      </c>
      <c r="J469" t="str">
        <f>INDEX(products!$A$1:$G$49,MATCH(orders!$D469,products!$A$1:$A$49,0), MATCH(orders!J$1,products!$A$1:$G$1,0))</f>
        <v>D</v>
      </c>
      <c r="K469" s="1">
        <f>INDEX(products!$A$1:$G$49,MATCH(orders!$D469,products!$A$1:$A$49,0), MATCH(orders!K$1,products!$A$1:$G$1,0))</f>
        <v>0.5</v>
      </c>
      <c r="L469">
        <f>INDEX(products!$A$1:$G$49,MATCH(orders!$D469,products!$A$1:$A$49,0), MATCH(orders!L$1,products!$A$1:$G$1,0))</f>
        <v>5.97</v>
      </c>
      <c r="M469">
        <f t="shared" si="21"/>
        <v>5.97</v>
      </c>
      <c r="N469" t="str">
        <f t="shared" si="22"/>
        <v>Arabika</v>
      </c>
      <c r="O469" t="str">
        <f t="shared" si="23"/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 customers!$C$2:$C$1001,,0)=0,"",_xlfn.XLOOKUP(C470,customers!$A$2:$A$1001, customers!$C$2:$C$1001,,0))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 MATCH(orders!I$1,products!$A$1:$G$1,0))</f>
        <v>Exc</v>
      </c>
      <c r="J470" t="str">
        <f>INDEX(products!$A$1:$G$49,MATCH(orders!$D470,products!$A$1:$A$49,0), MATCH(orders!J$1,products!$A$1:$G$1,0))</f>
        <v>M</v>
      </c>
      <c r="K470" s="1">
        <f>INDEX(products!$A$1:$G$49,MATCH(orders!$D470,products!$A$1:$A$49,0), MATCH(orders!K$1,products!$A$1:$G$1,0))</f>
        <v>1</v>
      </c>
      <c r="L470">
        <f>INDEX(products!$A$1:$G$49,MATCH(orders!$D470,products!$A$1:$A$49,0), 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 customers!$C$2:$C$1001,,0)=0,"",_xlfn.XLOOKUP(C471,customers!$A$2:$A$1001, customers!$C$2:$C$1001,,0))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 MATCH(orders!I$1,products!$A$1:$G$1,0))</f>
        <v>Exc</v>
      </c>
      <c r="J471" t="str">
        <f>INDEX(products!$A$1:$G$49,MATCH(orders!$D471,products!$A$1:$A$49,0), MATCH(orders!J$1,products!$A$1:$G$1,0))</f>
        <v>L</v>
      </c>
      <c r="K471" s="1">
        <f>INDEX(products!$A$1:$G$49,MATCH(orders!$D471,products!$A$1:$A$49,0), MATCH(orders!K$1,products!$A$1:$G$1,0))</f>
        <v>0.2</v>
      </c>
      <c r="L471">
        <f>INDEX(products!$A$1:$G$49,MATCH(orders!$D471,products!$A$1:$A$49,0), 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 customers!$C$2:$C$1001,,0)=0,"",_xlfn.XLOOKUP(C472,customers!$A$2:$A$1001, customers!$C$2:$C$1001,,0))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 MATCH(orders!I$1,products!$A$1:$G$1,0))</f>
        <v>Ara</v>
      </c>
      <c r="J472" t="str">
        <f>INDEX(products!$A$1:$G$49,MATCH(orders!$D472,products!$A$1:$A$49,0), MATCH(orders!J$1,products!$A$1:$G$1,0))</f>
        <v>M</v>
      </c>
      <c r="K472" s="1">
        <f>INDEX(products!$A$1:$G$49,MATCH(orders!$D472,products!$A$1:$A$49,0), MATCH(orders!K$1,products!$A$1:$G$1,0))</f>
        <v>0.5</v>
      </c>
      <c r="L472">
        <f>INDEX(products!$A$1:$G$49,MATCH(orders!$D472,products!$A$1:$A$49,0), MATCH(orders!L$1,products!$A$1:$G$1,0))</f>
        <v>6.75</v>
      </c>
      <c r="M472">
        <f t="shared" si="21"/>
        <v>6.75</v>
      </c>
      <c r="N472" t="str">
        <f t="shared" si="22"/>
        <v>Arabika</v>
      </c>
      <c r="O472" t="str">
        <f t="shared" si="23"/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 customers!$C$2:$C$1001,,0)=0,"",_xlfn.XLOOKUP(C473,customers!$A$2:$A$1001, customers!$C$2:$C$1001,,0))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 MATCH(orders!I$1,products!$A$1:$G$1,0))</f>
        <v>Lib</v>
      </c>
      <c r="J473" t="str">
        <f>INDEX(products!$A$1:$G$49,MATCH(orders!$D473,products!$A$1:$A$49,0), MATCH(orders!J$1,products!$A$1:$G$1,0))</f>
        <v>M</v>
      </c>
      <c r="K473" s="1">
        <f>INDEX(products!$A$1:$G$49,MATCH(orders!$D473,products!$A$1:$A$49,0), MATCH(orders!K$1,products!$A$1:$G$1,0))</f>
        <v>2.5</v>
      </c>
      <c r="L473">
        <f>INDEX(products!$A$1:$G$49,MATCH(orders!$D473,products!$A$1:$A$49,0), MATCH(orders!L$1,products!$A$1:$G$1,0))</f>
        <v>33.464999999999996</v>
      </c>
      <c r="M473">
        <f t="shared" si="21"/>
        <v>133.85999999999999</v>
      </c>
      <c r="N473" t="str">
        <f t="shared" si="22"/>
        <v>Liberika</v>
      </c>
      <c r="O473" t="str">
        <f t="shared" si="23"/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 customers!$C$2:$C$1001,,0)=0,"",_xlfn.XLOOKUP(C474,customers!$A$2:$A$1001, customers!$C$2:$C$1001,,0))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 MATCH(orders!I$1,products!$A$1:$G$1,0))</f>
        <v>Ara</v>
      </c>
      <c r="J474" t="str">
        <f>INDEX(products!$A$1:$G$49,MATCH(orders!$D474,products!$A$1:$A$49,0), MATCH(orders!J$1,products!$A$1:$G$1,0))</f>
        <v>D</v>
      </c>
      <c r="K474" s="1">
        <f>INDEX(products!$A$1:$G$49,MATCH(orders!$D474,products!$A$1:$A$49,0), MATCH(orders!K$1,products!$A$1:$G$1,0))</f>
        <v>0.2</v>
      </c>
      <c r="L474">
        <f>INDEX(products!$A$1:$G$49,MATCH(orders!$D474,products!$A$1:$A$49,0), MATCH(orders!L$1,products!$A$1:$G$1,0))</f>
        <v>2.9849999999999999</v>
      </c>
      <c r="M474">
        <f t="shared" si="21"/>
        <v>5.97</v>
      </c>
      <c r="N474" t="str">
        <f t="shared" si="22"/>
        <v>Arabika</v>
      </c>
      <c r="O474" t="str">
        <f t="shared" si="23"/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 customers!$C$2:$C$1001,,0)=0,"",_xlfn.XLOOKUP(C475,customers!$A$2:$A$1001, customers!$C$2:$C$1001,,0))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 MATCH(orders!I$1,products!$A$1:$G$1,0))</f>
        <v>Ara</v>
      </c>
      <c r="J475" t="str">
        <f>INDEX(products!$A$1:$G$49,MATCH(orders!$D475,products!$A$1:$A$49,0), MATCH(orders!J$1,products!$A$1:$G$1,0))</f>
        <v>L</v>
      </c>
      <c r="K475" s="1">
        <f>INDEX(products!$A$1:$G$49,MATCH(orders!$D475,products!$A$1:$A$49,0), MATCH(orders!K$1,products!$A$1:$G$1,0))</f>
        <v>1</v>
      </c>
      <c r="L475">
        <f>INDEX(products!$A$1:$G$49,MATCH(orders!$D475,products!$A$1:$A$49,0), MATCH(orders!L$1,products!$A$1:$G$1,0))</f>
        <v>12.95</v>
      </c>
      <c r="M475">
        <f t="shared" si="21"/>
        <v>25.9</v>
      </c>
      <c r="N475" t="str">
        <f t="shared" si="22"/>
        <v>Arabika</v>
      </c>
      <c r="O475" t="str">
        <f t="shared" si="23"/>
        <v>Light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 customers!$C$2:$C$1001,,0)=0,"",_xlfn.XLOOKUP(C476,customers!$A$2:$A$1001, customers!$C$2:$C$1001,,0))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 MATCH(orders!I$1,products!$A$1:$G$1,0))</f>
        <v>Exc</v>
      </c>
      <c r="J476" t="str">
        <f>INDEX(products!$A$1:$G$49,MATCH(orders!$D476,products!$A$1:$A$49,0), MATCH(orders!J$1,products!$A$1:$G$1,0))</f>
        <v>M</v>
      </c>
      <c r="K476" s="1">
        <f>INDEX(products!$A$1:$G$49,MATCH(orders!$D476,products!$A$1:$A$49,0), MATCH(orders!K$1,products!$A$1:$G$1,0))</f>
        <v>2.5</v>
      </c>
      <c r="L476">
        <f>INDEX(products!$A$1:$G$49,MATCH(orders!$D476,products!$A$1:$A$49,0), 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 customers!$C$2:$C$1001,,0)=0,"",_xlfn.XLOOKUP(C477,customers!$A$2:$A$1001, customers!$C$2:$C$1001,,0))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 MATCH(orders!I$1,products!$A$1:$G$1,0))</f>
        <v>Lib</v>
      </c>
      <c r="J477" t="str">
        <f>INDEX(products!$A$1:$G$49,MATCH(orders!$D477,products!$A$1:$A$49,0), MATCH(orders!J$1,products!$A$1:$G$1,0))</f>
        <v>M</v>
      </c>
      <c r="K477" s="1">
        <f>INDEX(products!$A$1:$G$49,MATCH(orders!$D477,products!$A$1:$A$49,0), MATCH(orders!K$1,products!$A$1:$G$1,0))</f>
        <v>0.2</v>
      </c>
      <c r="L477">
        <f>INDEX(products!$A$1:$G$49,MATCH(orders!$D477,products!$A$1:$A$49,0), MATCH(orders!L$1,products!$A$1:$G$1,0))</f>
        <v>4.3650000000000002</v>
      </c>
      <c r="M477">
        <f t="shared" si="21"/>
        <v>8.73</v>
      </c>
      <c r="N477" t="str">
        <f t="shared" si="22"/>
        <v>Liberika</v>
      </c>
      <c r="O477" t="str">
        <f t="shared" si="23"/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 customers!$C$2:$C$1001,,0)=0,"",_xlfn.XLOOKUP(C478,customers!$A$2:$A$1001, customers!$C$2:$C$1001,,0))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 MATCH(orders!I$1,products!$A$1:$G$1,0))</f>
        <v>Exc</v>
      </c>
      <c r="J478" t="str">
        <f>INDEX(products!$A$1:$G$49,MATCH(orders!$D478,products!$A$1:$A$49,0), MATCH(orders!J$1,products!$A$1:$G$1,0))</f>
        <v>L</v>
      </c>
      <c r="K478" s="1">
        <f>INDEX(products!$A$1:$G$49,MATCH(orders!$D478,products!$A$1:$A$49,0), MATCH(orders!K$1,products!$A$1:$G$1,0))</f>
        <v>0.2</v>
      </c>
      <c r="L478">
        <f>INDEX(products!$A$1:$G$49,MATCH(orders!$D478,products!$A$1:$A$49,0), 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 customers!$C$2:$C$1001,,0)=0,"",_xlfn.XLOOKUP(C479,customers!$A$2:$A$1001, customers!$C$2:$C$1001,,0))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 MATCH(orders!I$1,products!$A$1:$G$1,0))</f>
        <v>Lib</v>
      </c>
      <c r="J479" t="str">
        <f>INDEX(products!$A$1:$G$49,MATCH(orders!$D479,products!$A$1:$A$49,0), MATCH(orders!J$1,products!$A$1:$G$1,0))</f>
        <v>M</v>
      </c>
      <c r="K479" s="1">
        <f>INDEX(products!$A$1:$G$49,MATCH(orders!$D479,products!$A$1:$A$49,0), MATCH(orders!K$1,products!$A$1:$G$1,0))</f>
        <v>0.2</v>
      </c>
      <c r="L479">
        <f>INDEX(products!$A$1:$G$49,MATCH(orders!$D479,products!$A$1:$A$49,0), MATCH(orders!L$1,products!$A$1:$G$1,0))</f>
        <v>4.3650000000000002</v>
      </c>
      <c r="M479">
        <f t="shared" si="21"/>
        <v>26.19</v>
      </c>
      <c r="N479" t="str">
        <f t="shared" si="22"/>
        <v>Liberika</v>
      </c>
      <c r="O479" t="str">
        <f t="shared" si="23"/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 customers!$C$2:$C$1001,,0)=0,"",_xlfn.XLOOKUP(C480,customers!$A$2:$A$1001, customers!$C$2:$C$1001,,0))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 MATCH(orders!I$1,products!$A$1:$G$1,0))</f>
        <v>Rob</v>
      </c>
      <c r="J480" t="str">
        <f>INDEX(products!$A$1:$G$49,MATCH(orders!$D480,products!$A$1:$A$49,0), MATCH(orders!J$1,products!$A$1:$G$1,0))</f>
        <v>D</v>
      </c>
      <c r="K480" s="1">
        <f>INDEX(products!$A$1:$G$49,MATCH(orders!$D480,products!$A$1:$A$49,0), MATCH(orders!K$1,products!$A$1:$G$1,0))</f>
        <v>1</v>
      </c>
      <c r="L480">
        <f>INDEX(products!$A$1:$G$49,MATCH(orders!$D480,products!$A$1:$A$49,0), 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 customers!$C$2:$C$1001,,0)=0,"",_xlfn.XLOOKUP(C481,customers!$A$2:$A$1001, customers!$C$2:$C$1001,,0))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 MATCH(orders!I$1,products!$A$1:$G$1,0))</f>
        <v>Exc</v>
      </c>
      <c r="J481" t="str">
        <f>INDEX(products!$A$1:$G$49,MATCH(orders!$D481,products!$A$1:$A$49,0), MATCH(orders!J$1,products!$A$1:$G$1,0))</f>
        <v>M</v>
      </c>
      <c r="K481" s="1">
        <f>INDEX(products!$A$1:$G$49,MATCH(orders!$D481,products!$A$1:$A$49,0), MATCH(orders!K$1,products!$A$1:$G$1,0))</f>
        <v>2.5</v>
      </c>
      <c r="L481">
        <f>INDEX(products!$A$1:$G$49,MATCH(orders!$D481,products!$A$1:$A$49,0), 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 customers!$C$2:$C$1001,,0)=0,"",_xlfn.XLOOKUP(C482,customers!$A$2:$A$1001, customers!$C$2:$C$1001,,0))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 MATCH(orders!I$1,products!$A$1:$G$1,0))</f>
        <v>Exc</v>
      </c>
      <c r="J482" t="str">
        <f>INDEX(products!$A$1:$G$49,MATCH(orders!$D482,products!$A$1:$A$49,0), MATCH(orders!J$1,products!$A$1:$G$1,0))</f>
        <v>M</v>
      </c>
      <c r="K482" s="1">
        <f>INDEX(products!$A$1:$G$49,MATCH(orders!$D482,products!$A$1:$A$49,0), MATCH(orders!K$1,products!$A$1:$G$1,0))</f>
        <v>0.2</v>
      </c>
      <c r="L482">
        <f>INDEX(products!$A$1:$G$49,MATCH(orders!$D482,products!$A$1:$A$49,0), 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 customers!$C$2:$C$1001,,0)=0,"",_xlfn.XLOOKUP(C483,customers!$A$2:$A$1001, customers!$C$2:$C$1001,,0))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 MATCH(orders!I$1,products!$A$1:$G$1,0))</f>
        <v>Rob</v>
      </c>
      <c r="J483" t="str">
        <f>INDEX(products!$A$1:$G$49,MATCH(orders!$D483,products!$A$1:$A$49,0), MATCH(orders!J$1,products!$A$1:$G$1,0))</f>
        <v>L</v>
      </c>
      <c r="K483" s="1">
        <f>INDEX(products!$A$1:$G$49,MATCH(orders!$D483,products!$A$1:$A$49,0), MATCH(orders!K$1,products!$A$1:$G$1,0))</f>
        <v>1</v>
      </c>
      <c r="L483">
        <f>INDEX(products!$A$1:$G$49,MATCH(orders!$D483,products!$A$1:$A$49,0), 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 customers!$C$2:$C$1001,,0)=0,"",_xlfn.XLOOKUP(C484,customers!$A$2:$A$1001, customers!$C$2:$C$1001,,0))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 MATCH(orders!I$1,products!$A$1:$G$1,0))</f>
        <v>Exc</v>
      </c>
      <c r="J484" t="str">
        <f>INDEX(products!$A$1:$G$49,MATCH(orders!$D484,products!$A$1:$A$49,0), MATCH(orders!J$1,products!$A$1:$G$1,0))</f>
        <v>D</v>
      </c>
      <c r="K484" s="1">
        <f>INDEX(products!$A$1:$G$49,MATCH(orders!$D484,products!$A$1:$A$49,0), MATCH(orders!K$1,products!$A$1:$G$1,0))</f>
        <v>2.5</v>
      </c>
      <c r="L484">
        <f>INDEX(products!$A$1:$G$49,MATCH(orders!$D484,products!$A$1:$A$49,0), 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 customers!$C$2:$C$1001,,0)=0,"",_xlfn.XLOOKUP(C485,customers!$A$2:$A$1001, customers!$C$2:$C$1001,,0))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 MATCH(orders!I$1,products!$A$1:$G$1,0))</f>
        <v>Lib</v>
      </c>
      <c r="J485" t="str">
        <f>INDEX(products!$A$1:$G$49,MATCH(orders!$D485,products!$A$1:$A$49,0), MATCH(orders!J$1,products!$A$1:$G$1,0))</f>
        <v>D</v>
      </c>
      <c r="K485" s="1">
        <f>INDEX(products!$A$1:$G$49,MATCH(orders!$D485,products!$A$1:$A$49,0), MATCH(orders!K$1,products!$A$1:$G$1,0))</f>
        <v>2.5</v>
      </c>
      <c r="L485">
        <f>INDEX(products!$A$1:$G$49,MATCH(orders!$D485,products!$A$1:$A$49,0), MATCH(orders!L$1,products!$A$1:$G$1,0))</f>
        <v>29.784999999999997</v>
      </c>
      <c r="M485">
        <f t="shared" si="21"/>
        <v>59.569999999999993</v>
      </c>
      <c r="N485" t="str">
        <f t="shared" si="22"/>
        <v>Liberika</v>
      </c>
      <c r="O485" t="str">
        <f t="shared" si="23"/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 customers!$C$2:$C$1001,,0)=0,"",_xlfn.XLOOKUP(C486,customers!$A$2:$A$1001, customers!$C$2:$C$1001,,0))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 MATCH(orders!I$1,products!$A$1:$G$1,0))</f>
        <v>Lib</v>
      </c>
      <c r="J486" t="str">
        <f>INDEX(products!$A$1:$G$49,MATCH(orders!$D486,products!$A$1:$A$49,0), MATCH(orders!J$1,products!$A$1:$G$1,0))</f>
        <v>L</v>
      </c>
      <c r="K486" s="1">
        <f>INDEX(products!$A$1:$G$49,MATCH(orders!$D486,products!$A$1:$A$49,0), MATCH(orders!K$1,products!$A$1:$G$1,0))</f>
        <v>0.5</v>
      </c>
      <c r="L486">
        <f>INDEX(products!$A$1:$G$49,MATCH(orders!$D486,products!$A$1:$A$49,0), MATCH(orders!L$1,products!$A$1:$G$1,0))</f>
        <v>9.51</v>
      </c>
      <c r="M486">
        <f t="shared" si="21"/>
        <v>57.06</v>
      </c>
      <c r="N486" t="str">
        <f t="shared" si="22"/>
        <v>Liberika</v>
      </c>
      <c r="O486" t="str">
        <f t="shared" si="23"/>
        <v>Light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 customers!$C$2:$C$1001,,0)=0,"",_xlfn.XLOOKUP(C487,customers!$A$2:$A$1001, customers!$C$2:$C$1001,,0))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 MATCH(orders!I$1,products!$A$1:$G$1,0))</f>
        <v>Rob</v>
      </c>
      <c r="J487" t="str">
        <f>INDEX(products!$A$1:$G$49,MATCH(orders!$D487,products!$A$1:$A$49,0), MATCH(orders!J$1,products!$A$1:$G$1,0))</f>
        <v>L</v>
      </c>
      <c r="K487" s="1">
        <f>INDEX(products!$A$1:$G$49,MATCH(orders!$D487,products!$A$1:$A$49,0), MATCH(orders!K$1,products!$A$1:$G$1,0))</f>
        <v>0.2</v>
      </c>
      <c r="L487">
        <f>INDEX(products!$A$1:$G$49,MATCH(orders!$D487,products!$A$1:$A$49,0), 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 customers!$C$2:$C$1001,,0)=0,"",_xlfn.XLOOKUP(C488,customers!$A$2:$A$1001, customers!$C$2:$C$1001,,0))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 MATCH(orders!I$1,products!$A$1:$G$1,0))</f>
        <v>Lib</v>
      </c>
      <c r="J488" t="str">
        <f>INDEX(products!$A$1:$G$49,MATCH(orders!$D488,products!$A$1:$A$49,0), MATCH(orders!J$1,products!$A$1:$G$1,0))</f>
        <v>M</v>
      </c>
      <c r="K488" s="1">
        <f>INDEX(products!$A$1:$G$49,MATCH(orders!$D488,products!$A$1:$A$49,0), MATCH(orders!K$1,products!$A$1:$G$1,0))</f>
        <v>0.5</v>
      </c>
      <c r="L488">
        <f>INDEX(products!$A$1:$G$49,MATCH(orders!$D488,products!$A$1:$A$49,0), MATCH(orders!L$1,products!$A$1:$G$1,0))</f>
        <v>8.73</v>
      </c>
      <c r="M488">
        <f t="shared" si="21"/>
        <v>52.38</v>
      </c>
      <c r="N488" t="str">
        <f t="shared" si="22"/>
        <v>Liberika</v>
      </c>
      <c r="O488" t="str">
        <f t="shared" si="23"/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 customers!$C$2:$C$1001,,0)=0,"",_xlfn.XLOOKUP(C489,customers!$A$2:$A$1001, customers!$C$2:$C$1001,,0))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 MATCH(orders!I$1,products!$A$1:$G$1,0))</f>
        <v>Exc</v>
      </c>
      <c r="J489" t="str">
        <f>INDEX(products!$A$1:$G$49,MATCH(orders!$D489,products!$A$1:$A$49,0), MATCH(orders!J$1,products!$A$1:$G$1,0))</f>
        <v>D</v>
      </c>
      <c r="K489" s="1">
        <f>INDEX(products!$A$1:$G$49,MATCH(orders!$D489,products!$A$1:$A$49,0), MATCH(orders!K$1,products!$A$1:$G$1,0))</f>
        <v>1</v>
      </c>
      <c r="L489">
        <f>INDEX(products!$A$1:$G$49,MATCH(orders!$D489,products!$A$1:$A$49,0), 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 customers!$C$2:$C$1001,,0)=0,"",_xlfn.XLOOKUP(C490,customers!$A$2:$A$1001, customers!$C$2:$C$1001,,0))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 MATCH(orders!I$1,products!$A$1:$G$1,0))</f>
        <v>Rob</v>
      </c>
      <c r="J490" t="str">
        <f>INDEX(products!$A$1:$G$49,MATCH(orders!$D490,products!$A$1:$A$49,0), MATCH(orders!J$1,products!$A$1:$G$1,0))</f>
        <v>M</v>
      </c>
      <c r="K490" s="1">
        <f>INDEX(products!$A$1:$G$49,MATCH(orders!$D490,products!$A$1:$A$49,0), MATCH(orders!K$1,products!$A$1:$G$1,0))</f>
        <v>0.2</v>
      </c>
      <c r="L490">
        <f>INDEX(products!$A$1:$G$49,MATCH(orders!$D490,products!$A$1:$A$49,0), 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 customers!$C$2:$C$1001,,0)=0,"",_xlfn.XLOOKUP(C491,customers!$A$2:$A$1001, customers!$C$2:$C$1001,,0))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 MATCH(orders!I$1,products!$A$1:$G$1,0))</f>
        <v>Lib</v>
      </c>
      <c r="J491" t="str">
        <f>INDEX(products!$A$1:$G$49,MATCH(orders!$D491,products!$A$1:$A$49,0), MATCH(orders!J$1,products!$A$1:$G$1,0))</f>
        <v>L</v>
      </c>
      <c r="K491" s="1">
        <f>INDEX(products!$A$1:$G$49,MATCH(orders!$D491,products!$A$1:$A$49,0), MATCH(orders!K$1,products!$A$1:$G$1,0))</f>
        <v>1</v>
      </c>
      <c r="L491">
        <f>INDEX(products!$A$1:$G$49,MATCH(orders!$D491,products!$A$1:$A$49,0), MATCH(orders!L$1,products!$A$1:$G$1,0))</f>
        <v>15.85</v>
      </c>
      <c r="M491">
        <f t="shared" si="21"/>
        <v>95.1</v>
      </c>
      <c r="N491" t="str">
        <f t="shared" si="22"/>
        <v>Liberika</v>
      </c>
      <c r="O491" t="str">
        <f t="shared" si="23"/>
        <v>Light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 customers!$C$2:$C$1001,,0)=0,"",_xlfn.XLOOKUP(C492,customers!$A$2:$A$1001, customers!$C$2:$C$1001,,0))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 MATCH(orders!I$1,products!$A$1:$G$1,0))</f>
        <v>Lib</v>
      </c>
      <c r="J492" t="str">
        <f>INDEX(products!$A$1:$G$49,MATCH(orders!$D492,products!$A$1:$A$49,0), MATCH(orders!J$1,products!$A$1:$G$1,0))</f>
        <v>D</v>
      </c>
      <c r="K492" s="1">
        <f>INDEX(products!$A$1:$G$49,MATCH(orders!$D492,products!$A$1:$A$49,0), MATCH(orders!K$1,products!$A$1:$G$1,0))</f>
        <v>0.5</v>
      </c>
      <c r="L492">
        <f>INDEX(products!$A$1:$G$49,MATCH(orders!$D492,products!$A$1:$A$49,0), MATCH(orders!L$1,products!$A$1:$G$1,0))</f>
        <v>7.77</v>
      </c>
      <c r="M492">
        <f t="shared" si="21"/>
        <v>15.54</v>
      </c>
      <c r="N492" t="str">
        <f t="shared" si="22"/>
        <v>Liberika</v>
      </c>
      <c r="O492" t="str">
        <f t="shared" si="23"/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 customers!$C$2:$C$1001,,0)=0,"",_xlfn.XLOOKUP(C493,customers!$A$2:$A$1001, customers!$C$2:$C$1001,,0))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 MATCH(orders!I$1,products!$A$1:$G$1,0))</f>
        <v>Lib</v>
      </c>
      <c r="J493" t="str">
        <f>INDEX(products!$A$1:$G$49,MATCH(orders!$D493,products!$A$1:$A$49,0), MATCH(orders!J$1,products!$A$1:$G$1,0))</f>
        <v>D</v>
      </c>
      <c r="K493" s="1">
        <f>INDEX(products!$A$1:$G$49,MATCH(orders!$D493,products!$A$1:$A$49,0), MATCH(orders!K$1,products!$A$1:$G$1,0))</f>
        <v>0.2</v>
      </c>
      <c r="L493">
        <f>INDEX(products!$A$1:$G$49,MATCH(orders!$D493,products!$A$1:$A$49,0), MATCH(orders!L$1,products!$A$1:$G$1,0))</f>
        <v>3.8849999999999998</v>
      </c>
      <c r="M493">
        <f t="shared" si="21"/>
        <v>23.31</v>
      </c>
      <c r="N493" t="str">
        <f t="shared" si="22"/>
        <v>Liberika</v>
      </c>
      <c r="O493" t="str">
        <f t="shared" si="23"/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 customers!$C$2:$C$1001,,0)=0,"",_xlfn.XLOOKUP(C494,customers!$A$2:$A$1001, customers!$C$2:$C$1001,,0))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 MATCH(orders!I$1,products!$A$1:$G$1,0))</f>
        <v>Exc</v>
      </c>
      <c r="J494" t="str">
        <f>INDEX(products!$A$1:$G$49,MATCH(orders!$D494,products!$A$1:$A$49,0), MATCH(orders!J$1,products!$A$1:$G$1,0))</f>
        <v>M</v>
      </c>
      <c r="K494" s="1">
        <f>INDEX(products!$A$1:$G$49,MATCH(orders!$D494,products!$A$1:$A$49,0), MATCH(orders!K$1,products!$A$1:$G$1,0))</f>
        <v>0.2</v>
      </c>
      <c r="L494">
        <f>INDEX(products!$A$1:$G$49,MATCH(orders!$D494,products!$A$1:$A$49,0), 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 customers!$C$2:$C$1001,,0)=0,"",_xlfn.XLOOKUP(C495,customers!$A$2:$A$1001, customers!$C$2:$C$1001,,0))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 MATCH(orders!I$1,products!$A$1:$G$1,0))</f>
        <v>Rob</v>
      </c>
      <c r="J495" t="str">
        <f>INDEX(products!$A$1:$G$49,MATCH(orders!$D495,products!$A$1:$A$49,0), MATCH(orders!J$1,products!$A$1:$G$1,0))</f>
        <v>M</v>
      </c>
      <c r="K495" s="1">
        <f>INDEX(products!$A$1:$G$49,MATCH(orders!$D495,products!$A$1:$A$49,0), MATCH(orders!K$1,products!$A$1:$G$1,0))</f>
        <v>0.5</v>
      </c>
      <c r="L495">
        <f>INDEX(products!$A$1:$G$49,MATCH(orders!$D495,products!$A$1:$A$49,0), 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 customers!$C$2:$C$1001,,0)=0,"",_xlfn.XLOOKUP(C496,customers!$A$2:$A$1001, customers!$C$2:$C$1001,,0))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 MATCH(orders!I$1,products!$A$1:$G$1,0))</f>
        <v>Lib</v>
      </c>
      <c r="J496" t="str">
        <f>INDEX(products!$A$1:$G$49,MATCH(orders!$D496,products!$A$1:$A$49,0), MATCH(orders!J$1,products!$A$1:$G$1,0))</f>
        <v>L</v>
      </c>
      <c r="K496" s="1">
        <f>INDEX(products!$A$1:$G$49,MATCH(orders!$D496,products!$A$1:$A$49,0), MATCH(orders!K$1,products!$A$1:$G$1,0))</f>
        <v>1</v>
      </c>
      <c r="L496">
        <f>INDEX(products!$A$1:$G$49,MATCH(orders!$D496,products!$A$1:$A$49,0), MATCH(orders!L$1,products!$A$1:$G$1,0))</f>
        <v>15.85</v>
      </c>
      <c r="M496">
        <f t="shared" si="21"/>
        <v>31.7</v>
      </c>
      <c r="N496" t="str">
        <f t="shared" si="22"/>
        <v>Liberika</v>
      </c>
      <c r="O496" t="str">
        <f t="shared" si="23"/>
        <v>Light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 customers!$C$2:$C$1001,,0)=0,"",_xlfn.XLOOKUP(C497,customers!$A$2:$A$1001, customers!$C$2:$C$1001,,0))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 MATCH(orders!I$1,products!$A$1:$G$1,0))</f>
        <v>Lib</v>
      </c>
      <c r="J497" t="str">
        <f>INDEX(products!$A$1:$G$49,MATCH(orders!$D497,products!$A$1:$A$49,0), MATCH(orders!J$1,products!$A$1:$G$1,0))</f>
        <v>L</v>
      </c>
      <c r="K497" s="1">
        <f>INDEX(products!$A$1:$G$49,MATCH(orders!$D497,products!$A$1:$A$49,0), MATCH(orders!K$1,products!$A$1:$G$1,0))</f>
        <v>1</v>
      </c>
      <c r="L497">
        <f>INDEX(products!$A$1:$G$49,MATCH(orders!$D497,products!$A$1:$A$49,0), MATCH(orders!L$1,products!$A$1:$G$1,0))</f>
        <v>15.85</v>
      </c>
      <c r="M497">
        <f t="shared" si="21"/>
        <v>79.25</v>
      </c>
      <c r="N497" t="str">
        <f t="shared" si="22"/>
        <v>Liberika</v>
      </c>
      <c r="O497" t="str">
        <f t="shared" si="23"/>
        <v>Light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 customers!$C$2:$C$1001,,0)=0,"",_xlfn.XLOOKUP(C498,customers!$A$2:$A$1001, customers!$C$2:$C$1001,,0))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 MATCH(orders!I$1,products!$A$1:$G$1,0))</f>
        <v>Exc</v>
      </c>
      <c r="J498" t="str">
        <f>INDEX(products!$A$1:$G$49,MATCH(orders!$D498,products!$A$1:$A$49,0), MATCH(orders!J$1,products!$A$1:$G$1,0))</f>
        <v>D</v>
      </c>
      <c r="K498" s="1">
        <f>INDEX(products!$A$1:$G$49,MATCH(orders!$D498,products!$A$1:$A$49,0), MATCH(orders!K$1,products!$A$1:$G$1,0))</f>
        <v>0.2</v>
      </c>
      <c r="L498">
        <f>INDEX(products!$A$1:$G$49,MATCH(orders!$D498,products!$A$1:$A$49,0), 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 customers!$C$2:$C$1001,,0)=0,"",_xlfn.XLOOKUP(C499,customers!$A$2:$A$1001, customers!$C$2:$C$1001,,0))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 MATCH(orders!I$1,products!$A$1:$G$1,0))</f>
        <v>Ara</v>
      </c>
      <c r="J499" t="str">
        <f>INDEX(products!$A$1:$G$49,MATCH(orders!$D499,products!$A$1:$A$49,0), MATCH(orders!J$1,products!$A$1:$G$1,0))</f>
        <v>D</v>
      </c>
      <c r="K499" s="1">
        <f>INDEX(products!$A$1:$G$49,MATCH(orders!$D499,products!$A$1:$A$49,0), MATCH(orders!K$1,products!$A$1:$G$1,0))</f>
        <v>1</v>
      </c>
      <c r="L499">
        <f>INDEX(products!$A$1:$G$49,MATCH(orders!$D499,products!$A$1:$A$49,0), MATCH(orders!L$1,products!$A$1:$G$1,0))</f>
        <v>9.9499999999999993</v>
      </c>
      <c r="M499">
        <f t="shared" si="21"/>
        <v>39.799999999999997</v>
      </c>
      <c r="N499" t="str">
        <f t="shared" si="22"/>
        <v>Arabika</v>
      </c>
      <c r="O499" t="str">
        <f t="shared" si="23"/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 customers!$C$2:$C$1001,,0)=0,"",_xlfn.XLOOKUP(C500,customers!$A$2:$A$1001, customers!$C$2:$C$1001,,0))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 MATCH(orders!I$1,products!$A$1:$G$1,0))</f>
        <v>Rob</v>
      </c>
      <c r="J500" t="str">
        <f>INDEX(products!$A$1:$G$49,MATCH(orders!$D500,products!$A$1:$A$49,0), MATCH(orders!J$1,products!$A$1:$G$1,0))</f>
        <v>M</v>
      </c>
      <c r="K500" s="1">
        <f>INDEX(products!$A$1:$G$49,MATCH(orders!$D500,products!$A$1:$A$49,0), MATCH(orders!K$1,products!$A$1:$G$1,0))</f>
        <v>1</v>
      </c>
      <c r="L500">
        <f>INDEX(products!$A$1:$G$49,MATCH(orders!$D500,products!$A$1:$A$49,0), 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 customers!$C$2:$C$1001,,0)=0,"",_xlfn.XLOOKUP(C501,customers!$A$2:$A$1001, customers!$C$2:$C$1001,,0))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 MATCH(orders!I$1,products!$A$1:$G$1,0))</f>
        <v>Rob</v>
      </c>
      <c r="J501" t="str">
        <f>INDEX(products!$A$1:$G$49,MATCH(orders!$D501,products!$A$1:$A$49,0), MATCH(orders!J$1,products!$A$1:$G$1,0))</f>
        <v>D</v>
      </c>
      <c r="K501" s="1">
        <f>INDEX(products!$A$1:$G$49,MATCH(orders!$D501,products!$A$1:$A$49,0), MATCH(orders!K$1,products!$A$1:$G$1,0))</f>
        <v>0.2</v>
      </c>
      <c r="L501">
        <f>INDEX(products!$A$1:$G$49,MATCH(orders!$D501,products!$A$1:$A$49,0), 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 customers!$C$2:$C$1001,,0)=0,"",_xlfn.XLOOKUP(C502,customers!$A$2:$A$1001, customers!$C$2:$C$1001,,0))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 MATCH(orders!I$1,products!$A$1:$G$1,0))</f>
        <v>Rob</v>
      </c>
      <c r="J502" t="str">
        <f>INDEX(products!$A$1:$G$49,MATCH(orders!$D502,products!$A$1:$A$49,0), MATCH(orders!J$1,products!$A$1:$G$1,0))</f>
        <v>L</v>
      </c>
      <c r="K502" s="1">
        <f>INDEX(products!$A$1:$G$49,MATCH(orders!$D502,products!$A$1:$A$49,0), MATCH(orders!K$1,products!$A$1:$G$1,0))</f>
        <v>1</v>
      </c>
      <c r="L502">
        <f>INDEX(products!$A$1:$G$49,MATCH(orders!$D502,products!$A$1:$A$49,0), 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 customers!$C$2:$C$1001,,0)=0,"",_xlfn.XLOOKUP(C503,customers!$A$2:$A$1001, customers!$C$2:$C$1001,,0))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 MATCH(orders!I$1,products!$A$1:$G$1,0))</f>
        <v>Rob</v>
      </c>
      <c r="J503" t="str">
        <f>INDEX(products!$A$1:$G$49,MATCH(orders!$D503,products!$A$1:$A$49,0), MATCH(orders!J$1,products!$A$1:$G$1,0))</f>
        <v>M</v>
      </c>
      <c r="K503" s="1">
        <f>INDEX(products!$A$1:$G$49,MATCH(orders!$D503,products!$A$1:$A$49,0), MATCH(orders!K$1,products!$A$1:$G$1,0))</f>
        <v>0.2</v>
      </c>
      <c r="L503">
        <f>INDEX(products!$A$1:$G$49,MATCH(orders!$D503,products!$A$1:$A$49,0), 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 customers!$C$2:$C$1001,,0)=0,"",_xlfn.XLOOKUP(C504,customers!$A$2:$A$1001, customers!$C$2:$C$1001,,0))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 MATCH(orders!I$1,products!$A$1:$G$1,0))</f>
        <v>Exc</v>
      </c>
      <c r="J504" t="str">
        <f>INDEX(products!$A$1:$G$49,MATCH(orders!$D504,products!$A$1:$A$49,0), MATCH(orders!J$1,products!$A$1:$G$1,0))</f>
        <v>M</v>
      </c>
      <c r="K504" s="1">
        <f>INDEX(products!$A$1:$G$49,MATCH(orders!$D504,products!$A$1:$A$49,0), MATCH(orders!K$1,products!$A$1:$G$1,0))</f>
        <v>0.2</v>
      </c>
      <c r="L504">
        <f>INDEX(products!$A$1:$G$49,MATCH(orders!$D504,products!$A$1:$A$49,0), 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 customers!$C$2:$C$1001,,0)=0,"",_xlfn.XLOOKUP(C505,customers!$A$2:$A$1001, customers!$C$2:$C$1001,,0))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 MATCH(orders!I$1,products!$A$1:$G$1,0))</f>
        <v>Lib</v>
      </c>
      <c r="J505" t="str">
        <f>INDEX(products!$A$1:$G$49,MATCH(orders!$D505,products!$A$1:$A$49,0), MATCH(orders!J$1,products!$A$1:$G$1,0))</f>
        <v>D</v>
      </c>
      <c r="K505" s="1">
        <f>INDEX(products!$A$1:$G$49,MATCH(orders!$D505,products!$A$1:$A$49,0), MATCH(orders!K$1,products!$A$1:$G$1,0))</f>
        <v>1</v>
      </c>
      <c r="L505">
        <f>INDEX(products!$A$1:$G$49,MATCH(orders!$D505,products!$A$1:$A$49,0), MATCH(orders!L$1,products!$A$1:$G$1,0))</f>
        <v>12.95</v>
      </c>
      <c r="M505">
        <f t="shared" si="21"/>
        <v>51.8</v>
      </c>
      <c r="N505" t="str">
        <f t="shared" si="22"/>
        <v>Liberika</v>
      </c>
      <c r="O505" t="str">
        <f t="shared" si="23"/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 customers!$C$2:$C$1001,,0)=0,"",_xlfn.XLOOKUP(C506,customers!$A$2:$A$1001, customers!$C$2:$C$1001,,0))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 MATCH(orders!I$1,products!$A$1:$G$1,0))</f>
        <v>Lib</v>
      </c>
      <c r="J506" t="str">
        <f>INDEX(products!$A$1:$G$49,MATCH(orders!$D506,products!$A$1:$A$49,0), MATCH(orders!J$1,products!$A$1:$G$1,0))</f>
        <v>L</v>
      </c>
      <c r="K506" s="1">
        <f>INDEX(products!$A$1:$G$49,MATCH(orders!$D506,products!$A$1:$A$49,0), MATCH(orders!K$1,products!$A$1:$G$1,0))</f>
        <v>0.2</v>
      </c>
      <c r="L506">
        <f>INDEX(products!$A$1:$G$49,MATCH(orders!$D506,products!$A$1:$A$49,0), MATCH(orders!L$1,products!$A$1:$G$1,0))</f>
        <v>4.7549999999999999</v>
      </c>
      <c r="M506">
        <f t="shared" si="21"/>
        <v>14.265000000000001</v>
      </c>
      <c r="N506" t="str">
        <f t="shared" si="22"/>
        <v>Liberika</v>
      </c>
      <c r="O506" t="str">
        <f t="shared" si="23"/>
        <v>Light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 customers!$C$2:$C$1001,,0)=0,"",_xlfn.XLOOKUP(C507,customers!$A$2:$A$1001, customers!$C$2:$C$1001,,0))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 MATCH(orders!I$1,products!$A$1:$G$1,0))</f>
        <v>Lib</v>
      </c>
      <c r="J507" t="str">
        <f>INDEX(products!$A$1:$G$49,MATCH(orders!$D507,products!$A$1:$A$49,0), MATCH(orders!J$1,products!$A$1:$G$1,0))</f>
        <v>M</v>
      </c>
      <c r="K507" s="1">
        <f>INDEX(products!$A$1:$G$49,MATCH(orders!$D507,products!$A$1:$A$49,0), MATCH(orders!K$1,products!$A$1:$G$1,0))</f>
        <v>0.2</v>
      </c>
      <c r="L507">
        <f>INDEX(products!$A$1:$G$49,MATCH(orders!$D507,products!$A$1:$A$49,0), MATCH(orders!L$1,products!$A$1:$G$1,0))</f>
        <v>4.3650000000000002</v>
      </c>
      <c r="M507">
        <f t="shared" si="21"/>
        <v>26.19</v>
      </c>
      <c r="N507" t="str">
        <f t="shared" si="22"/>
        <v>Liberika</v>
      </c>
      <c r="O507" t="str">
        <f t="shared" si="23"/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 customers!$C$2:$C$1001,,0)=0,"",_xlfn.XLOOKUP(C508,customers!$A$2:$A$1001, customers!$C$2:$C$1001,,0))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 MATCH(orders!I$1,products!$A$1:$G$1,0))</f>
        <v>Ara</v>
      </c>
      <c r="J508" t="str">
        <f>INDEX(products!$A$1:$G$49,MATCH(orders!$D508,products!$A$1:$A$49,0), MATCH(orders!J$1,products!$A$1:$G$1,0))</f>
        <v>L</v>
      </c>
      <c r="K508" s="1">
        <f>INDEX(products!$A$1:$G$49,MATCH(orders!$D508,products!$A$1:$A$49,0), MATCH(orders!K$1,products!$A$1:$G$1,0))</f>
        <v>1</v>
      </c>
      <c r="L508">
        <f>INDEX(products!$A$1:$G$49,MATCH(orders!$D508,products!$A$1:$A$49,0), MATCH(orders!L$1,products!$A$1:$G$1,0))</f>
        <v>12.95</v>
      </c>
      <c r="M508">
        <f t="shared" si="21"/>
        <v>25.9</v>
      </c>
      <c r="N508" t="str">
        <f t="shared" si="22"/>
        <v>Arabika</v>
      </c>
      <c r="O508" t="str">
        <f t="shared" si="23"/>
        <v>Light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 customers!$C$2:$C$1001,,0)=0,"",_xlfn.XLOOKUP(C509,customers!$A$2:$A$1001, customers!$C$2:$C$1001,,0))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 MATCH(orders!I$1,products!$A$1:$G$1,0))</f>
        <v>Ara</v>
      </c>
      <c r="J509" t="str">
        <f>INDEX(products!$A$1:$G$49,MATCH(orders!$D509,products!$A$1:$A$49,0), MATCH(orders!J$1,products!$A$1:$G$1,0))</f>
        <v>L</v>
      </c>
      <c r="K509" s="1">
        <f>INDEX(products!$A$1:$G$49,MATCH(orders!$D509,products!$A$1:$A$49,0), MATCH(orders!K$1,products!$A$1:$G$1,0))</f>
        <v>2.5</v>
      </c>
      <c r="L509">
        <f>INDEX(products!$A$1:$G$49,MATCH(orders!$D509,products!$A$1:$A$49,0), MATCH(orders!L$1,products!$A$1:$G$1,0))</f>
        <v>29.784999999999997</v>
      </c>
      <c r="M509">
        <f t="shared" si="21"/>
        <v>89.35499999999999</v>
      </c>
      <c r="N509" t="str">
        <f t="shared" si="22"/>
        <v>Arabika</v>
      </c>
      <c r="O509" t="str">
        <f t="shared" si="23"/>
        <v>Light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 customers!$C$2:$C$1001,,0)=0,"",_xlfn.XLOOKUP(C510,customers!$A$2:$A$1001, customers!$C$2:$C$1001,,0))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 MATCH(orders!I$1,products!$A$1:$G$1,0))</f>
        <v>Lib</v>
      </c>
      <c r="J510" t="str">
        <f>INDEX(products!$A$1:$G$49,MATCH(orders!$D510,products!$A$1:$A$49,0), MATCH(orders!J$1,products!$A$1:$G$1,0))</f>
        <v>D</v>
      </c>
      <c r="K510" s="1">
        <f>INDEX(products!$A$1:$G$49,MATCH(orders!$D510,products!$A$1:$A$49,0), MATCH(orders!K$1,products!$A$1:$G$1,0))</f>
        <v>0.5</v>
      </c>
      <c r="L510">
        <f>INDEX(products!$A$1:$G$49,MATCH(orders!$D510,products!$A$1:$A$49,0), MATCH(orders!L$1,products!$A$1:$G$1,0))</f>
        <v>7.77</v>
      </c>
      <c r="M510">
        <f t="shared" si="21"/>
        <v>46.62</v>
      </c>
      <c r="N510" t="str">
        <f t="shared" si="22"/>
        <v>Liberika</v>
      </c>
      <c r="O510" t="str">
        <f t="shared" si="23"/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 customers!$C$2:$C$1001,,0)=0,"",_xlfn.XLOOKUP(C511,customers!$A$2:$A$1001, customers!$C$2:$C$1001,,0))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 MATCH(orders!I$1,products!$A$1:$G$1,0))</f>
        <v>Ara</v>
      </c>
      <c r="J511" t="str">
        <f>INDEX(products!$A$1:$G$49,MATCH(orders!$D511,products!$A$1:$A$49,0), MATCH(orders!J$1,products!$A$1:$G$1,0))</f>
        <v>D</v>
      </c>
      <c r="K511" s="1">
        <f>INDEX(products!$A$1:$G$49,MATCH(orders!$D511,products!$A$1:$A$49,0), MATCH(orders!K$1,products!$A$1:$G$1,0))</f>
        <v>1</v>
      </c>
      <c r="L511">
        <f>INDEX(products!$A$1:$G$49,MATCH(orders!$D511,products!$A$1:$A$49,0), MATCH(orders!L$1,products!$A$1:$G$1,0))</f>
        <v>9.9499999999999993</v>
      </c>
      <c r="M511">
        <f t="shared" si="21"/>
        <v>29.849999999999998</v>
      </c>
      <c r="N511" t="str">
        <f t="shared" si="22"/>
        <v>Arabika</v>
      </c>
      <c r="O511" t="str">
        <f t="shared" si="23"/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 customers!$C$2:$C$1001,,0)=0,"",_xlfn.XLOOKUP(C512,customers!$A$2:$A$1001, customers!$C$2:$C$1001,,0))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 MATCH(orders!I$1,products!$A$1:$G$1,0))</f>
        <v>Rob</v>
      </c>
      <c r="J512" t="str">
        <f>INDEX(products!$A$1:$G$49,MATCH(orders!$D512,products!$A$1:$A$49,0), MATCH(orders!J$1,products!$A$1:$G$1,0))</f>
        <v>L</v>
      </c>
      <c r="K512" s="1">
        <f>INDEX(products!$A$1:$G$49,MATCH(orders!$D512,products!$A$1:$A$49,0), MATCH(orders!K$1,products!$A$1:$G$1,0))</f>
        <v>0.2</v>
      </c>
      <c r="L512">
        <f>INDEX(products!$A$1:$G$49,MATCH(orders!$D512,products!$A$1:$A$49,0), 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 customers!$C$2:$C$1001,,0)=0,"",_xlfn.XLOOKUP(C513,customers!$A$2:$A$1001, customers!$C$2:$C$1001,,0))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 MATCH(orders!I$1,products!$A$1:$G$1,0))</f>
        <v>Ara</v>
      </c>
      <c r="J513" t="str">
        <f>INDEX(products!$A$1:$G$49,MATCH(orders!$D513,products!$A$1:$A$49,0), MATCH(orders!J$1,products!$A$1:$G$1,0))</f>
        <v>M</v>
      </c>
      <c r="K513" s="1">
        <f>INDEX(products!$A$1:$G$49,MATCH(orders!$D513,products!$A$1:$A$49,0), MATCH(orders!K$1,products!$A$1:$G$1,0))</f>
        <v>0.2</v>
      </c>
      <c r="L513">
        <f>INDEX(products!$A$1:$G$49,MATCH(orders!$D513,products!$A$1:$A$49,0), MATCH(orders!L$1,products!$A$1:$G$1,0))</f>
        <v>3.375</v>
      </c>
      <c r="M513">
        <f t="shared" si="21"/>
        <v>13.5</v>
      </c>
      <c r="N513" t="str">
        <f t="shared" si="22"/>
        <v>Arabika</v>
      </c>
      <c r="O513" t="str">
        <f t="shared" si="23"/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 customers!$C$2:$C$1001,,0)=0,"",_xlfn.XLOOKUP(C514,customers!$A$2:$A$1001, customers!$C$2:$C$1001,,0))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 MATCH(orders!I$1,products!$A$1:$G$1,0))</f>
        <v>Lib</v>
      </c>
      <c r="J514" t="str">
        <f>INDEX(products!$A$1:$G$49,MATCH(orders!$D514,products!$A$1:$A$49,0), MATCH(orders!J$1,products!$A$1:$G$1,0))</f>
        <v>L</v>
      </c>
      <c r="K514" s="1">
        <f>INDEX(products!$A$1:$G$49,MATCH(orders!$D514,products!$A$1:$A$49,0), MATCH(orders!K$1,products!$A$1:$G$1,0))</f>
        <v>1</v>
      </c>
      <c r="L514">
        <f>INDEX(products!$A$1:$G$49,MATCH(orders!$D514,products!$A$1:$A$49,0), MATCH(orders!L$1,products!$A$1:$G$1,0))</f>
        <v>15.85</v>
      </c>
      <c r="M514">
        <f t="shared" si="21"/>
        <v>47.55</v>
      </c>
      <c r="N514" t="str">
        <f t="shared" si="22"/>
        <v>Liberika</v>
      </c>
      <c r="O514" t="str">
        <f t="shared" si="23"/>
        <v>Light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 customers!$C$2:$C$1001,,0)=0,"",_xlfn.XLOOKUP(C515,customers!$A$2:$A$1001, customers!$C$2:$C$1001,,0))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 MATCH(orders!I$1,products!$A$1:$G$1,0))</f>
        <v>Lib</v>
      </c>
      <c r="J515" t="str">
        <f>INDEX(products!$A$1:$G$49,MATCH(orders!$D515,products!$A$1:$A$49,0), MATCH(orders!J$1,products!$A$1:$G$1,0))</f>
        <v>L</v>
      </c>
      <c r="K515" s="1">
        <f>INDEX(products!$A$1:$G$49,MATCH(orders!$D515,products!$A$1:$A$49,0), MATCH(orders!K$1,products!$A$1:$G$1,0))</f>
        <v>1</v>
      </c>
      <c r="L515">
        <f>INDEX(products!$A$1:$G$49,MATCH(orders!$D515,products!$A$1:$A$49,0), MATCH(orders!L$1,products!$A$1:$G$1,0))</f>
        <v>15.85</v>
      </c>
      <c r="M515">
        <f t="shared" ref="M515:M578" si="24">L515*E515</f>
        <v>79.25</v>
      </c>
      <c r="N515" t="str">
        <f t="shared" ref="N515:N578" si="25">IF(I515="Rob","Robusta", IF(I515="Exc","Excelsa", IF(I515="Ara","Arabika",IF(I515="Lib","Liberika"))))</f>
        <v>Liberika</v>
      </c>
      <c r="O515" t="str">
        <f t="shared" ref="O515:O578" si="26">IF(J515="M","Medium",IF(J515="L","Light",IF(J515="D","Dark","")))</f>
        <v>Light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 customers!$C$2:$C$1001,,0)=0,"",_xlfn.XLOOKUP(C516,customers!$A$2:$A$1001, customers!$C$2:$C$1001,,0))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 MATCH(orders!I$1,products!$A$1:$G$1,0))</f>
        <v>Lib</v>
      </c>
      <c r="J516" t="str">
        <f>INDEX(products!$A$1:$G$49,MATCH(orders!$D516,products!$A$1:$A$49,0), MATCH(orders!J$1,products!$A$1:$G$1,0))</f>
        <v>M</v>
      </c>
      <c r="K516" s="1">
        <f>INDEX(products!$A$1:$G$49,MATCH(orders!$D516,products!$A$1:$A$49,0), MATCH(orders!K$1,products!$A$1:$G$1,0))</f>
        <v>0.2</v>
      </c>
      <c r="L516">
        <f>INDEX(products!$A$1:$G$49,MATCH(orders!$D516,products!$A$1:$A$49,0), MATCH(orders!L$1,products!$A$1:$G$1,0))</f>
        <v>4.3650000000000002</v>
      </c>
      <c r="M516">
        <f t="shared" si="24"/>
        <v>26.19</v>
      </c>
      <c r="N516" t="str">
        <f t="shared" si="25"/>
        <v>Liberika</v>
      </c>
      <c r="O516" t="str">
        <f t="shared" si="26"/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 customers!$C$2:$C$1001,,0)=0,"",_xlfn.XLOOKUP(C517,customers!$A$2:$A$1001, customers!$C$2:$C$1001,,0))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 MATCH(orders!I$1,products!$A$1:$G$1,0))</f>
        <v>Rob</v>
      </c>
      <c r="J517" t="str">
        <f>INDEX(products!$A$1:$G$49,MATCH(orders!$D517,products!$A$1:$A$49,0), MATCH(orders!J$1,products!$A$1:$G$1,0))</f>
        <v>L</v>
      </c>
      <c r="K517" s="1">
        <f>INDEX(products!$A$1:$G$49,MATCH(orders!$D517,products!$A$1:$A$49,0), MATCH(orders!K$1,products!$A$1:$G$1,0))</f>
        <v>0.5</v>
      </c>
      <c r="L517">
        <f>INDEX(products!$A$1:$G$49,MATCH(orders!$D517,products!$A$1:$A$49,0), 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 customers!$C$2:$C$1001,,0)=0,"",_xlfn.XLOOKUP(C518,customers!$A$2:$A$1001, customers!$C$2:$C$1001,,0))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 MATCH(orders!I$1,products!$A$1:$G$1,0))</f>
        <v>Rob</v>
      </c>
      <c r="J518" t="str">
        <f>INDEX(products!$A$1:$G$49,MATCH(orders!$D518,products!$A$1:$A$49,0), MATCH(orders!J$1,products!$A$1:$G$1,0))</f>
        <v>D</v>
      </c>
      <c r="K518" s="1">
        <f>INDEX(products!$A$1:$G$49,MATCH(orders!$D518,products!$A$1:$A$49,0), MATCH(orders!K$1,products!$A$1:$G$1,0))</f>
        <v>2.5</v>
      </c>
      <c r="L518">
        <f>INDEX(products!$A$1:$G$49,MATCH(orders!$D518,products!$A$1:$A$49,0), 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 customers!$C$2:$C$1001,,0)=0,"",_xlfn.XLOOKUP(C519,customers!$A$2:$A$1001, customers!$C$2:$C$1001,,0))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 MATCH(orders!I$1,products!$A$1:$G$1,0))</f>
        <v>Lib</v>
      </c>
      <c r="J519" t="str">
        <f>INDEX(products!$A$1:$G$49,MATCH(orders!$D519,products!$A$1:$A$49,0), MATCH(orders!J$1,products!$A$1:$G$1,0))</f>
        <v>D</v>
      </c>
      <c r="K519" s="1">
        <f>INDEX(products!$A$1:$G$49,MATCH(orders!$D519,products!$A$1:$A$49,0), MATCH(orders!K$1,products!$A$1:$G$1,0))</f>
        <v>0.2</v>
      </c>
      <c r="L519">
        <f>INDEX(products!$A$1:$G$49,MATCH(orders!$D519,products!$A$1:$A$49,0), MATCH(orders!L$1,products!$A$1:$G$1,0))</f>
        <v>3.8849999999999998</v>
      </c>
      <c r="M519">
        <f t="shared" si="24"/>
        <v>7.77</v>
      </c>
      <c r="N519" t="str">
        <f t="shared" si="25"/>
        <v>Liberika</v>
      </c>
      <c r="O519" t="str">
        <f t="shared" si="26"/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 customers!$C$2:$C$1001,,0)=0,"",_xlfn.XLOOKUP(C520,customers!$A$2:$A$1001, customers!$C$2:$C$1001,,0))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 MATCH(orders!I$1,products!$A$1:$G$1,0))</f>
        <v>Exc</v>
      </c>
      <c r="J520" t="str">
        <f>INDEX(products!$A$1:$G$49,MATCH(orders!$D520,products!$A$1:$A$49,0), MATCH(orders!J$1,products!$A$1:$G$1,0))</f>
        <v>D</v>
      </c>
      <c r="K520" s="1">
        <f>INDEX(products!$A$1:$G$49,MATCH(orders!$D520,products!$A$1:$A$49,0), MATCH(orders!K$1,products!$A$1:$G$1,0))</f>
        <v>2.5</v>
      </c>
      <c r="L520">
        <f>INDEX(products!$A$1:$G$49,MATCH(orders!$D520,products!$A$1:$A$49,0), 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 customers!$C$2:$C$1001,,0)=0,"",_xlfn.XLOOKUP(C521,customers!$A$2:$A$1001, customers!$C$2:$C$1001,,0))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 MATCH(orders!I$1,products!$A$1:$G$1,0))</f>
        <v>Ara</v>
      </c>
      <c r="J521" t="str">
        <f>INDEX(products!$A$1:$G$49,MATCH(orders!$D521,products!$A$1:$A$49,0), MATCH(orders!J$1,products!$A$1:$G$1,0))</f>
        <v>D</v>
      </c>
      <c r="K521" s="1">
        <f>INDEX(products!$A$1:$G$49,MATCH(orders!$D521,products!$A$1:$A$49,0), MATCH(orders!K$1,products!$A$1:$G$1,0))</f>
        <v>0.5</v>
      </c>
      <c r="L521">
        <f>INDEX(products!$A$1:$G$49,MATCH(orders!$D521,products!$A$1:$A$49,0), MATCH(orders!L$1,products!$A$1:$G$1,0))</f>
        <v>5.97</v>
      </c>
      <c r="M521">
        <f t="shared" si="24"/>
        <v>11.94</v>
      </c>
      <c r="N521" t="str">
        <f t="shared" si="25"/>
        <v>Arabika</v>
      </c>
      <c r="O521" t="str">
        <f t="shared" si="26"/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 customers!$C$2:$C$1001,,0)=0,"",_xlfn.XLOOKUP(C522,customers!$A$2:$A$1001, customers!$C$2:$C$1001,,0))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 MATCH(orders!I$1,products!$A$1:$G$1,0))</f>
        <v>Lib</v>
      </c>
      <c r="J522" t="str">
        <f>INDEX(products!$A$1:$G$49,MATCH(orders!$D522,products!$A$1:$A$49,0), MATCH(orders!J$1,products!$A$1:$G$1,0))</f>
        <v>D</v>
      </c>
      <c r="K522" s="1">
        <f>INDEX(products!$A$1:$G$49,MATCH(orders!$D522,products!$A$1:$A$49,0), MATCH(orders!K$1,products!$A$1:$G$1,0))</f>
        <v>0.2</v>
      </c>
      <c r="L522">
        <f>INDEX(products!$A$1:$G$49,MATCH(orders!$D522,products!$A$1:$A$49,0), MATCH(orders!L$1,products!$A$1:$G$1,0))</f>
        <v>3.8849999999999998</v>
      </c>
      <c r="M522">
        <f t="shared" si="24"/>
        <v>3.8849999999999998</v>
      </c>
      <c r="N522" t="str">
        <f t="shared" si="25"/>
        <v>Liberika</v>
      </c>
      <c r="O522" t="str">
        <f t="shared" si="26"/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 customers!$C$2:$C$1001,,0)=0,"",_xlfn.XLOOKUP(C523,customers!$A$2:$A$1001, customers!$C$2:$C$1001,,0))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 MATCH(orders!I$1,products!$A$1:$G$1,0))</f>
        <v>Rob</v>
      </c>
      <c r="J523" t="str">
        <f>INDEX(products!$A$1:$G$49,MATCH(orders!$D523,products!$A$1:$A$49,0), MATCH(orders!J$1,products!$A$1:$G$1,0))</f>
        <v>M</v>
      </c>
      <c r="K523" s="1">
        <f>INDEX(products!$A$1:$G$49,MATCH(orders!$D523,products!$A$1:$A$49,0), MATCH(orders!K$1,products!$A$1:$G$1,0))</f>
        <v>1</v>
      </c>
      <c r="L523">
        <f>INDEX(products!$A$1:$G$49,MATCH(orders!$D523,products!$A$1:$A$49,0), 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 customers!$C$2:$C$1001,,0)=0,"",_xlfn.XLOOKUP(C524,customers!$A$2:$A$1001, customers!$C$2:$C$1001,,0))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 MATCH(orders!I$1,products!$A$1:$G$1,0))</f>
        <v>Rob</v>
      </c>
      <c r="J524" t="str">
        <f>INDEX(products!$A$1:$G$49,MATCH(orders!$D524,products!$A$1:$A$49,0), MATCH(orders!J$1,products!$A$1:$G$1,0))</f>
        <v>M</v>
      </c>
      <c r="K524" s="1">
        <f>INDEX(products!$A$1:$G$49,MATCH(orders!$D524,products!$A$1:$A$49,0), MATCH(orders!K$1,products!$A$1:$G$1,0))</f>
        <v>0.5</v>
      </c>
      <c r="L524">
        <f>INDEX(products!$A$1:$G$49,MATCH(orders!$D524,products!$A$1:$A$49,0), 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 customers!$C$2:$C$1001,,0)=0,"",_xlfn.XLOOKUP(C525,customers!$A$2:$A$1001, customers!$C$2:$C$1001,,0))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 MATCH(orders!I$1,products!$A$1:$G$1,0))</f>
        <v>Lib</v>
      </c>
      <c r="J525" t="str">
        <f>INDEX(products!$A$1:$G$49,MATCH(orders!$D525,products!$A$1:$A$49,0), MATCH(orders!J$1,products!$A$1:$G$1,0))</f>
        <v>D</v>
      </c>
      <c r="K525" s="1">
        <f>INDEX(products!$A$1:$G$49,MATCH(orders!$D525,products!$A$1:$A$49,0), MATCH(orders!K$1,products!$A$1:$G$1,0))</f>
        <v>2.5</v>
      </c>
      <c r="L525">
        <f>INDEX(products!$A$1:$G$49,MATCH(orders!$D525,products!$A$1:$A$49,0), MATCH(orders!L$1,products!$A$1:$G$1,0))</f>
        <v>29.784999999999997</v>
      </c>
      <c r="M525">
        <f t="shared" si="24"/>
        <v>29.784999999999997</v>
      </c>
      <c r="N525" t="str">
        <f t="shared" si="25"/>
        <v>Liberika</v>
      </c>
      <c r="O525" t="str">
        <f t="shared" si="26"/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 customers!$C$2:$C$1001,,0)=0,"",_xlfn.XLOOKUP(C526,customers!$A$2:$A$1001, customers!$C$2:$C$1001,,0))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 MATCH(orders!I$1,products!$A$1:$G$1,0))</f>
        <v>Lib</v>
      </c>
      <c r="J526" t="str">
        <f>INDEX(products!$A$1:$G$49,MATCH(orders!$D526,products!$A$1:$A$49,0), MATCH(orders!J$1,products!$A$1:$G$1,0))</f>
        <v>L</v>
      </c>
      <c r="K526" s="1">
        <f>INDEX(products!$A$1:$G$49,MATCH(orders!$D526,products!$A$1:$A$49,0), MATCH(orders!K$1,products!$A$1:$G$1,0))</f>
        <v>2.5</v>
      </c>
      <c r="L526">
        <f>INDEX(products!$A$1:$G$49,MATCH(orders!$D526,products!$A$1:$A$49,0), MATCH(orders!L$1,products!$A$1:$G$1,0))</f>
        <v>36.454999999999998</v>
      </c>
      <c r="M526">
        <f t="shared" si="24"/>
        <v>72.91</v>
      </c>
      <c r="N526" t="str">
        <f t="shared" si="25"/>
        <v>Liberika</v>
      </c>
      <c r="O526" t="str">
        <f t="shared" si="26"/>
        <v>Light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 customers!$C$2:$C$1001,,0)=0,"",_xlfn.XLOOKUP(C527,customers!$A$2:$A$1001, customers!$C$2:$C$1001,,0))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 MATCH(orders!I$1,products!$A$1:$G$1,0))</f>
        <v>Rob</v>
      </c>
      <c r="J527" t="str">
        <f>INDEX(products!$A$1:$G$49,MATCH(orders!$D527,products!$A$1:$A$49,0), MATCH(orders!J$1,products!$A$1:$G$1,0))</f>
        <v>D</v>
      </c>
      <c r="K527" s="1">
        <f>INDEX(products!$A$1:$G$49,MATCH(orders!$D527,products!$A$1:$A$49,0), MATCH(orders!K$1,products!$A$1:$G$1,0))</f>
        <v>0.2</v>
      </c>
      <c r="L527">
        <f>INDEX(products!$A$1:$G$49,MATCH(orders!$D527,products!$A$1:$A$49,0), 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 customers!$C$2:$C$1001,,0)=0,"",_xlfn.XLOOKUP(C528,customers!$A$2:$A$1001, customers!$C$2:$C$1001,,0))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 MATCH(orders!I$1,products!$A$1:$G$1,0))</f>
        <v>Exc</v>
      </c>
      <c r="J528" t="str">
        <f>INDEX(products!$A$1:$G$49,MATCH(orders!$D528,products!$A$1:$A$49,0), MATCH(orders!J$1,products!$A$1:$G$1,0))</f>
        <v>M</v>
      </c>
      <c r="K528" s="1">
        <f>INDEX(products!$A$1:$G$49,MATCH(orders!$D528,products!$A$1:$A$49,0), MATCH(orders!K$1,products!$A$1:$G$1,0))</f>
        <v>2.5</v>
      </c>
      <c r="L528">
        <f>INDEX(products!$A$1:$G$49,MATCH(orders!$D528,products!$A$1:$A$49,0), 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 customers!$C$2:$C$1001,,0)=0,"",_xlfn.XLOOKUP(C529,customers!$A$2:$A$1001, customers!$C$2:$C$1001,,0))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 MATCH(orders!I$1,products!$A$1:$G$1,0))</f>
        <v>Exc</v>
      </c>
      <c r="J529" t="str">
        <f>INDEX(products!$A$1:$G$49,MATCH(orders!$D529,products!$A$1:$A$49,0), MATCH(orders!J$1,products!$A$1:$G$1,0))</f>
        <v>M</v>
      </c>
      <c r="K529" s="1">
        <f>INDEX(products!$A$1:$G$49,MATCH(orders!$D529,products!$A$1:$A$49,0), MATCH(orders!K$1,products!$A$1:$G$1,0))</f>
        <v>0.5</v>
      </c>
      <c r="L529">
        <f>INDEX(products!$A$1:$G$49,MATCH(orders!$D529,products!$A$1:$A$49,0), 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 customers!$C$2:$C$1001,,0)=0,"",_xlfn.XLOOKUP(C530,customers!$A$2:$A$1001, customers!$C$2:$C$1001,,0))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 MATCH(orders!I$1,products!$A$1:$G$1,0))</f>
        <v>Exc</v>
      </c>
      <c r="J530" t="str">
        <f>INDEX(products!$A$1:$G$49,MATCH(orders!$D530,products!$A$1:$A$49,0), MATCH(orders!J$1,products!$A$1:$G$1,0))</f>
        <v>L</v>
      </c>
      <c r="K530" s="1">
        <f>INDEX(products!$A$1:$G$49,MATCH(orders!$D530,products!$A$1:$A$49,0), MATCH(orders!K$1,products!$A$1:$G$1,0))</f>
        <v>0.5</v>
      </c>
      <c r="L530">
        <f>INDEX(products!$A$1:$G$49,MATCH(orders!$D530,products!$A$1:$A$49,0), 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 customers!$C$2:$C$1001,,0)=0,"",_xlfn.XLOOKUP(C531,customers!$A$2:$A$1001, customers!$C$2:$C$1001,,0))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 MATCH(orders!I$1,products!$A$1:$G$1,0))</f>
        <v>Rob</v>
      </c>
      <c r="J531" t="str">
        <f>INDEX(products!$A$1:$G$49,MATCH(orders!$D531,products!$A$1:$A$49,0), MATCH(orders!J$1,products!$A$1:$G$1,0))</f>
        <v>M</v>
      </c>
      <c r="K531" s="1">
        <f>INDEX(products!$A$1:$G$49,MATCH(orders!$D531,products!$A$1:$A$49,0), MATCH(orders!K$1,products!$A$1:$G$1,0))</f>
        <v>1</v>
      </c>
      <c r="L531">
        <f>INDEX(products!$A$1:$G$49,MATCH(orders!$D531,products!$A$1:$A$49,0), 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 customers!$C$2:$C$1001,,0)=0,"",_xlfn.XLOOKUP(C532,customers!$A$2:$A$1001, customers!$C$2:$C$1001,,0))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 MATCH(orders!I$1,products!$A$1:$G$1,0))</f>
        <v>Rob</v>
      </c>
      <c r="J532" t="str">
        <f>INDEX(products!$A$1:$G$49,MATCH(orders!$D532,products!$A$1:$A$49,0), MATCH(orders!J$1,products!$A$1:$G$1,0))</f>
        <v>M</v>
      </c>
      <c r="K532" s="1">
        <f>INDEX(products!$A$1:$G$49,MATCH(orders!$D532,products!$A$1:$A$49,0), MATCH(orders!K$1,products!$A$1:$G$1,0))</f>
        <v>1</v>
      </c>
      <c r="L532">
        <f>INDEX(products!$A$1:$G$49,MATCH(orders!$D532,products!$A$1:$A$49,0), 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 customers!$C$2:$C$1001,,0)=0,"",_xlfn.XLOOKUP(C533,customers!$A$2:$A$1001, customers!$C$2:$C$1001,,0))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 MATCH(orders!I$1,products!$A$1:$G$1,0))</f>
        <v>Rob</v>
      </c>
      <c r="J533" t="str">
        <f>INDEX(products!$A$1:$G$49,MATCH(orders!$D533,products!$A$1:$A$49,0), MATCH(orders!J$1,products!$A$1:$G$1,0))</f>
        <v>D</v>
      </c>
      <c r="K533" s="1">
        <f>INDEX(products!$A$1:$G$49,MATCH(orders!$D533,products!$A$1:$A$49,0), MATCH(orders!K$1,products!$A$1:$G$1,0))</f>
        <v>1</v>
      </c>
      <c r="L533">
        <f>INDEX(products!$A$1:$G$49,MATCH(orders!$D533,products!$A$1:$A$49,0), 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 customers!$C$2:$C$1001,,0)=0,"",_xlfn.XLOOKUP(C534,customers!$A$2:$A$1001, customers!$C$2:$C$1001,,0))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 MATCH(orders!I$1,products!$A$1:$G$1,0))</f>
        <v>Exc</v>
      </c>
      <c r="J534" t="str">
        <f>INDEX(products!$A$1:$G$49,MATCH(orders!$D534,products!$A$1:$A$49,0), MATCH(orders!J$1,products!$A$1:$G$1,0))</f>
        <v>M</v>
      </c>
      <c r="K534" s="1">
        <f>INDEX(products!$A$1:$G$49,MATCH(orders!$D534,products!$A$1:$A$49,0), MATCH(orders!K$1,products!$A$1:$G$1,0))</f>
        <v>0.5</v>
      </c>
      <c r="L534">
        <f>INDEX(products!$A$1:$G$49,MATCH(orders!$D534,products!$A$1:$A$49,0), 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 customers!$C$2:$C$1001,,0)=0,"",_xlfn.XLOOKUP(C535,customers!$A$2:$A$1001, customers!$C$2:$C$1001,,0))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 MATCH(orders!I$1,products!$A$1:$G$1,0))</f>
        <v>Rob</v>
      </c>
      <c r="J535" t="str">
        <f>INDEX(products!$A$1:$G$49,MATCH(orders!$D535,products!$A$1:$A$49,0), MATCH(orders!J$1,products!$A$1:$G$1,0))</f>
        <v>D</v>
      </c>
      <c r="K535" s="1">
        <f>INDEX(products!$A$1:$G$49,MATCH(orders!$D535,products!$A$1:$A$49,0), MATCH(orders!K$1,products!$A$1:$G$1,0))</f>
        <v>0.5</v>
      </c>
      <c r="L535">
        <f>INDEX(products!$A$1:$G$49,MATCH(orders!$D535,products!$A$1:$A$49,0), 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 customers!$C$2:$C$1001,,0)=0,"",_xlfn.XLOOKUP(C536,customers!$A$2:$A$1001, customers!$C$2:$C$1001,,0))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 MATCH(orders!I$1,products!$A$1:$G$1,0))</f>
        <v>Rob</v>
      </c>
      <c r="J536" t="str">
        <f>INDEX(products!$A$1:$G$49,MATCH(orders!$D536,products!$A$1:$A$49,0), MATCH(orders!J$1,products!$A$1:$G$1,0))</f>
        <v>M</v>
      </c>
      <c r="K536" s="1">
        <f>INDEX(products!$A$1:$G$49,MATCH(orders!$D536,products!$A$1:$A$49,0), MATCH(orders!K$1,products!$A$1:$G$1,0))</f>
        <v>2.5</v>
      </c>
      <c r="L536">
        <f>INDEX(products!$A$1:$G$49,MATCH(orders!$D536,products!$A$1:$A$49,0), 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 customers!$C$2:$C$1001,,0)=0,"",_xlfn.XLOOKUP(C537,customers!$A$2:$A$1001, customers!$C$2:$C$1001,,0))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 MATCH(orders!I$1,products!$A$1:$G$1,0))</f>
        <v>Lib</v>
      </c>
      <c r="J537" t="str">
        <f>INDEX(products!$A$1:$G$49,MATCH(orders!$D537,products!$A$1:$A$49,0), MATCH(orders!J$1,products!$A$1:$G$1,0))</f>
        <v>L</v>
      </c>
      <c r="K537" s="1">
        <f>INDEX(products!$A$1:$G$49,MATCH(orders!$D537,products!$A$1:$A$49,0), MATCH(orders!K$1,products!$A$1:$G$1,0))</f>
        <v>0.2</v>
      </c>
      <c r="L537">
        <f>INDEX(products!$A$1:$G$49,MATCH(orders!$D537,products!$A$1:$A$49,0), MATCH(orders!L$1,products!$A$1:$G$1,0))</f>
        <v>4.7549999999999999</v>
      </c>
      <c r="M537">
        <f t="shared" si="24"/>
        <v>9.51</v>
      </c>
      <c r="N537" t="str">
        <f t="shared" si="25"/>
        <v>Liberika</v>
      </c>
      <c r="O537" t="str">
        <f t="shared" si="26"/>
        <v>Light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 customers!$C$2:$C$1001,,0)=0,"",_xlfn.XLOOKUP(C538,customers!$A$2:$A$1001, customers!$C$2:$C$1001,,0))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 MATCH(orders!I$1,products!$A$1:$G$1,0))</f>
        <v>Rob</v>
      </c>
      <c r="J538" t="str">
        <f>INDEX(products!$A$1:$G$49,MATCH(orders!$D538,products!$A$1:$A$49,0), MATCH(orders!J$1,products!$A$1:$G$1,0))</f>
        <v>D</v>
      </c>
      <c r="K538" s="1">
        <f>INDEX(products!$A$1:$G$49,MATCH(orders!$D538,products!$A$1:$A$49,0), MATCH(orders!K$1,products!$A$1:$G$1,0))</f>
        <v>0.2</v>
      </c>
      <c r="L538">
        <f>INDEX(products!$A$1:$G$49,MATCH(orders!$D538,products!$A$1:$A$49,0), 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 customers!$C$2:$C$1001,,0)=0,"",_xlfn.XLOOKUP(C539,customers!$A$2:$A$1001, customers!$C$2:$C$1001,,0))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 MATCH(orders!I$1,products!$A$1:$G$1,0))</f>
        <v>Exc</v>
      </c>
      <c r="J539" t="str">
        <f>INDEX(products!$A$1:$G$49,MATCH(orders!$D539,products!$A$1:$A$49,0), MATCH(orders!J$1,products!$A$1:$G$1,0))</f>
        <v>D</v>
      </c>
      <c r="K539" s="1">
        <f>INDEX(products!$A$1:$G$49,MATCH(orders!$D539,products!$A$1:$A$49,0), MATCH(orders!K$1,products!$A$1:$G$1,0))</f>
        <v>2.5</v>
      </c>
      <c r="L539">
        <f>INDEX(products!$A$1:$G$49,MATCH(orders!$D539,products!$A$1:$A$49,0), 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 customers!$C$2:$C$1001,,0)=0,"",_xlfn.XLOOKUP(C540,customers!$A$2:$A$1001, customers!$C$2:$C$1001,,0))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 MATCH(orders!I$1,products!$A$1:$G$1,0))</f>
        <v>Rob</v>
      </c>
      <c r="J540" t="str">
        <f>INDEX(products!$A$1:$G$49,MATCH(orders!$D540,products!$A$1:$A$49,0), MATCH(orders!J$1,products!$A$1:$G$1,0))</f>
        <v>D</v>
      </c>
      <c r="K540" s="1">
        <f>INDEX(products!$A$1:$G$49,MATCH(orders!$D540,products!$A$1:$A$49,0), MATCH(orders!K$1,products!$A$1:$G$1,0))</f>
        <v>0.2</v>
      </c>
      <c r="L540">
        <f>INDEX(products!$A$1:$G$49,MATCH(orders!$D540,products!$A$1:$A$49,0), 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 customers!$C$2:$C$1001,,0)=0,"",_xlfn.XLOOKUP(C541,customers!$A$2:$A$1001, customers!$C$2:$C$1001,,0))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 MATCH(orders!I$1,products!$A$1:$G$1,0))</f>
        <v>Rob</v>
      </c>
      <c r="J541" t="str">
        <f>INDEX(products!$A$1:$G$49,MATCH(orders!$D541,products!$A$1:$A$49,0), MATCH(orders!J$1,products!$A$1:$G$1,0))</f>
        <v>D</v>
      </c>
      <c r="K541" s="1">
        <f>INDEX(products!$A$1:$G$49,MATCH(orders!$D541,products!$A$1:$A$49,0), MATCH(orders!K$1,products!$A$1:$G$1,0))</f>
        <v>0.5</v>
      </c>
      <c r="L541">
        <f>INDEX(products!$A$1:$G$49,MATCH(orders!$D541,products!$A$1:$A$49,0), 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 customers!$C$2:$C$1001,,0)=0,"",_xlfn.XLOOKUP(C542,customers!$A$2:$A$1001, customers!$C$2:$C$1001,,0))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 MATCH(orders!I$1,products!$A$1:$G$1,0))</f>
        <v>Lib</v>
      </c>
      <c r="J542" t="str">
        <f>INDEX(products!$A$1:$G$49,MATCH(orders!$D542,products!$A$1:$A$49,0), MATCH(orders!J$1,products!$A$1:$G$1,0))</f>
        <v>L</v>
      </c>
      <c r="K542" s="1">
        <f>INDEX(products!$A$1:$G$49,MATCH(orders!$D542,products!$A$1:$A$49,0), MATCH(orders!K$1,products!$A$1:$G$1,0))</f>
        <v>1</v>
      </c>
      <c r="L542">
        <f>INDEX(products!$A$1:$G$49,MATCH(orders!$D542,products!$A$1:$A$49,0), MATCH(orders!L$1,products!$A$1:$G$1,0))</f>
        <v>15.85</v>
      </c>
      <c r="M542">
        <f t="shared" si="24"/>
        <v>63.4</v>
      </c>
      <c r="N542" t="str">
        <f t="shared" si="25"/>
        <v>Liberika</v>
      </c>
      <c r="O542" t="str">
        <f t="shared" si="26"/>
        <v>Light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 customers!$C$2:$C$1001,,0)=0,"",_xlfn.XLOOKUP(C543,customers!$A$2:$A$1001, customers!$C$2:$C$1001,,0))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 MATCH(orders!I$1,products!$A$1:$G$1,0))</f>
        <v>Ara</v>
      </c>
      <c r="J543" t="str">
        <f>INDEX(products!$A$1:$G$49,MATCH(orders!$D543,products!$A$1:$A$49,0), MATCH(orders!J$1,products!$A$1:$G$1,0))</f>
        <v>D</v>
      </c>
      <c r="K543" s="1">
        <f>INDEX(products!$A$1:$G$49,MATCH(orders!$D543,products!$A$1:$A$49,0), MATCH(orders!K$1,products!$A$1:$G$1,0))</f>
        <v>2.5</v>
      </c>
      <c r="L543">
        <f>INDEX(products!$A$1:$G$49,MATCH(orders!$D543,products!$A$1:$A$49,0), MATCH(orders!L$1,products!$A$1:$G$1,0))</f>
        <v>22.884999999999998</v>
      </c>
      <c r="M543">
        <f t="shared" si="24"/>
        <v>22.884999999999998</v>
      </c>
      <c r="N543" t="str">
        <f t="shared" si="25"/>
        <v>Arabika</v>
      </c>
      <c r="O543" t="str">
        <f t="shared" si="26"/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 customers!$C$2:$C$1001,,0)=0,"",_xlfn.XLOOKUP(C544,customers!$A$2:$A$1001, customers!$C$2:$C$1001,,0))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 MATCH(orders!I$1,products!$A$1:$G$1,0))</f>
        <v>Ara</v>
      </c>
      <c r="J544" t="str">
        <f>INDEX(products!$A$1:$G$49,MATCH(orders!$D544,products!$A$1:$A$49,0), MATCH(orders!J$1,products!$A$1:$G$1,0))</f>
        <v>M</v>
      </c>
      <c r="K544" s="1">
        <f>INDEX(products!$A$1:$G$49,MATCH(orders!$D544,products!$A$1:$A$49,0), MATCH(orders!K$1,products!$A$1:$G$1,0))</f>
        <v>2.5</v>
      </c>
      <c r="L544">
        <f>INDEX(products!$A$1:$G$49,MATCH(orders!$D544,products!$A$1:$A$49,0), MATCH(orders!L$1,products!$A$1:$G$1,0))</f>
        <v>25.874999999999996</v>
      </c>
      <c r="M544">
        <f t="shared" si="24"/>
        <v>103.49999999999999</v>
      </c>
      <c r="N544" t="str">
        <f t="shared" si="25"/>
        <v>Arabika</v>
      </c>
      <c r="O544" t="str">
        <f t="shared" si="26"/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 customers!$C$2:$C$1001,,0)=0,"",_xlfn.XLOOKUP(C545,customers!$A$2:$A$1001, customers!$C$2:$C$1001,,0))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 MATCH(orders!I$1,products!$A$1:$G$1,0))</f>
        <v>Rob</v>
      </c>
      <c r="J545" t="str">
        <f>INDEX(products!$A$1:$G$49,MATCH(orders!$D545,products!$A$1:$A$49,0), MATCH(orders!J$1,products!$A$1:$G$1,0))</f>
        <v>L</v>
      </c>
      <c r="K545" s="1">
        <f>INDEX(products!$A$1:$G$49,MATCH(orders!$D545,products!$A$1:$A$49,0), MATCH(orders!K$1,products!$A$1:$G$1,0))</f>
        <v>2.5</v>
      </c>
      <c r="L545">
        <f>INDEX(products!$A$1:$G$49,MATCH(orders!$D545,products!$A$1:$A$49,0), 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 customers!$C$2:$C$1001,,0)=0,"",_xlfn.XLOOKUP(C546,customers!$A$2:$A$1001, customers!$C$2:$C$1001,,0))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 MATCH(orders!I$1,products!$A$1:$G$1,0))</f>
        <v>Ara</v>
      </c>
      <c r="J546" t="str">
        <f>INDEX(products!$A$1:$G$49,MATCH(orders!$D546,products!$A$1:$A$49,0), MATCH(orders!J$1,products!$A$1:$G$1,0))</f>
        <v>L</v>
      </c>
      <c r="K546" s="1">
        <f>INDEX(products!$A$1:$G$49,MATCH(orders!$D546,products!$A$1:$A$49,0), MATCH(orders!K$1,products!$A$1:$G$1,0))</f>
        <v>0.5</v>
      </c>
      <c r="L546">
        <f>INDEX(products!$A$1:$G$49,MATCH(orders!$D546,products!$A$1:$A$49,0), MATCH(orders!L$1,products!$A$1:$G$1,0))</f>
        <v>7.77</v>
      </c>
      <c r="M546">
        <f t="shared" si="24"/>
        <v>15.54</v>
      </c>
      <c r="N546" t="str">
        <f t="shared" si="25"/>
        <v>Arabika</v>
      </c>
      <c r="O546" t="str">
        <f t="shared" si="26"/>
        <v>Light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 customers!$C$2:$C$1001,,0)=0,"",_xlfn.XLOOKUP(C547,customers!$A$2:$A$1001, customers!$C$2:$C$1001,,0))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 MATCH(orders!I$1,products!$A$1:$G$1,0))</f>
        <v>Lib</v>
      </c>
      <c r="J547" t="str">
        <f>INDEX(products!$A$1:$G$49,MATCH(orders!$D547,products!$A$1:$A$49,0), MATCH(orders!J$1,products!$A$1:$G$1,0))</f>
        <v>D</v>
      </c>
      <c r="K547" s="1">
        <f>INDEX(products!$A$1:$G$49,MATCH(orders!$D547,products!$A$1:$A$49,0), MATCH(orders!K$1,products!$A$1:$G$1,0))</f>
        <v>0.2</v>
      </c>
      <c r="L547">
        <f>INDEX(products!$A$1:$G$49,MATCH(orders!$D547,products!$A$1:$A$49,0), MATCH(orders!L$1,products!$A$1:$G$1,0))</f>
        <v>3.8849999999999998</v>
      </c>
      <c r="M547">
        <f t="shared" si="24"/>
        <v>15.54</v>
      </c>
      <c r="N547" t="str">
        <f t="shared" si="25"/>
        <v>Liberika</v>
      </c>
      <c r="O547" t="str">
        <f t="shared" si="26"/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 customers!$C$2:$C$1001,,0)=0,"",_xlfn.XLOOKUP(C548,customers!$A$2:$A$1001, customers!$C$2:$C$1001,,0))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 MATCH(orders!I$1,products!$A$1:$G$1,0))</f>
        <v>Exc</v>
      </c>
      <c r="J548" t="str">
        <f>INDEX(products!$A$1:$G$49,MATCH(orders!$D548,products!$A$1:$A$49,0), MATCH(orders!J$1,products!$A$1:$G$1,0))</f>
        <v>D</v>
      </c>
      <c r="K548" s="1">
        <f>INDEX(products!$A$1:$G$49,MATCH(orders!$D548,products!$A$1:$A$49,0), MATCH(orders!K$1,products!$A$1:$G$1,0))</f>
        <v>2.5</v>
      </c>
      <c r="L548">
        <f>INDEX(products!$A$1:$G$49,MATCH(orders!$D548,products!$A$1:$A$49,0), 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 customers!$C$2:$C$1001,,0)=0,"",_xlfn.XLOOKUP(C549,customers!$A$2:$A$1001, customers!$C$2:$C$1001,,0))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 MATCH(orders!I$1,products!$A$1:$G$1,0))</f>
        <v>Rob</v>
      </c>
      <c r="J549" t="str">
        <f>INDEX(products!$A$1:$G$49,MATCH(orders!$D549,products!$A$1:$A$49,0), MATCH(orders!J$1,products!$A$1:$G$1,0))</f>
        <v>L</v>
      </c>
      <c r="K549" s="1">
        <f>INDEX(products!$A$1:$G$49,MATCH(orders!$D549,products!$A$1:$A$49,0), MATCH(orders!K$1,products!$A$1:$G$1,0))</f>
        <v>0.2</v>
      </c>
      <c r="L549">
        <f>INDEX(products!$A$1:$G$49,MATCH(orders!$D549,products!$A$1:$A$49,0), 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 customers!$C$2:$C$1001,,0)=0,"",_xlfn.XLOOKUP(C550,customers!$A$2:$A$1001, customers!$C$2:$C$1001,,0))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 MATCH(orders!I$1,products!$A$1:$G$1,0))</f>
        <v>Exc</v>
      </c>
      <c r="J550" t="str">
        <f>INDEX(products!$A$1:$G$49,MATCH(orders!$D550,products!$A$1:$A$49,0), MATCH(orders!J$1,products!$A$1:$G$1,0))</f>
        <v>L</v>
      </c>
      <c r="K550" s="1">
        <f>INDEX(products!$A$1:$G$49,MATCH(orders!$D550,products!$A$1:$A$49,0), MATCH(orders!K$1,products!$A$1:$G$1,0))</f>
        <v>0.2</v>
      </c>
      <c r="L550">
        <f>INDEX(products!$A$1:$G$49,MATCH(orders!$D550,products!$A$1:$A$49,0), 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 customers!$C$2:$C$1001,,0)=0,"",_xlfn.XLOOKUP(C551,customers!$A$2:$A$1001, customers!$C$2:$C$1001,,0))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 MATCH(orders!I$1,products!$A$1:$G$1,0))</f>
        <v>Exc</v>
      </c>
      <c r="J551" t="str">
        <f>INDEX(products!$A$1:$G$49,MATCH(orders!$D551,products!$A$1:$A$49,0), MATCH(orders!J$1,products!$A$1:$G$1,0))</f>
        <v>L</v>
      </c>
      <c r="K551" s="1">
        <f>INDEX(products!$A$1:$G$49,MATCH(orders!$D551,products!$A$1:$A$49,0), MATCH(orders!K$1,products!$A$1:$G$1,0))</f>
        <v>0.2</v>
      </c>
      <c r="L551">
        <f>INDEX(products!$A$1:$G$49,MATCH(orders!$D551,products!$A$1:$A$49,0), 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 customers!$C$2:$C$1001,,0)=0,"",_xlfn.XLOOKUP(C552,customers!$A$2:$A$1001, customers!$C$2:$C$1001,,0))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 MATCH(orders!I$1,products!$A$1:$G$1,0))</f>
        <v>Lib</v>
      </c>
      <c r="J552" t="str">
        <f>INDEX(products!$A$1:$G$49,MATCH(orders!$D552,products!$A$1:$A$49,0), MATCH(orders!J$1,products!$A$1:$G$1,0))</f>
        <v>D</v>
      </c>
      <c r="K552" s="1">
        <f>INDEX(products!$A$1:$G$49,MATCH(orders!$D552,products!$A$1:$A$49,0), MATCH(orders!K$1,products!$A$1:$G$1,0))</f>
        <v>0.2</v>
      </c>
      <c r="L552">
        <f>INDEX(products!$A$1:$G$49,MATCH(orders!$D552,products!$A$1:$A$49,0), MATCH(orders!L$1,products!$A$1:$G$1,0))</f>
        <v>3.8849999999999998</v>
      </c>
      <c r="M552">
        <f t="shared" si="24"/>
        <v>23.31</v>
      </c>
      <c r="N552" t="str">
        <f t="shared" si="25"/>
        <v>Liberika</v>
      </c>
      <c r="O552" t="str">
        <f t="shared" si="26"/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 customers!$C$2:$C$1001,,0)=0,"",_xlfn.XLOOKUP(C553,customers!$A$2:$A$1001, customers!$C$2:$C$1001,,0))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 MATCH(orders!I$1,products!$A$1:$G$1,0))</f>
        <v>Exc</v>
      </c>
      <c r="J553" t="str">
        <f>INDEX(products!$A$1:$G$49,MATCH(orders!$D553,products!$A$1:$A$49,0), MATCH(orders!J$1,products!$A$1:$G$1,0))</f>
        <v>D</v>
      </c>
      <c r="K553" s="1">
        <f>INDEX(products!$A$1:$G$49,MATCH(orders!$D553,products!$A$1:$A$49,0), MATCH(orders!K$1,products!$A$1:$G$1,0))</f>
        <v>0.2</v>
      </c>
      <c r="L553">
        <f>INDEX(products!$A$1:$G$49,MATCH(orders!$D553,products!$A$1:$A$49,0), 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 customers!$C$2:$C$1001,,0)=0,"",_xlfn.XLOOKUP(C554,customers!$A$2:$A$1001, customers!$C$2:$C$1001,,0))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 MATCH(orders!I$1,products!$A$1:$G$1,0))</f>
        <v>Exc</v>
      </c>
      <c r="J554" t="str">
        <f>INDEX(products!$A$1:$G$49,MATCH(orders!$D554,products!$A$1:$A$49,0), MATCH(orders!J$1,products!$A$1:$G$1,0))</f>
        <v>L</v>
      </c>
      <c r="K554" s="1">
        <f>INDEX(products!$A$1:$G$49,MATCH(orders!$D554,products!$A$1:$A$49,0), MATCH(orders!K$1,products!$A$1:$G$1,0))</f>
        <v>0.2</v>
      </c>
      <c r="L554">
        <f>INDEX(products!$A$1:$G$49,MATCH(orders!$D554,products!$A$1:$A$49,0), 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 customers!$C$2:$C$1001,,0)=0,"",_xlfn.XLOOKUP(C555,customers!$A$2:$A$1001, customers!$C$2:$C$1001,,0))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 MATCH(orders!I$1,products!$A$1:$G$1,0))</f>
        <v>Exc</v>
      </c>
      <c r="J555" t="str">
        <f>INDEX(products!$A$1:$G$49,MATCH(orders!$D555,products!$A$1:$A$49,0), MATCH(orders!J$1,products!$A$1:$G$1,0))</f>
        <v>M</v>
      </c>
      <c r="K555" s="1">
        <f>INDEX(products!$A$1:$G$49,MATCH(orders!$D555,products!$A$1:$A$49,0), MATCH(orders!K$1,products!$A$1:$G$1,0))</f>
        <v>1</v>
      </c>
      <c r="L555">
        <f>INDEX(products!$A$1:$G$49,MATCH(orders!$D555,products!$A$1:$A$49,0), 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 customers!$C$2:$C$1001,,0)=0,"",_xlfn.XLOOKUP(C556,customers!$A$2:$A$1001, customers!$C$2:$C$1001,,0))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 MATCH(orders!I$1,products!$A$1:$G$1,0))</f>
        <v>Rob</v>
      </c>
      <c r="J556" t="str">
        <f>INDEX(products!$A$1:$G$49,MATCH(orders!$D556,products!$A$1:$A$49,0), MATCH(orders!J$1,products!$A$1:$G$1,0))</f>
        <v>L</v>
      </c>
      <c r="K556" s="1">
        <f>INDEX(products!$A$1:$G$49,MATCH(orders!$D556,products!$A$1:$A$49,0), MATCH(orders!K$1,products!$A$1:$G$1,0))</f>
        <v>2.5</v>
      </c>
      <c r="L556">
        <f>INDEX(products!$A$1:$G$49,MATCH(orders!$D556,products!$A$1:$A$49,0), 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 customers!$C$2:$C$1001,,0)=0,"",_xlfn.XLOOKUP(C557,customers!$A$2:$A$1001, customers!$C$2:$C$1001,,0))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 MATCH(orders!I$1,products!$A$1:$G$1,0))</f>
        <v>Exc</v>
      </c>
      <c r="J557" t="str">
        <f>INDEX(products!$A$1:$G$49,MATCH(orders!$D557,products!$A$1:$A$49,0), MATCH(orders!J$1,products!$A$1:$G$1,0))</f>
        <v>M</v>
      </c>
      <c r="K557" s="1">
        <f>INDEX(products!$A$1:$G$49,MATCH(orders!$D557,products!$A$1:$A$49,0), MATCH(orders!K$1,products!$A$1:$G$1,0))</f>
        <v>1</v>
      </c>
      <c r="L557">
        <f>INDEX(products!$A$1:$G$49,MATCH(orders!$D557,products!$A$1:$A$49,0), 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 customers!$C$2:$C$1001,,0)=0,"",_xlfn.XLOOKUP(C558,customers!$A$2:$A$1001, customers!$C$2:$C$1001,,0))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 MATCH(orders!I$1,products!$A$1:$G$1,0))</f>
        <v>Lib</v>
      </c>
      <c r="J558" t="str">
        <f>INDEX(products!$A$1:$G$49,MATCH(orders!$D558,products!$A$1:$A$49,0), MATCH(orders!J$1,products!$A$1:$G$1,0))</f>
        <v>M</v>
      </c>
      <c r="K558" s="1">
        <f>INDEX(products!$A$1:$G$49,MATCH(orders!$D558,products!$A$1:$A$49,0), MATCH(orders!K$1,products!$A$1:$G$1,0))</f>
        <v>0.2</v>
      </c>
      <c r="L558">
        <f>INDEX(products!$A$1:$G$49,MATCH(orders!$D558,products!$A$1:$A$49,0), MATCH(orders!L$1,products!$A$1:$G$1,0))</f>
        <v>4.3650000000000002</v>
      </c>
      <c r="M558">
        <f t="shared" si="24"/>
        <v>8.73</v>
      </c>
      <c r="N558" t="str">
        <f t="shared" si="25"/>
        <v>Liberika</v>
      </c>
      <c r="O558" t="str">
        <f t="shared" si="26"/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 customers!$C$2:$C$1001,,0)=0,"",_xlfn.XLOOKUP(C559,customers!$A$2:$A$1001, customers!$C$2:$C$1001,,0))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 MATCH(orders!I$1,products!$A$1:$G$1,0))</f>
        <v>Exc</v>
      </c>
      <c r="J559" t="str">
        <f>INDEX(products!$A$1:$G$49,MATCH(orders!$D559,products!$A$1:$A$49,0), MATCH(orders!J$1,products!$A$1:$G$1,0))</f>
        <v>L</v>
      </c>
      <c r="K559" s="1">
        <f>INDEX(products!$A$1:$G$49,MATCH(orders!$D559,products!$A$1:$A$49,0), MATCH(orders!K$1,products!$A$1:$G$1,0))</f>
        <v>1</v>
      </c>
      <c r="L559">
        <f>INDEX(products!$A$1:$G$49,MATCH(orders!$D559,products!$A$1:$A$49,0), 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 customers!$C$2:$C$1001,,0)=0,"",_xlfn.XLOOKUP(C560,customers!$A$2:$A$1001, customers!$C$2:$C$1001,,0))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 MATCH(orders!I$1,products!$A$1:$G$1,0))</f>
        <v>Lib</v>
      </c>
      <c r="J560" t="str">
        <f>INDEX(products!$A$1:$G$49,MATCH(orders!$D560,products!$A$1:$A$49,0), MATCH(orders!J$1,products!$A$1:$G$1,0))</f>
        <v>D</v>
      </c>
      <c r="K560" s="1">
        <f>INDEX(products!$A$1:$G$49,MATCH(orders!$D560,products!$A$1:$A$49,0), MATCH(orders!K$1,products!$A$1:$G$1,0))</f>
        <v>0.2</v>
      </c>
      <c r="L560">
        <f>INDEX(products!$A$1:$G$49,MATCH(orders!$D560,products!$A$1:$A$49,0), MATCH(orders!L$1,products!$A$1:$G$1,0))</f>
        <v>3.8849999999999998</v>
      </c>
      <c r="M560">
        <f t="shared" si="24"/>
        <v>15.54</v>
      </c>
      <c r="N560" t="str">
        <f t="shared" si="25"/>
        <v>Liberika</v>
      </c>
      <c r="O560" t="str">
        <f t="shared" si="26"/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 customers!$C$2:$C$1001,,0)=0,"",_xlfn.XLOOKUP(C561,customers!$A$2:$A$1001, customers!$C$2:$C$1001,,0))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 MATCH(orders!I$1,products!$A$1:$G$1,0))</f>
        <v>Ara</v>
      </c>
      <c r="J561" t="str">
        <f>INDEX(products!$A$1:$G$49,MATCH(orders!$D561,products!$A$1:$A$49,0), MATCH(orders!J$1,products!$A$1:$G$1,0))</f>
        <v>L</v>
      </c>
      <c r="K561" s="1">
        <f>INDEX(products!$A$1:$G$49,MATCH(orders!$D561,products!$A$1:$A$49,0), MATCH(orders!K$1,products!$A$1:$G$1,0))</f>
        <v>1</v>
      </c>
      <c r="L561">
        <f>INDEX(products!$A$1:$G$49,MATCH(orders!$D561,products!$A$1:$A$49,0), MATCH(orders!L$1,products!$A$1:$G$1,0))</f>
        <v>12.95</v>
      </c>
      <c r="M561">
        <f t="shared" si="24"/>
        <v>38.849999999999994</v>
      </c>
      <c r="N561" t="str">
        <f t="shared" si="25"/>
        <v>Arabika</v>
      </c>
      <c r="O561" t="str">
        <f t="shared" si="26"/>
        <v>Light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 customers!$C$2:$C$1001,,0)=0,"",_xlfn.XLOOKUP(C562,customers!$A$2:$A$1001, customers!$C$2:$C$1001,,0))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 MATCH(orders!I$1,products!$A$1:$G$1,0))</f>
        <v>Exc</v>
      </c>
      <c r="J562" t="str">
        <f>INDEX(products!$A$1:$G$49,MATCH(orders!$D562,products!$A$1:$A$49,0), MATCH(orders!J$1,products!$A$1:$G$1,0))</f>
        <v>M</v>
      </c>
      <c r="K562" s="1">
        <f>INDEX(products!$A$1:$G$49,MATCH(orders!$D562,products!$A$1:$A$49,0), MATCH(orders!K$1,products!$A$1:$G$1,0))</f>
        <v>2.5</v>
      </c>
      <c r="L562">
        <f>INDEX(products!$A$1:$G$49,MATCH(orders!$D562,products!$A$1:$A$49,0), 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 customers!$C$2:$C$1001,,0)=0,"",_xlfn.XLOOKUP(C563,customers!$A$2:$A$1001, customers!$C$2:$C$1001,,0))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 MATCH(orders!I$1,products!$A$1:$G$1,0))</f>
        <v>Ara</v>
      </c>
      <c r="J563" t="str">
        <f>INDEX(products!$A$1:$G$49,MATCH(orders!$D563,products!$A$1:$A$49,0), MATCH(orders!J$1,products!$A$1:$G$1,0))</f>
        <v>D</v>
      </c>
      <c r="K563" s="1">
        <f>INDEX(products!$A$1:$G$49,MATCH(orders!$D563,products!$A$1:$A$49,0), MATCH(orders!K$1,products!$A$1:$G$1,0))</f>
        <v>0.2</v>
      </c>
      <c r="L563">
        <f>INDEX(products!$A$1:$G$49,MATCH(orders!$D563,products!$A$1:$A$49,0), MATCH(orders!L$1,products!$A$1:$G$1,0))</f>
        <v>2.9849999999999999</v>
      </c>
      <c r="M563">
        <f t="shared" si="24"/>
        <v>17.91</v>
      </c>
      <c r="N563" t="str">
        <f t="shared" si="25"/>
        <v>Arabika</v>
      </c>
      <c r="O563" t="str">
        <f t="shared" si="26"/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 customers!$C$2:$C$1001,,0)=0,"",_xlfn.XLOOKUP(C564,customers!$A$2:$A$1001, customers!$C$2:$C$1001,,0))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 MATCH(orders!I$1,products!$A$1:$G$1,0))</f>
        <v>Lib</v>
      </c>
      <c r="J564" t="str">
        <f>INDEX(products!$A$1:$G$49,MATCH(orders!$D564,products!$A$1:$A$49,0), MATCH(orders!J$1,products!$A$1:$G$1,0))</f>
        <v>L</v>
      </c>
      <c r="K564" s="1">
        <f>INDEX(products!$A$1:$G$49,MATCH(orders!$D564,products!$A$1:$A$49,0), MATCH(orders!K$1,products!$A$1:$G$1,0))</f>
        <v>0.2</v>
      </c>
      <c r="L564">
        <f>INDEX(products!$A$1:$G$49,MATCH(orders!$D564,products!$A$1:$A$49,0), MATCH(orders!L$1,products!$A$1:$G$1,0))</f>
        <v>4.7549999999999999</v>
      </c>
      <c r="M564">
        <f t="shared" si="24"/>
        <v>28.53</v>
      </c>
      <c r="N564" t="str">
        <f t="shared" si="25"/>
        <v>Liberika</v>
      </c>
      <c r="O564" t="str">
        <f t="shared" si="26"/>
        <v>Light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 customers!$C$2:$C$1001,,0)=0,"",_xlfn.XLOOKUP(C565,customers!$A$2:$A$1001, customers!$C$2:$C$1001,,0))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 MATCH(orders!I$1,products!$A$1:$G$1,0))</f>
        <v>Exc</v>
      </c>
      <c r="J565" t="str">
        <f>INDEX(products!$A$1:$G$49,MATCH(orders!$D565,products!$A$1:$A$49,0), MATCH(orders!J$1,products!$A$1:$G$1,0))</f>
        <v>M</v>
      </c>
      <c r="K565" s="1">
        <f>INDEX(products!$A$1:$G$49,MATCH(orders!$D565,products!$A$1:$A$49,0), MATCH(orders!K$1,products!$A$1:$G$1,0))</f>
        <v>1</v>
      </c>
      <c r="L565">
        <f>INDEX(products!$A$1:$G$49,MATCH(orders!$D565,products!$A$1:$A$49,0), 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 customers!$C$2:$C$1001,,0)=0,"",_xlfn.XLOOKUP(C566,customers!$A$2:$A$1001, customers!$C$2:$C$1001,,0))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 MATCH(orders!I$1,products!$A$1:$G$1,0))</f>
        <v>Rob</v>
      </c>
      <c r="J566" t="str">
        <f>INDEX(products!$A$1:$G$49,MATCH(orders!$D566,products!$A$1:$A$49,0), MATCH(orders!J$1,products!$A$1:$G$1,0))</f>
        <v>L</v>
      </c>
      <c r="K566" s="1">
        <f>INDEX(products!$A$1:$G$49,MATCH(orders!$D566,products!$A$1:$A$49,0), MATCH(orders!K$1,products!$A$1:$G$1,0))</f>
        <v>0.5</v>
      </c>
      <c r="L566">
        <f>INDEX(products!$A$1:$G$49,MATCH(orders!$D566,products!$A$1:$A$49,0), 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 customers!$C$2:$C$1001,,0)=0,"",_xlfn.XLOOKUP(C567,customers!$A$2:$A$1001, customers!$C$2:$C$1001,,0))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 MATCH(orders!I$1,products!$A$1:$G$1,0))</f>
        <v>Rob</v>
      </c>
      <c r="J567" t="str">
        <f>INDEX(products!$A$1:$G$49,MATCH(orders!$D567,products!$A$1:$A$49,0), MATCH(orders!J$1,products!$A$1:$G$1,0))</f>
        <v>D</v>
      </c>
      <c r="K567" s="1">
        <f>INDEX(products!$A$1:$G$49,MATCH(orders!$D567,products!$A$1:$A$49,0), MATCH(orders!K$1,products!$A$1:$G$1,0))</f>
        <v>2.5</v>
      </c>
      <c r="L567">
        <f>INDEX(products!$A$1:$G$49,MATCH(orders!$D567,products!$A$1:$A$49,0), 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 customers!$C$2:$C$1001,,0)=0,"",_xlfn.XLOOKUP(C568,customers!$A$2:$A$1001, customers!$C$2:$C$1001,,0))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 MATCH(orders!I$1,products!$A$1:$G$1,0))</f>
        <v>Ara</v>
      </c>
      <c r="J568" t="str">
        <f>INDEX(products!$A$1:$G$49,MATCH(orders!$D568,products!$A$1:$A$49,0), MATCH(orders!J$1,products!$A$1:$G$1,0))</f>
        <v>M</v>
      </c>
      <c r="K568" s="1">
        <f>INDEX(products!$A$1:$G$49,MATCH(orders!$D568,products!$A$1:$A$49,0), MATCH(orders!K$1,products!$A$1:$G$1,0))</f>
        <v>0.2</v>
      </c>
      <c r="L568">
        <f>INDEX(products!$A$1:$G$49,MATCH(orders!$D568,products!$A$1:$A$49,0), MATCH(orders!L$1,products!$A$1:$G$1,0))</f>
        <v>3.375</v>
      </c>
      <c r="M568">
        <f t="shared" si="24"/>
        <v>20.25</v>
      </c>
      <c r="N568" t="str">
        <f t="shared" si="25"/>
        <v>Arabika</v>
      </c>
      <c r="O568" t="str">
        <f t="shared" si="26"/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 customers!$C$2:$C$1001,,0)=0,"",_xlfn.XLOOKUP(C569,customers!$A$2:$A$1001, customers!$C$2:$C$1001,,0))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 MATCH(orders!I$1,products!$A$1:$G$1,0))</f>
        <v>Rob</v>
      </c>
      <c r="J569" t="str">
        <f>INDEX(products!$A$1:$G$49,MATCH(orders!$D569,products!$A$1:$A$49,0), MATCH(orders!J$1,products!$A$1:$G$1,0))</f>
        <v>L</v>
      </c>
      <c r="K569" s="1">
        <f>INDEX(products!$A$1:$G$49,MATCH(orders!$D569,products!$A$1:$A$49,0), MATCH(orders!K$1,products!$A$1:$G$1,0))</f>
        <v>2.5</v>
      </c>
      <c r="L569">
        <f>INDEX(products!$A$1:$G$49,MATCH(orders!$D569,products!$A$1:$A$49,0), 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 customers!$C$2:$C$1001,,0)=0,"",_xlfn.XLOOKUP(C570,customers!$A$2:$A$1001, customers!$C$2:$C$1001,,0))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 MATCH(orders!I$1,products!$A$1:$G$1,0))</f>
        <v>Lib</v>
      </c>
      <c r="J570" t="str">
        <f>INDEX(products!$A$1:$G$49,MATCH(orders!$D570,products!$A$1:$A$49,0), MATCH(orders!J$1,products!$A$1:$G$1,0))</f>
        <v>L</v>
      </c>
      <c r="K570" s="1">
        <f>INDEX(products!$A$1:$G$49,MATCH(orders!$D570,products!$A$1:$A$49,0), MATCH(orders!K$1,products!$A$1:$G$1,0))</f>
        <v>0.2</v>
      </c>
      <c r="L570">
        <f>INDEX(products!$A$1:$G$49,MATCH(orders!$D570,products!$A$1:$A$49,0), MATCH(orders!L$1,products!$A$1:$G$1,0))</f>
        <v>4.7549999999999999</v>
      </c>
      <c r="M570">
        <f t="shared" si="24"/>
        <v>19.02</v>
      </c>
      <c r="N570" t="str">
        <f t="shared" si="25"/>
        <v>Liberika</v>
      </c>
      <c r="O570" t="str">
        <f t="shared" si="26"/>
        <v>Light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 customers!$C$2:$C$1001,,0)=0,"",_xlfn.XLOOKUP(C571,customers!$A$2:$A$1001, customers!$C$2:$C$1001,,0))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 MATCH(orders!I$1,products!$A$1:$G$1,0))</f>
        <v>Ara</v>
      </c>
      <c r="J571" t="str">
        <f>INDEX(products!$A$1:$G$49,MATCH(orders!$D571,products!$A$1:$A$49,0), MATCH(orders!J$1,products!$A$1:$G$1,0))</f>
        <v>D</v>
      </c>
      <c r="K571" s="1">
        <f>INDEX(products!$A$1:$G$49,MATCH(orders!$D571,products!$A$1:$A$49,0), MATCH(orders!K$1,products!$A$1:$G$1,0))</f>
        <v>2.5</v>
      </c>
      <c r="L571">
        <f>INDEX(products!$A$1:$G$49,MATCH(orders!$D571,products!$A$1:$A$49,0), MATCH(orders!L$1,products!$A$1:$G$1,0))</f>
        <v>22.884999999999998</v>
      </c>
      <c r="M571">
        <f t="shared" si="24"/>
        <v>137.31</v>
      </c>
      <c r="N571" t="str">
        <f t="shared" si="25"/>
        <v>Arabika</v>
      </c>
      <c r="O571" t="str">
        <f t="shared" si="26"/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 customers!$C$2:$C$1001,,0)=0,"",_xlfn.XLOOKUP(C572,customers!$A$2:$A$1001, customers!$C$2:$C$1001,,0))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 MATCH(orders!I$1,products!$A$1:$G$1,0))</f>
        <v>Ara</v>
      </c>
      <c r="J572" t="str">
        <f>INDEX(products!$A$1:$G$49,MATCH(orders!$D572,products!$A$1:$A$49,0), MATCH(orders!J$1,products!$A$1:$G$1,0))</f>
        <v>M</v>
      </c>
      <c r="K572" s="1">
        <f>INDEX(products!$A$1:$G$49,MATCH(orders!$D572,products!$A$1:$A$49,0), MATCH(orders!K$1,products!$A$1:$G$1,0))</f>
        <v>0.5</v>
      </c>
      <c r="L572">
        <f>INDEX(products!$A$1:$G$49,MATCH(orders!$D572,products!$A$1:$A$49,0), MATCH(orders!L$1,products!$A$1:$G$1,0))</f>
        <v>6.75</v>
      </c>
      <c r="M572">
        <f t="shared" si="24"/>
        <v>27</v>
      </c>
      <c r="N572" t="str">
        <f t="shared" si="25"/>
        <v>Arabika</v>
      </c>
      <c r="O572" t="str">
        <f t="shared" si="26"/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 customers!$C$2:$C$1001,,0)=0,"",_xlfn.XLOOKUP(C573,customers!$A$2:$A$1001, customers!$C$2:$C$1001,,0))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 MATCH(orders!I$1,products!$A$1:$G$1,0))</f>
        <v>Exc</v>
      </c>
      <c r="J573" t="str">
        <f>INDEX(products!$A$1:$G$49,MATCH(orders!$D573,products!$A$1:$A$49,0), MATCH(orders!J$1,products!$A$1:$G$1,0))</f>
        <v>L</v>
      </c>
      <c r="K573" s="1">
        <f>INDEX(products!$A$1:$G$49,MATCH(orders!$D573,products!$A$1:$A$49,0), MATCH(orders!K$1,products!$A$1:$G$1,0))</f>
        <v>0.5</v>
      </c>
      <c r="L573">
        <f>INDEX(products!$A$1:$G$49,MATCH(orders!$D573,products!$A$1:$A$49,0), 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 customers!$C$2:$C$1001,,0)=0,"",_xlfn.XLOOKUP(C574,customers!$A$2:$A$1001, customers!$C$2:$C$1001,,0))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 MATCH(orders!I$1,products!$A$1:$G$1,0))</f>
        <v>Ara</v>
      </c>
      <c r="J574" t="str">
        <f>INDEX(products!$A$1:$G$49,MATCH(orders!$D574,products!$A$1:$A$49,0), MATCH(orders!J$1,products!$A$1:$G$1,0))</f>
        <v>D</v>
      </c>
      <c r="K574" s="1">
        <f>INDEX(products!$A$1:$G$49,MATCH(orders!$D574,products!$A$1:$A$49,0), MATCH(orders!K$1,products!$A$1:$G$1,0))</f>
        <v>0.2</v>
      </c>
      <c r="L574">
        <f>INDEX(products!$A$1:$G$49,MATCH(orders!$D574,products!$A$1:$A$49,0), MATCH(orders!L$1,products!$A$1:$G$1,0))</f>
        <v>2.9849999999999999</v>
      </c>
      <c r="M574">
        <f t="shared" si="24"/>
        <v>5.97</v>
      </c>
      <c r="N574" t="str">
        <f t="shared" si="25"/>
        <v>Arabika</v>
      </c>
      <c r="O574" t="str">
        <f t="shared" si="26"/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 customers!$C$2:$C$1001,,0)=0,"",_xlfn.XLOOKUP(C575,customers!$A$2:$A$1001, customers!$C$2:$C$1001,,0))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 MATCH(orders!I$1,products!$A$1:$G$1,0))</f>
        <v>Ara</v>
      </c>
      <c r="J575" t="str">
        <f>INDEX(products!$A$1:$G$49,MATCH(orders!$D575,products!$A$1:$A$49,0), MATCH(orders!J$1,products!$A$1:$G$1,0))</f>
        <v>M</v>
      </c>
      <c r="K575" s="1">
        <f>INDEX(products!$A$1:$G$49,MATCH(orders!$D575,products!$A$1:$A$49,0), MATCH(orders!K$1,products!$A$1:$G$1,0))</f>
        <v>1</v>
      </c>
      <c r="L575">
        <f>INDEX(products!$A$1:$G$49,MATCH(orders!$D575,products!$A$1:$A$49,0), MATCH(orders!L$1,products!$A$1:$G$1,0))</f>
        <v>11.25</v>
      </c>
      <c r="M575">
        <f t="shared" si="24"/>
        <v>67.5</v>
      </c>
      <c r="N575" t="str">
        <f t="shared" si="25"/>
        <v>Arabika</v>
      </c>
      <c r="O575" t="str">
        <f t="shared" si="26"/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 customers!$C$2:$C$1001,,0)=0,"",_xlfn.XLOOKUP(C576,customers!$A$2:$A$1001, customers!$C$2:$C$1001,,0))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 MATCH(orders!I$1,products!$A$1:$G$1,0))</f>
        <v>Rob</v>
      </c>
      <c r="J576" t="str">
        <f>INDEX(products!$A$1:$G$49,MATCH(orders!$D576,products!$A$1:$A$49,0), MATCH(orders!J$1,products!$A$1:$G$1,0))</f>
        <v>L</v>
      </c>
      <c r="K576" s="1">
        <f>INDEX(products!$A$1:$G$49,MATCH(orders!$D576,products!$A$1:$A$49,0), MATCH(orders!K$1,products!$A$1:$G$1,0))</f>
        <v>0.2</v>
      </c>
      <c r="L576">
        <f>INDEX(products!$A$1:$G$49,MATCH(orders!$D576,products!$A$1:$A$49,0), 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 customers!$C$2:$C$1001,,0)=0,"",_xlfn.XLOOKUP(C577,customers!$A$2:$A$1001, customers!$C$2:$C$1001,,0))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 MATCH(orders!I$1,products!$A$1:$G$1,0))</f>
        <v>Lib</v>
      </c>
      <c r="J577" t="str">
        <f>INDEX(products!$A$1:$G$49,MATCH(orders!$D577,products!$A$1:$A$49,0), MATCH(orders!J$1,products!$A$1:$G$1,0))</f>
        <v>M</v>
      </c>
      <c r="K577" s="1">
        <f>INDEX(products!$A$1:$G$49,MATCH(orders!$D577,products!$A$1:$A$49,0), MATCH(orders!K$1,products!$A$1:$G$1,0))</f>
        <v>2.5</v>
      </c>
      <c r="L577">
        <f>INDEX(products!$A$1:$G$49,MATCH(orders!$D577,products!$A$1:$A$49,0), MATCH(orders!L$1,products!$A$1:$G$1,0))</f>
        <v>33.464999999999996</v>
      </c>
      <c r="M577">
        <f t="shared" si="24"/>
        <v>66.929999999999993</v>
      </c>
      <c r="N577" t="str">
        <f t="shared" si="25"/>
        <v>Liberika</v>
      </c>
      <c r="O577" t="str">
        <f t="shared" si="26"/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 customers!$C$2:$C$1001,,0)=0,"",_xlfn.XLOOKUP(C578,customers!$A$2:$A$1001, customers!$C$2:$C$1001,,0))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 MATCH(orders!I$1,products!$A$1:$G$1,0))</f>
        <v>Ara</v>
      </c>
      <c r="J578" t="str">
        <f>INDEX(products!$A$1:$G$49,MATCH(orders!$D578,products!$A$1:$A$49,0), MATCH(orders!J$1,products!$A$1:$G$1,0))</f>
        <v>D</v>
      </c>
      <c r="K578" s="1">
        <f>INDEX(products!$A$1:$G$49,MATCH(orders!$D578,products!$A$1:$A$49,0), MATCH(orders!K$1,products!$A$1:$G$1,0))</f>
        <v>0.2</v>
      </c>
      <c r="L578">
        <f>INDEX(products!$A$1:$G$49,MATCH(orders!$D578,products!$A$1:$A$49,0), MATCH(orders!L$1,products!$A$1:$G$1,0))</f>
        <v>2.9849999999999999</v>
      </c>
      <c r="M578">
        <f t="shared" si="24"/>
        <v>17.91</v>
      </c>
      <c r="N578" t="str">
        <f t="shared" si="25"/>
        <v>Arabika</v>
      </c>
      <c r="O578" t="str">
        <f t="shared" si="26"/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 customers!$C$2:$C$1001,,0)=0,"",_xlfn.XLOOKUP(C579,customers!$A$2:$A$1001, customers!$C$2:$C$1001,,0))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 MATCH(orders!I$1,products!$A$1:$G$1,0))</f>
        <v>Lib</v>
      </c>
      <c r="J579" t="str">
        <f>INDEX(products!$A$1:$G$49,MATCH(orders!$D579,products!$A$1:$A$49,0), MATCH(orders!J$1,products!$A$1:$G$1,0))</f>
        <v>M</v>
      </c>
      <c r="K579" s="1">
        <f>INDEX(products!$A$1:$G$49,MATCH(orders!$D579,products!$A$1:$A$49,0), MATCH(orders!K$1,products!$A$1:$G$1,0))</f>
        <v>1</v>
      </c>
      <c r="L579">
        <f>INDEX(products!$A$1:$G$49,MATCH(orders!$D579,products!$A$1:$A$49,0), MATCH(orders!L$1,products!$A$1:$G$1,0))</f>
        <v>14.55</v>
      </c>
      <c r="M579">
        <f t="shared" ref="M579:M642" si="27">L579*E579</f>
        <v>58.2</v>
      </c>
      <c r="N579" t="str">
        <f t="shared" ref="N579:N642" si="28">IF(I579="Rob","Robusta", IF(I579="Exc","Excelsa", IF(I579="Ara","Arabika",IF(I579="Lib","Liberika"))))</f>
        <v>Liberika</v>
      </c>
      <c r="O579" t="str">
        <f t="shared" ref="O579:O642" si="29">IF(J579="M","Medium",IF(J579="L","Light",IF(J579="D","Dark","")))</f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 customers!$C$2:$C$1001,,0)=0,"",_xlfn.XLOOKUP(C580,customers!$A$2:$A$1001, customers!$C$2:$C$1001,,0))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 MATCH(orders!I$1,products!$A$1:$G$1,0))</f>
        <v>Exc</v>
      </c>
      <c r="J580" t="str">
        <f>INDEX(products!$A$1:$G$49,MATCH(orders!$D580,products!$A$1:$A$49,0), MATCH(orders!J$1,products!$A$1:$G$1,0))</f>
        <v>L</v>
      </c>
      <c r="K580" s="1">
        <f>INDEX(products!$A$1:$G$49,MATCH(orders!$D580,products!$A$1:$A$49,0), MATCH(orders!K$1,products!$A$1:$G$1,0))</f>
        <v>0.2</v>
      </c>
      <c r="L580">
        <f>INDEX(products!$A$1:$G$49,MATCH(orders!$D580,products!$A$1:$A$49,0), 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 customers!$C$2:$C$1001,,0)=0,"",_xlfn.XLOOKUP(C581,customers!$A$2:$A$1001, customers!$C$2:$C$1001,,0))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 MATCH(orders!I$1,products!$A$1:$G$1,0))</f>
        <v>Ara</v>
      </c>
      <c r="J581" t="str">
        <f>INDEX(products!$A$1:$G$49,MATCH(orders!$D581,products!$A$1:$A$49,0), MATCH(orders!J$1,products!$A$1:$G$1,0))</f>
        <v>M</v>
      </c>
      <c r="K581" s="1">
        <f>INDEX(products!$A$1:$G$49,MATCH(orders!$D581,products!$A$1:$A$49,0), MATCH(orders!K$1,products!$A$1:$G$1,0))</f>
        <v>0.5</v>
      </c>
      <c r="L581">
        <f>INDEX(products!$A$1:$G$49,MATCH(orders!$D581,products!$A$1:$A$49,0), MATCH(orders!L$1,products!$A$1:$G$1,0))</f>
        <v>6.75</v>
      </c>
      <c r="M581">
        <f t="shared" si="27"/>
        <v>33.75</v>
      </c>
      <c r="N581" t="str">
        <f t="shared" si="28"/>
        <v>Arabika</v>
      </c>
      <c r="O581" t="str">
        <f t="shared" si="29"/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 customers!$C$2:$C$1001,,0)=0,"",_xlfn.XLOOKUP(C582,customers!$A$2:$A$1001, customers!$C$2:$C$1001,,0))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 MATCH(orders!I$1,products!$A$1:$G$1,0))</f>
        <v>Exc</v>
      </c>
      <c r="J582" t="str">
        <f>INDEX(products!$A$1:$G$49,MATCH(orders!$D582,products!$A$1:$A$49,0), MATCH(orders!J$1,products!$A$1:$G$1,0))</f>
        <v>L</v>
      </c>
      <c r="K582" s="1">
        <f>INDEX(products!$A$1:$G$49,MATCH(orders!$D582,products!$A$1:$A$49,0), MATCH(orders!K$1,products!$A$1:$G$1,0))</f>
        <v>1</v>
      </c>
      <c r="L582">
        <f>INDEX(products!$A$1:$G$49,MATCH(orders!$D582,products!$A$1:$A$49,0), 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 customers!$C$2:$C$1001,,0)=0,"",_xlfn.XLOOKUP(C583,customers!$A$2:$A$1001, customers!$C$2:$C$1001,,0))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 MATCH(orders!I$1,products!$A$1:$G$1,0))</f>
        <v>Exc</v>
      </c>
      <c r="J583" t="str">
        <f>INDEX(products!$A$1:$G$49,MATCH(orders!$D583,products!$A$1:$A$49,0), MATCH(orders!J$1,products!$A$1:$G$1,0))</f>
        <v>L</v>
      </c>
      <c r="K583" s="1">
        <f>INDEX(products!$A$1:$G$49,MATCH(orders!$D583,products!$A$1:$A$49,0), MATCH(orders!K$1,products!$A$1:$G$1,0))</f>
        <v>0.5</v>
      </c>
      <c r="L583">
        <f>INDEX(products!$A$1:$G$49,MATCH(orders!$D583,products!$A$1:$A$49,0), 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 customers!$C$2:$C$1001,,0)=0,"",_xlfn.XLOOKUP(C584,customers!$A$2:$A$1001, customers!$C$2:$C$1001,,0))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 MATCH(orders!I$1,products!$A$1:$G$1,0))</f>
        <v>Exc</v>
      </c>
      <c r="J584" t="str">
        <f>INDEX(products!$A$1:$G$49,MATCH(orders!$D584,products!$A$1:$A$49,0), MATCH(orders!J$1,products!$A$1:$G$1,0))</f>
        <v>D</v>
      </c>
      <c r="K584" s="1">
        <f>INDEX(products!$A$1:$G$49,MATCH(orders!$D584,products!$A$1:$A$49,0), MATCH(orders!K$1,products!$A$1:$G$1,0))</f>
        <v>1</v>
      </c>
      <c r="L584">
        <f>INDEX(products!$A$1:$G$49,MATCH(orders!$D584,products!$A$1:$A$49,0), 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 customers!$C$2:$C$1001,,0)=0,"",_xlfn.XLOOKUP(C585,customers!$A$2:$A$1001, customers!$C$2:$C$1001,,0))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 MATCH(orders!I$1,products!$A$1:$G$1,0))</f>
        <v>Rob</v>
      </c>
      <c r="J585" t="str">
        <f>INDEX(products!$A$1:$G$49,MATCH(orders!$D585,products!$A$1:$A$49,0), MATCH(orders!J$1,products!$A$1:$G$1,0))</f>
        <v>L</v>
      </c>
      <c r="K585" s="1">
        <f>INDEX(products!$A$1:$G$49,MATCH(orders!$D585,products!$A$1:$A$49,0), MATCH(orders!K$1,products!$A$1:$G$1,0))</f>
        <v>0.2</v>
      </c>
      <c r="L585">
        <f>INDEX(products!$A$1:$G$49,MATCH(orders!$D585,products!$A$1:$A$49,0), 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 customers!$C$2:$C$1001,,0)=0,"",_xlfn.XLOOKUP(C586,customers!$A$2:$A$1001, customers!$C$2:$C$1001,,0))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 MATCH(orders!I$1,products!$A$1:$G$1,0))</f>
        <v>Rob</v>
      </c>
      <c r="J586" t="str">
        <f>INDEX(products!$A$1:$G$49,MATCH(orders!$D586,products!$A$1:$A$49,0), MATCH(orders!J$1,products!$A$1:$G$1,0))</f>
        <v>L</v>
      </c>
      <c r="K586" s="1">
        <f>INDEX(products!$A$1:$G$49,MATCH(orders!$D586,products!$A$1:$A$49,0), MATCH(orders!K$1,products!$A$1:$G$1,0))</f>
        <v>0.2</v>
      </c>
      <c r="L586">
        <f>INDEX(products!$A$1:$G$49,MATCH(orders!$D586,products!$A$1:$A$49,0), 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 customers!$C$2:$C$1001,,0)=0,"",_xlfn.XLOOKUP(C587,customers!$A$2:$A$1001, customers!$C$2:$C$1001,,0))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 MATCH(orders!I$1,products!$A$1:$G$1,0))</f>
        <v>Exc</v>
      </c>
      <c r="J587" t="str">
        <f>INDEX(products!$A$1:$G$49,MATCH(orders!$D587,products!$A$1:$A$49,0), MATCH(orders!J$1,products!$A$1:$G$1,0))</f>
        <v>M</v>
      </c>
      <c r="K587" s="1">
        <f>INDEX(products!$A$1:$G$49,MATCH(orders!$D587,products!$A$1:$A$49,0), MATCH(orders!K$1,products!$A$1:$G$1,0))</f>
        <v>0.5</v>
      </c>
      <c r="L587">
        <f>INDEX(products!$A$1:$G$49,MATCH(orders!$D587,products!$A$1:$A$49,0), 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 customers!$C$2:$C$1001,,0)=0,"",_xlfn.XLOOKUP(C588,customers!$A$2:$A$1001, customers!$C$2:$C$1001,,0))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 MATCH(orders!I$1,products!$A$1:$G$1,0))</f>
        <v>Rob</v>
      </c>
      <c r="J588" t="str">
        <f>INDEX(products!$A$1:$G$49,MATCH(orders!$D588,products!$A$1:$A$49,0), MATCH(orders!J$1,products!$A$1:$G$1,0))</f>
        <v>L</v>
      </c>
      <c r="K588" s="1">
        <f>INDEX(products!$A$1:$G$49,MATCH(orders!$D588,products!$A$1:$A$49,0), MATCH(orders!K$1,products!$A$1:$G$1,0))</f>
        <v>2.5</v>
      </c>
      <c r="L588">
        <f>INDEX(products!$A$1:$G$49,MATCH(orders!$D588,products!$A$1:$A$49,0), 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 customers!$C$2:$C$1001,,0)=0,"",_xlfn.XLOOKUP(C589,customers!$A$2:$A$1001, customers!$C$2:$C$1001,,0))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 MATCH(orders!I$1,products!$A$1:$G$1,0))</f>
        <v>Lib</v>
      </c>
      <c r="J589" t="str">
        <f>INDEX(products!$A$1:$G$49,MATCH(orders!$D589,products!$A$1:$A$49,0), MATCH(orders!J$1,products!$A$1:$G$1,0))</f>
        <v>D</v>
      </c>
      <c r="K589" s="1">
        <f>INDEX(products!$A$1:$G$49,MATCH(orders!$D589,products!$A$1:$A$49,0), MATCH(orders!K$1,products!$A$1:$G$1,0))</f>
        <v>0.5</v>
      </c>
      <c r="L589">
        <f>INDEX(products!$A$1:$G$49,MATCH(orders!$D589,products!$A$1:$A$49,0), MATCH(orders!L$1,products!$A$1:$G$1,0))</f>
        <v>7.77</v>
      </c>
      <c r="M589">
        <f t="shared" si="27"/>
        <v>7.77</v>
      </c>
      <c r="N589" t="str">
        <f t="shared" si="28"/>
        <v>Liberika</v>
      </c>
      <c r="O589" t="str">
        <f t="shared" si="29"/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 customers!$C$2:$C$1001,,0)=0,"",_xlfn.XLOOKUP(C590,customers!$A$2:$A$1001, customers!$C$2:$C$1001,,0))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 MATCH(orders!I$1,products!$A$1:$G$1,0))</f>
        <v>Rob</v>
      </c>
      <c r="J590" t="str">
        <f>INDEX(products!$A$1:$G$49,MATCH(orders!$D590,products!$A$1:$A$49,0), MATCH(orders!J$1,products!$A$1:$G$1,0))</f>
        <v>M</v>
      </c>
      <c r="K590" s="1">
        <f>INDEX(products!$A$1:$G$49,MATCH(orders!$D590,products!$A$1:$A$49,0), MATCH(orders!K$1,products!$A$1:$G$1,0))</f>
        <v>0.5</v>
      </c>
      <c r="L590">
        <f>INDEX(products!$A$1:$G$49,MATCH(orders!$D590,products!$A$1:$A$49,0), 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 customers!$C$2:$C$1001,,0)=0,"",_xlfn.XLOOKUP(C591,customers!$A$2:$A$1001, customers!$C$2:$C$1001,,0))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 MATCH(orders!I$1,products!$A$1:$G$1,0))</f>
        <v>Exc</v>
      </c>
      <c r="J591" t="str">
        <f>INDEX(products!$A$1:$G$49,MATCH(orders!$D591,products!$A$1:$A$49,0), MATCH(orders!J$1,products!$A$1:$G$1,0))</f>
        <v>L</v>
      </c>
      <c r="K591" s="1">
        <f>INDEX(products!$A$1:$G$49,MATCH(orders!$D591,products!$A$1:$A$49,0), MATCH(orders!K$1,products!$A$1:$G$1,0))</f>
        <v>2.5</v>
      </c>
      <c r="L591">
        <f>INDEX(products!$A$1:$G$49,MATCH(orders!$D591,products!$A$1:$A$49,0), 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 customers!$C$2:$C$1001,,0)=0,"",_xlfn.XLOOKUP(C592,customers!$A$2:$A$1001, customers!$C$2:$C$1001,,0))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 MATCH(orders!I$1,products!$A$1:$G$1,0))</f>
        <v>Exc</v>
      </c>
      <c r="J592" t="str">
        <f>INDEX(products!$A$1:$G$49,MATCH(orders!$D592,products!$A$1:$A$49,0), MATCH(orders!J$1,products!$A$1:$G$1,0))</f>
        <v>M</v>
      </c>
      <c r="K592" s="1">
        <f>INDEX(products!$A$1:$G$49,MATCH(orders!$D592,products!$A$1:$A$49,0), MATCH(orders!K$1,products!$A$1:$G$1,0))</f>
        <v>2.5</v>
      </c>
      <c r="L592">
        <f>INDEX(products!$A$1:$G$49,MATCH(orders!$D592,products!$A$1:$A$49,0), 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 customers!$C$2:$C$1001,,0)=0,"",_xlfn.XLOOKUP(C593,customers!$A$2:$A$1001, customers!$C$2:$C$1001,,0))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 MATCH(orders!I$1,products!$A$1:$G$1,0))</f>
        <v>Rob</v>
      </c>
      <c r="J593" t="str">
        <f>INDEX(products!$A$1:$G$49,MATCH(orders!$D593,products!$A$1:$A$49,0), MATCH(orders!J$1,products!$A$1:$G$1,0))</f>
        <v>D</v>
      </c>
      <c r="K593" s="1">
        <f>INDEX(products!$A$1:$G$49,MATCH(orders!$D593,products!$A$1:$A$49,0), MATCH(orders!K$1,products!$A$1:$G$1,0))</f>
        <v>0.2</v>
      </c>
      <c r="L593">
        <f>INDEX(products!$A$1:$G$49,MATCH(orders!$D593,products!$A$1:$A$49,0), 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 customers!$C$2:$C$1001,,0)=0,"",_xlfn.XLOOKUP(C594,customers!$A$2:$A$1001, customers!$C$2:$C$1001,,0))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 MATCH(orders!I$1,products!$A$1:$G$1,0))</f>
        <v>Ara</v>
      </c>
      <c r="J594" t="str">
        <f>INDEX(products!$A$1:$G$49,MATCH(orders!$D594,products!$A$1:$A$49,0), MATCH(orders!J$1,products!$A$1:$G$1,0))</f>
        <v>M</v>
      </c>
      <c r="K594" s="1">
        <f>INDEX(products!$A$1:$G$49,MATCH(orders!$D594,products!$A$1:$A$49,0), MATCH(orders!K$1,products!$A$1:$G$1,0))</f>
        <v>2.5</v>
      </c>
      <c r="L594">
        <f>INDEX(products!$A$1:$G$49,MATCH(orders!$D594,products!$A$1:$A$49,0), MATCH(orders!L$1,products!$A$1:$G$1,0))</f>
        <v>25.874999999999996</v>
      </c>
      <c r="M594">
        <f t="shared" si="27"/>
        <v>51.749999999999993</v>
      </c>
      <c r="N594" t="str">
        <f t="shared" si="28"/>
        <v>Arabika</v>
      </c>
      <c r="O594" t="str">
        <f t="shared" si="29"/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 customers!$C$2:$C$1001,,0)=0,"",_xlfn.XLOOKUP(C595,customers!$A$2:$A$1001, customers!$C$2:$C$1001,,0))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 MATCH(orders!I$1,products!$A$1:$G$1,0))</f>
        <v>Exc</v>
      </c>
      <c r="J595" t="str">
        <f>INDEX(products!$A$1:$G$49,MATCH(orders!$D595,products!$A$1:$A$49,0), MATCH(orders!J$1,products!$A$1:$G$1,0))</f>
        <v>D</v>
      </c>
      <c r="K595" s="1">
        <f>INDEX(products!$A$1:$G$49,MATCH(orders!$D595,products!$A$1:$A$49,0), MATCH(orders!K$1,products!$A$1:$G$1,0))</f>
        <v>2.5</v>
      </c>
      <c r="L595">
        <f>INDEX(products!$A$1:$G$49,MATCH(orders!$D595,products!$A$1:$A$49,0), 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 customers!$C$2:$C$1001,,0)=0,"",_xlfn.XLOOKUP(C596,customers!$A$2:$A$1001, customers!$C$2:$C$1001,,0))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 MATCH(orders!I$1,products!$A$1:$G$1,0))</f>
        <v>Ara</v>
      </c>
      <c r="J596" t="str">
        <f>INDEX(products!$A$1:$G$49,MATCH(orders!$D596,products!$A$1:$A$49,0), MATCH(orders!J$1,products!$A$1:$G$1,0))</f>
        <v>L</v>
      </c>
      <c r="K596" s="1">
        <f>INDEX(products!$A$1:$G$49,MATCH(orders!$D596,products!$A$1:$A$49,0), MATCH(orders!K$1,products!$A$1:$G$1,0))</f>
        <v>2.5</v>
      </c>
      <c r="L596">
        <f>INDEX(products!$A$1:$G$49,MATCH(orders!$D596,products!$A$1:$A$49,0), MATCH(orders!L$1,products!$A$1:$G$1,0))</f>
        <v>29.784999999999997</v>
      </c>
      <c r="M596">
        <f t="shared" si="27"/>
        <v>59.569999999999993</v>
      </c>
      <c r="N596" t="str">
        <f t="shared" si="28"/>
        <v>Arabika</v>
      </c>
      <c r="O596" t="str">
        <f t="shared" si="29"/>
        <v>Light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 customers!$C$2:$C$1001,,0)=0,"",_xlfn.XLOOKUP(C597,customers!$A$2:$A$1001, customers!$C$2:$C$1001,,0))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 MATCH(orders!I$1,products!$A$1:$G$1,0))</f>
        <v>Exc</v>
      </c>
      <c r="J597" t="str">
        <f>INDEX(products!$A$1:$G$49,MATCH(orders!$D597,products!$A$1:$A$49,0), MATCH(orders!J$1,products!$A$1:$G$1,0))</f>
        <v>L</v>
      </c>
      <c r="K597" s="1">
        <f>INDEX(products!$A$1:$G$49,MATCH(orders!$D597,products!$A$1:$A$49,0), MATCH(orders!K$1,products!$A$1:$G$1,0))</f>
        <v>1</v>
      </c>
      <c r="L597">
        <f>INDEX(products!$A$1:$G$49,MATCH(orders!$D597,products!$A$1:$A$49,0), 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 customers!$C$2:$C$1001,,0)=0,"",_xlfn.XLOOKUP(C598,customers!$A$2:$A$1001, customers!$C$2:$C$1001,,0))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 MATCH(orders!I$1,products!$A$1:$G$1,0))</f>
        <v>Ara</v>
      </c>
      <c r="J598" t="str">
        <f>INDEX(products!$A$1:$G$49,MATCH(orders!$D598,products!$A$1:$A$49,0), MATCH(orders!J$1,products!$A$1:$G$1,0))</f>
        <v>M</v>
      </c>
      <c r="K598" s="1">
        <f>INDEX(products!$A$1:$G$49,MATCH(orders!$D598,products!$A$1:$A$49,0), MATCH(orders!K$1,products!$A$1:$G$1,0))</f>
        <v>0.5</v>
      </c>
      <c r="L598">
        <f>INDEX(products!$A$1:$G$49,MATCH(orders!$D598,products!$A$1:$A$49,0), MATCH(orders!L$1,products!$A$1:$G$1,0))</f>
        <v>6.75</v>
      </c>
      <c r="M598">
        <f t="shared" si="27"/>
        <v>33.75</v>
      </c>
      <c r="N598" t="str">
        <f t="shared" si="28"/>
        <v>Arabika</v>
      </c>
      <c r="O598" t="str">
        <f t="shared" si="29"/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 customers!$C$2:$C$1001,,0)=0,"",_xlfn.XLOOKUP(C599,customers!$A$2:$A$1001, customers!$C$2:$C$1001,,0))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 MATCH(orders!I$1,products!$A$1:$G$1,0))</f>
        <v>Lib</v>
      </c>
      <c r="J599" t="str">
        <f>INDEX(products!$A$1:$G$49,MATCH(orders!$D599,products!$A$1:$A$49,0), MATCH(orders!J$1,products!$A$1:$G$1,0))</f>
        <v>L</v>
      </c>
      <c r="K599" s="1">
        <f>INDEX(products!$A$1:$G$49,MATCH(orders!$D599,products!$A$1:$A$49,0), MATCH(orders!K$1,products!$A$1:$G$1,0))</f>
        <v>2.5</v>
      </c>
      <c r="L599">
        <f>INDEX(products!$A$1:$G$49,MATCH(orders!$D599,products!$A$1:$A$49,0), MATCH(orders!L$1,products!$A$1:$G$1,0))</f>
        <v>36.454999999999998</v>
      </c>
      <c r="M599">
        <f t="shared" si="27"/>
        <v>145.82</v>
      </c>
      <c r="N599" t="str">
        <f t="shared" si="28"/>
        <v>Liberika</v>
      </c>
      <c r="O599" t="str">
        <f t="shared" si="29"/>
        <v>Light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 customers!$C$2:$C$1001,,0)=0,"",_xlfn.XLOOKUP(C600,customers!$A$2:$A$1001, customers!$C$2:$C$1001,,0))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 MATCH(orders!I$1,products!$A$1:$G$1,0))</f>
        <v>Rob</v>
      </c>
      <c r="J600" t="str">
        <f>INDEX(products!$A$1:$G$49,MATCH(orders!$D600,products!$A$1:$A$49,0), MATCH(orders!J$1,products!$A$1:$G$1,0))</f>
        <v>M</v>
      </c>
      <c r="K600" s="1">
        <f>INDEX(products!$A$1:$G$49,MATCH(orders!$D600,products!$A$1:$A$49,0), MATCH(orders!K$1,products!$A$1:$G$1,0))</f>
        <v>0.2</v>
      </c>
      <c r="L600">
        <f>INDEX(products!$A$1:$G$49,MATCH(orders!$D600,products!$A$1:$A$49,0), 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 customers!$C$2:$C$1001,,0)=0,"",_xlfn.XLOOKUP(C601,customers!$A$2:$A$1001, customers!$C$2:$C$1001,,0))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 MATCH(orders!I$1,products!$A$1:$G$1,0))</f>
        <v>Ara</v>
      </c>
      <c r="J601" t="str">
        <f>INDEX(products!$A$1:$G$49,MATCH(orders!$D601,products!$A$1:$A$49,0), MATCH(orders!J$1,products!$A$1:$G$1,0))</f>
        <v>D</v>
      </c>
      <c r="K601" s="1">
        <f>INDEX(products!$A$1:$G$49,MATCH(orders!$D601,products!$A$1:$A$49,0), MATCH(orders!K$1,products!$A$1:$G$1,0))</f>
        <v>0.2</v>
      </c>
      <c r="L601">
        <f>INDEX(products!$A$1:$G$49,MATCH(orders!$D601,products!$A$1:$A$49,0), MATCH(orders!L$1,products!$A$1:$G$1,0))</f>
        <v>2.9849999999999999</v>
      </c>
      <c r="M601">
        <f t="shared" si="27"/>
        <v>11.94</v>
      </c>
      <c r="N601" t="str">
        <f t="shared" si="28"/>
        <v>Arabika</v>
      </c>
      <c r="O601" t="str">
        <f t="shared" si="29"/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 customers!$C$2:$C$1001,,0)=0,"",_xlfn.XLOOKUP(C602,customers!$A$2:$A$1001, customers!$C$2:$C$1001,,0))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 MATCH(orders!I$1,products!$A$1:$G$1,0))</f>
        <v>Lib</v>
      </c>
      <c r="J602" t="str">
        <f>INDEX(products!$A$1:$G$49,MATCH(orders!$D602,products!$A$1:$A$49,0), MATCH(orders!J$1,products!$A$1:$G$1,0))</f>
        <v>D</v>
      </c>
      <c r="K602" s="1">
        <f>INDEX(products!$A$1:$G$49,MATCH(orders!$D602,products!$A$1:$A$49,0), MATCH(orders!K$1,products!$A$1:$G$1,0))</f>
        <v>0.5</v>
      </c>
      <c r="L602">
        <f>INDEX(products!$A$1:$G$49,MATCH(orders!$D602,products!$A$1:$A$49,0), MATCH(orders!L$1,products!$A$1:$G$1,0))</f>
        <v>7.77</v>
      </c>
      <c r="M602">
        <f t="shared" si="27"/>
        <v>7.77</v>
      </c>
      <c r="N602" t="str">
        <f t="shared" si="28"/>
        <v>Liberika</v>
      </c>
      <c r="O602" t="str">
        <f t="shared" si="29"/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 customers!$C$2:$C$1001,,0)=0,"",_xlfn.XLOOKUP(C603,customers!$A$2:$A$1001, customers!$C$2:$C$1001,,0))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 MATCH(orders!I$1,products!$A$1:$G$1,0))</f>
        <v>Rob</v>
      </c>
      <c r="J603" t="str">
        <f>INDEX(products!$A$1:$G$49,MATCH(orders!$D603,products!$A$1:$A$49,0), MATCH(orders!J$1,products!$A$1:$G$1,0))</f>
        <v>L</v>
      </c>
      <c r="K603" s="1">
        <f>INDEX(products!$A$1:$G$49,MATCH(orders!$D603,products!$A$1:$A$49,0), MATCH(orders!K$1,products!$A$1:$G$1,0))</f>
        <v>2.5</v>
      </c>
      <c r="L603">
        <f>INDEX(products!$A$1:$G$49,MATCH(orders!$D603,products!$A$1:$A$49,0), 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 customers!$C$2:$C$1001,,0)=0,"",_xlfn.XLOOKUP(C604,customers!$A$2:$A$1001, customers!$C$2:$C$1001,,0))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 MATCH(orders!I$1,products!$A$1:$G$1,0))</f>
        <v>Exc</v>
      </c>
      <c r="J604" t="str">
        <f>INDEX(products!$A$1:$G$49,MATCH(orders!$D604,products!$A$1:$A$49,0), MATCH(orders!J$1,products!$A$1:$G$1,0))</f>
        <v>L</v>
      </c>
      <c r="K604" s="1">
        <f>INDEX(products!$A$1:$G$49,MATCH(orders!$D604,products!$A$1:$A$49,0), MATCH(orders!K$1,products!$A$1:$G$1,0))</f>
        <v>0.2</v>
      </c>
      <c r="L604">
        <f>INDEX(products!$A$1:$G$49,MATCH(orders!$D604,products!$A$1:$A$49,0), 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 customers!$C$2:$C$1001,,0)=0,"",_xlfn.XLOOKUP(C605,customers!$A$2:$A$1001, customers!$C$2:$C$1001,,0))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 MATCH(orders!I$1,products!$A$1:$G$1,0))</f>
        <v>Rob</v>
      </c>
      <c r="J605" t="str">
        <f>INDEX(products!$A$1:$G$49,MATCH(orders!$D605,products!$A$1:$A$49,0), MATCH(orders!J$1,products!$A$1:$G$1,0))</f>
        <v>M</v>
      </c>
      <c r="K605" s="1">
        <f>INDEX(products!$A$1:$G$49,MATCH(orders!$D605,products!$A$1:$A$49,0), MATCH(orders!K$1,products!$A$1:$G$1,0))</f>
        <v>0.2</v>
      </c>
      <c r="L605">
        <f>INDEX(products!$A$1:$G$49,MATCH(orders!$D605,products!$A$1:$A$49,0), 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 customers!$C$2:$C$1001,,0)=0,"",_xlfn.XLOOKUP(C606,customers!$A$2:$A$1001, customers!$C$2:$C$1001,,0))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 MATCH(orders!I$1,products!$A$1:$G$1,0))</f>
        <v>Lib</v>
      </c>
      <c r="J606" t="str">
        <f>INDEX(products!$A$1:$G$49,MATCH(orders!$D606,products!$A$1:$A$49,0), MATCH(orders!J$1,products!$A$1:$G$1,0))</f>
        <v>D</v>
      </c>
      <c r="K606" s="1">
        <f>INDEX(products!$A$1:$G$49,MATCH(orders!$D606,products!$A$1:$A$49,0), MATCH(orders!K$1,products!$A$1:$G$1,0))</f>
        <v>2.5</v>
      </c>
      <c r="L606">
        <f>INDEX(products!$A$1:$G$49,MATCH(orders!$D606,products!$A$1:$A$49,0), MATCH(orders!L$1,products!$A$1:$G$1,0))</f>
        <v>29.784999999999997</v>
      </c>
      <c r="M606">
        <f t="shared" si="27"/>
        <v>119.13999999999999</v>
      </c>
      <c r="N606" t="str">
        <f t="shared" si="28"/>
        <v>Liberika</v>
      </c>
      <c r="O606" t="str">
        <f t="shared" si="29"/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 customers!$C$2:$C$1001,,0)=0,"",_xlfn.XLOOKUP(C607,customers!$A$2:$A$1001, customers!$C$2:$C$1001,,0))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 MATCH(orders!I$1,products!$A$1:$G$1,0))</f>
        <v>Ara</v>
      </c>
      <c r="J607" t="str">
        <f>INDEX(products!$A$1:$G$49,MATCH(orders!$D607,products!$A$1:$A$49,0), MATCH(orders!J$1,products!$A$1:$G$1,0))</f>
        <v>L</v>
      </c>
      <c r="K607" s="1">
        <f>INDEX(products!$A$1:$G$49,MATCH(orders!$D607,products!$A$1:$A$49,0), MATCH(orders!K$1,products!$A$1:$G$1,0))</f>
        <v>2.5</v>
      </c>
      <c r="L607">
        <f>INDEX(products!$A$1:$G$49,MATCH(orders!$D607,products!$A$1:$A$49,0), MATCH(orders!L$1,products!$A$1:$G$1,0))</f>
        <v>29.784999999999997</v>
      </c>
      <c r="M607">
        <f t="shared" si="27"/>
        <v>148.92499999999998</v>
      </c>
      <c r="N607" t="str">
        <f t="shared" si="28"/>
        <v>Arabika</v>
      </c>
      <c r="O607" t="str">
        <f t="shared" si="29"/>
        <v>Light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 customers!$C$2:$C$1001,,0)=0,"",_xlfn.XLOOKUP(C608,customers!$A$2:$A$1001, customers!$C$2:$C$1001,,0))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 MATCH(orders!I$1,products!$A$1:$G$1,0))</f>
        <v>Lib</v>
      </c>
      <c r="J608" t="str">
        <f>INDEX(products!$A$1:$G$49,MATCH(orders!$D608,products!$A$1:$A$49,0), MATCH(orders!J$1,products!$A$1:$G$1,0))</f>
        <v>L</v>
      </c>
      <c r="K608" s="1">
        <f>INDEX(products!$A$1:$G$49,MATCH(orders!$D608,products!$A$1:$A$49,0), MATCH(orders!K$1,products!$A$1:$G$1,0))</f>
        <v>2.5</v>
      </c>
      <c r="L608">
        <f>INDEX(products!$A$1:$G$49,MATCH(orders!$D608,products!$A$1:$A$49,0), MATCH(orders!L$1,products!$A$1:$G$1,0))</f>
        <v>36.454999999999998</v>
      </c>
      <c r="M608">
        <f t="shared" si="27"/>
        <v>109.36499999999999</v>
      </c>
      <c r="N608" t="str">
        <f t="shared" si="28"/>
        <v>Liberika</v>
      </c>
      <c r="O608" t="str">
        <f t="shared" si="29"/>
        <v>Light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 customers!$C$2:$C$1001,,0)=0,"",_xlfn.XLOOKUP(C609,customers!$A$2:$A$1001, customers!$C$2:$C$1001,,0))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 MATCH(orders!I$1,products!$A$1:$G$1,0))</f>
        <v>Exc</v>
      </c>
      <c r="J609" t="str">
        <f>INDEX(products!$A$1:$G$49,MATCH(orders!$D609,products!$A$1:$A$49,0), MATCH(orders!J$1,products!$A$1:$G$1,0))</f>
        <v>D</v>
      </c>
      <c r="K609" s="1">
        <f>INDEX(products!$A$1:$G$49,MATCH(orders!$D609,products!$A$1:$A$49,0), MATCH(orders!K$1,products!$A$1:$G$1,0))</f>
        <v>0.2</v>
      </c>
      <c r="L609">
        <f>INDEX(products!$A$1:$G$49,MATCH(orders!$D609,products!$A$1:$A$49,0), 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 customers!$C$2:$C$1001,,0)=0,"",_xlfn.XLOOKUP(C610,customers!$A$2:$A$1001, customers!$C$2:$C$1001,,0))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 MATCH(orders!I$1,products!$A$1:$G$1,0))</f>
        <v>Exc</v>
      </c>
      <c r="J610" t="str">
        <f>INDEX(products!$A$1:$G$49,MATCH(orders!$D610,products!$A$1:$A$49,0), MATCH(orders!J$1,products!$A$1:$G$1,0))</f>
        <v>D</v>
      </c>
      <c r="K610" s="1">
        <f>INDEX(products!$A$1:$G$49,MATCH(orders!$D610,products!$A$1:$A$49,0), MATCH(orders!K$1,products!$A$1:$G$1,0))</f>
        <v>2.5</v>
      </c>
      <c r="L610">
        <f>INDEX(products!$A$1:$G$49,MATCH(orders!$D610,products!$A$1:$A$49,0), 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 customers!$C$2:$C$1001,,0)=0,"",_xlfn.XLOOKUP(C611,customers!$A$2:$A$1001, customers!$C$2:$C$1001,,0))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 MATCH(orders!I$1,products!$A$1:$G$1,0))</f>
        <v>Lib</v>
      </c>
      <c r="J611" t="str">
        <f>INDEX(products!$A$1:$G$49,MATCH(orders!$D611,products!$A$1:$A$49,0), MATCH(orders!J$1,products!$A$1:$G$1,0))</f>
        <v>M</v>
      </c>
      <c r="K611" s="1">
        <f>INDEX(products!$A$1:$G$49,MATCH(orders!$D611,products!$A$1:$A$49,0), MATCH(orders!K$1,products!$A$1:$G$1,0))</f>
        <v>0.2</v>
      </c>
      <c r="L611">
        <f>INDEX(products!$A$1:$G$49,MATCH(orders!$D611,products!$A$1:$A$49,0), MATCH(orders!L$1,products!$A$1:$G$1,0))</f>
        <v>4.3650000000000002</v>
      </c>
      <c r="M611">
        <f t="shared" si="27"/>
        <v>26.19</v>
      </c>
      <c r="N611" t="str">
        <f t="shared" si="28"/>
        <v>Liberika</v>
      </c>
      <c r="O611" t="str">
        <f t="shared" si="29"/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 customers!$C$2:$C$1001,,0)=0,"",_xlfn.XLOOKUP(C612,customers!$A$2:$A$1001, customers!$C$2:$C$1001,,0))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 MATCH(orders!I$1,products!$A$1:$G$1,0))</f>
        <v>Rob</v>
      </c>
      <c r="J612" t="str">
        <f>INDEX(products!$A$1:$G$49,MATCH(orders!$D612,products!$A$1:$A$49,0), MATCH(orders!J$1,products!$A$1:$G$1,0))</f>
        <v>M</v>
      </c>
      <c r="K612" s="1">
        <f>INDEX(products!$A$1:$G$49,MATCH(orders!$D612,products!$A$1:$A$49,0), MATCH(orders!K$1,products!$A$1:$G$1,0))</f>
        <v>1</v>
      </c>
      <c r="L612">
        <f>INDEX(products!$A$1:$G$49,MATCH(orders!$D612,products!$A$1:$A$49,0), 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 customers!$C$2:$C$1001,,0)=0,"",_xlfn.XLOOKUP(C613,customers!$A$2:$A$1001, customers!$C$2:$C$1001,,0))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 MATCH(orders!I$1,products!$A$1:$G$1,0))</f>
        <v>Exc</v>
      </c>
      <c r="J613" t="str">
        <f>INDEX(products!$A$1:$G$49,MATCH(orders!$D613,products!$A$1:$A$49,0), MATCH(orders!J$1,products!$A$1:$G$1,0))</f>
        <v>L</v>
      </c>
      <c r="K613" s="1">
        <f>INDEX(products!$A$1:$G$49,MATCH(orders!$D613,products!$A$1:$A$49,0), MATCH(orders!K$1,products!$A$1:$G$1,0))</f>
        <v>2.5</v>
      </c>
      <c r="L613">
        <f>INDEX(products!$A$1:$G$49,MATCH(orders!$D613,products!$A$1:$A$49,0), 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 customers!$C$2:$C$1001,,0)=0,"",_xlfn.XLOOKUP(C614,customers!$A$2:$A$1001, customers!$C$2:$C$1001,,0))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 MATCH(orders!I$1,products!$A$1:$G$1,0))</f>
        <v>Ara</v>
      </c>
      <c r="J614" t="str">
        <f>INDEX(products!$A$1:$G$49,MATCH(orders!$D614,products!$A$1:$A$49,0), MATCH(orders!J$1,products!$A$1:$G$1,0))</f>
        <v>M</v>
      </c>
      <c r="K614" s="1">
        <f>INDEX(products!$A$1:$G$49,MATCH(orders!$D614,products!$A$1:$A$49,0), MATCH(orders!K$1,products!$A$1:$G$1,0))</f>
        <v>0.2</v>
      </c>
      <c r="L614">
        <f>INDEX(products!$A$1:$G$49,MATCH(orders!$D614,products!$A$1:$A$49,0), MATCH(orders!L$1,products!$A$1:$G$1,0))</f>
        <v>3.375</v>
      </c>
      <c r="M614">
        <f t="shared" si="27"/>
        <v>13.5</v>
      </c>
      <c r="N614" t="str">
        <f t="shared" si="28"/>
        <v>Arabika</v>
      </c>
      <c r="O614" t="str">
        <f t="shared" si="29"/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 customers!$C$2:$C$1001,,0)=0,"",_xlfn.XLOOKUP(C615,customers!$A$2:$A$1001, customers!$C$2:$C$1001,,0))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 MATCH(orders!I$1,products!$A$1:$G$1,0))</f>
        <v>Rob</v>
      </c>
      <c r="J615" t="str">
        <f>INDEX(products!$A$1:$G$49,MATCH(orders!$D615,products!$A$1:$A$49,0), MATCH(orders!J$1,products!$A$1:$G$1,0))</f>
        <v>M</v>
      </c>
      <c r="K615" s="1">
        <f>INDEX(products!$A$1:$G$49,MATCH(orders!$D615,products!$A$1:$A$49,0), MATCH(orders!K$1,products!$A$1:$G$1,0))</f>
        <v>0.5</v>
      </c>
      <c r="L615">
        <f>INDEX(products!$A$1:$G$49,MATCH(orders!$D615,products!$A$1:$A$49,0), 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 customers!$C$2:$C$1001,,0)=0,"",_xlfn.XLOOKUP(C616,customers!$A$2:$A$1001, customers!$C$2:$C$1001,,0))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 MATCH(orders!I$1,products!$A$1:$G$1,0))</f>
        <v>Rob</v>
      </c>
      <c r="J616" t="str">
        <f>INDEX(products!$A$1:$G$49,MATCH(orders!$D616,products!$A$1:$A$49,0), MATCH(orders!J$1,products!$A$1:$G$1,0))</f>
        <v>M</v>
      </c>
      <c r="K616" s="1">
        <f>INDEX(products!$A$1:$G$49,MATCH(orders!$D616,products!$A$1:$A$49,0), MATCH(orders!K$1,products!$A$1:$G$1,0))</f>
        <v>0.5</v>
      </c>
      <c r="L616">
        <f>INDEX(products!$A$1:$G$49,MATCH(orders!$D616,products!$A$1:$A$49,0), 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 customers!$C$2:$C$1001,,0)=0,"",_xlfn.XLOOKUP(C617,customers!$A$2:$A$1001, customers!$C$2:$C$1001,,0))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 MATCH(orders!I$1,products!$A$1:$G$1,0))</f>
        <v>Lib</v>
      </c>
      <c r="J617" t="str">
        <f>INDEX(products!$A$1:$G$49,MATCH(orders!$D617,products!$A$1:$A$49,0), MATCH(orders!J$1,products!$A$1:$G$1,0))</f>
        <v>L</v>
      </c>
      <c r="K617" s="1">
        <f>INDEX(products!$A$1:$G$49,MATCH(orders!$D617,products!$A$1:$A$49,0), MATCH(orders!K$1,products!$A$1:$G$1,0))</f>
        <v>2.5</v>
      </c>
      <c r="L617">
        <f>INDEX(products!$A$1:$G$49,MATCH(orders!$D617,products!$A$1:$A$49,0), MATCH(orders!L$1,products!$A$1:$G$1,0))</f>
        <v>36.454999999999998</v>
      </c>
      <c r="M617">
        <f t="shared" si="27"/>
        <v>72.91</v>
      </c>
      <c r="N617" t="str">
        <f t="shared" si="28"/>
        <v>Liberika</v>
      </c>
      <c r="O617" t="str">
        <f t="shared" si="29"/>
        <v>Light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 customers!$C$2:$C$1001,,0)=0,"",_xlfn.XLOOKUP(C618,customers!$A$2:$A$1001, customers!$C$2:$C$1001,,0))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 MATCH(orders!I$1,products!$A$1:$G$1,0))</f>
        <v>Exc</v>
      </c>
      <c r="J618" t="str">
        <f>INDEX(products!$A$1:$G$49,MATCH(orders!$D618,products!$A$1:$A$49,0), MATCH(orders!J$1,products!$A$1:$G$1,0))</f>
        <v>M</v>
      </c>
      <c r="K618" s="1">
        <f>INDEX(products!$A$1:$G$49,MATCH(orders!$D618,products!$A$1:$A$49,0), MATCH(orders!K$1,products!$A$1:$G$1,0))</f>
        <v>2.5</v>
      </c>
      <c r="L618">
        <f>INDEX(products!$A$1:$G$49,MATCH(orders!$D618,products!$A$1:$A$49,0), 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 customers!$C$2:$C$1001,,0)=0,"",_xlfn.XLOOKUP(C619,customers!$A$2:$A$1001, customers!$C$2:$C$1001,,0))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 MATCH(orders!I$1,products!$A$1:$G$1,0))</f>
        <v>Lib</v>
      </c>
      <c r="J619" t="str">
        <f>INDEX(products!$A$1:$G$49,MATCH(orders!$D619,products!$A$1:$A$49,0), MATCH(orders!J$1,products!$A$1:$G$1,0))</f>
        <v>M</v>
      </c>
      <c r="K619" s="1">
        <f>INDEX(products!$A$1:$G$49,MATCH(orders!$D619,products!$A$1:$A$49,0), MATCH(orders!K$1,products!$A$1:$G$1,0))</f>
        <v>2.5</v>
      </c>
      <c r="L619">
        <f>INDEX(products!$A$1:$G$49,MATCH(orders!$D619,products!$A$1:$A$49,0), MATCH(orders!L$1,products!$A$1:$G$1,0))</f>
        <v>33.464999999999996</v>
      </c>
      <c r="M619">
        <f t="shared" si="27"/>
        <v>33.464999999999996</v>
      </c>
      <c r="N619" t="str">
        <f t="shared" si="28"/>
        <v>Liberika</v>
      </c>
      <c r="O619" t="str">
        <f t="shared" si="29"/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 customers!$C$2:$C$1001,,0)=0,"",_xlfn.XLOOKUP(C620,customers!$A$2:$A$1001, customers!$C$2:$C$1001,,0))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 MATCH(orders!I$1,products!$A$1:$G$1,0))</f>
        <v>Exc</v>
      </c>
      <c r="J620" t="str">
        <f>INDEX(products!$A$1:$G$49,MATCH(orders!$D620,products!$A$1:$A$49,0), MATCH(orders!J$1,products!$A$1:$G$1,0))</f>
        <v>D</v>
      </c>
      <c r="K620" s="1">
        <f>INDEX(products!$A$1:$G$49,MATCH(orders!$D620,products!$A$1:$A$49,0), MATCH(orders!K$1,products!$A$1:$G$1,0))</f>
        <v>1</v>
      </c>
      <c r="L620">
        <f>INDEX(products!$A$1:$G$49,MATCH(orders!$D620,products!$A$1:$A$49,0), 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 customers!$C$2:$C$1001,,0)=0,"",_xlfn.XLOOKUP(C621,customers!$A$2:$A$1001, customers!$C$2:$C$1001,,0))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 MATCH(orders!I$1,products!$A$1:$G$1,0))</f>
        <v>Lib</v>
      </c>
      <c r="J621" t="str">
        <f>INDEX(products!$A$1:$G$49,MATCH(orders!$D621,products!$A$1:$A$49,0), MATCH(orders!J$1,products!$A$1:$G$1,0))</f>
        <v>D</v>
      </c>
      <c r="K621" s="1">
        <f>INDEX(products!$A$1:$G$49,MATCH(orders!$D621,products!$A$1:$A$49,0), MATCH(orders!K$1,products!$A$1:$G$1,0))</f>
        <v>0.5</v>
      </c>
      <c r="L621">
        <f>INDEX(products!$A$1:$G$49,MATCH(orders!$D621,products!$A$1:$A$49,0), MATCH(orders!L$1,products!$A$1:$G$1,0))</f>
        <v>7.77</v>
      </c>
      <c r="M621">
        <f t="shared" si="27"/>
        <v>15.54</v>
      </c>
      <c r="N621" t="str">
        <f t="shared" si="28"/>
        <v>Liberika</v>
      </c>
      <c r="O621" t="str">
        <f t="shared" si="29"/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 customers!$C$2:$C$1001,,0)=0,"",_xlfn.XLOOKUP(C622,customers!$A$2:$A$1001, customers!$C$2:$C$1001,,0))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 MATCH(orders!I$1,products!$A$1:$G$1,0))</f>
        <v>Ara</v>
      </c>
      <c r="J622" t="str">
        <f>INDEX(products!$A$1:$G$49,MATCH(orders!$D622,products!$A$1:$A$49,0), MATCH(orders!J$1,products!$A$1:$G$1,0))</f>
        <v>M</v>
      </c>
      <c r="K622" s="1">
        <f>INDEX(products!$A$1:$G$49,MATCH(orders!$D622,products!$A$1:$A$49,0), MATCH(orders!K$1,products!$A$1:$G$1,0))</f>
        <v>0.2</v>
      </c>
      <c r="L622">
        <f>INDEX(products!$A$1:$G$49,MATCH(orders!$D622,products!$A$1:$A$49,0), MATCH(orders!L$1,products!$A$1:$G$1,0))</f>
        <v>3.375</v>
      </c>
      <c r="M622">
        <f t="shared" si="27"/>
        <v>20.25</v>
      </c>
      <c r="N622" t="str">
        <f t="shared" si="28"/>
        <v>Arabika</v>
      </c>
      <c r="O622" t="str">
        <f t="shared" si="29"/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 customers!$C$2:$C$1001,,0)=0,"",_xlfn.XLOOKUP(C623,customers!$A$2:$A$1001, customers!$C$2:$C$1001,,0))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 MATCH(orders!I$1,products!$A$1:$G$1,0))</f>
        <v>Ara</v>
      </c>
      <c r="J623" t="str">
        <f>INDEX(products!$A$1:$G$49,MATCH(orders!$D623,products!$A$1:$A$49,0), MATCH(orders!J$1,products!$A$1:$G$1,0))</f>
        <v>L</v>
      </c>
      <c r="K623" s="1">
        <f>INDEX(products!$A$1:$G$49,MATCH(orders!$D623,products!$A$1:$A$49,0), MATCH(orders!K$1,products!$A$1:$G$1,0))</f>
        <v>1</v>
      </c>
      <c r="L623">
        <f>INDEX(products!$A$1:$G$49,MATCH(orders!$D623,products!$A$1:$A$49,0), MATCH(orders!L$1,products!$A$1:$G$1,0))</f>
        <v>12.95</v>
      </c>
      <c r="M623">
        <f t="shared" si="27"/>
        <v>77.699999999999989</v>
      </c>
      <c r="N623" t="str">
        <f t="shared" si="28"/>
        <v>Arabika</v>
      </c>
      <c r="O623" t="str">
        <f t="shared" si="29"/>
        <v>Light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 customers!$C$2:$C$1001,,0)=0,"",_xlfn.XLOOKUP(C624,customers!$A$2:$A$1001, customers!$C$2:$C$1001,,0))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 MATCH(orders!I$1,products!$A$1:$G$1,0))</f>
        <v>Lib</v>
      </c>
      <c r="J624" t="str">
        <f>INDEX(products!$A$1:$G$49,MATCH(orders!$D624,products!$A$1:$A$49,0), MATCH(orders!J$1,products!$A$1:$G$1,0))</f>
        <v>M</v>
      </c>
      <c r="K624" s="1">
        <f>INDEX(products!$A$1:$G$49,MATCH(orders!$D624,products!$A$1:$A$49,0), MATCH(orders!K$1,products!$A$1:$G$1,0))</f>
        <v>2.5</v>
      </c>
      <c r="L624">
        <f>INDEX(products!$A$1:$G$49,MATCH(orders!$D624,products!$A$1:$A$49,0), MATCH(orders!L$1,products!$A$1:$G$1,0))</f>
        <v>33.464999999999996</v>
      </c>
      <c r="M624">
        <f t="shared" si="27"/>
        <v>133.85999999999999</v>
      </c>
      <c r="N624" t="str">
        <f t="shared" si="28"/>
        <v>Liberika</v>
      </c>
      <c r="O624" t="str">
        <f t="shared" si="29"/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 customers!$C$2:$C$1001,,0)=0,"",_xlfn.XLOOKUP(C625,customers!$A$2:$A$1001, customers!$C$2:$C$1001,,0))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 MATCH(orders!I$1,products!$A$1:$G$1,0))</f>
        <v>Exc</v>
      </c>
      <c r="J625" t="str">
        <f>INDEX(products!$A$1:$G$49,MATCH(orders!$D625,products!$A$1:$A$49,0), MATCH(orders!J$1,products!$A$1:$G$1,0))</f>
        <v>D</v>
      </c>
      <c r="K625" s="1">
        <f>INDEX(products!$A$1:$G$49,MATCH(orders!$D625,products!$A$1:$A$49,0), MATCH(orders!K$1,products!$A$1:$G$1,0))</f>
        <v>1</v>
      </c>
      <c r="L625">
        <f>INDEX(products!$A$1:$G$49,MATCH(orders!$D625,products!$A$1:$A$49,0), 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 customers!$C$2:$C$1001,,0)=0,"",_xlfn.XLOOKUP(C626,customers!$A$2:$A$1001, customers!$C$2:$C$1001,,0))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 MATCH(orders!I$1,products!$A$1:$G$1,0))</f>
        <v>Exc</v>
      </c>
      <c r="J626" t="str">
        <f>INDEX(products!$A$1:$G$49,MATCH(orders!$D626,products!$A$1:$A$49,0), MATCH(orders!J$1,products!$A$1:$G$1,0))</f>
        <v>M</v>
      </c>
      <c r="K626" s="1">
        <f>INDEX(products!$A$1:$G$49,MATCH(orders!$D626,products!$A$1:$A$49,0), MATCH(orders!K$1,products!$A$1:$G$1,0))</f>
        <v>2.5</v>
      </c>
      <c r="L626">
        <f>INDEX(products!$A$1:$G$49,MATCH(orders!$D626,products!$A$1:$A$49,0), 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 customers!$C$2:$C$1001,,0)=0,"",_xlfn.XLOOKUP(C627,customers!$A$2:$A$1001, customers!$C$2:$C$1001,,0))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 MATCH(orders!I$1,products!$A$1:$G$1,0))</f>
        <v>Rob</v>
      </c>
      <c r="J627" t="str">
        <f>INDEX(products!$A$1:$G$49,MATCH(orders!$D627,products!$A$1:$A$49,0), MATCH(orders!J$1,products!$A$1:$G$1,0))</f>
        <v>L</v>
      </c>
      <c r="K627" s="1">
        <f>INDEX(products!$A$1:$G$49,MATCH(orders!$D627,products!$A$1:$A$49,0), MATCH(orders!K$1,products!$A$1:$G$1,0))</f>
        <v>0.5</v>
      </c>
      <c r="L627">
        <f>INDEX(products!$A$1:$G$49,MATCH(orders!$D627,products!$A$1:$A$49,0), 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 customers!$C$2:$C$1001,,0)=0,"",_xlfn.XLOOKUP(C628,customers!$A$2:$A$1001, customers!$C$2:$C$1001,,0))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 MATCH(orders!I$1,products!$A$1:$G$1,0))</f>
        <v>Ara</v>
      </c>
      <c r="J628" t="str">
        <f>INDEX(products!$A$1:$G$49,MATCH(orders!$D628,products!$A$1:$A$49,0), MATCH(orders!J$1,products!$A$1:$G$1,0))</f>
        <v>M</v>
      </c>
      <c r="K628" s="1">
        <f>INDEX(products!$A$1:$G$49,MATCH(orders!$D628,products!$A$1:$A$49,0), MATCH(orders!K$1,products!$A$1:$G$1,0))</f>
        <v>2.5</v>
      </c>
      <c r="L628">
        <f>INDEX(products!$A$1:$G$49,MATCH(orders!$D628,products!$A$1:$A$49,0), MATCH(orders!L$1,products!$A$1:$G$1,0))</f>
        <v>25.874999999999996</v>
      </c>
      <c r="M628">
        <f t="shared" si="27"/>
        <v>77.624999999999986</v>
      </c>
      <c r="N628" t="str">
        <f t="shared" si="28"/>
        <v>Arabika</v>
      </c>
      <c r="O628" t="str">
        <f t="shared" si="29"/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 customers!$C$2:$C$1001,,0)=0,"",_xlfn.XLOOKUP(C629,customers!$A$2:$A$1001, customers!$C$2:$C$1001,,0))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 MATCH(orders!I$1,products!$A$1:$G$1,0))</f>
        <v>Exc</v>
      </c>
      <c r="J629" t="str">
        <f>INDEX(products!$A$1:$G$49,MATCH(orders!$D629,products!$A$1:$A$49,0), MATCH(orders!J$1,products!$A$1:$G$1,0))</f>
        <v>M</v>
      </c>
      <c r="K629" s="1">
        <f>INDEX(products!$A$1:$G$49,MATCH(orders!$D629,products!$A$1:$A$49,0), MATCH(orders!K$1,products!$A$1:$G$1,0))</f>
        <v>2.5</v>
      </c>
      <c r="L629">
        <f>INDEX(products!$A$1:$G$49,MATCH(orders!$D629,products!$A$1:$A$49,0), 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 customers!$C$2:$C$1001,,0)=0,"",_xlfn.XLOOKUP(C630,customers!$A$2:$A$1001, customers!$C$2:$C$1001,,0))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 MATCH(orders!I$1,products!$A$1:$G$1,0))</f>
        <v>Exc</v>
      </c>
      <c r="J630" t="str">
        <f>INDEX(products!$A$1:$G$49,MATCH(orders!$D630,products!$A$1:$A$49,0), MATCH(orders!J$1,products!$A$1:$G$1,0))</f>
        <v>L</v>
      </c>
      <c r="K630" s="1">
        <f>INDEX(products!$A$1:$G$49,MATCH(orders!$D630,products!$A$1:$A$49,0), MATCH(orders!K$1,products!$A$1:$G$1,0))</f>
        <v>0.2</v>
      </c>
      <c r="L630">
        <f>INDEX(products!$A$1:$G$49,MATCH(orders!$D630,products!$A$1:$A$49,0), 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 customers!$C$2:$C$1001,,0)=0,"",_xlfn.XLOOKUP(C631,customers!$A$2:$A$1001, customers!$C$2:$C$1001,,0))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 MATCH(orders!I$1,products!$A$1:$G$1,0))</f>
        <v>Lib</v>
      </c>
      <c r="J631" t="str">
        <f>INDEX(products!$A$1:$G$49,MATCH(orders!$D631,products!$A$1:$A$49,0), MATCH(orders!J$1,products!$A$1:$G$1,0))</f>
        <v>D</v>
      </c>
      <c r="K631" s="1">
        <f>INDEX(products!$A$1:$G$49,MATCH(orders!$D631,products!$A$1:$A$49,0), MATCH(orders!K$1,products!$A$1:$G$1,0))</f>
        <v>0.5</v>
      </c>
      <c r="L631">
        <f>INDEX(products!$A$1:$G$49,MATCH(orders!$D631,products!$A$1:$A$49,0), MATCH(orders!L$1,products!$A$1:$G$1,0))</f>
        <v>7.77</v>
      </c>
      <c r="M631">
        <f t="shared" si="27"/>
        <v>31.08</v>
      </c>
      <c r="N631" t="str">
        <f t="shared" si="28"/>
        <v>Liberika</v>
      </c>
      <c r="O631" t="str">
        <f t="shared" si="29"/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 customers!$C$2:$C$1001,,0)=0,"",_xlfn.XLOOKUP(C632,customers!$A$2:$A$1001, customers!$C$2:$C$1001,,0))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 MATCH(orders!I$1,products!$A$1:$G$1,0))</f>
        <v>Ara</v>
      </c>
      <c r="J632" t="str">
        <f>INDEX(products!$A$1:$G$49,MATCH(orders!$D632,products!$A$1:$A$49,0), MATCH(orders!J$1,products!$A$1:$G$1,0))</f>
        <v>D</v>
      </c>
      <c r="K632" s="1">
        <f>INDEX(products!$A$1:$G$49,MATCH(orders!$D632,products!$A$1:$A$49,0), MATCH(orders!K$1,products!$A$1:$G$1,0))</f>
        <v>0.2</v>
      </c>
      <c r="L632">
        <f>INDEX(products!$A$1:$G$49,MATCH(orders!$D632,products!$A$1:$A$49,0), MATCH(orders!L$1,products!$A$1:$G$1,0))</f>
        <v>2.9849999999999999</v>
      </c>
      <c r="M632">
        <f t="shared" si="27"/>
        <v>2.9849999999999999</v>
      </c>
      <c r="N632" t="str">
        <f t="shared" si="28"/>
        <v>Arabika</v>
      </c>
      <c r="O632" t="str">
        <f t="shared" si="29"/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 customers!$C$2:$C$1001,,0)=0,"",_xlfn.XLOOKUP(C633,customers!$A$2:$A$1001, customers!$C$2:$C$1001,,0))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 MATCH(orders!I$1,products!$A$1:$G$1,0))</f>
        <v>Rob</v>
      </c>
      <c r="J633" t="str">
        <f>INDEX(products!$A$1:$G$49,MATCH(orders!$D633,products!$A$1:$A$49,0), MATCH(orders!J$1,products!$A$1:$G$1,0))</f>
        <v>D</v>
      </c>
      <c r="K633" s="1">
        <f>INDEX(products!$A$1:$G$49,MATCH(orders!$D633,products!$A$1:$A$49,0), MATCH(orders!K$1,products!$A$1:$G$1,0))</f>
        <v>2.5</v>
      </c>
      <c r="L633">
        <f>INDEX(products!$A$1:$G$49,MATCH(orders!$D633,products!$A$1:$A$49,0), 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 customers!$C$2:$C$1001,,0)=0,"",_xlfn.XLOOKUP(C634,customers!$A$2:$A$1001, customers!$C$2:$C$1001,,0))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 MATCH(orders!I$1,products!$A$1:$G$1,0))</f>
        <v>Exc</v>
      </c>
      <c r="J634" t="str">
        <f>INDEX(products!$A$1:$G$49,MATCH(orders!$D634,products!$A$1:$A$49,0), MATCH(orders!J$1,products!$A$1:$G$1,0))</f>
        <v>L</v>
      </c>
      <c r="K634" s="1">
        <f>INDEX(products!$A$1:$G$49,MATCH(orders!$D634,products!$A$1:$A$49,0), MATCH(orders!K$1,products!$A$1:$G$1,0))</f>
        <v>0.5</v>
      </c>
      <c r="L634">
        <f>INDEX(products!$A$1:$G$49,MATCH(orders!$D634,products!$A$1:$A$49,0), 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 customers!$C$2:$C$1001,,0)=0,"",_xlfn.XLOOKUP(C635,customers!$A$2:$A$1001, customers!$C$2:$C$1001,,0))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 MATCH(orders!I$1,products!$A$1:$G$1,0))</f>
        <v>Rob</v>
      </c>
      <c r="J635" t="str">
        <f>INDEX(products!$A$1:$G$49,MATCH(orders!$D635,products!$A$1:$A$49,0), MATCH(orders!J$1,products!$A$1:$G$1,0))</f>
        <v>L</v>
      </c>
      <c r="K635" s="1">
        <f>INDEX(products!$A$1:$G$49,MATCH(orders!$D635,products!$A$1:$A$49,0), MATCH(orders!K$1,products!$A$1:$G$1,0))</f>
        <v>1</v>
      </c>
      <c r="L635">
        <f>INDEX(products!$A$1:$G$49,MATCH(orders!$D635,products!$A$1:$A$49,0), 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 customers!$C$2:$C$1001,,0)=0,"",_xlfn.XLOOKUP(C636,customers!$A$2:$A$1001, customers!$C$2:$C$1001,,0))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 MATCH(orders!I$1,products!$A$1:$G$1,0))</f>
        <v>Lib</v>
      </c>
      <c r="J636" t="str">
        <f>INDEX(products!$A$1:$G$49,MATCH(orders!$D636,products!$A$1:$A$49,0), MATCH(orders!J$1,products!$A$1:$G$1,0))</f>
        <v>M</v>
      </c>
      <c r="K636" s="1">
        <f>INDEX(products!$A$1:$G$49,MATCH(orders!$D636,products!$A$1:$A$49,0), MATCH(orders!K$1,products!$A$1:$G$1,0))</f>
        <v>1</v>
      </c>
      <c r="L636">
        <f>INDEX(products!$A$1:$G$49,MATCH(orders!$D636,products!$A$1:$A$49,0), MATCH(orders!L$1,products!$A$1:$G$1,0))</f>
        <v>14.55</v>
      </c>
      <c r="M636">
        <f t="shared" si="27"/>
        <v>43.650000000000006</v>
      </c>
      <c r="N636" t="str">
        <f t="shared" si="28"/>
        <v>Liberika</v>
      </c>
      <c r="O636" t="str">
        <f t="shared" si="29"/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 customers!$C$2:$C$1001,,0)=0,"",_xlfn.XLOOKUP(C637,customers!$A$2:$A$1001, customers!$C$2:$C$1001,,0))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 MATCH(orders!I$1,products!$A$1:$G$1,0))</f>
        <v>Exc</v>
      </c>
      <c r="J637" t="str">
        <f>INDEX(products!$A$1:$G$49,MATCH(orders!$D637,products!$A$1:$A$49,0), MATCH(orders!J$1,products!$A$1:$G$1,0))</f>
        <v>L</v>
      </c>
      <c r="K637" s="1">
        <f>INDEX(products!$A$1:$G$49,MATCH(orders!$D637,products!$A$1:$A$49,0), MATCH(orders!K$1,products!$A$1:$G$1,0))</f>
        <v>0.5</v>
      </c>
      <c r="L637">
        <f>INDEX(products!$A$1:$G$49,MATCH(orders!$D637,products!$A$1:$A$49,0), 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 customers!$C$2:$C$1001,,0)=0,"",_xlfn.XLOOKUP(C638,customers!$A$2:$A$1001, customers!$C$2:$C$1001,,0))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 MATCH(orders!I$1,products!$A$1:$G$1,0))</f>
        <v>Lib</v>
      </c>
      <c r="J638" t="str">
        <f>INDEX(products!$A$1:$G$49,MATCH(orders!$D638,products!$A$1:$A$49,0), MATCH(orders!J$1,products!$A$1:$G$1,0))</f>
        <v>L</v>
      </c>
      <c r="K638" s="1">
        <f>INDEX(products!$A$1:$G$49,MATCH(orders!$D638,products!$A$1:$A$49,0), MATCH(orders!K$1,products!$A$1:$G$1,0))</f>
        <v>1</v>
      </c>
      <c r="L638">
        <f>INDEX(products!$A$1:$G$49,MATCH(orders!$D638,products!$A$1:$A$49,0), MATCH(orders!L$1,products!$A$1:$G$1,0))</f>
        <v>15.85</v>
      </c>
      <c r="M638">
        <f t="shared" si="27"/>
        <v>95.1</v>
      </c>
      <c r="N638" t="str">
        <f t="shared" si="28"/>
        <v>Liberika</v>
      </c>
      <c r="O638" t="str">
        <f t="shared" si="29"/>
        <v>Light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 customers!$C$2:$C$1001,,0)=0,"",_xlfn.XLOOKUP(C639,customers!$A$2:$A$1001, customers!$C$2:$C$1001,,0))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 MATCH(orders!I$1,products!$A$1:$G$1,0))</f>
        <v>Exc</v>
      </c>
      <c r="J639" t="str">
        <f>INDEX(products!$A$1:$G$49,MATCH(orders!$D639,products!$A$1:$A$49,0), MATCH(orders!J$1,products!$A$1:$G$1,0))</f>
        <v>M</v>
      </c>
      <c r="K639" s="1">
        <f>INDEX(products!$A$1:$G$49,MATCH(orders!$D639,products!$A$1:$A$49,0), MATCH(orders!K$1,products!$A$1:$G$1,0))</f>
        <v>2.5</v>
      </c>
      <c r="L639">
        <f>INDEX(products!$A$1:$G$49,MATCH(orders!$D639,products!$A$1:$A$49,0), 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 customers!$C$2:$C$1001,,0)=0,"",_xlfn.XLOOKUP(C640,customers!$A$2:$A$1001, customers!$C$2:$C$1001,,0))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 MATCH(orders!I$1,products!$A$1:$G$1,0))</f>
        <v>Ara</v>
      </c>
      <c r="J640" t="str">
        <f>INDEX(products!$A$1:$G$49,MATCH(orders!$D640,products!$A$1:$A$49,0), MATCH(orders!J$1,products!$A$1:$G$1,0))</f>
        <v>M</v>
      </c>
      <c r="K640" s="1">
        <f>INDEX(products!$A$1:$G$49,MATCH(orders!$D640,products!$A$1:$A$49,0), MATCH(orders!K$1,products!$A$1:$G$1,0))</f>
        <v>2.5</v>
      </c>
      <c r="L640">
        <f>INDEX(products!$A$1:$G$49,MATCH(orders!$D640,products!$A$1:$A$49,0), MATCH(orders!L$1,products!$A$1:$G$1,0))</f>
        <v>25.874999999999996</v>
      </c>
      <c r="M640">
        <f t="shared" si="27"/>
        <v>77.624999999999986</v>
      </c>
      <c r="N640" t="str">
        <f t="shared" si="28"/>
        <v>Arabika</v>
      </c>
      <c r="O640" t="str">
        <f t="shared" si="29"/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 customers!$C$2:$C$1001,,0)=0,"",_xlfn.XLOOKUP(C641,customers!$A$2:$A$1001, customers!$C$2:$C$1001,,0))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 MATCH(orders!I$1,products!$A$1:$G$1,0))</f>
        <v>Lib</v>
      </c>
      <c r="J641" t="str">
        <f>INDEX(products!$A$1:$G$49,MATCH(orders!$D641,products!$A$1:$A$49,0), MATCH(orders!J$1,products!$A$1:$G$1,0))</f>
        <v>D</v>
      </c>
      <c r="K641" s="1">
        <f>INDEX(products!$A$1:$G$49,MATCH(orders!$D641,products!$A$1:$A$49,0), MATCH(orders!K$1,products!$A$1:$G$1,0))</f>
        <v>0.2</v>
      </c>
      <c r="L641">
        <f>INDEX(products!$A$1:$G$49,MATCH(orders!$D641,products!$A$1:$A$49,0), MATCH(orders!L$1,products!$A$1:$G$1,0))</f>
        <v>3.8849999999999998</v>
      </c>
      <c r="M641">
        <f t="shared" si="27"/>
        <v>3.8849999999999998</v>
      </c>
      <c r="N641" t="str">
        <f t="shared" si="28"/>
        <v>Liberika</v>
      </c>
      <c r="O641" t="str">
        <f t="shared" si="29"/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 customers!$C$2:$C$1001,,0)=0,"",_xlfn.XLOOKUP(C642,customers!$A$2:$A$1001, customers!$C$2:$C$1001,,0))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 MATCH(orders!I$1,products!$A$1:$G$1,0))</f>
        <v>Rob</v>
      </c>
      <c r="J642" t="str">
        <f>INDEX(products!$A$1:$G$49,MATCH(orders!$D642,products!$A$1:$A$49,0), MATCH(orders!J$1,products!$A$1:$G$1,0))</f>
        <v>L</v>
      </c>
      <c r="K642" s="1">
        <f>INDEX(products!$A$1:$G$49,MATCH(orders!$D642,products!$A$1:$A$49,0), MATCH(orders!K$1,products!$A$1:$G$1,0))</f>
        <v>2.5</v>
      </c>
      <c r="L642">
        <f>INDEX(products!$A$1:$G$49,MATCH(orders!$D642,products!$A$1:$A$49,0), 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 customers!$C$2:$C$1001,,0)=0,"",_xlfn.XLOOKUP(C643,customers!$A$2:$A$1001, customers!$C$2:$C$1001,,0))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 MATCH(orders!I$1,products!$A$1:$G$1,0))</f>
        <v>Rob</v>
      </c>
      <c r="J643" t="str">
        <f>INDEX(products!$A$1:$G$49,MATCH(orders!$D643,products!$A$1:$A$49,0), MATCH(orders!J$1,products!$A$1:$G$1,0))</f>
        <v>L</v>
      </c>
      <c r="K643" s="1">
        <f>INDEX(products!$A$1:$G$49,MATCH(orders!$D643,products!$A$1:$A$49,0), MATCH(orders!K$1,products!$A$1:$G$1,0))</f>
        <v>1</v>
      </c>
      <c r="L643">
        <f>INDEX(products!$A$1:$G$49,MATCH(orders!$D643,products!$A$1:$A$49,0), 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IF(I643="Rob","Robusta", IF(I643="Exc","Excelsa", IF(I643="Ara","Arabika",IF(I643="Lib","Liberika"))))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 customers!$C$2:$C$1001,,0)=0,"",_xlfn.XLOOKUP(C644,customers!$A$2:$A$1001, customers!$C$2:$C$1001,,0))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 MATCH(orders!I$1,products!$A$1:$G$1,0))</f>
        <v>Exc</v>
      </c>
      <c r="J644" t="str">
        <f>INDEX(products!$A$1:$G$49,MATCH(orders!$D644,products!$A$1:$A$49,0), MATCH(orders!J$1,products!$A$1:$G$1,0))</f>
        <v>M</v>
      </c>
      <c r="K644" s="1">
        <f>INDEX(products!$A$1:$G$49,MATCH(orders!$D644,products!$A$1:$A$49,0), MATCH(orders!K$1,products!$A$1:$G$1,0))</f>
        <v>0.2</v>
      </c>
      <c r="L644">
        <f>INDEX(products!$A$1:$G$49,MATCH(orders!$D644,products!$A$1:$A$49,0), 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 customers!$C$2:$C$1001,,0)=0,"",_xlfn.XLOOKUP(C645,customers!$A$2:$A$1001, customers!$C$2:$C$1001,,0))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 MATCH(orders!I$1,products!$A$1:$G$1,0))</f>
        <v>Exc</v>
      </c>
      <c r="J645" t="str">
        <f>INDEX(products!$A$1:$G$49,MATCH(orders!$D645,products!$A$1:$A$49,0), MATCH(orders!J$1,products!$A$1:$G$1,0))</f>
        <v>L</v>
      </c>
      <c r="K645" s="1">
        <f>INDEX(products!$A$1:$G$49,MATCH(orders!$D645,products!$A$1:$A$49,0), MATCH(orders!K$1,products!$A$1:$G$1,0))</f>
        <v>2.5</v>
      </c>
      <c r="L645">
        <f>INDEX(products!$A$1:$G$49,MATCH(orders!$D645,products!$A$1:$A$49,0), 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 customers!$C$2:$C$1001,,0)=0,"",_xlfn.XLOOKUP(C646,customers!$A$2:$A$1001, customers!$C$2:$C$1001,,0))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 MATCH(orders!I$1,products!$A$1:$G$1,0))</f>
        <v>Rob</v>
      </c>
      <c r="J646" t="str">
        <f>INDEX(products!$A$1:$G$49,MATCH(orders!$D646,products!$A$1:$A$49,0), MATCH(orders!J$1,products!$A$1:$G$1,0))</f>
        <v>D</v>
      </c>
      <c r="K646" s="1">
        <f>INDEX(products!$A$1:$G$49,MATCH(orders!$D646,products!$A$1:$A$49,0), MATCH(orders!K$1,products!$A$1:$G$1,0))</f>
        <v>2.5</v>
      </c>
      <c r="L646">
        <f>INDEX(products!$A$1:$G$49,MATCH(orders!$D646,products!$A$1:$A$49,0), 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 customers!$C$2:$C$1001,,0)=0,"",_xlfn.XLOOKUP(C647,customers!$A$2:$A$1001, customers!$C$2:$C$1001,,0))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 MATCH(orders!I$1,products!$A$1:$G$1,0))</f>
        <v>Ara</v>
      </c>
      <c r="J647" t="str">
        <f>INDEX(products!$A$1:$G$49,MATCH(orders!$D647,products!$A$1:$A$49,0), MATCH(orders!J$1,products!$A$1:$G$1,0))</f>
        <v>D</v>
      </c>
      <c r="K647" s="1">
        <f>INDEX(products!$A$1:$G$49,MATCH(orders!$D647,products!$A$1:$A$49,0), MATCH(orders!K$1,products!$A$1:$G$1,0))</f>
        <v>2.5</v>
      </c>
      <c r="L647">
        <f>INDEX(products!$A$1:$G$49,MATCH(orders!$D647,products!$A$1:$A$49,0), MATCH(orders!L$1,products!$A$1:$G$1,0))</f>
        <v>22.884999999999998</v>
      </c>
      <c r="M647">
        <f t="shared" si="30"/>
        <v>68.655000000000001</v>
      </c>
      <c r="N647" t="str">
        <f t="shared" si="31"/>
        <v>Arabika</v>
      </c>
      <c r="O647" t="str">
        <f t="shared" si="32"/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 customers!$C$2:$C$1001,,0)=0,"",_xlfn.XLOOKUP(C648,customers!$A$2:$A$1001, customers!$C$2:$C$1001,,0))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 MATCH(orders!I$1,products!$A$1:$G$1,0))</f>
        <v>Ara</v>
      </c>
      <c r="J648" t="str">
        <f>INDEX(products!$A$1:$G$49,MATCH(orders!$D648,products!$A$1:$A$49,0), MATCH(orders!J$1,products!$A$1:$G$1,0))</f>
        <v>D</v>
      </c>
      <c r="K648" s="1">
        <f>INDEX(products!$A$1:$G$49,MATCH(orders!$D648,products!$A$1:$A$49,0), MATCH(orders!K$1,products!$A$1:$G$1,0))</f>
        <v>1</v>
      </c>
      <c r="L648">
        <f>INDEX(products!$A$1:$G$49,MATCH(orders!$D648,products!$A$1:$A$49,0), MATCH(orders!L$1,products!$A$1:$G$1,0))</f>
        <v>9.9499999999999993</v>
      </c>
      <c r="M648">
        <f t="shared" si="30"/>
        <v>9.9499999999999993</v>
      </c>
      <c r="N648" t="str">
        <f t="shared" si="31"/>
        <v>Arabika</v>
      </c>
      <c r="O648" t="str">
        <f t="shared" si="32"/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 customers!$C$2:$C$1001,,0)=0,"",_xlfn.XLOOKUP(C649,customers!$A$2:$A$1001, customers!$C$2:$C$1001,,0))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 MATCH(orders!I$1,products!$A$1:$G$1,0))</f>
        <v>Lib</v>
      </c>
      <c r="J649" t="str">
        <f>INDEX(products!$A$1:$G$49,MATCH(orders!$D649,products!$A$1:$A$49,0), MATCH(orders!J$1,products!$A$1:$G$1,0))</f>
        <v>L</v>
      </c>
      <c r="K649" s="1">
        <f>INDEX(products!$A$1:$G$49,MATCH(orders!$D649,products!$A$1:$A$49,0), MATCH(orders!K$1,products!$A$1:$G$1,0))</f>
        <v>0.5</v>
      </c>
      <c r="L649">
        <f>INDEX(products!$A$1:$G$49,MATCH(orders!$D649,products!$A$1:$A$49,0), MATCH(orders!L$1,products!$A$1:$G$1,0))</f>
        <v>9.51</v>
      </c>
      <c r="M649">
        <f t="shared" si="30"/>
        <v>28.53</v>
      </c>
      <c r="N649" t="str">
        <f t="shared" si="31"/>
        <v>Liberika</v>
      </c>
      <c r="O649" t="str">
        <f t="shared" si="32"/>
        <v>Light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 customers!$C$2:$C$1001,,0)=0,"",_xlfn.XLOOKUP(C650,customers!$A$2:$A$1001, customers!$C$2:$C$1001,,0))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 MATCH(orders!I$1,products!$A$1:$G$1,0))</f>
        <v>Rob</v>
      </c>
      <c r="J650" t="str">
        <f>INDEX(products!$A$1:$G$49,MATCH(orders!$D650,products!$A$1:$A$49,0), MATCH(orders!J$1,products!$A$1:$G$1,0))</f>
        <v>D</v>
      </c>
      <c r="K650" s="1">
        <f>INDEX(products!$A$1:$G$49,MATCH(orders!$D650,products!$A$1:$A$49,0), MATCH(orders!K$1,products!$A$1:$G$1,0))</f>
        <v>0.2</v>
      </c>
      <c r="L650">
        <f>INDEX(products!$A$1:$G$49,MATCH(orders!$D650,products!$A$1:$A$49,0), 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 customers!$C$2:$C$1001,,0)=0,"",_xlfn.XLOOKUP(C651,customers!$A$2:$A$1001, customers!$C$2:$C$1001,,0))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 MATCH(orders!I$1,products!$A$1:$G$1,0))</f>
        <v>Lib</v>
      </c>
      <c r="J651" t="str">
        <f>INDEX(products!$A$1:$G$49,MATCH(orders!$D651,products!$A$1:$A$49,0), MATCH(orders!J$1,products!$A$1:$G$1,0))</f>
        <v>L</v>
      </c>
      <c r="K651" s="1">
        <f>INDEX(products!$A$1:$G$49,MATCH(orders!$D651,products!$A$1:$A$49,0), MATCH(orders!K$1,products!$A$1:$G$1,0))</f>
        <v>1</v>
      </c>
      <c r="L651">
        <f>INDEX(products!$A$1:$G$49,MATCH(orders!$D651,products!$A$1:$A$49,0), MATCH(orders!L$1,products!$A$1:$G$1,0))</f>
        <v>15.85</v>
      </c>
      <c r="M651">
        <f t="shared" si="30"/>
        <v>95.1</v>
      </c>
      <c r="N651" t="str">
        <f t="shared" si="31"/>
        <v>Liberika</v>
      </c>
      <c r="O651" t="str">
        <f t="shared" si="32"/>
        <v>Light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 customers!$C$2:$C$1001,,0)=0,"",_xlfn.XLOOKUP(C652,customers!$A$2:$A$1001, customers!$C$2:$C$1001,,0))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 MATCH(orders!I$1,products!$A$1:$G$1,0))</f>
        <v>Rob</v>
      </c>
      <c r="J652" t="str">
        <f>INDEX(products!$A$1:$G$49,MATCH(orders!$D652,products!$A$1:$A$49,0), MATCH(orders!J$1,products!$A$1:$G$1,0))</f>
        <v>D</v>
      </c>
      <c r="K652" s="1">
        <f>INDEX(products!$A$1:$G$49,MATCH(orders!$D652,products!$A$1:$A$49,0), MATCH(orders!K$1,products!$A$1:$G$1,0))</f>
        <v>0.5</v>
      </c>
      <c r="L652">
        <f>INDEX(products!$A$1:$G$49,MATCH(orders!$D652,products!$A$1:$A$49,0), 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 customers!$C$2:$C$1001,,0)=0,"",_xlfn.XLOOKUP(C653,customers!$A$2:$A$1001, customers!$C$2:$C$1001,,0))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 MATCH(orders!I$1,products!$A$1:$G$1,0))</f>
        <v>Rob</v>
      </c>
      <c r="J653" t="str">
        <f>INDEX(products!$A$1:$G$49,MATCH(orders!$D653,products!$A$1:$A$49,0), MATCH(orders!J$1,products!$A$1:$G$1,0))</f>
        <v>L</v>
      </c>
      <c r="K653" s="1">
        <f>INDEX(products!$A$1:$G$49,MATCH(orders!$D653,products!$A$1:$A$49,0), MATCH(orders!K$1,products!$A$1:$G$1,0))</f>
        <v>1</v>
      </c>
      <c r="L653">
        <f>INDEX(products!$A$1:$G$49,MATCH(orders!$D653,products!$A$1:$A$49,0), 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 customers!$C$2:$C$1001,,0)=0,"",_xlfn.XLOOKUP(C654,customers!$A$2:$A$1001, customers!$C$2:$C$1001,,0))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 MATCH(orders!I$1,products!$A$1:$G$1,0))</f>
        <v>Lib</v>
      </c>
      <c r="J654" t="str">
        <f>INDEX(products!$A$1:$G$49,MATCH(orders!$D654,products!$A$1:$A$49,0), MATCH(orders!J$1,products!$A$1:$G$1,0))</f>
        <v>L</v>
      </c>
      <c r="K654" s="1">
        <f>INDEX(products!$A$1:$G$49,MATCH(orders!$D654,products!$A$1:$A$49,0), MATCH(orders!K$1,products!$A$1:$G$1,0))</f>
        <v>1</v>
      </c>
      <c r="L654">
        <f>INDEX(products!$A$1:$G$49,MATCH(orders!$D654,products!$A$1:$A$49,0), MATCH(orders!L$1,products!$A$1:$G$1,0))</f>
        <v>15.85</v>
      </c>
      <c r="M654">
        <f t="shared" si="30"/>
        <v>63.4</v>
      </c>
      <c r="N654" t="str">
        <f t="shared" si="31"/>
        <v>Liberika</v>
      </c>
      <c r="O654" t="str">
        <f t="shared" si="32"/>
        <v>Light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 customers!$C$2:$C$1001,,0)=0,"",_xlfn.XLOOKUP(C655,customers!$A$2:$A$1001, customers!$C$2:$C$1001,,0))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 MATCH(orders!I$1,products!$A$1:$G$1,0))</f>
        <v>Ara</v>
      </c>
      <c r="J655" t="str">
        <f>INDEX(products!$A$1:$G$49,MATCH(orders!$D655,products!$A$1:$A$49,0), MATCH(orders!J$1,products!$A$1:$G$1,0))</f>
        <v>M</v>
      </c>
      <c r="K655" s="1">
        <f>INDEX(products!$A$1:$G$49,MATCH(orders!$D655,products!$A$1:$A$49,0), MATCH(orders!K$1,products!$A$1:$G$1,0))</f>
        <v>2.5</v>
      </c>
      <c r="L655">
        <f>INDEX(products!$A$1:$G$49,MATCH(orders!$D655,products!$A$1:$A$49,0), MATCH(orders!L$1,products!$A$1:$G$1,0))</f>
        <v>25.874999999999996</v>
      </c>
      <c r="M655">
        <f t="shared" si="30"/>
        <v>103.49999999999999</v>
      </c>
      <c r="N655" t="str">
        <f t="shared" si="31"/>
        <v>Arabika</v>
      </c>
      <c r="O655" t="str">
        <f t="shared" si="32"/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 customers!$C$2:$C$1001,,0)=0,"",_xlfn.XLOOKUP(C656,customers!$A$2:$A$1001, customers!$C$2:$C$1001,,0))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 MATCH(orders!I$1,products!$A$1:$G$1,0))</f>
        <v>Ara</v>
      </c>
      <c r="J656" t="str">
        <f>INDEX(products!$A$1:$G$49,MATCH(orders!$D656,products!$A$1:$A$49,0), MATCH(orders!J$1,products!$A$1:$G$1,0))</f>
        <v>D</v>
      </c>
      <c r="K656" s="1">
        <f>INDEX(products!$A$1:$G$49,MATCH(orders!$D656,products!$A$1:$A$49,0), MATCH(orders!K$1,products!$A$1:$G$1,0))</f>
        <v>2.5</v>
      </c>
      <c r="L656">
        <f>INDEX(products!$A$1:$G$49,MATCH(orders!$D656,products!$A$1:$A$49,0), MATCH(orders!L$1,products!$A$1:$G$1,0))</f>
        <v>22.884999999999998</v>
      </c>
      <c r="M656">
        <f t="shared" si="30"/>
        <v>68.655000000000001</v>
      </c>
      <c r="N656" t="str">
        <f t="shared" si="31"/>
        <v>Arabika</v>
      </c>
      <c r="O656" t="str">
        <f t="shared" si="32"/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 customers!$C$2:$C$1001,,0)=0,"",_xlfn.XLOOKUP(C657,customers!$A$2:$A$1001, customers!$C$2:$C$1001,,0))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 MATCH(orders!I$1,products!$A$1:$G$1,0))</f>
        <v>Rob</v>
      </c>
      <c r="J657" t="str">
        <f>INDEX(products!$A$1:$G$49,MATCH(orders!$D657,products!$A$1:$A$49,0), MATCH(orders!J$1,products!$A$1:$G$1,0))</f>
        <v>M</v>
      </c>
      <c r="K657" s="1">
        <f>INDEX(products!$A$1:$G$49,MATCH(orders!$D657,products!$A$1:$A$49,0), MATCH(orders!K$1,products!$A$1:$G$1,0))</f>
        <v>2.5</v>
      </c>
      <c r="L657">
        <f>INDEX(products!$A$1:$G$49,MATCH(orders!$D657,products!$A$1:$A$49,0), 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 customers!$C$2:$C$1001,,0)=0,"",_xlfn.XLOOKUP(C658,customers!$A$2:$A$1001, customers!$C$2:$C$1001,,0))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 MATCH(orders!I$1,products!$A$1:$G$1,0))</f>
        <v>Lib</v>
      </c>
      <c r="J658" t="str">
        <f>INDEX(products!$A$1:$G$49,MATCH(orders!$D658,products!$A$1:$A$49,0), MATCH(orders!J$1,products!$A$1:$G$1,0))</f>
        <v>D</v>
      </c>
      <c r="K658" s="1">
        <f>INDEX(products!$A$1:$G$49,MATCH(orders!$D658,products!$A$1:$A$49,0), MATCH(orders!K$1,products!$A$1:$G$1,0))</f>
        <v>1</v>
      </c>
      <c r="L658">
        <f>INDEX(products!$A$1:$G$49,MATCH(orders!$D658,products!$A$1:$A$49,0), MATCH(orders!L$1,products!$A$1:$G$1,0))</f>
        <v>12.95</v>
      </c>
      <c r="M658">
        <f t="shared" si="30"/>
        <v>51.8</v>
      </c>
      <c r="N658" t="str">
        <f t="shared" si="31"/>
        <v>Liberika</v>
      </c>
      <c r="O658" t="str">
        <f t="shared" si="32"/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 customers!$C$2:$C$1001,,0)=0,"",_xlfn.XLOOKUP(C659,customers!$A$2:$A$1001, customers!$C$2:$C$1001,,0))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 MATCH(orders!I$1,products!$A$1:$G$1,0))</f>
        <v>Ara</v>
      </c>
      <c r="J659" t="str">
        <f>INDEX(products!$A$1:$G$49,MATCH(orders!$D659,products!$A$1:$A$49,0), MATCH(orders!J$1,products!$A$1:$G$1,0))</f>
        <v>M</v>
      </c>
      <c r="K659" s="1">
        <f>INDEX(products!$A$1:$G$49,MATCH(orders!$D659,products!$A$1:$A$49,0), MATCH(orders!K$1,products!$A$1:$G$1,0))</f>
        <v>0.5</v>
      </c>
      <c r="L659">
        <f>INDEX(products!$A$1:$G$49,MATCH(orders!$D659,products!$A$1:$A$49,0), MATCH(orders!L$1,products!$A$1:$G$1,0))</f>
        <v>6.75</v>
      </c>
      <c r="M659">
        <f t="shared" si="30"/>
        <v>13.5</v>
      </c>
      <c r="N659" t="str">
        <f t="shared" si="31"/>
        <v>Arabika</v>
      </c>
      <c r="O659" t="str">
        <f t="shared" si="32"/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 customers!$C$2:$C$1001,,0)=0,"",_xlfn.XLOOKUP(C660,customers!$A$2:$A$1001, customers!$C$2:$C$1001,,0))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 MATCH(orders!I$1,products!$A$1:$G$1,0))</f>
        <v>Exc</v>
      </c>
      <c r="J660" t="str">
        <f>INDEX(products!$A$1:$G$49,MATCH(orders!$D660,products!$A$1:$A$49,0), MATCH(orders!J$1,products!$A$1:$G$1,0))</f>
        <v>M</v>
      </c>
      <c r="K660" s="1">
        <f>INDEX(products!$A$1:$G$49,MATCH(orders!$D660,products!$A$1:$A$49,0), MATCH(orders!K$1,products!$A$1:$G$1,0))</f>
        <v>0.5</v>
      </c>
      <c r="L660">
        <f>INDEX(products!$A$1:$G$49,MATCH(orders!$D660,products!$A$1:$A$49,0), 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 customers!$C$2:$C$1001,,0)=0,"",_xlfn.XLOOKUP(C661,customers!$A$2:$A$1001, customers!$C$2:$C$1001,,0))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 MATCH(orders!I$1,products!$A$1:$G$1,0))</f>
        <v>Ara</v>
      </c>
      <c r="J661" t="str">
        <f>INDEX(products!$A$1:$G$49,MATCH(orders!$D661,products!$A$1:$A$49,0), MATCH(orders!J$1,products!$A$1:$G$1,0))</f>
        <v>D</v>
      </c>
      <c r="K661" s="1">
        <f>INDEX(products!$A$1:$G$49,MATCH(orders!$D661,products!$A$1:$A$49,0), MATCH(orders!K$1,products!$A$1:$G$1,0))</f>
        <v>2.5</v>
      </c>
      <c r="L661">
        <f>INDEX(products!$A$1:$G$49,MATCH(orders!$D661,products!$A$1:$A$49,0), MATCH(orders!L$1,products!$A$1:$G$1,0))</f>
        <v>22.884999999999998</v>
      </c>
      <c r="M661">
        <f t="shared" si="30"/>
        <v>45.769999999999996</v>
      </c>
      <c r="N661" t="str">
        <f t="shared" si="31"/>
        <v>Arabika</v>
      </c>
      <c r="O661" t="str">
        <f t="shared" si="32"/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 customers!$C$2:$C$1001,,0)=0,"",_xlfn.XLOOKUP(C662,customers!$A$2:$A$1001, customers!$C$2:$C$1001,,0))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 MATCH(orders!I$1,products!$A$1:$G$1,0))</f>
        <v>Exc</v>
      </c>
      <c r="J662" t="str">
        <f>INDEX(products!$A$1:$G$49,MATCH(orders!$D662,products!$A$1:$A$49,0), MATCH(orders!J$1,products!$A$1:$G$1,0))</f>
        <v>L</v>
      </c>
      <c r="K662" s="1">
        <f>INDEX(products!$A$1:$G$49,MATCH(orders!$D662,products!$A$1:$A$49,0), MATCH(orders!K$1,products!$A$1:$G$1,0))</f>
        <v>0.5</v>
      </c>
      <c r="L662">
        <f>INDEX(products!$A$1:$G$49,MATCH(orders!$D662,products!$A$1:$A$49,0), 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 customers!$C$2:$C$1001,,0)=0,"",_xlfn.XLOOKUP(C663,customers!$A$2:$A$1001, customers!$C$2:$C$1001,,0))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 MATCH(orders!I$1,products!$A$1:$G$1,0))</f>
        <v>Ara</v>
      </c>
      <c r="J663" t="str">
        <f>INDEX(products!$A$1:$G$49,MATCH(orders!$D663,products!$A$1:$A$49,0), MATCH(orders!J$1,products!$A$1:$G$1,0))</f>
        <v>M</v>
      </c>
      <c r="K663" s="1">
        <f>INDEX(products!$A$1:$G$49,MATCH(orders!$D663,products!$A$1:$A$49,0), MATCH(orders!K$1,products!$A$1:$G$1,0))</f>
        <v>0.2</v>
      </c>
      <c r="L663">
        <f>INDEX(products!$A$1:$G$49,MATCH(orders!$D663,products!$A$1:$A$49,0), MATCH(orders!L$1,products!$A$1:$G$1,0))</f>
        <v>3.375</v>
      </c>
      <c r="M663">
        <f t="shared" si="30"/>
        <v>20.25</v>
      </c>
      <c r="N663" t="str">
        <f t="shared" si="31"/>
        <v>Arabika</v>
      </c>
      <c r="O663" t="str">
        <f t="shared" si="32"/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 customers!$C$2:$C$1001,,0)=0,"",_xlfn.XLOOKUP(C664,customers!$A$2:$A$1001, customers!$C$2:$C$1001,,0))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 MATCH(orders!I$1,products!$A$1:$G$1,0))</f>
        <v>Lib</v>
      </c>
      <c r="J664" t="str">
        <f>INDEX(products!$A$1:$G$49,MATCH(orders!$D664,products!$A$1:$A$49,0), MATCH(orders!J$1,products!$A$1:$G$1,0))</f>
        <v>D</v>
      </c>
      <c r="K664" s="1">
        <f>INDEX(products!$A$1:$G$49,MATCH(orders!$D664,products!$A$1:$A$49,0), MATCH(orders!K$1,products!$A$1:$G$1,0))</f>
        <v>2.5</v>
      </c>
      <c r="L664">
        <f>INDEX(products!$A$1:$G$49,MATCH(orders!$D664,products!$A$1:$A$49,0), MATCH(orders!L$1,products!$A$1:$G$1,0))</f>
        <v>29.784999999999997</v>
      </c>
      <c r="M664">
        <f t="shared" si="30"/>
        <v>148.92499999999998</v>
      </c>
      <c r="N664" t="str">
        <f t="shared" si="31"/>
        <v>Liberika</v>
      </c>
      <c r="O664" t="str">
        <f t="shared" si="32"/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 customers!$C$2:$C$1001,,0)=0,"",_xlfn.XLOOKUP(C665,customers!$A$2:$A$1001, customers!$C$2:$C$1001,,0))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 MATCH(orders!I$1,products!$A$1:$G$1,0))</f>
        <v>Ara</v>
      </c>
      <c r="J665" t="str">
        <f>INDEX(products!$A$1:$G$49,MATCH(orders!$D665,products!$A$1:$A$49,0), MATCH(orders!J$1,products!$A$1:$G$1,0))</f>
        <v>M</v>
      </c>
      <c r="K665" s="1">
        <f>INDEX(products!$A$1:$G$49,MATCH(orders!$D665,products!$A$1:$A$49,0), MATCH(orders!K$1,products!$A$1:$G$1,0))</f>
        <v>1</v>
      </c>
      <c r="L665">
        <f>INDEX(products!$A$1:$G$49,MATCH(orders!$D665,products!$A$1:$A$49,0), MATCH(orders!L$1,products!$A$1:$G$1,0))</f>
        <v>11.25</v>
      </c>
      <c r="M665">
        <f t="shared" si="30"/>
        <v>67.5</v>
      </c>
      <c r="N665" t="str">
        <f t="shared" si="31"/>
        <v>Arabika</v>
      </c>
      <c r="O665" t="str">
        <f t="shared" si="32"/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 customers!$C$2:$C$1001,,0)=0,"",_xlfn.XLOOKUP(C666,customers!$A$2:$A$1001, customers!$C$2:$C$1001,,0))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 MATCH(orders!I$1,products!$A$1:$G$1,0))</f>
        <v>Exc</v>
      </c>
      <c r="J666" t="str">
        <f>INDEX(products!$A$1:$G$49,MATCH(orders!$D666,products!$A$1:$A$49,0), MATCH(orders!J$1,products!$A$1:$G$1,0))</f>
        <v>D</v>
      </c>
      <c r="K666" s="1">
        <f>INDEX(products!$A$1:$G$49,MATCH(orders!$D666,products!$A$1:$A$49,0), MATCH(orders!K$1,products!$A$1:$G$1,0))</f>
        <v>1</v>
      </c>
      <c r="L666">
        <f>INDEX(products!$A$1:$G$49,MATCH(orders!$D666,products!$A$1:$A$49,0), 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 customers!$C$2:$C$1001,,0)=0,"",_xlfn.XLOOKUP(C667,customers!$A$2:$A$1001, customers!$C$2:$C$1001,,0))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 MATCH(orders!I$1,products!$A$1:$G$1,0))</f>
        <v>Lib</v>
      </c>
      <c r="J667" t="str">
        <f>INDEX(products!$A$1:$G$49,MATCH(orders!$D667,products!$A$1:$A$49,0), MATCH(orders!J$1,products!$A$1:$G$1,0))</f>
        <v>D</v>
      </c>
      <c r="K667" s="1">
        <f>INDEX(products!$A$1:$G$49,MATCH(orders!$D667,products!$A$1:$A$49,0), MATCH(orders!K$1,products!$A$1:$G$1,0))</f>
        <v>0.2</v>
      </c>
      <c r="L667">
        <f>INDEX(products!$A$1:$G$49,MATCH(orders!$D667,products!$A$1:$A$49,0), MATCH(orders!L$1,products!$A$1:$G$1,0))</f>
        <v>3.8849999999999998</v>
      </c>
      <c r="M667">
        <f t="shared" si="30"/>
        <v>7.77</v>
      </c>
      <c r="N667" t="str">
        <f t="shared" si="31"/>
        <v>Liberika</v>
      </c>
      <c r="O667" t="str">
        <f t="shared" si="32"/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 customers!$C$2:$C$1001,,0)=0,"",_xlfn.XLOOKUP(C668,customers!$A$2:$A$1001, customers!$C$2:$C$1001,,0))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 MATCH(orders!I$1,products!$A$1:$G$1,0))</f>
        <v>Ara</v>
      </c>
      <c r="J668" t="str">
        <f>INDEX(products!$A$1:$G$49,MATCH(orders!$D668,products!$A$1:$A$49,0), MATCH(orders!J$1,products!$A$1:$G$1,0))</f>
        <v>D</v>
      </c>
      <c r="K668" s="1">
        <f>INDEX(products!$A$1:$G$49,MATCH(orders!$D668,products!$A$1:$A$49,0), MATCH(orders!K$1,products!$A$1:$G$1,0))</f>
        <v>2.5</v>
      </c>
      <c r="L668">
        <f>INDEX(products!$A$1:$G$49,MATCH(orders!$D668,products!$A$1:$A$49,0), MATCH(orders!L$1,products!$A$1:$G$1,0))</f>
        <v>22.884999999999998</v>
      </c>
      <c r="M668">
        <f t="shared" si="30"/>
        <v>91.539999999999992</v>
      </c>
      <c r="N668" t="str">
        <f t="shared" si="31"/>
        <v>Arabika</v>
      </c>
      <c r="O668" t="str">
        <f t="shared" si="32"/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 customers!$C$2:$C$1001,,0)=0,"",_xlfn.XLOOKUP(C669,customers!$A$2:$A$1001, customers!$C$2:$C$1001,,0))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 MATCH(orders!I$1,products!$A$1:$G$1,0))</f>
        <v>Ara</v>
      </c>
      <c r="J669" t="str">
        <f>INDEX(products!$A$1:$G$49,MATCH(orders!$D669,products!$A$1:$A$49,0), MATCH(orders!J$1,products!$A$1:$G$1,0))</f>
        <v>D</v>
      </c>
      <c r="K669" s="1">
        <f>INDEX(products!$A$1:$G$49,MATCH(orders!$D669,products!$A$1:$A$49,0), MATCH(orders!K$1,products!$A$1:$G$1,0))</f>
        <v>1</v>
      </c>
      <c r="L669">
        <f>INDEX(products!$A$1:$G$49,MATCH(orders!$D669,products!$A$1:$A$49,0), MATCH(orders!L$1,products!$A$1:$G$1,0))</f>
        <v>9.9499999999999993</v>
      </c>
      <c r="M669">
        <f t="shared" si="30"/>
        <v>59.699999999999996</v>
      </c>
      <c r="N669" t="str">
        <f t="shared" si="31"/>
        <v>Arabika</v>
      </c>
      <c r="O669" t="str">
        <f t="shared" si="32"/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 customers!$C$2:$C$1001,,0)=0,"",_xlfn.XLOOKUP(C670,customers!$A$2:$A$1001, customers!$C$2:$C$1001,,0))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 MATCH(orders!I$1,products!$A$1:$G$1,0))</f>
        <v>Rob</v>
      </c>
      <c r="J670" t="str">
        <f>INDEX(products!$A$1:$G$49,MATCH(orders!$D670,products!$A$1:$A$49,0), MATCH(orders!J$1,products!$A$1:$G$1,0))</f>
        <v>L</v>
      </c>
      <c r="K670" s="1">
        <f>INDEX(products!$A$1:$G$49,MATCH(orders!$D670,products!$A$1:$A$49,0), MATCH(orders!K$1,products!$A$1:$G$1,0))</f>
        <v>2.5</v>
      </c>
      <c r="L670">
        <f>INDEX(products!$A$1:$G$49,MATCH(orders!$D670,products!$A$1:$A$49,0), 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 customers!$C$2:$C$1001,,0)=0,"",_xlfn.XLOOKUP(C671,customers!$A$2:$A$1001, customers!$C$2:$C$1001,,0))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 MATCH(orders!I$1,products!$A$1:$G$1,0))</f>
        <v>Lib</v>
      </c>
      <c r="J671" t="str">
        <f>INDEX(products!$A$1:$G$49,MATCH(orders!$D671,products!$A$1:$A$49,0), MATCH(orders!J$1,products!$A$1:$G$1,0))</f>
        <v>M</v>
      </c>
      <c r="K671" s="1">
        <f>INDEX(products!$A$1:$G$49,MATCH(orders!$D671,products!$A$1:$A$49,0), MATCH(orders!K$1,products!$A$1:$G$1,0))</f>
        <v>2.5</v>
      </c>
      <c r="L671">
        <f>INDEX(products!$A$1:$G$49,MATCH(orders!$D671,products!$A$1:$A$49,0), MATCH(orders!L$1,products!$A$1:$G$1,0))</f>
        <v>33.464999999999996</v>
      </c>
      <c r="M671">
        <f t="shared" si="30"/>
        <v>66.929999999999993</v>
      </c>
      <c r="N671" t="str">
        <f t="shared" si="31"/>
        <v>Liberika</v>
      </c>
      <c r="O671" t="str">
        <f t="shared" si="32"/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 customers!$C$2:$C$1001,,0)=0,"",_xlfn.XLOOKUP(C672,customers!$A$2:$A$1001, customers!$C$2:$C$1001,,0))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 MATCH(orders!I$1,products!$A$1:$G$1,0))</f>
        <v>Lib</v>
      </c>
      <c r="J672" t="str">
        <f>INDEX(products!$A$1:$G$49,MATCH(orders!$D672,products!$A$1:$A$49,0), MATCH(orders!J$1,products!$A$1:$G$1,0))</f>
        <v>M</v>
      </c>
      <c r="K672" s="1">
        <f>INDEX(products!$A$1:$G$49,MATCH(orders!$D672,products!$A$1:$A$49,0), MATCH(orders!K$1,products!$A$1:$G$1,0))</f>
        <v>0.2</v>
      </c>
      <c r="L672">
        <f>INDEX(products!$A$1:$G$49,MATCH(orders!$D672,products!$A$1:$A$49,0), MATCH(orders!L$1,products!$A$1:$G$1,0))</f>
        <v>4.3650000000000002</v>
      </c>
      <c r="M672">
        <f t="shared" si="30"/>
        <v>13.095000000000001</v>
      </c>
      <c r="N672" t="str">
        <f t="shared" si="31"/>
        <v>Liberika</v>
      </c>
      <c r="O672" t="str">
        <f t="shared" si="32"/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 customers!$C$2:$C$1001,,0)=0,"",_xlfn.XLOOKUP(C673,customers!$A$2:$A$1001, customers!$C$2:$C$1001,,0))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 MATCH(orders!I$1,products!$A$1:$G$1,0))</f>
        <v>Rob</v>
      </c>
      <c r="J673" t="str">
        <f>INDEX(products!$A$1:$G$49,MATCH(orders!$D673,products!$A$1:$A$49,0), MATCH(orders!J$1,products!$A$1:$G$1,0))</f>
        <v>L</v>
      </c>
      <c r="K673" s="1">
        <f>INDEX(products!$A$1:$G$49,MATCH(orders!$D673,products!$A$1:$A$49,0), MATCH(orders!K$1,products!$A$1:$G$1,0))</f>
        <v>1</v>
      </c>
      <c r="L673">
        <f>INDEX(products!$A$1:$G$49,MATCH(orders!$D673,products!$A$1:$A$49,0), 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 customers!$C$2:$C$1001,,0)=0,"",_xlfn.XLOOKUP(C674,customers!$A$2:$A$1001, customers!$C$2:$C$1001,,0))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 MATCH(orders!I$1,products!$A$1:$G$1,0))</f>
        <v>Lib</v>
      </c>
      <c r="J674" t="str">
        <f>INDEX(products!$A$1:$G$49,MATCH(orders!$D674,products!$A$1:$A$49,0), MATCH(orders!J$1,products!$A$1:$G$1,0))</f>
        <v>M</v>
      </c>
      <c r="K674" s="1">
        <f>INDEX(products!$A$1:$G$49,MATCH(orders!$D674,products!$A$1:$A$49,0), MATCH(orders!K$1,products!$A$1:$G$1,0))</f>
        <v>0.5</v>
      </c>
      <c r="L674">
        <f>INDEX(products!$A$1:$G$49,MATCH(orders!$D674,products!$A$1:$A$49,0), MATCH(orders!L$1,products!$A$1:$G$1,0))</f>
        <v>8.73</v>
      </c>
      <c r="M674">
        <f t="shared" si="30"/>
        <v>43.650000000000006</v>
      </c>
      <c r="N674" t="str">
        <f t="shared" si="31"/>
        <v>Liberika</v>
      </c>
      <c r="O674" t="str">
        <f t="shared" si="32"/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 customers!$C$2:$C$1001,,0)=0,"",_xlfn.XLOOKUP(C675,customers!$A$2:$A$1001, customers!$C$2:$C$1001,,0))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 MATCH(orders!I$1,products!$A$1:$G$1,0))</f>
        <v>Exc</v>
      </c>
      <c r="J675" t="str">
        <f>INDEX(products!$A$1:$G$49,MATCH(orders!$D675,products!$A$1:$A$49,0), MATCH(orders!J$1,products!$A$1:$G$1,0))</f>
        <v>M</v>
      </c>
      <c r="K675" s="1">
        <f>INDEX(products!$A$1:$G$49,MATCH(orders!$D675,products!$A$1:$A$49,0), MATCH(orders!K$1,products!$A$1:$G$1,0))</f>
        <v>1</v>
      </c>
      <c r="L675">
        <f>INDEX(products!$A$1:$G$49,MATCH(orders!$D675,products!$A$1:$A$49,0), 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 customers!$C$2:$C$1001,,0)=0,"",_xlfn.XLOOKUP(C676,customers!$A$2:$A$1001, customers!$C$2:$C$1001,,0))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 MATCH(orders!I$1,products!$A$1:$G$1,0))</f>
        <v>Ara</v>
      </c>
      <c r="J676" t="str">
        <f>INDEX(products!$A$1:$G$49,MATCH(orders!$D676,products!$A$1:$A$49,0), MATCH(orders!J$1,products!$A$1:$G$1,0))</f>
        <v>L</v>
      </c>
      <c r="K676" s="1">
        <f>INDEX(products!$A$1:$G$49,MATCH(orders!$D676,products!$A$1:$A$49,0), MATCH(orders!K$1,products!$A$1:$G$1,0))</f>
        <v>2.5</v>
      </c>
      <c r="L676">
        <f>INDEX(products!$A$1:$G$49,MATCH(orders!$D676,products!$A$1:$A$49,0), MATCH(orders!L$1,products!$A$1:$G$1,0))</f>
        <v>29.784999999999997</v>
      </c>
      <c r="M676">
        <f t="shared" si="30"/>
        <v>178.70999999999998</v>
      </c>
      <c r="N676" t="str">
        <f t="shared" si="31"/>
        <v>Arabika</v>
      </c>
      <c r="O676" t="str">
        <f t="shared" si="32"/>
        <v>Light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 customers!$C$2:$C$1001,,0)=0,"",_xlfn.XLOOKUP(C677,customers!$A$2:$A$1001, customers!$C$2:$C$1001,,0))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 MATCH(orders!I$1,products!$A$1:$G$1,0))</f>
        <v>Lib</v>
      </c>
      <c r="J677" t="str">
        <f>INDEX(products!$A$1:$G$49,MATCH(orders!$D677,products!$A$1:$A$49,0), MATCH(orders!J$1,products!$A$1:$G$1,0))</f>
        <v>D</v>
      </c>
      <c r="K677" s="1">
        <f>INDEX(products!$A$1:$G$49,MATCH(orders!$D677,products!$A$1:$A$49,0), MATCH(orders!K$1,products!$A$1:$G$1,0))</f>
        <v>2.5</v>
      </c>
      <c r="L677">
        <f>INDEX(products!$A$1:$G$49,MATCH(orders!$D677,products!$A$1:$A$49,0), MATCH(orders!L$1,products!$A$1:$G$1,0))</f>
        <v>29.784999999999997</v>
      </c>
      <c r="M677">
        <f t="shared" si="30"/>
        <v>119.13999999999999</v>
      </c>
      <c r="N677" t="str">
        <f t="shared" si="31"/>
        <v>Liberika</v>
      </c>
      <c r="O677" t="str">
        <f t="shared" si="32"/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 customers!$C$2:$C$1001,,0)=0,"",_xlfn.XLOOKUP(C678,customers!$A$2:$A$1001, customers!$C$2:$C$1001,,0))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 MATCH(orders!I$1,products!$A$1:$G$1,0))</f>
        <v>Lib</v>
      </c>
      <c r="J678" t="str">
        <f>INDEX(products!$A$1:$G$49,MATCH(orders!$D678,products!$A$1:$A$49,0), MATCH(orders!J$1,products!$A$1:$G$1,0))</f>
        <v>L</v>
      </c>
      <c r="K678" s="1">
        <f>INDEX(products!$A$1:$G$49,MATCH(orders!$D678,products!$A$1:$A$49,0), MATCH(orders!K$1,products!$A$1:$G$1,0))</f>
        <v>0.5</v>
      </c>
      <c r="L678">
        <f>INDEX(products!$A$1:$G$49,MATCH(orders!$D678,products!$A$1:$A$49,0), MATCH(orders!L$1,products!$A$1:$G$1,0))</f>
        <v>9.51</v>
      </c>
      <c r="M678">
        <f t="shared" si="30"/>
        <v>47.55</v>
      </c>
      <c r="N678" t="str">
        <f t="shared" si="31"/>
        <v>Liberika</v>
      </c>
      <c r="O678" t="str">
        <f t="shared" si="32"/>
        <v>Light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 customers!$C$2:$C$1001,,0)=0,"",_xlfn.XLOOKUP(C679,customers!$A$2:$A$1001, customers!$C$2:$C$1001,,0))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 MATCH(orders!I$1,products!$A$1:$G$1,0))</f>
        <v>Lib</v>
      </c>
      <c r="J679" t="str">
        <f>INDEX(products!$A$1:$G$49,MATCH(orders!$D679,products!$A$1:$A$49,0), MATCH(orders!J$1,products!$A$1:$G$1,0))</f>
        <v>M</v>
      </c>
      <c r="K679" s="1">
        <f>INDEX(products!$A$1:$G$49,MATCH(orders!$D679,products!$A$1:$A$49,0), MATCH(orders!K$1,products!$A$1:$G$1,0))</f>
        <v>0.5</v>
      </c>
      <c r="L679">
        <f>INDEX(products!$A$1:$G$49,MATCH(orders!$D679,products!$A$1:$A$49,0), MATCH(orders!L$1,products!$A$1:$G$1,0))</f>
        <v>8.73</v>
      </c>
      <c r="M679">
        <f t="shared" si="30"/>
        <v>43.650000000000006</v>
      </c>
      <c r="N679" t="str">
        <f t="shared" si="31"/>
        <v>Liberika</v>
      </c>
      <c r="O679" t="str">
        <f t="shared" si="32"/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 customers!$C$2:$C$1001,,0)=0,"",_xlfn.XLOOKUP(C680,customers!$A$2:$A$1001, customers!$C$2:$C$1001,,0))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 MATCH(orders!I$1,products!$A$1:$G$1,0))</f>
        <v>Ara</v>
      </c>
      <c r="J680" t="str">
        <f>INDEX(products!$A$1:$G$49,MATCH(orders!$D680,products!$A$1:$A$49,0), MATCH(orders!J$1,products!$A$1:$G$1,0))</f>
        <v>L</v>
      </c>
      <c r="K680" s="1">
        <f>INDEX(products!$A$1:$G$49,MATCH(orders!$D680,products!$A$1:$A$49,0), MATCH(orders!K$1,products!$A$1:$G$1,0))</f>
        <v>2.5</v>
      </c>
      <c r="L680">
        <f>INDEX(products!$A$1:$G$49,MATCH(orders!$D680,products!$A$1:$A$49,0), MATCH(orders!L$1,products!$A$1:$G$1,0))</f>
        <v>29.784999999999997</v>
      </c>
      <c r="M680">
        <f t="shared" si="30"/>
        <v>178.70999999999998</v>
      </c>
      <c r="N680" t="str">
        <f t="shared" si="31"/>
        <v>Arabika</v>
      </c>
      <c r="O680" t="str">
        <f t="shared" si="32"/>
        <v>Light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 customers!$C$2:$C$1001,,0)=0,"",_xlfn.XLOOKUP(C681,customers!$A$2:$A$1001, customers!$C$2:$C$1001,,0))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 MATCH(orders!I$1,products!$A$1:$G$1,0))</f>
        <v>Rob</v>
      </c>
      <c r="J681" t="str">
        <f>INDEX(products!$A$1:$G$49,MATCH(orders!$D681,products!$A$1:$A$49,0), MATCH(orders!J$1,products!$A$1:$G$1,0))</f>
        <v>L</v>
      </c>
      <c r="K681" s="1">
        <f>INDEX(products!$A$1:$G$49,MATCH(orders!$D681,products!$A$1:$A$49,0), MATCH(orders!K$1,products!$A$1:$G$1,0))</f>
        <v>2.5</v>
      </c>
      <c r="L681">
        <f>INDEX(products!$A$1:$G$49,MATCH(orders!$D681,products!$A$1:$A$49,0), 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 customers!$C$2:$C$1001,,0)=0,"",_xlfn.XLOOKUP(C682,customers!$A$2:$A$1001, customers!$C$2:$C$1001,,0))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 MATCH(orders!I$1,products!$A$1:$G$1,0))</f>
        <v>Ara</v>
      </c>
      <c r="J682" t="str">
        <f>INDEX(products!$A$1:$G$49,MATCH(orders!$D682,products!$A$1:$A$49,0), MATCH(orders!J$1,products!$A$1:$G$1,0))</f>
        <v>M</v>
      </c>
      <c r="K682" s="1">
        <f>INDEX(products!$A$1:$G$49,MATCH(orders!$D682,products!$A$1:$A$49,0), MATCH(orders!K$1,products!$A$1:$G$1,0))</f>
        <v>1</v>
      </c>
      <c r="L682">
        <f>INDEX(products!$A$1:$G$49,MATCH(orders!$D682,products!$A$1:$A$49,0), MATCH(orders!L$1,products!$A$1:$G$1,0))</f>
        <v>11.25</v>
      </c>
      <c r="M682">
        <f t="shared" si="30"/>
        <v>56.25</v>
      </c>
      <c r="N682" t="str">
        <f t="shared" si="31"/>
        <v>Arabika</v>
      </c>
      <c r="O682" t="str">
        <f t="shared" si="32"/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 customers!$C$2:$C$1001,,0)=0,"",_xlfn.XLOOKUP(C683,customers!$A$2:$A$1001, customers!$C$2:$C$1001,,0))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 MATCH(orders!I$1,products!$A$1:$G$1,0))</f>
        <v>Lib</v>
      </c>
      <c r="J683" t="str">
        <f>INDEX(products!$A$1:$G$49,MATCH(orders!$D683,products!$A$1:$A$49,0), MATCH(orders!J$1,products!$A$1:$G$1,0))</f>
        <v>L</v>
      </c>
      <c r="K683" s="1">
        <f>INDEX(products!$A$1:$G$49,MATCH(orders!$D683,products!$A$1:$A$49,0), MATCH(orders!K$1,products!$A$1:$G$1,0))</f>
        <v>0.2</v>
      </c>
      <c r="L683">
        <f>INDEX(products!$A$1:$G$49,MATCH(orders!$D683,products!$A$1:$A$49,0), MATCH(orders!L$1,products!$A$1:$G$1,0))</f>
        <v>4.7549999999999999</v>
      </c>
      <c r="M683">
        <f t="shared" si="30"/>
        <v>9.51</v>
      </c>
      <c r="N683" t="str">
        <f t="shared" si="31"/>
        <v>Liberika</v>
      </c>
      <c r="O683" t="str">
        <f t="shared" si="32"/>
        <v>Light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 customers!$C$2:$C$1001,,0)=0,"",_xlfn.XLOOKUP(C684,customers!$A$2:$A$1001, customers!$C$2:$C$1001,,0))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 MATCH(orders!I$1,products!$A$1:$G$1,0))</f>
        <v>Exc</v>
      </c>
      <c r="J684" t="str">
        <f>INDEX(products!$A$1:$G$49,MATCH(orders!$D684,products!$A$1:$A$49,0), MATCH(orders!J$1,products!$A$1:$G$1,0))</f>
        <v>M</v>
      </c>
      <c r="K684" s="1">
        <f>INDEX(products!$A$1:$G$49,MATCH(orders!$D684,products!$A$1:$A$49,0), MATCH(orders!K$1,products!$A$1:$G$1,0))</f>
        <v>0.2</v>
      </c>
      <c r="L684">
        <f>INDEX(products!$A$1:$G$49,MATCH(orders!$D684,products!$A$1:$A$49,0), 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 customers!$C$2:$C$1001,,0)=0,"",_xlfn.XLOOKUP(C685,customers!$A$2:$A$1001, customers!$C$2:$C$1001,,0))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 MATCH(orders!I$1,products!$A$1:$G$1,0))</f>
        <v>Lib</v>
      </c>
      <c r="J685" t="str">
        <f>INDEX(products!$A$1:$G$49,MATCH(orders!$D685,products!$A$1:$A$49,0), MATCH(orders!J$1,products!$A$1:$G$1,0))</f>
        <v>D</v>
      </c>
      <c r="K685" s="1">
        <f>INDEX(products!$A$1:$G$49,MATCH(orders!$D685,products!$A$1:$A$49,0), MATCH(orders!K$1,products!$A$1:$G$1,0))</f>
        <v>0.5</v>
      </c>
      <c r="L685">
        <f>INDEX(products!$A$1:$G$49,MATCH(orders!$D685,products!$A$1:$A$49,0), MATCH(orders!L$1,products!$A$1:$G$1,0))</f>
        <v>7.77</v>
      </c>
      <c r="M685">
        <f t="shared" si="30"/>
        <v>46.62</v>
      </c>
      <c r="N685" t="str">
        <f t="shared" si="31"/>
        <v>Liberika</v>
      </c>
      <c r="O685" t="str">
        <f t="shared" si="32"/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 customers!$C$2:$C$1001,,0)=0,"",_xlfn.XLOOKUP(C686,customers!$A$2:$A$1001, customers!$C$2:$C$1001,,0))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 MATCH(orders!I$1,products!$A$1:$G$1,0))</f>
        <v>Rob</v>
      </c>
      <c r="J686" t="str">
        <f>INDEX(products!$A$1:$G$49,MATCH(orders!$D686,products!$A$1:$A$49,0), MATCH(orders!J$1,products!$A$1:$G$1,0))</f>
        <v>L</v>
      </c>
      <c r="K686" s="1">
        <f>INDEX(products!$A$1:$G$49,MATCH(orders!$D686,products!$A$1:$A$49,0), MATCH(orders!K$1,products!$A$1:$G$1,0))</f>
        <v>1</v>
      </c>
      <c r="L686">
        <f>INDEX(products!$A$1:$G$49,MATCH(orders!$D686,products!$A$1:$A$49,0), 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 customers!$C$2:$C$1001,,0)=0,"",_xlfn.XLOOKUP(C687,customers!$A$2:$A$1001, customers!$C$2:$C$1001,,0))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 MATCH(orders!I$1,products!$A$1:$G$1,0))</f>
        <v>Lib</v>
      </c>
      <c r="J687" t="str">
        <f>INDEX(products!$A$1:$G$49,MATCH(orders!$D687,products!$A$1:$A$49,0), MATCH(orders!J$1,products!$A$1:$G$1,0))</f>
        <v>L</v>
      </c>
      <c r="K687" s="1">
        <f>INDEX(products!$A$1:$G$49,MATCH(orders!$D687,products!$A$1:$A$49,0), MATCH(orders!K$1,products!$A$1:$G$1,0))</f>
        <v>2.5</v>
      </c>
      <c r="L687">
        <f>INDEX(products!$A$1:$G$49,MATCH(orders!$D687,products!$A$1:$A$49,0), MATCH(orders!L$1,products!$A$1:$G$1,0))</f>
        <v>36.454999999999998</v>
      </c>
      <c r="M687">
        <f t="shared" si="30"/>
        <v>72.91</v>
      </c>
      <c r="N687" t="str">
        <f t="shared" si="31"/>
        <v>Liberika</v>
      </c>
      <c r="O687" t="str">
        <f t="shared" si="32"/>
        <v>Light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 customers!$C$2:$C$1001,,0)=0,"",_xlfn.XLOOKUP(C688,customers!$A$2:$A$1001, customers!$C$2:$C$1001,,0))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 MATCH(orders!I$1,products!$A$1:$G$1,0))</f>
        <v>Rob</v>
      </c>
      <c r="J688" t="str">
        <f>INDEX(products!$A$1:$G$49,MATCH(orders!$D688,products!$A$1:$A$49,0), MATCH(orders!J$1,products!$A$1:$G$1,0))</f>
        <v>D</v>
      </c>
      <c r="K688" s="1">
        <f>INDEX(products!$A$1:$G$49,MATCH(orders!$D688,products!$A$1:$A$49,0), MATCH(orders!K$1,products!$A$1:$G$1,0))</f>
        <v>0.2</v>
      </c>
      <c r="L688">
        <f>INDEX(products!$A$1:$G$49,MATCH(orders!$D688,products!$A$1:$A$49,0), 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 customers!$C$2:$C$1001,,0)=0,"",_xlfn.XLOOKUP(C689,customers!$A$2:$A$1001, customers!$C$2:$C$1001,,0))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 MATCH(orders!I$1,products!$A$1:$G$1,0))</f>
        <v>Exc</v>
      </c>
      <c r="J689" t="str">
        <f>INDEX(products!$A$1:$G$49,MATCH(orders!$D689,products!$A$1:$A$49,0), MATCH(orders!J$1,products!$A$1:$G$1,0))</f>
        <v>M</v>
      </c>
      <c r="K689" s="1">
        <f>INDEX(products!$A$1:$G$49,MATCH(orders!$D689,products!$A$1:$A$49,0), MATCH(orders!K$1,products!$A$1:$G$1,0))</f>
        <v>0.5</v>
      </c>
      <c r="L689">
        <f>INDEX(products!$A$1:$G$49,MATCH(orders!$D689,products!$A$1:$A$49,0), 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 customers!$C$2:$C$1001,,0)=0,"",_xlfn.XLOOKUP(C690,customers!$A$2:$A$1001, customers!$C$2:$C$1001,,0))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 MATCH(orders!I$1,products!$A$1:$G$1,0))</f>
        <v>Ara</v>
      </c>
      <c r="J690" t="str">
        <f>INDEX(products!$A$1:$G$49,MATCH(orders!$D690,products!$A$1:$A$49,0), MATCH(orders!J$1,products!$A$1:$G$1,0))</f>
        <v>L</v>
      </c>
      <c r="K690" s="1">
        <f>INDEX(products!$A$1:$G$49,MATCH(orders!$D690,products!$A$1:$A$49,0), MATCH(orders!K$1,products!$A$1:$G$1,0))</f>
        <v>1</v>
      </c>
      <c r="L690">
        <f>INDEX(products!$A$1:$G$49,MATCH(orders!$D690,products!$A$1:$A$49,0), MATCH(orders!L$1,products!$A$1:$G$1,0))</f>
        <v>12.95</v>
      </c>
      <c r="M690">
        <f t="shared" si="30"/>
        <v>64.75</v>
      </c>
      <c r="N690" t="str">
        <f t="shared" si="31"/>
        <v>Arabika</v>
      </c>
      <c r="O690" t="str">
        <f t="shared" si="32"/>
        <v>Light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 customers!$C$2:$C$1001,,0)=0,"",_xlfn.XLOOKUP(C691,customers!$A$2:$A$1001, customers!$C$2:$C$1001,,0))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 MATCH(orders!I$1,products!$A$1:$G$1,0))</f>
        <v>Ara</v>
      </c>
      <c r="J691" t="str">
        <f>INDEX(products!$A$1:$G$49,MATCH(orders!$D691,products!$A$1:$A$49,0), MATCH(orders!J$1,products!$A$1:$G$1,0))</f>
        <v>M</v>
      </c>
      <c r="K691" s="1">
        <f>INDEX(products!$A$1:$G$49,MATCH(orders!$D691,products!$A$1:$A$49,0), MATCH(orders!K$1,products!$A$1:$G$1,0))</f>
        <v>0.5</v>
      </c>
      <c r="L691">
        <f>INDEX(products!$A$1:$G$49,MATCH(orders!$D691,products!$A$1:$A$49,0), MATCH(orders!L$1,products!$A$1:$G$1,0))</f>
        <v>6.75</v>
      </c>
      <c r="M691">
        <f t="shared" si="30"/>
        <v>33.75</v>
      </c>
      <c r="N691" t="str">
        <f t="shared" si="31"/>
        <v>Arabika</v>
      </c>
      <c r="O691" t="str">
        <f t="shared" si="32"/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 customers!$C$2:$C$1001,,0)=0,"",_xlfn.XLOOKUP(C692,customers!$A$2:$A$1001, customers!$C$2:$C$1001,,0))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 MATCH(orders!I$1,products!$A$1:$G$1,0))</f>
        <v>Lib</v>
      </c>
      <c r="J692" t="str">
        <f>INDEX(products!$A$1:$G$49,MATCH(orders!$D692,products!$A$1:$A$49,0), MATCH(orders!J$1,products!$A$1:$G$1,0))</f>
        <v>D</v>
      </c>
      <c r="K692" s="1">
        <f>INDEX(products!$A$1:$G$49,MATCH(orders!$D692,products!$A$1:$A$49,0), MATCH(orders!K$1,products!$A$1:$G$1,0))</f>
        <v>2.5</v>
      </c>
      <c r="L692">
        <f>INDEX(products!$A$1:$G$49,MATCH(orders!$D692,products!$A$1:$A$49,0), MATCH(orders!L$1,products!$A$1:$G$1,0))</f>
        <v>29.784999999999997</v>
      </c>
      <c r="M692">
        <f t="shared" si="30"/>
        <v>178.70999999999998</v>
      </c>
      <c r="N692" t="str">
        <f t="shared" si="31"/>
        <v>Liberika</v>
      </c>
      <c r="O692" t="str">
        <f t="shared" si="32"/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 customers!$C$2:$C$1001,,0)=0,"",_xlfn.XLOOKUP(C693,customers!$A$2:$A$1001, customers!$C$2:$C$1001,,0))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 MATCH(orders!I$1,products!$A$1:$G$1,0))</f>
        <v>Ara</v>
      </c>
      <c r="J693" t="str">
        <f>INDEX(products!$A$1:$G$49,MATCH(orders!$D693,products!$A$1:$A$49,0), MATCH(orders!J$1,products!$A$1:$G$1,0))</f>
        <v>M</v>
      </c>
      <c r="K693" s="1">
        <f>INDEX(products!$A$1:$G$49,MATCH(orders!$D693,products!$A$1:$A$49,0), MATCH(orders!K$1,products!$A$1:$G$1,0))</f>
        <v>1</v>
      </c>
      <c r="L693">
        <f>INDEX(products!$A$1:$G$49,MATCH(orders!$D693,products!$A$1:$A$49,0), MATCH(orders!L$1,products!$A$1:$G$1,0))</f>
        <v>11.25</v>
      </c>
      <c r="M693">
        <f t="shared" si="30"/>
        <v>22.5</v>
      </c>
      <c r="N693" t="str">
        <f t="shared" si="31"/>
        <v>Arabika</v>
      </c>
      <c r="O693" t="str">
        <f t="shared" si="32"/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 customers!$C$2:$C$1001,,0)=0,"",_xlfn.XLOOKUP(C694,customers!$A$2:$A$1001, customers!$C$2:$C$1001,,0))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 MATCH(orders!I$1,products!$A$1:$G$1,0))</f>
        <v>Lib</v>
      </c>
      <c r="J694" t="str">
        <f>INDEX(products!$A$1:$G$49,MATCH(orders!$D694,products!$A$1:$A$49,0), MATCH(orders!J$1,products!$A$1:$G$1,0))</f>
        <v>D</v>
      </c>
      <c r="K694" s="1">
        <f>INDEX(products!$A$1:$G$49,MATCH(orders!$D694,products!$A$1:$A$49,0), MATCH(orders!K$1,products!$A$1:$G$1,0))</f>
        <v>1</v>
      </c>
      <c r="L694">
        <f>INDEX(products!$A$1:$G$49,MATCH(orders!$D694,products!$A$1:$A$49,0), MATCH(orders!L$1,products!$A$1:$G$1,0))</f>
        <v>12.95</v>
      </c>
      <c r="M694">
        <f t="shared" si="30"/>
        <v>12.95</v>
      </c>
      <c r="N694" t="str">
        <f t="shared" si="31"/>
        <v>Liberika</v>
      </c>
      <c r="O694" t="str">
        <f t="shared" si="32"/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 customers!$C$2:$C$1001,,0)=0,"",_xlfn.XLOOKUP(C695,customers!$A$2:$A$1001, customers!$C$2:$C$1001,,0))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 MATCH(orders!I$1,products!$A$1:$G$1,0))</f>
        <v>Ara</v>
      </c>
      <c r="J695" t="str">
        <f>INDEX(products!$A$1:$G$49,MATCH(orders!$D695,products!$A$1:$A$49,0), MATCH(orders!J$1,products!$A$1:$G$1,0))</f>
        <v>M</v>
      </c>
      <c r="K695" s="1">
        <f>INDEX(products!$A$1:$G$49,MATCH(orders!$D695,products!$A$1:$A$49,0), MATCH(orders!K$1,products!$A$1:$G$1,0))</f>
        <v>2.5</v>
      </c>
      <c r="L695">
        <f>INDEX(products!$A$1:$G$49,MATCH(orders!$D695,products!$A$1:$A$49,0), MATCH(orders!L$1,products!$A$1:$G$1,0))</f>
        <v>25.874999999999996</v>
      </c>
      <c r="M695">
        <f t="shared" si="30"/>
        <v>51.749999999999993</v>
      </c>
      <c r="N695" t="str">
        <f t="shared" si="31"/>
        <v>Arabika</v>
      </c>
      <c r="O695" t="str">
        <f t="shared" si="32"/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 customers!$C$2:$C$1001,,0)=0,"",_xlfn.XLOOKUP(C696,customers!$A$2:$A$1001, customers!$C$2:$C$1001,,0))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 MATCH(orders!I$1,products!$A$1:$G$1,0))</f>
        <v>Exc</v>
      </c>
      <c r="J696" t="str">
        <f>INDEX(products!$A$1:$G$49,MATCH(orders!$D696,products!$A$1:$A$49,0), MATCH(orders!J$1,products!$A$1:$G$1,0))</f>
        <v>D</v>
      </c>
      <c r="K696" s="1">
        <f>INDEX(products!$A$1:$G$49,MATCH(orders!$D696,products!$A$1:$A$49,0), MATCH(orders!K$1,products!$A$1:$G$1,0))</f>
        <v>0.5</v>
      </c>
      <c r="L696">
        <f>INDEX(products!$A$1:$G$49,MATCH(orders!$D696,products!$A$1:$A$49,0), 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 customers!$C$2:$C$1001,,0)=0,"",_xlfn.XLOOKUP(C697,customers!$A$2:$A$1001, customers!$C$2:$C$1001,,0))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 MATCH(orders!I$1,products!$A$1:$G$1,0))</f>
        <v>Lib</v>
      </c>
      <c r="J697" t="str">
        <f>INDEX(products!$A$1:$G$49,MATCH(orders!$D697,products!$A$1:$A$49,0), MATCH(orders!J$1,products!$A$1:$G$1,0))</f>
        <v>L</v>
      </c>
      <c r="K697" s="1">
        <f>INDEX(products!$A$1:$G$49,MATCH(orders!$D697,products!$A$1:$A$49,0), MATCH(orders!K$1,products!$A$1:$G$1,0))</f>
        <v>2.5</v>
      </c>
      <c r="L697">
        <f>INDEX(products!$A$1:$G$49,MATCH(orders!$D697,products!$A$1:$A$49,0), MATCH(orders!L$1,products!$A$1:$G$1,0))</f>
        <v>36.454999999999998</v>
      </c>
      <c r="M697">
        <f t="shared" si="30"/>
        <v>182.27499999999998</v>
      </c>
      <c r="N697" t="str">
        <f t="shared" si="31"/>
        <v>Liberika</v>
      </c>
      <c r="O697" t="str">
        <f t="shared" si="32"/>
        <v>Light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 customers!$C$2:$C$1001,,0)=0,"",_xlfn.XLOOKUP(C698,customers!$A$2:$A$1001, customers!$C$2:$C$1001,,0))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 MATCH(orders!I$1,products!$A$1:$G$1,0))</f>
        <v>Lib</v>
      </c>
      <c r="J698" t="str">
        <f>INDEX(products!$A$1:$G$49,MATCH(orders!$D698,products!$A$1:$A$49,0), MATCH(orders!J$1,products!$A$1:$G$1,0))</f>
        <v>D</v>
      </c>
      <c r="K698" s="1">
        <f>INDEX(products!$A$1:$G$49,MATCH(orders!$D698,products!$A$1:$A$49,0), MATCH(orders!K$1,products!$A$1:$G$1,0))</f>
        <v>0.5</v>
      </c>
      <c r="L698">
        <f>INDEX(products!$A$1:$G$49,MATCH(orders!$D698,products!$A$1:$A$49,0), MATCH(orders!L$1,products!$A$1:$G$1,0))</f>
        <v>7.77</v>
      </c>
      <c r="M698">
        <f t="shared" si="30"/>
        <v>31.08</v>
      </c>
      <c r="N698" t="str">
        <f t="shared" si="31"/>
        <v>Liberika</v>
      </c>
      <c r="O698" t="str">
        <f t="shared" si="32"/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 customers!$C$2:$C$1001,,0)=0,"",_xlfn.XLOOKUP(C699,customers!$A$2:$A$1001, customers!$C$2:$C$1001,,0))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 MATCH(orders!I$1,products!$A$1:$G$1,0))</f>
        <v>Ara</v>
      </c>
      <c r="J699" t="str">
        <f>INDEX(products!$A$1:$G$49,MATCH(orders!$D699,products!$A$1:$A$49,0), MATCH(orders!J$1,products!$A$1:$G$1,0))</f>
        <v>M</v>
      </c>
      <c r="K699" s="1">
        <f>INDEX(products!$A$1:$G$49,MATCH(orders!$D699,products!$A$1:$A$49,0), MATCH(orders!K$1,products!$A$1:$G$1,0))</f>
        <v>0.5</v>
      </c>
      <c r="L699">
        <f>INDEX(products!$A$1:$G$49,MATCH(orders!$D699,products!$A$1:$A$49,0), MATCH(orders!L$1,products!$A$1:$G$1,0))</f>
        <v>6.75</v>
      </c>
      <c r="M699">
        <f t="shared" si="30"/>
        <v>20.25</v>
      </c>
      <c r="N699" t="str">
        <f t="shared" si="31"/>
        <v>Arabika</v>
      </c>
      <c r="O699" t="str">
        <f t="shared" si="32"/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 customers!$C$2:$C$1001,,0)=0,"",_xlfn.XLOOKUP(C700,customers!$A$2:$A$1001, customers!$C$2:$C$1001,,0))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 MATCH(orders!I$1,products!$A$1:$G$1,0))</f>
        <v>Lib</v>
      </c>
      <c r="J700" t="str">
        <f>INDEX(products!$A$1:$G$49,MATCH(orders!$D700,products!$A$1:$A$49,0), MATCH(orders!J$1,products!$A$1:$G$1,0))</f>
        <v>D</v>
      </c>
      <c r="K700" s="1">
        <f>INDEX(products!$A$1:$G$49,MATCH(orders!$D700,products!$A$1:$A$49,0), MATCH(orders!K$1,products!$A$1:$G$1,0))</f>
        <v>1</v>
      </c>
      <c r="L700">
        <f>INDEX(products!$A$1:$G$49,MATCH(orders!$D700,products!$A$1:$A$49,0), MATCH(orders!L$1,products!$A$1:$G$1,0))</f>
        <v>12.95</v>
      </c>
      <c r="M700">
        <f t="shared" si="30"/>
        <v>25.9</v>
      </c>
      <c r="N700" t="str">
        <f t="shared" si="31"/>
        <v>Liberika</v>
      </c>
      <c r="O700" t="str">
        <f t="shared" si="32"/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 customers!$C$2:$C$1001,,0)=0,"",_xlfn.XLOOKUP(C701,customers!$A$2:$A$1001, customers!$C$2:$C$1001,,0))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 MATCH(orders!I$1,products!$A$1:$G$1,0))</f>
        <v>Ara</v>
      </c>
      <c r="J701" t="str">
        <f>INDEX(products!$A$1:$G$49,MATCH(orders!$D701,products!$A$1:$A$49,0), MATCH(orders!J$1,products!$A$1:$G$1,0))</f>
        <v>D</v>
      </c>
      <c r="K701" s="1">
        <f>INDEX(products!$A$1:$G$49,MATCH(orders!$D701,products!$A$1:$A$49,0), MATCH(orders!K$1,products!$A$1:$G$1,0))</f>
        <v>0.5</v>
      </c>
      <c r="L701">
        <f>INDEX(products!$A$1:$G$49,MATCH(orders!$D701,products!$A$1:$A$49,0), MATCH(orders!L$1,products!$A$1:$G$1,0))</f>
        <v>5.97</v>
      </c>
      <c r="M701">
        <f t="shared" si="30"/>
        <v>23.88</v>
      </c>
      <c r="N701" t="str">
        <f t="shared" si="31"/>
        <v>Arabika</v>
      </c>
      <c r="O701" t="str">
        <f t="shared" si="32"/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 customers!$C$2:$C$1001,,0)=0,"",_xlfn.XLOOKUP(C702,customers!$A$2:$A$1001, customers!$C$2:$C$1001,,0))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 MATCH(orders!I$1,products!$A$1:$G$1,0))</f>
        <v>Lib</v>
      </c>
      <c r="J702" t="str">
        <f>INDEX(products!$A$1:$G$49,MATCH(orders!$D702,products!$A$1:$A$49,0), MATCH(orders!J$1,products!$A$1:$G$1,0))</f>
        <v>L</v>
      </c>
      <c r="K702" s="1">
        <f>INDEX(products!$A$1:$G$49,MATCH(orders!$D702,products!$A$1:$A$49,0), MATCH(orders!K$1,products!$A$1:$G$1,0))</f>
        <v>0.5</v>
      </c>
      <c r="L702">
        <f>INDEX(products!$A$1:$G$49,MATCH(orders!$D702,products!$A$1:$A$49,0), MATCH(orders!L$1,products!$A$1:$G$1,0))</f>
        <v>9.51</v>
      </c>
      <c r="M702">
        <f t="shared" si="30"/>
        <v>19.02</v>
      </c>
      <c r="N702" t="str">
        <f t="shared" si="31"/>
        <v>Liberika</v>
      </c>
      <c r="O702" t="str">
        <f t="shared" si="32"/>
        <v>Light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 customers!$C$2:$C$1001,,0)=0,"",_xlfn.XLOOKUP(C703,customers!$A$2:$A$1001, customers!$C$2:$C$1001,,0))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 MATCH(orders!I$1,products!$A$1:$G$1,0))</f>
        <v>Ara</v>
      </c>
      <c r="J703" t="str">
        <f>INDEX(products!$A$1:$G$49,MATCH(orders!$D703,products!$A$1:$A$49,0), MATCH(orders!J$1,products!$A$1:$G$1,0))</f>
        <v>D</v>
      </c>
      <c r="K703" s="1">
        <f>INDEX(products!$A$1:$G$49,MATCH(orders!$D703,products!$A$1:$A$49,0), MATCH(orders!K$1,products!$A$1:$G$1,0))</f>
        <v>0.5</v>
      </c>
      <c r="L703">
        <f>INDEX(products!$A$1:$G$49,MATCH(orders!$D703,products!$A$1:$A$49,0), MATCH(orders!L$1,products!$A$1:$G$1,0))</f>
        <v>5.97</v>
      </c>
      <c r="M703">
        <f t="shared" si="30"/>
        <v>29.849999999999998</v>
      </c>
      <c r="N703" t="str">
        <f t="shared" si="31"/>
        <v>Arabika</v>
      </c>
      <c r="O703" t="str">
        <f t="shared" si="32"/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 customers!$C$2:$C$1001,,0)=0,"",_xlfn.XLOOKUP(C704,customers!$A$2:$A$1001, customers!$C$2:$C$1001,,0))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 MATCH(orders!I$1,products!$A$1:$G$1,0))</f>
        <v>Ara</v>
      </c>
      <c r="J704" t="str">
        <f>INDEX(products!$A$1:$G$49,MATCH(orders!$D704,products!$A$1:$A$49,0), MATCH(orders!J$1,products!$A$1:$G$1,0))</f>
        <v>L</v>
      </c>
      <c r="K704" s="1">
        <f>INDEX(products!$A$1:$G$49,MATCH(orders!$D704,products!$A$1:$A$49,0), MATCH(orders!K$1,products!$A$1:$G$1,0))</f>
        <v>0.5</v>
      </c>
      <c r="L704">
        <f>INDEX(products!$A$1:$G$49,MATCH(orders!$D704,products!$A$1:$A$49,0), MATCH(orders!L$1,products!$A$1:$G$1,0))</f>
        <v>7.77</v>
      </c>
      <c r="M704">
        <f t="shared" si="30"/>
        <v>7.77</v>
      </c>
      <c r="N704" t="str">
        <f t="shared" si="31"/>
        <v>Arabika</v>
      </c>
      <c r="O704" t="str">
        <f t="shared" si="32"/>
        <v>Light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 customers!$C$2:$C$1001,,0)=0,"",_xlfn.XLOOKUP(C705,customers!$A$2:$A$1001, customers!$C$2:$C$1001,,0))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 MATCH(orders!I$1,products!$A$1:$G$1,0))</f>
        <v>Lib</v>
      </c>
      <c r="J705" t="str">
        <f>INDEX(products!$A$1:$G$49,MATCH(orders!$D705,products!$A$1:$A$49,0), MATCH(orders!J$1,products!$A$1:$G$1,0))</f>
        <v>D</v>
      </c>
      <c r="K705" s="1">
        <f>INDEX(products!$A$1:$G$49,MATCH(orders!$D705,products!$A$1:$A$49,0), MATCH(orders!K$1,products!$A$1:$G$1,0))</f>
        <v>2.5</v>
      </c>
      <c r="L705">
        <f>INDEX(products!$A$1:$G$49,MATCH(orders!$D705,products!$A$1:$A$49,0), MATCH(orders!L$1,products!$A$1:$G$1,0))</f>
        <v>29.784999999999997</v>
      </c>
      <c r="M705">
        <f t="shared" si="30"/>
        <v>119.13999999999999</v>
      </c>
      <c r="N705" t="str">
        <f t="shared" si="31"/>
        <v>Liberika</v>
      </c>
      <c r="O705" t="str">
        <f t="shared" si="32"/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 customers!$C$2:$C$1001,,0)=0,"",_xlfn.XLOOKUP(C706,customers!$A$2:$A$1001, customers!$C$2:$C$1001,,0))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 MATCH(orders!I$1,products!$A$1:$G$1,0))</f>
        <v>Exc</v>
      </c>
      <c r="J706" t="str">
        <f>INDEX(products!$A$1:$G$49,MATCH(orders!$D706,products!$A$1:$A$49,0), MATCH(orders!J$1,products!$A$1:$G$1,0))</f>
        <v>D</v>
      </c>
      <c r="K706" s="1">
        <f>INDEX(products!$A$1:$G$49,MATCH(orders!$D706,products!$A$1:$A$49,0), MATCH(orders!K$1,products!$A$1:$G$1,0))</f>
        <v>0.2</v>
      </c>
      <c r="L706">
        <f>INDEX(products!$A$1:$G$49,MATCH(orders!$D706,products!$A$1:$A$49,0), 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 customers!$C$2:$C$1001,,0)=0,"",_xlfn.XLOOKUP(C707,customers!$A$2:$A$1001, customers!$C$2:$C$1001,,0))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 MATCH(orders!I$1,products!$A$1:$G$1,0))</f>
        <v>Exc</v>
      </c>
      <c r="J707" t="str">
        <f>INDEX(products!$A$1:$G$49,MATCH(orders!$D707,products!$A$1:$A$49,0), MATCH(orders!J$1,products!$A$1:$G$1,0))</f>
        <v>L</v>
      </c>
      <c r="K707" s="1">
        <f>INDEX(products!$A$1:$G$49,MATCH(orders!$D707,products!$A$1:$A$49,0), MATCH(orders!K$1,products!$A$1:$G$1,0))</f>
        <v>0.5</v>
      </c>
      <c r="L707">
        <f>INDEX(products!$A$1:$G$49,MATCH(orders!$D707,products!$A$1:$A$49,0), MATCH(orders!L$1,products!$A$1:$G$1,0))</f>
        <v>8.91</v>
      </c>
      <c r="M707">
        <f t="shared" ref="M707:M770" si="33">L707*E707</f>
        <v>17.82</v>
      </c>
      <c r="N707" t="str">
        <f t="shared" ref="N707:N770" si="34">IF(I707="Rob","Robusta", IF(I707="Exc","Excelsa", IF(I707="Ara","Arabika",IF(I707="Lib","Liberika"))))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 customers!$C$2:$C$1001,,0)=0,"",_xlfn.XLOOKUP(C708,customers!$A$2:$A$1001, customers!$C$2:$C$1001,,0))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 MATCH(orders!I$1,products!$A$1:$G$1,0))</f>
        <v>Exc</v>
      </c>
      <c r="J708" t="str">
        <f>INDEX(products!$A$1:$G$49,MATCH(orders!$D708,products!$A$1:$A$49,0), MATCH(orders!J$1,products!$A$1:$G$1,0))</f>
        <v>M</v>
      </c>
      <c r="K708" s="1">
        <f>INDEX(products!$A$1:$G$49,MATCH(orders!$D708,products!$A$1:$A$49,0), MATCH(orders!K$1,products!$A$1:$G$1,0))</f>
        <v>0.2</v>
      </c>
      <c r="L708">
        <f>INDEX(products!$A$1:$G$49,MATCH(orders!$D708,products!$A$1:$A$49,0), 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 customers!$C$2:$C$1001,,0)=0,"",_xlfn.XLOOKUP(C709,customers!$A$2:$A$1001, customers!$C$2:$C$1001,,0))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 MATCH(orders!I$1,products!$A$1:$G$1,0))</f>
        <v>Lib</v>
      </c>
      <c r="J709" t="str">
        <f>INDEX(products!$A$1:$G$49,MATCH(orders!$D709,products!$A$1:$A$49,0), MATCH(orders!J$1,products!$A$1:$G$1,0))</f>
        <v>D</v>
      </c>
      <c r="K709" s="1">
        <f>INDEX(products!$A$1:$G$49,MATCH(orders!$D709,products!$A$1:$A$49,0), MATCH(orders!K$1,products!$A$1:$G$1,0))</f>
        <v>1</v>
      </c>
      <c r="L709">
        <f>INDEX(products!$A$1:$G$49,MATCH(orders!$D709,products!$A$1:$A$49,0), MATCH(orders!L$1,products!$A$1:$G$1,0))</f>
        <v>12.95</v>
      </c>
      <c r="M709">
        <f t="shared" si="33"/>
        <v>25.9</v>
      </c>
      <c r="N709" t="str">
        <f t="shared" si="34"/>
        <v>Liberika</v>
      </c>
      <c r="O709" t="str">
        <f t="shared" si="35"/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 customers!$C$2:$C$1001,,0)=0,"",_xlfn.XLOOKUP(C710,customers!$A$2:$A$1001, customers!$C$2:$C$1001,,0))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 MATCH(orders!I$1,products!$A$1:$G$1,0))</f>
        <v>Ara</v>
      </c>
      <c r="J710" t="str">
        <f>INDEX(products!$A$1:$G$49,MATCH(orders!$D710,products!$A$1:$A$49,0), MATCH(orders!J$1,products!$A$1:$G$1,0))</f>
        <v>M</v>
      </c>
      <c r="K710" s="1">
        <f>INDEX(products!$A$1:$G$49,MATCH(orders!$D710,products!$A$1:$A$49,0), MATCH(orders!K$1,products!$A$1:$G$1,0))</f>
        <v>0.5</v>
      </c>
      <c r="L710">
        <f>INDEX(products!$A$1:$G$49,MATCH(orders!$D710,products!$A$1:$A$49,0), MATCH(orders!L$1,products!$A$1:$G$1,0))</f>
        <v>6.75</v>
      </c>
      <c r="M710">
        <f t="shared" si="33"/>
        <v>13.5</v>
      </c>
      <c r="N710" t="str">
        <f t="shared" si="34"/>
        <v>Arabika</v>
      </c>
      <c r="O710" t="str">
        <f t="shared" si="35"/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 customers!$C$2:$C$1001,,0)=0,"",_xlfn.XLOOKUP(C711,customers!$A$2:$A$1001, customers!$C$2:$C$1001,,0))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 MATCH(orders!I$1,products!$A$1:$G$1,0))</f>
        <v>Exc</v>
      </c>
      <c r="J711" t="str">
        <f>INDEX(products!$A$1:$G$49,MATCH(orders!$D711,products!$A$1:$A$49,0), MATCH(orders!J$1,products!$A$1:$G$1,0))</f>
        <v>L</v>
      </c>
      <c r="K711" s="1">
        <f>INDEX(products!$A$1:$G$49,MATCH(orders!$D711,products!$A$1:$A$49,0), MATCH(orders!K$1,products!$A$1:$G$1,0))</f>
        <v>0.5</v>
      </c>
      <c r="L711">
        <f>INDEX(products!$A$1:$G$49,MATCH(orders!$D711,products!$A$1:$A$49,0), 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 customers!$C$2:$C$1001,,0)=0,"",_xlfn.XLOOKUP(C712,customers!$A$2:$A$1001, customers!$C$2:$C$1001,,0))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 MATCH(orders!I$1,products!$A$1:$G$1,0))</f>
        <v>Exc</v>
      </c>
      <c r="J712" t="str">
        <f>INDEX(products!$A$1:$G$49,MATCH(orders!$D712,products!$A$1:$A$49,0), MATCH(orders!J$1,products!$A$1:$G$1,0))</f>
        <v>M</v>
      </c>
      <c r="K712" s="1">
        <f>INDEX(products!$A$1:$G$49,MATCH(orders!$D712,products!$A$1:$A$49,0), MATCH(orders!K$1,products!$A$1:$G$1,0))</f>
        <v>0.5</v>
      </c>
      <c r="L712">
        <f>INDEX(products!$A$1:$G$49,MATCH(orders!$D712,products!$A$1:$A$49,0), 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 customers!$C$2:$C$1001,,0)=0,"",_xlfn.XLOOKUP(C713,customers!$A$2:$A$1001, customers!$C$2:$C$1001,,0))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 MATCH(orders!I$1,products!$A$1:$G$1,0))</f>
        <v>Rob</v>
      </c>
      <c r="J713" t="str">
        <f>INDEX(products!$A$1:$G$49,MATCH(orders!$D713,products!$A$1:$A$49,0), MATCH(orders!J$1,products!$A$1:$G$1,0))</f>
        <v>M</v>
      </c>
      <c r="K713" s="1">
        <f>INDEX(products!$A$1:$G$49,MATCH(orders!$D713,products!$A$1:$A$49,0), MATCH(orders!K$1,products!$A$1:$G$1,0))</f>
        <v>0.2</v>
      </c>
      <c r="L713">
        <f>INDEX(products!$A$1:$G$49,MATCH(orders!$D713,products!$A$1:$A$49,0), 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 customers!$C$2:$C$1001,,0)=0,"",_xlfn.XLOOKUP(C714,customers!$A$2:$A$1001, customers!$C$2:$C$1001,,0))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 MATCH(orders!I$1,products!$A$1:$G$1,0))</f>
        <v>Exc</v>
      </c>
      <c r="J714" t="str">
        <f>INDEX(products!$A$1:$G$49,MATCH(orders!$D714,products!$A$1:$A$49,0), MATCH(orders!J$1,products!$A$1:$G$1,0))</f>
        <v>M</v>
      </c>
      <c r="K714" s="1">
        <f>INDEX(products!$A$1:$G$49,MATCH(orders!$D714,products!$A$1:$A$49,0), MATCH(orders!K$1,products!$A$1:$G$1,0))</f>
        <v>0.5</v>
      </c>
      <c r="L714">
        <f>INDEX(products!$A$1:$G$49,MATCH(orders!$D714,products!$A$1:$A$49,0), 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 customers!$C$2:$C$1001,,0)=0,"",_xlfn.XLOOKUP(C715,customers!$A$2:$A$1001, customers!$C$2:$C$1001,,0))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 MATCH(orders!I$1,products!$A$1:$G$1,0))</f>
        <v>Rob</v>
      </c>
      <c r="J715" t="str">
        <f>INDEX(products!$A$1:$G$49,MATCH(orders!$D715,products!$A$1:$A$49,0), MATCH(orders!J$1,products!$A$1:$G$1,0))</f>
        <v>M</v>
      </c>
      <c r="K715" s="1">
        <f>INDEX(products!$A$1:$G$49,MATCH(orders!$D715,products!$A$1:$A$49,0), MATCH(orders!K$1,products!$A$1:$G$1,0))</f>
        <v>0.2</v>
      </c>
      <c r="L715">
        <f>INDEX(products!$A$1:$G$49,MATCH(orders!$D715,products!$A$1:$A$49,0), 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 customers!$C$2:$C$1001,,0)=0,"",_xlfn.XLOOKUP(C716,customers!$A$2:$A$1001, customers!$C$2:$C$1001,,0))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 MATCH(orders!I$1,products!$A$1:$G$1,0))</f>
        <v>Exc</v>
      </c>
      <c r="J716" t="str">
        <f>INDEX(products!$A$1:$G$49,MATCH(orders!$D716,products!$A$1:$A$49,0), MATCH(orders!J$1,products!$A$1:$G$1,0))</f>
        <v>D</v>
      </c>
      <c r="K716" s="1">
        <f>INDEX(products!$A$1:$G$49,MATCH(orders!$D716,products!$A$1:$A$49,0), MATCH(orders!K$1,products!$A$1:$G$1,0))</f>
        <v>0.2</v>
      </c>
      <c r="L716">
        <f>INDEX(products!$A$1:$G$49,MATCH(orders!$D716,products!$A$1:$A$49,0), 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 customers!$C$2:$C$1001,,0)=0,"",_xlfn.XLOOKUP(C717,customers!$A$2:$A$1001, customers!$C$2:$C$1001,,0))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 MATCH(orders!I$1,products!$A$1:$G$1,0))</f>
        <v>Exc</v>
      </c>
      <c r="J717" t="str">
        <f>INDEX(products!$A$1:$G$49,MATCH(orders!$D717,products!$A$1:$A$49,0), MATCH(orders!J$1,products!$A$1:$G$1,0))</f>
        <v>L</v>
      </c>
      <c r="K717" s="1">
        <f>INDEX(products!$A$1:$G$49,MATCH(orders!$D717,products!$A$1:$A$49,0), MATCH(orders!K$1,products!$A$1:$G$1,0))</f>
        <v>1</v>
      </c>
      <c r="L717">
        <f>INDEX(products!$A$1:$G$49,MATCH(orders!$D717,products!$A$1:$A$49,0), 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 customers!$C$2:$C$1001,,0)=0,"",_xlfn.XLOOKUP(C718,customers!$A$2:$A$1001, customers!$C$2:$C$1001,,0))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 MATCH(orders!I$1,products!$A$1:$G$1,0))</f>
        <v>Rob</v>
      </c>
      <c r="J718" t="str">
        <f>INDEX(products!$A$1:$G$49,MATCH(orders!$D718,products!$A$1:$A$49,0), MATCH(orders!J$1,products!$A$1:$G$1,0))</f>
        <v>L</v>
      </c>
      <c r="K718" s="1">
        <f>INDEX(products!$A$1:$G$49,MATCH(orders!$D718,products!$A$1:$A$49,0), MATCH(orders!K$1,products!$A$1:$G$1,0))</f>
        <v>1</v>
      </c>
      <c r="L718">
        <f>INDEX(products!$A$1:$G$49,MATCH(orders!$D718,products!$A$1:$A$49,0), 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 customers!$C$2:$C$1001,,0)=0,"",_xlfn.XLOOKUP(C719,customers!$A$2:$A$1001, customers!$C$2:$C$1001,,0))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 MATCH(orders!I$1,products!$A$1:$G$1,0))</f>
        <v>Ara</v>
      </c>
      <c r="J719" t="str">
        <f>INDEX(products!$A$1:$G$49,MATCH(orders!$D719,products!$A$1:$A$49,0), MATCH(orders!J$1,products!$A$1:$G$1,0))</f>
        <v>D</v>
      </c>
      <c r="K719" s="1">
        <f>INDEX(products!$A$1:$G$49,MATCH(orders!$D719,products!$A$1:$A$49,0), MATCH(orders!K$1,products!$A$1:$G$1,0))</f>
        <v>2.5</v>
      </c>
      <c r="L719">
        <f>INDEX(products!$A$1:$G$49,MATCH(orders!$D719,products!$A$1:$A$49,0), MATCH(orders!L$1,products!$A$1:$G$1,0))</f>
        <v>22.884999999999998</v>
      </c>
      <c r="M719">
        <f t="shared" si="33"/>
        <v>68.655000000000001</v>
      </c>
      <c r="N719" t="str">
        <f t="shared" si="34"/>
        <v>Arabika</v>
      </c>
      <c r="O719" t="str">
        <f t="shared" si="35"/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 customers!$C$2:$C$1001,,0)=0,"",_xlfn.XLOOKUP(C720,customers!$A$2:$A$1001, customers!$C$2:$C$1001,,0))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 MATCH(orders!I$1,products!$A$1:$G$1,0))</f>
        <v>Lib</v>
      </c>
      <c r="J720" t="str">
        <f>INDEX(products!$A$1:$G$49,MATCH(orders!$D720,products!$A$1:$A$49,0), MATCH(orders!J$1,products!$A$1:$G$1,0))</f>
        <v>D</v>
      </c>
      <c r="K720" s="1">
        <f>INDEX(products!$A$1:$G$49,MATCH(orders!$D720,products!$A$1:$A$49,0), MATCH(orders!K$1,products!$A$1:$G$1,0))</f>
        <v>1</v>
      </c>
      <c r="L720">
        <f>INDEX(products!$A$1:$G$49,MATCH(orders!$D720,products!$A$1:$A$49,0), MATCH(orders!L$1,products!$A$1:$G$1,0))</f>
        <v>12.95</v>
      </c>
      <c r="M720">
        <f t="shared" si="33"/>
        <v>38.849999999999994</v>
      </c>
      <c r="N720" t="str">
        <f t="shared" si="34"/>
        <v>Liberika</v>
      </c>
      <c r="O720" t="str">
        <f t="shared" si="35"/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 customers!$C$2:$C$1001,,0)=0,"",_xlfn.XLOOKUP(C721,customers!$A$2:$A$1001, customers!$C$2:$C$1001,,0))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 MATCH(orders!I$1,products!$A$1:$G$1,0))</f>
        <v>Lib</v>
      </c>
      <c r="J721" t="str">
        <f>INDEX(products!$A$1:$G$49,MATCH(orders!$D721,products!$A$1:$A$49,0), MATCH(orders!J$1,products!$A$1:$G$1,0))</f>
        <v>L</v>
      </c>
      <c r="K721" s="1">
        <f>INDEX(products!$A$1:$G$49,MATCH(orders!$D721,products!$A$1:$A$49,0), MATCH(orders!K$1,products!$A$1:$G$1,0))</f>
        <v>1</v>
      </c>
      <c r="L721">
        <f>INDEX(products!$A$1:$G$49,MATCH(orders!$D721,products!$A$1:$A$49,0), MATCH(orders!L$1,products!$A$1:$G$1,0))</f>
        <v>15.85</v>
      </c>
      <c r="M721">
        <f t="shared" si="33"/>
        <v>79.25</v>
      </c>
      <c r="N721" t="str">
        <f t="shared" si="34"/>
        <v>Liberika</v>
      </c>
      <c r="O721" t="str">
        <f t="shared" si="35"/>
        <v>Light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 customers!$C$2:$C$1001,,0)=0,"",_xlfn.XLOOKUP(C722,customers!$A$2:$A$1001, customers!$C$2:$C$1001,,0))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 MATCH(orders!I$1,products!$A$1:$G$1,0))</f>
        <v>Exc</v>
      </c>
      <c r="J722" t="str">
        <f>INDEX(products!$A$1:$G$49,MATCH(orders!$D722,products!$A$1:$A$49,0), MATCH(orders!J$1,products!$A$1:$G$1,0))</f>
        <v>D</v>
      </c>
      <c r="K722" s="1">
        <f>INDEX(products!$A$1:$G$49,MATCH(orders!$D722,products!$A$1:$A$49,0), MATCH(orders!K$1,products!$A$1:$G$1,0))</f>
        <v>0.5</v>
      </c>
      <c r="L722">
        <f>INDEX(products!$A$1:$G$49,MATCH(orders!$D722,products!$A$1:$A$49,0), 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 customers!$C$2:$C$1001,,0)=0,"",_xlfn.XLOOKUP(C723,customers!$A$2:$A$1001, customers!$C$2:$C$1001,,0))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 MATCH(orders!I$1,products!$A$1:$G$1,0))</f>
        <v>Rob</v>
      </c>
      <c r="J723" t="str">
        <f>INDEX(products!$A$1:$G$49,MATCH(orders!$D723,products!$A$1:$A$49,0), MATCH(orders!J$1,products!$A$1:$G$1,0))</f>
        <v>M</v>
      </c>
      <c r="K723" s="1">
        <f>INDEX(products!$A$1:$G$49,MATCH(orders!$D723,products!$A$1:$A$49,0), MATCH(orders!K$1,products!$A$1:$G$1,0))</f>
        <v>0.2</v>
      </c>
      <c r="L723">
        <f>INDEX(products!$A$1:$G$49,MATCH(orders!$D723,products!$A$1:$A$49,0), 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 customers!$C$2:$C$1001,,0)=0,"",_xlfn.XLOOKUP(C724,customers!$A$2:$A$1001, customers!$C$2:$C$1001,,0))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 MATCH(orders!I$1,products!$A$1:$G$1,0))</f>
        <v>Exc</v>
      </c>
      <c r="J724" t="str">
        <f>INDEX(products!$A$1:$G$49,MATCH(orders!$D724,products!$A$1:$A$49,0), MATCH(orders!J$1,products!$A$1:$G$1,0))</f>
        <v>D</v>
      </c>
      <c r="K724" s="1">
        <f>INDEX(products!$A$1:$G$49,MATCH(orders!$D724,products!$A$1:$A$49,0), MATCH(orders!K$1,products!$A$1:$G$1,0))</f>
        <v>1</v>
      </c>
      <c r="L724">
        <f>INDEX(products!$A$1:$G$49,MATCH(orders!$D724,products!$A$1:$A$49,0), 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 customers!$C$2:$C$1001,,0)=0,"",_xlfn.XLOOKUP(C725,customers!$A$2:$A$1001, customers!$C$2:$C$1001,,0))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 MATCH(orders!I$1,products!$A$1:$G$1,0))</f>
        <v>Exc</v>
      </c>
      <c r="J725" t="str">
        <f>INDEX(products!$A$1:$G$49,MATCH(orders!$D725,products!$A$1:$A$49,0), MATCH(orders!J$1,products!$A$1:$G$1,0))</f>
        <v>M</v>
      </c>
      <c r="K725" s="1">
        <f>INDEX(products!$A$1:$G$49,MATCH(orders!$D725,products!$A$1:$A$49,0), MATCH(orders!K$1,products!$A$1:$G$1,0))</f>
        <v>2.5</v>
      </c>
      <c r="L725">
        <f>INDEX(products!$A$1:$G$49,MATCH(orders!$D725,products!$A$1:$A$49,0), 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 customers!$C$2:$C$1001,,0)=0,"",_xlfn.XLOOKUP(C726,customers!$A$2:$A$1001, customers!$C$2:$C$1001,,0))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 MATCH(orders!I$1,products!$A$1:$G$1,0))</f>
        <v>Ara</v>
      </c>
      <c r="J726" t="str">
        <f>INDEX(products!$A$1:$G$49,MATCH(orders!$D726,products!$A$1:$A$49,0), MATCH(orders!J$1,products!$A$1:$G$1,0))</f>
        <v>M</v>
      </c>
      <c r="K726" s="1">
        <f>INDEX(products!$A$1:$G$49,MATCH(orders!$D726,products!$A$1:$A$49,0), MATCH(orders!K$1,products!$A$1:$G$1,0))</f>
        <v>0.2</v>
      </c>
      <c r="L726">
        <f>INDEX(products!$A$1:$G$49,MATCH(orders!$D726,products!$A$1:$A$49,0), MATCH(orders!L$1,products!$A$1:$G$1,0))</f>
        <v>3.375</v>
      </c>
      <c r="M726">
        <f t="shared" si="33"/>
        <v>6.75</v>
      </c>
      <c r="N726" t="str">
        <f t="shared" si="34"/>
        <v>Arabika</v>
      </c>
      <c r="O726" t="str">
        <f t="shared" si="35"/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 customers!$C$2:$C$1001,,0)=0,"",_xlfn.XLOOKUP(C727,customers!$A$2:$A$1001, customers!$C$2:$C$1001,,0))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 MATCH(orders!I$1,products!$A$1:$G$1,0))</f>
        <v>Ara</v>
      </c>
      <c r="J727" t="str">
        <f>INDEX(products!$A$1:$G$49,MATCH(orders!$D727,products!$A$1:$A$49,0), MATCH(orders!J$1,products!$A$1:$G$1,0))</f>
        <v>L</v>
      </c>
      <c r="K727" s="1">
        <f>INDEX(products!$A$1:$G$49,MATCH(orders!$D727,products!$A$1:$A$49,0), MATCH(orders!K$1,products!$A$1:$G$1,0))</f>
        <v>0.2</v>
      </c>
      <c r="L727">
        <f>INDEX(products!$A$1:$G$49,MATCH(orders!$D727,products!$A$1:$A$49,0), MATCH(orders!L$1,products!$A$1:$G$1,0))</f>
        <v>3.8849999999999998</v>
      </c>
      <c r="M727">
        <f t="shared" si="33"/>
        <v>23.31</v>
      </c>
      <c r="N727" t="str">
        <f t="shared" si="34"/>
        <v>Arabika</v>
      </c>
      <c r="O727" t="str">
        <f t="shared" si="35"/>
        <v>Light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 customers!$C$2:$C$1001,,0)=0,"",_xlfn.XLOOKUP(C728,customers!$A$2:$A$1001, customers!$C$2:$C$1001,,0))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 MATCH(orders!I$1,products!$A$1:$G$1,0))</f>
        <v>Lib</v>
      </c>
      <c r="J728" t="str">
        <f>INDEX(products!$A$1:$G$49,MATCH(orders!$D728,products!$A$1:$A$49,0), MATCH(orders!J$1,products!$A$1:$G$1,0))</f>
        <v>L</v>
      </c>
      <c r="K728" s="1">
        <f>INDEX(products!$A$1:$G$49,MATCH(orders!$D728,products!$A$1:$A$49,0), MATCH(orders!K$1,products!$A$1:$G$1,0))</f>
        <v>2.5</v>
      </c>
      <c r="L728">
        <f>INDEX(products!$A$1:$G$49,MATCH(orders!$D728,products!$A$1:$A$49,0), MATCH(orders!L$1,products!$A$1:$G$1,0))</f>
        <v>36.454999999999998</v>
      </c>
      <c r="M728">
        <f t="shared" si="33"/>
        <v>145.82</v>
      </c>
      <c r="N728" t="str">
        <f t="shared" si="34"/>
        <v>Liberika</v>
      </c>
      <c r="O728" t="str">
        <f t="shared" si="35"/>
        <v>Light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 customers!$C$2:$C$1001,,0)=0,"",_xlfn.XLOOKUP(C729,customers!$A$2:$A$1001, customers!$C$2:$C$1001,,0))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 MATCH(orders!I$1,products!$A$1:$G$1,0))</f>
        <v>Rob</v>
      </c>
      <c r="J729" t="str">
        <f>INDEX(products!$A$1:$G$49,MATCH(orders!$D729,products!$A$1:$A$49,0), MATCH(orders!J$1,products!$A$1:$G$1,0))</f>
        <v>M</v>
      </c>
      <c r="K729" s="1">
        <f>INDEX(products!$A$1:$G$49,MATCH(orders!$D729,products!$A$1:$A$49,0), MATCH(orders!K$1,products!$A$1:$G$1,0))</f>
        <v>0.5</v>
      </c>
      <c r="L729">
        <f>INDEX(products!$A$1:$G$49,MATCH(orders!$D729,products!$A$1:$A$49,0), 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 customers!$C$2:$C$1001,,0)=0,"",_xlfn.XLOOKUP(C730,customers!$A$2:$A$1001, customers!$C$2:$C$1001,,0))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 MATCH(orders!I$1,products!$A$1:$G$1,0))</f>
        <v>Exc</v>
      </c>
      <c r="J730" t="str">
        <f>INDEX(products!$A$1:$G$49,MATCH(orders!$D730,products!$A$1:$A$49,0), MATCH(orders!J$1,products!$A$1:$G$1,0))</f>
        <v>D</v>
      </c>
      <c r="K730" s="1">
        <f>INDEX(products!$A$1:$G$49,MATCH(orders!$D730,products!$A$1:$A$49,0), MATCH(orders!K$1,products!$A$1:$G$1,0))</f>
        <v>0.5</v>
      </c>
      <c r="L730">
        <f>INDEX(products!$A$1:$G$49,MATCH(orders!$D730,products!$A$1:$A$49,0), 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 customers!$C$2:$C$1001,,0)=0,"",_xlfn.XLOOKUP(C731,customers!$A$2:$A$1001, customers!$C$2:$C$1001,,0))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 MATCH(orders!I$1,products!$A$1:$G$1,0))</f>
        <v>Lib</v>
      </c>
      <c r="J731" t="str">
        <f>INDEX(products!$A$1:$G$49,MATCH(orders!$D731,products!$A$1:$A$49,0), MATCH(orders!J$1,products!$A$1:$G$1,0))</f>
        <v>M</v>
      </c>
      <c r="K731" s="1">
        <f>INDEX(products!$A$1:$G$49,MATCH(orders!$D731,products!$A$1:$A$49,0), MATCH(orders!K$1,products!$A$1:$G$1,0))</f>
        <v>0.2</v>
      </c>
      <c r="L731">
        <f>INDEX(products!$A$1:$G$49,MATCH(orders!$D731,products!$A$1:$A$49,0), MATCH(orders!L$1,products!$A$1:$G$1,0))</f>
        <v>4.3650000000000002</v>
      </c>
      <c r="M731">
        <f t="shared" si="33"/>
        <v>4.3650000000000002</v>
      </c>
      <c r="N731" t="str">
        <f t="shared" si="34"/>
        <v>Liberika</v>
      </c>
      <c r="O731" t="str">
        <f t="shared" si="35"/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 customers!$C$2:$C$1001,,0)=0,"",_xlfn.XLOOKUP(C732,customers!$A$2:$A$1001, customers!$C$2:$C$1001,,0))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 MATCH(orders!I$1,products!$A$1:$G$1,0))</f>
        <v>Lib</v>
      </c>
      <c r="J732" t="str">
        <f>INDEX(products!$A$1:$G$49,MATCH(orders!$D732,products!$A$1:$A$49,0), MATCH(orders!J$1,products!$A$1:$G$1,0))</f>
        <v>L</v>
      </c>
      <c r="K732" s="1">
        <f>INDEX(products!$A$1:$G$49,MATCH(orders!$D732,products!$A$1:$A$49,0), MATCH(orders!K$1,products!$A$1:$G$1,0))</f>
        <v>2.5</v>
      </c>
      <c r="L732">
        <f>INDEX(products!$A$1:$G$49,MATCH(orders!$D732,products!$A$1:$A$49,0), MATCH(orders!L$1,products!$A$1:$G$1,0))</f>
        <v>36.454999999999998</v>
      </c>
      <c r="M732">
        <f t="shared" si="33"/>
        <v>36.454999999999998</v>
      </c>
      <c r="N732" t="str">
        <f t="shared" si="34"/>
        <v>Liberika</v>
      </c>
      <c r="O732" t="str">
        <f t="shared" si="35"/>
        <v>Light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 customers!$C$2:$C$1001,,0)=0,"",_xlfn.XLOOKUP(C733,customers!$A$2:$A$1001, customers!$C$2:$C$1001,,0))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 MATCH(orders!I$1,products!$A$1:$G$1,0))</f>
        <v>Lib</v>
      </c>
      <c r="J733" t="str">
        <f>INDEX(products!$A$1:$G$49,MATCH(orders!$D733,products!$A$1:$A$49,0), MATCH(orders!J$1,products!$A$1:$G$1,0))</f>
        <v>D</v>
      </c>
      <c r="K733" s="1">
        <f>INDEX(products!$A$1:$G$49,MATCH(orders!$D733,products!$A$1:$A$49,0), MATCH(orders!K$1,products!$A$1:$G$1,0))</f>
        <v>0.2</v>
      </c>
      <c r="L733">
        <f>INDEX(products!$A$1:$G$49,MATCH(orders!$D733,products!$A$1:$A$49,0), MATCH(orders!L$1,products!$A$1:$G$1,0))</f>
        <v>3.8849999999999998</v>
      </c>
      <c r="M733">
        <f t="shared" si="33"/>
        <v>15.54</v>
      </c>
      <c r="N733" t="str">
        <f t="shared" si="34"/>
        <v>Liberika</v>
      </c>
      <c r="O733" t="str">
        <f t="shared" si="35"/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 customers!$C$2:$C$1001,,0)=0,"",_xlfn.XLOOKUP(C734,customers!$A$2:$A$1001, customers!$C$2:$C$1001,,0))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 MATCH(orders!I$1,products!$A$1:$G$1,0))</f>
        <v>Exc</v>
      </c>
      <c r="J734" t="str">
        <f>INDEX(products!$A$1:$G$49,MATCH(orders!$D734,products!$A$1:$A$49,0), MATCH(orders!J$1,products!$A$1:$G$1,0))</f>
        <v>L</v>
      </c>
      <c r="K734" s="1">
        <f>INDEX(products!$A$1:$G$49,MATCH(orders!$D734,products!$A$1:$A$49,0), MATCH(orders!K$1,products!$A$1:$G$1,0))</f>
        <v>0.2</v>
      </c>
      <c r="L734">
        <f>INDEX(products!$A$1:$G$49,MATCH(orders!$D734,products!$A$1:$A$49,0), 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 customers!$C$2:$C$1001,,0)=0,"",_xlfn.XLOOKUP(C735,customers!$A$2:$A$1001, customers!$C$2:$C$1001,,0))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 MATCH(orders!I$1,products!$A$1:$G$1,0))</f>
        <v>Lib</v>
      </c>
      <c r="J735" t="str">
        <f>INDEX(products!$A$1:$G$49,MATCH(orders!$D735,products!$A$1:$A$49,0), MATCH(orders!J$1,products!$A$1:$G$1,0))</f>
        <v>M</v>
      </c>
      <c r="K735" s="1">
        <f>INDEX(products!$A$1:$G$49,MATCH(orders!$D735,products!$A$1:$A$49,0), MATCH(orders!K$1,products!$A$1:$G$1,0))</f>
        <v>2.5</v>
      </c>
      <c r="L735">
        <f>INDEX(products!$A$1:$G$49,MATCH(orders!$D735,products!$A$1:$A$49,0), MATCH(orders!L$1,products!$A$1:$G$1,0))</f>
        <v>33.464999999999996</v>
      </c>
      <c r="M735">
        <f t="shared" si="33"/>
        <v>100.39499999999998</v>
      </c>
      <c r="N735" t="str">
        <f t="shared" si="34"/>
        <v>Liberika</v>
      </c>
      <c r="O735" t="str">
        <f t="shared" si="35"/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 customers!$C$2:$C$1001,,0)=0,"",_xlfn.XLOOKUP(C736,customers!$A$2:$A$1001, customers!$C$2:$C$1001,,0))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 MATCH(orders!I$1,products!$A$1:$G$1,0))</f>
        <v>Rob</v>
      </c>
      <c r="J736" t="str">
        <f>INDEX(products!$A$1:$G$49,MATCH(orders!$D736,products!$A$1:$A$49,0), MATCH(orders!J$1,products!$A$1:$G$1,0))</f>
        <v>D</v>
      </c>
      <c r="K736" s="1">
        <f>INDEX(products!$A$1:$G$49,MATCH(orders!$D736,products!$A$1:$A$49,0), MATCH(orders!K$1,products!$A$1:$G$1,0))</f>
        <v>0.2</v>
      </c>
      <c r="L736">
        <f>INDEX(products!$A$1:$G$49,MATCH(orders!$D736,products!$A$1:$A$49,0), 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 customers!$C$2:$C$1001,,0)=0,"",_xlfn.XLOOKUP(C737,customers!$A$2:$A$1001, customers!$C$2:$C$1001,,0))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 MATCH(orders!I$1,products!$A$1:$G$1,0))</f>
        <v>Exc</v>
      </c>
      <c r="J737" t="str">
        <f>INDEX(products!$A$1:$G$49,MATCH(orders!$D737,products!$A$1:$A$49,0), MATCH(orders!J$1,products!$A$1:$G$1,0))</f>
        <v>D</v>
      </c>
      <c r="K737" s="1">
        <f>INDEX(products!$A$1:$G$49,MATCH(orders!$D737,products!$A$1:$A$49,0), MATCH(orders!K$1,products!$A$1:$G$1,0))</f>
        <v>0.2</v>
      </c>
      <c r="L737">
        <f>INDEX(products!$A$1:$G$49,MATCH(orders!$D737,products!$A$1:$A$49,0), 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 customers!$C$2:$C$1001,,0)=0,"",_xlfn.XLOOKUP(C738,customers!$A$2:$A$1001, customers!$C$2:$C$1001,,0))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 MATCH(orders!I$1,products!$A$1:$G$1,0))</f>
        <v>Lib</v>
      </c>
      <c r="J738" t="str">
        <f>INDEX(products!$A$1:$G$49,MATCH(orders!$D738,products!$A$1:$A$49,0), MATCH(orders!J$1,products!$A$1:$G$1,0))</f>
        <v>D</v>
      </c>
      <c r="K738" s="1">
        <f>INDEX(products!$A$1:$G$49,MATCH(orders!$D738,products!$A$1:$A$49,0), MATCH(orders!K$1,products!$A$1:$G$1,0))</f>
        <v>1</v>
      </c>
      <c r="L738">
        <f>INDEX(products!$A$1:$G$49,MATCH(orders!$D738,products!$A$1:$A$49,0), MATCH(orders!L$1,products!$A$1:$G$1,0))</f>
        <v>12.95</v>
      </c>
      <c r="M738">
        <f t="shared" si="33"/>
        <v>25.9</v>
      </c>
      <c r="N738" t="str">
        <f t="shared" si="34"/>
        <v>Liberika</v>
      </c>
      <c r="O738" t="str">
        <f t="shared" si="35"/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 customers!$C$2:$C$1001,,0)=0,"",_xlfn.XLOOKUP(C739,customers!$A$2:$A$1001, customers!$C$2:$C$1001,,0))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 MATCH(orders!I$1,products!$A$1:$G$1,0))</f>
        <v>Ara</v>
      </c>
      <c r="J739" t="str">
        <f>INDEX(products!$A$1:$G$49,MATCH(orders!$D739,products!$A$1:$A$49,0), MATCH(orders!J$1,products!$A$1:$G$1,0))</f>
        <v>M</v>
      </c>
      <c r="K739" s="1">
        <f>INDEX(products!$A$1:$G$49,MATCH(orders!$D739,products!$A$1:$A$49,0), MATCH(orders!K$1,products!$A$1:$G$1,0))</f>
        <v>1</v>
      </c>
      <c r="L739">
        <f>INDEX(products!$A$1:$G$49,MATCH(orders!$D739,products!$A$1:$A$49,0), MATCH(orders!L$1,products!$A$1:$G$1,0))</f>
        <v>11.25</v>
      </c>
      <c r="M739">
        <f t="shared" si="33"/>
        <v>56.25</v>
      </c>
      <c r="N739" t="str">
        <f t="shared" si="34"/>
        <v>Arabika</v>
      </c>
      <c r="O739" t="str">
        <f t="shared" si="35"/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 customers!$C$2:$C$1001,,0)=0,"",_xlfn.XLOOKUP(C740,customers!$A$2:$A$1001, customers!$C$2:$C$1001,,0))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 MATCH(orders!I$1,products!$A$1:$G$1,0))</f>
        <v>Rob</v>
      </c>
      <c r="J740" t="str">
        <f>INDEX(products!$A$1:$G$49,MATCH(orders!$D740,products!$A$1:$A$49,0), MATCH(orders!J$1,products!$A$1:$G$1,0))</f>
        <v>L</v>
      </c>
      <c r="K740" s="1">
        <f>INDEX(products!$A$1:$G$49,MATCH(orders!$D740,products!$A$1:$A$49,0), MATCH(orders!K$1,products!$A$1:$G$1,0))</f>
        <v>0.2</v>
      </c>
      <c r="L740">
        <f>INDEX(products!$A$1:$G$49,MATCH(orders!$D740,products!$A$1:$A$49,0), 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 customers!$C$2:$C$1001,,0)=0,"",_xlfn.XLOOKUP(C741,customers!$A$2:$A$1001, customers!$C$2:$C$1001,,0))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 MATCH(orders!I$1,products!$A$1:$G$1,0))</f>
        <v>Exc</v>
      </c>
      <c r="J741" t="str">
        <f>INDEX(products!$A$1:$G$49,MATCH(orders!$D741,products!$A$1:$A$49,0), MATCH(orders!J$1,products!$A$1:$G$1,0))</f>
        <v>D</v>
      </c>
      <c r="K741" s="1">
        <f>INDEX(products!$A$1:$G$49,MATCH(orders!$D741,products!$A$1:$A$49,0), MATCH(orders!K$1,products!$A$1:$G$1,0))</f>
        <v>0.2</v>
      </c>
      <c r="L741">
        <f>INDEX(products!$A$1:$G$49,MATCH(orders!$D741,products!$A$1:$A$49,0), 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 customers!$C$2:$C$1001,,0)=0,"",_xlfn.XLOOKUP(C742,customers!$A$2:$A$1001, customers!$C$2:$C$1001,,0))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 MATCH(orders!I$1,products!$A$1:$G$1,0))</f>
        <v>Rob</v>
      </c>
      <c r="J742" t="str">
        <f>INDEX(products!$A$1:$G$49,MATCH(orders!$D742,products!$A$1:$A$49,0), MATCH(orders!J$1,products!$A$1:$G$1,0))</f>
        <v>L</v>
      </c>
      <c r="K742" s="1">
        <f>INDEX(products!$A$1:$G$49,MATCH(orders!$D742,products!$A$1:$A$49,0), MATCH(orders!K$1,products!$A$1:$G$1,0))</f>
        <v>0.5</v>
      </c>
      <c r="L742">
        <f>INDEX(products!$A$1:$G$49,MATCH(orders!$D742,products!$A$1:$A$49,0), 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 customers!$C$2:$C$1001,,0)=0,"",_xlfn.XLOOKUP(C743,customers!$A$2:$A$1001, customers!$C$2:$C$1001,,0))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 MATCH(orders!I$1,products!$A$1:$G$1,0))</f>
        <v>Lib</v>
      </c>
      <c r="J743" t="str">
        <f>INDEX(products!$A$1:$G$49,MATCH(orders!$D743,products!$A$1:$A$49,0), MATCH(orders!J$1,products!$A$1:$G$1,0))</f>
        <v>M</v>
      </c>
      <c r="K743" s="1">
        <f>INDEX(products!$A$1:$G$49,MATCH(orders!$D743,products!$A$1:$A$49,0), MATCH(orders!K$1,products!$A$1:$G$1,0))</f>
        <v>0.2</v>
      </c>
      <c r="L743">
        <f>INDEX(products!$A$1:$G$49,MATCH(orders!$D743,products!$A$1:$A$49,0), MATCH(orders!L$1,products!$A$1:$G$1,0))</f>
        <v>4.3650000000000002</v>
      </c>
      <c r="M743">
        <f t="shared" si="33"/>
        <v>8.73</v>
      </c>
      <c r="N743" t="str">
        <f t="shared" si="34"/>
        <v>Liberika</v>
      </c>
      <c r="O743" t="str">
        <f t="shared" si="35"/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 customers!$C$2:$C$1001,,0)=0,"",_xlfn.XLOOKUP(C744,customers!$A$2:$A$1001, customers!$C$2:$C$1001,,0))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 MATCH(orders!I$1,products!$A$1:$G$1,0))</f>
        <v>Lib</v>
      </c>
      <c r="J744" t="str">
        <f>INDEX(products!$A$1:$G$49,MATCH(orders!$D744,products!$A$1:$A$49,0), MATCH(orders!J$1,products!$A$1:$G$1,0))</f>
        <v>M</v>
      </c>
      <c r="K744" s="1">
        <f>INDEX(products!$A$1:$G$49,MATCH(orders!$D744,products!$A$1:$A$49,0), MATCH(orders!K$1,products!$A$1:$G$1,0))</f>
        <v>1</v>
      </c>
      <c r="L744">
        <f>INDEX(products!$A$1:$G$49,MATCH(orders!$D744,products!$A$1:$A$49,0), MATCH(orders!L$1,products!$A$1:$G$1,0))</f>
        <v>14.55</v>
      </c>
      <c r="M744">
        <f t="shared" si="33"/>
        <v>58.2</v>
      </c>
      <c r="N744" t="str">
        <f t="shared" si="34"/>
        <v>Liberika</v>
      </c>
      <c r="O744" t="str">
        <f t="shared" si="35"/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 customers!$C$2:$C$1001,,0)=0,"",_xlfn.XLOOKUP(C745,customers!$A$2:$A$1001, customers!$C$2:$C$1001,,0))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 MATCH(orders!I$1,products!$A$1:$G$1,0))</f>
        <v>Ara</v>
      </c>
      <c r="J745" t="str">
        <f>INDEX(products!$A$1:$G$49,MATCH(orders!$D745,products!$A$1:$A$49,0), MATCH(orders!J$1,products!$A$1:$G$1,0))</f>
        <v>D</v>
      </c>
      <c r="K745" s="1">
        <f>INDEX(products!$A$1:$G$49,MATCH(orders!$D745,products!$A$1:$A$49,0), MATCH(orders!K$1,products!$A$1:$G$1,0))</f>
        <v>0.5</v>
      </c>
      <c r="L745">
        <f>INDEX(products!$A$1:$G$49,MATCH(orders!$D745,products!$A$1:$A$49,0), MATCH(orders!L$1,products!$A$1:$G$1,0))</f>
        <v>5.97</v>
      </c>
      <c r="M745">
        <f t="shared" si="33"/>
        <v>17.91</v>
      </c>
      <c r="N745" t="str">
        <f t="shared" si="34"/>
        <v>Arabika</v>
      </c>
      <c r="O745" t="str">
        <f t="shared" si="35"/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 customers!$C$2:$C$1001,,0)=0,"",_xlfn.XLOOKUP(C746,customers!$A$2:$A$1001, customers!$C$2:$C$1001,,0))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 MATCH(orders!I$1,products!$A$1:$G$1,0))</f>
        <v>Rob</v>
      </c>
      <c r="J746" t="str">
        <f>INDEX(products!$A$1:$G$49,MATCH(orders!$D746,products!$A$1:$A$49,0), MATCH(orders!J$1,products!$A$1:$G$1,0))</f>
        <v>M</v>
      </c>
      <c r="K746" s="1">
        <f>INDEX(products!$A$1:$G$49,MATCH(orders!$D746,products!$A$1:$A$49,0), MATCH(orders!K$1,products!$A$1:$G$1,0))</f>
        <v>0.2</v>
      </c>
      <c r="L746">
        <f>INDEX(products!$A$1:$G$49,MATCH(orders!$D746,products!$A$1:$A$49,0), 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 customers!$C$2:$C$1001,,0)=0,"",_xlfn.XLOOKUP(C747,customers!$A$2:$A$1001, customers!$C$2:$C$1001,,0))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 MATCH(orders!I$1,products!$A$1:$G$1,0))</f>
        <v>Exc</v>
      </c>
      <c r="J747" t="str">
        <f>INDEX(products!$A$1:$G$49,MATCH(orders!$D747,products!$A$1:$A$49,0), MATCH(orders!J$1,products!$A$1:$G$1,0))</f>
        <v>D</v>
      </c>
      <c r="K747" s="1">
        <f>INDEX(products!$A$1:$G$49,MATCH(orders!$D747,products!$A$1:$A$49,0), MATCH(orders!K$1,products!$A$1:$G$1,0))</f>
        <v>0.5</v>
      </c>
      <c r="L747">
        <f>INDEX(products!$A$1:$G$49,MATCH(orders!$D747,products!$A$1:$A$49,0), 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 customers!$C$2:$C$1001,,0)=0,"",_xlfn.XLOOKUP(C748,customers!$A$2:$A$1001, customers!$C$2:$C$1001,,0))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 MATCH(orders!I$1,products!$A$1:$G$1,0))</f>
        <v>Ara</v>
      </c>
      <c r="J748" t="str">
        <f>INDEX(products!$A$1:$G$49,MATCH(orders!$D748,products!$A$1:$A$49,0), MATCH(orders!J$1,products!$A$1:$G$1,0))</f>
        <v>M</v>
      </c>
      <c r="K748" s="1">
        <f>INDEX(products!$A$1:$G$49,MATCH(orders!$D748,products!$A$1:$A$49,0), MATCH(orders!K$1,products!$A$1:$G$1,0))</f>
        <v>1</v>
      </c>
      <c r="L748">
        <f>INDEX(products!$A$1:$G$49,MATCH(orders!$D748,products!$A$1:$A$49,0), MATCH(orders!L$1,products!$A$1:$G$1,0))</f>
        <v>11.25</v>
      </c>
      <c r="M748">
        <f t="shared" si="33"/>
        <v>33.75</v>
      </c>
      <c r="N748" t="str">
        <f t="shared" si="34"/>
        <v>Arabika</v>
      </c>
      <c r="O748" t="str">
        <f t="shared" si="35"/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 customers!$C$2:$C$1001,,0)=0,"",_xlfn.XLOOKUP(C749,customers!$A$2:$A$1001, customers!$C$2:$C$1001,,0))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 MATCH(orders!I$1,products!$A$1:$G$1,0))</f>
        <v>Lib</v>
      </c>
      <c r="J749" t="str">
        <f>INDEX(products!$A$1:$G$49,MATCH(orders!$D749,products!$A$1:$A$49,0), MATCH(orders!J$1,products!$A$1:$G$1,0))</f>
        <v>M</v>
      </c>
      <c r="K749" s="1">
        <f>INDEX(products!$A$1:$G$49,MATCH(orders!$D749,products!$A$1:$A$49,0), MATCH(orders!K$1,products!$A$1:$G$1,0))</f>
        <v>0.5</v>
      </c>
      <c r="L749">
        <f>INDEX(products!$A$1:$G$49,MATCH(orders!$D749,products!$A$1:$A$49,0), MATCH(orders!L$1,products!$A$1:$G$1,0))</f>
        <v>8.73</v>
      </c>
      <c r="M749">
        <f t="shared" si="33"/>
        <v>34.92</v>
      </c>
      <c r="N749" t="str">
        <f t="shared" si="34"/>
        <v>Liberika</v>
      </c>
      <c r="O749" t="str">
        <f t="shared" si="35"/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 customers!$C$2:$C$1001,,0)=0,"",_xlfn.XLOOKUP(C750,customers!$A$2:$A$1001, customers!$C$2:$C$1001,,0))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 MATCH(orders!I$1,products!$A$1:$G$1,0))</f>
        <v>Exc</v>
      </c>
      <c r="J750" t="str">
        <f>INDEX(products!$A$1:$G$49,MATCH(orders!$D750,products!$A$1:$A$49,0), MATCH(orders!J$1,products!$A$1:$G$1,0))</f>
        <v>D</v>
      </c>
      <c r="K750" s="1">
        <f>INDEX(products!$A$1:$G$49,MATCH(orders!$D750,products!$A$1:$A$49,0), MATCH(orders!K$1,products!$A$1:$G$1,0))</f>
        <v>0.5</v>
      </c>
      <c r="L750">
        <f>INDEX(products!$A$1:$G$49,MATCH(orders!$D750,products!$A$1:$A$49,0), 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 customers!$C$2:$C$1001,,0)=0,"",_xlfn.XLOOKUP(C751,customers!$A$2:$A$1001, customers!$C$2:$C$1001,,0))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 MATCH(orders!I$1,products!$A$1:$G$1,0))</f>
        <v>Rob</v>
      </c>
      <c r="J751" t="str">
        <f>INDEX(products!$A$1:$G$49,MATCH(orders!$D751,products!$A$1:$A$49,0), MATCH(orders!J$1,products!$A$1:$G$1,0))</f>
        <v>D</v>
      </c>
      <c r="K751" s="1">
        <f>INDEX(products!$A$1:$G$49,MATCH(orders!$D751,products!$A$1:$A$49,0), MATCH(orders!K$1,products!$A$1:$G$1,0))</f>
        <v>0.2</v>
      </c>
      <c r="L751">
        <f>INDEX(products!$A$1:$G$49,MATCH(orders!$D751,products!$A$1:$A$49,0), 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 customers!$C$2:$C$1001,,0)=0,"",_xlfn.XLOOKUP(C752,customers!$A$2:$A$1001, customers!$C$2:$C$1001,,0))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 MATCH(orders!I$1,products!$A$1:$G$1,0))</f>
        <v>Rob</v>
      </c>
      <c r="J752" t="str">
        <f>INDEX(products!$A$1:$G$49,MATCH(orders!$D752,products!$A$1:$A$49,0), MATCH(orders!J$1,products!$A$1:$G$1,0))</f>
        <v>M</v>
      </c>
      <c r="K752" s="1">
        <f>INDEX(products!$A$1:$G$49,MATCH(orders!$D752,products!$A$1:$A$49,0), MATCH(orders!K$1,products!$A$1:$G$1,0))</f>
        <v>0.5</v>
      </c>
      <c r="L752">
        <f>INDEX(products!$A$1:$G$49,MATCH(orders!$D752,products!$A$1:$A$49,0), 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 customers!$C$2:$C$1001,,0)=0,"",_xlfn.XLOOKUP(C753,customers!$A$2:$A$1001, customers!$C$2:$C$1001,,0))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 MATCH(orders!I$1,products!$A$1:$G$1,0))</f>
        <v>Lib</v>
      </c>
      <c r="J753" t="str">
        <f>INDEX(products!$A$1:$G$49,MATCH(orders!$D753,products!$A$1:$A$49,0), MATCH(orders!J$1,products!$A$1:$G$1,0))</f>
        <v>L</v>
      </c>
      <c r="K753" s="1">
        <f>INDEX(products!$A$1:$G$49,MATCH(orders!$D753,products!$A$1:$A$49,0), MATCH(orders!K$1,products!$A$1:$G$1,0))</f>
        <v>0.5</v>
      </c>
      <c r="L753">
        <f>INDEX(products!$A$1:$G$49,MATCH(orders!$D753,products!$A$1:$A$49,0), MATCH(orders!L$1,products!$A$1:$G$1,0))</f>
        <v>9.51</v>
      </c>
      <c r="M753">
        <f t="shared" si="33"/>
        <v>19.02</v>
      </c>
      <c r="N753" t="str">
        <f t="shared" si="34"/>
        <v>Liberika</v>
      </c>
      <c r="O753" t="str">
        <f t="shared" si="35"/>
        <v>Light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 customers!$C$2:$C$1001,,0)=0,"",_xlfn.XLOOKUP(C754,customers!$A$2:$A$1001, customers!$C$2:$C$1001,,0))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 MATCH(orders!I$1,products!$A$1:$G$1,0))</f>
        <v>Exc</v>
      </c>
      <c r="J754" t="str">
        <f>INDEX(products!$A$1:$G$49,MATCH(orders!$D754,products!$A$1:$A$49,0), MATCH(orders!J$1,products!$A$1:$G$1,0))</f>
        <v>M</v>
      </c>
      <c r="K754" s="1">
        <f>INDEX(products!$A$1:$G$49,MATCH(orders!$D754,products!$A$1:$A$49,0), MATCH(orders!K$1,products!$A$1:$G$1,0))</f>
        <v>1</v>
      </c>
      <c r="L754">
        <f>INDEX(products!$A$1:$G$49,MATCH(orders!$D754,products!$A$1:$A$49,0), 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 customers!$C$2:$C$1001,,0)=0,"",_xlfn.XLOOKUP(C755,customers!$A$2:$A$1001, customers!$C$2:$C$1001,,0))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 MATCH(orders!I$1,products!$A$1:$G$1,0))</f>
        <v>Ara</v>
      </c>
      <c r="J755" t="str">
        <f>INDEX(products!$A$1:$G$49,MATCH(orders!$D755,products!$A$1:$A$49,0), MATCH(orders!J$1,products!$A$1:$G$1,0))</f>
        <v>D</v>
      </c>
      <c r="K755" s="1">
        <f>INDEX(products!$A$1:$G$49,MATCH(orders!$D755,products!$A$1:$A$49,0), MATCH(orders!K$1,products!$A$1:$G$1,0))</f>
        <v>0.5</v>
      </c>
      <c r="L755">
        <f>INDEX(products!$A$1:$G$49,MATCH(orders!$D755,products!$A$1:$A$49,0), MATCH(orders!L$1,products!$A$1:$G$1,0))</f>
        <v>5.97</v>
      </c>
      <c r="M755">
        <f t="shared" si="33"/>
        <v>29.849999999999998</v>
      </c>
      <c r="N755" t="str">
        <f t="shared" si="34"/>
        <v>Arabika</v>
      </c>
      <c r="O755" t="str">
        <f t="shared" si="35"/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 customers!$C$2:$C$1001,,0)=0,"",_xlfn.XLOOKUP(C756,customers!$A$2:$A$1001, customers!$C$2:$C$1001,,0))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 MATCH(orders!I$1,products!$A$1:$G$1,0))</f>
        <v>Ara</v>
      </c>
      <c r="J756" t="str">
        <f>INDEX(products!$A$1:$G$49,MATCH(orders!$D756,products!$A$1:$A$49,0), MATCH(orders!J$1,products!$A$1:$G$1,0))</f>
        <v>D</v>
      </c>
      <c r="K756" s="1">
        <f>INDEX(products!$A$1:$G$49,MATCH(orders!$D756,products!$A$1:$A$49,0), MATCH(orders!K$1,products!$A$1:$G$1,0))</f>
        <v>0.2</v>
      </c>
      <c r="L756">
        <f>INDEX(products!$A$1:$G$49,MATCH(orders!$D756,products!$A$1:$A$49,0), MATCH(orders!L$1,products!$A$1:$G$1,0))</f>
        <v>2.9849999999999999</v>
      </c>
      <c r="M756">
        <f t="shared" si="33"/>
        <v>17.91</v>
      </c>
      <c r="N756" t="str">
        <f t="shared" si="34"/>
        <v>Arabika</v>
      </c>
      <c r="O756" t="str">
        <f t="shared" si="35"/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 customers!$C$2:$C$1001,,0)=0,"",_xlfn.XLOOKUP(C757,customers!$A$2:$A$1001, customers!$C$2:$C$1001,,0))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 MATCH(orders!I$1,products!$A$1:$G$1,0))</f>
        <v>Lib</v>
      </c>
      <c r="J757" t="str">
        <f>INDEX(products!$A$1:$G$49,MATCH(orders!$D757,products!$A$1:$A$49,0), MATCH(orders!J$1,products!$A$1:$G$1,0))</f>
        <v>L</v>
      </c>
      <c r="K757" s="1">
        <f>INDEX(products!$A$1:$G$49,MATCH(orders!$D757,products!$A$1:$A$49,0), MATCH(orders!K$1,products!$A$1:$G$1,0))</f>
        <v>0.2</v>
      </c>
      <c r="L757">
        <f>INDEX(products!$A$1:$G$49,MATCH(orders!$D757,products!$A$1:$A$49,0), MATCH(orders!L$1,products!$A$1:$G$1,0))</f>
        <v>4.7549999999999999</v>
      </c>
      <c r="M757">
        <f t="shared" si="33"/>
        <v>28.53</v>
      </c>
      <c r="N757" t="str">
        <f t="shared" si="34"/>
        <v>Liberika</v>
      </c>
      <c r="O757" t="str">
        <f t="shared" si="35"/>
        <v>Light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 customers!$C$2:$C$1001,,0)=0,"",_xlfn.XLOOKUP(C758,customers!$A$2:$A$1001, customers!$C$2:$C$1001,,0))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 MATCH(orders!I$1,products!$A$1:$G$1,0))</f>
        <v>Rob</v>
      </c>
      <c r="J758" t="str">
        <f>INDEX(products!$A$1:$G$49,MATCH(orders!$D758,products!$A$1:$A$49,0), MATCH(orders!J$1,products!$A$1:$G$1,0))</f>
        <v>D</v>
      </c>
      <c r="K758" s="1">
        <f>INDEX(products!$A$1:$G$49,MATCH(orders!$D758,products!$A$1:$A$49,0), MATCH(orders!K$1,products!$A$1:$G$1,0))</f>
        <v>1</v>
      </c>
      <c r="L758">
        <f>INDEX(products!$A$1:$G$49,MATCH(orders!$D758,products!$A$1:$A$49,0), 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 customers!$C$2:$C$1001,,0)=0,"",_xlfn.XLOOKUP(C759,customers!$A$2:$A$1001, customers!$C$2:$C$1001,,0))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 MATCH(orders!I$1,products!$A$1:$G$1,0))</f>
        <v>Ara</v>
      </c>
      <c r="J759" t="str">
        <f>INDEX(products!$A$1:$G$49,MATCH(orders!$D759,products!$A$1:$A$49,0), MATCH(orders!J$1,products!$A$1:$G$1,0))</f>
        <v>D</v>
      </c>
      <c r="K759" s="1">
        <f>INDEX(products!$A$1:$G$49,MATCH(orders!$D759,products!$A$1:$A$49,0), MATCH(orders!K$1,products!$A$1:$G$1,0))</f>
        <v>0.5</v>
      </c>
      <c r="L759">
        <f>INDEX(products!$A$1:$G$49,MATCH(orders!$D759,products!$A$1:$A$49,0), MATCH(orders!L$1,products!$A$1:$G$1,0))</f>
        <v>5.97</v>
      </c>
      <c r="M759">
        <f t="shared" si="33"/>
        <v>17.91</v>
      </c>
      <c r="N759" t="str">
        <f t="shared" si="34"/>
        <v>Arabika</v>
      </c>
      <c r="O759" t="str">
        <f t="shared" si="35"/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 customers!$C$2:$C$1001,,0)=0,"",_xlfn.XLOOKUP(C760,customers!$A$2:$A$1001, customers!$C$2:$C$1001,,0))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 MATCH(orders!I$1,products!$A$1:$G$1,0))</f>
        <v>Rob</v>
      </c>
      <c r="J760" t="str">
        <f>INDEX(products!$A$1:$G$49,MATCH(orders!$D760,products!$A$1:$A$49,0), MATCH(orders!J$1,products!$A$1:$G$1,0))</f>
        <v>D</v>
      </c>
      <c r="K760" s="1">
        <f>INDEX(products!$A$1:$G$49,MATCH(orders!$D760,products!$A$1:$A$49,0), MATCH(orders!K$1,products!$A$1:$G$1,0))</f>
        <v>1</v>
      </c>
      <c r="L760">
        <f>INDEX(products!$A$1:$G$49,MATCH(orders!$D760,products!$A$1:$A$49,0), 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 customers!$C$2:$C$1001,,0)=0,"",_xlfn.XLOOKUP(C761,customers!$A$2:$A$1001, customers!$C$2:$C$1001,,0))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 MATCH(orders!I$1,products!$A$1:$G$1,0))</f>
        <v>Lib</v>
      </c>
      <c r="J761" t="str">
        <f>INDEX(products!$A$1:$G$49,MATCH(orders!$D761,products!$A$1:$A$49,0), MATCH(orders!J$1,products!$A$1:$G$1,0))</f>
        <v>D</v>
      </c>
      <c r="K761" s="1">
        <f>INDEX(products!$A$1:$G$49,MATCH(orders!$D761,products!$A$1:$A$49,0), MATCH(orders!K$1,products!$A$1:$G$1,0))</f>
        <v>2.5</v>
      </c>
      <c r="L761">
        <f>INDEX(products!$A$1:$G$49,MATCH(orders!$D761,products!$A$1:$A$49,0), MATCH(orders!L$1,products!$A$1:$G$1,0))</f>
        <v>29.784999999999997</v>
      </c>
      <c r="M761">
        <f t="shared" si="33"/>
        <v>29.784999999999997</v>
      </c>
      <c r="N761" t="str">
        <f t="shared" si="34"/>
        <v>Liberika</v>
      </c>
      <c r="O761" t="str">
        <f t="shared" si="35"/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 customers!$C$2:$C$1001,,0)=0,"",_xlfn.XLOOKUP(C762,customers!$A$2:$A$1001, customers!$C$2:$C$1001,,0))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 MATCH(orders!I$1,products!$A$1:$G$1,0))</f>
        <v>Exc</v>
      </c>
      <c r="J762" t="str">
        <f>INDEX(products!$A$1:$G$49,MATCH(orders!$D762,products!$A$1:$A$49,0), MATCH(orders!J$1,products!$A$1:$G$1,0))</f>
        <v>L</v>
      </c>
      <c r="K762" s="1">
        <f>INDEX(products!$A$1:$G$49,MATCH(orders!$D762,products!$A$1:$A$49,0), MATCH(orders!K$1,products!$A$1:$G$1,0))</f>
        <v>0.5</v>
      </c>
      <c r="L762">
        <f>INDEX(products!$A$1:$G$49,MATCH(orders!$D762,products!$A$1:$A$49,0), 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 customers!$C$2:$C$1001,,0)=0,"",_xlfn.XLOOKUP(C763,customers!$A$2:$A$1001, customers!$C$2:$C$1001,,0))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 MATCH(orders!I$1,products!$A$1:$G$1,0))</f>
        <v>Exc</v>
      </c>
      <c r="J763" t="str">
        <f>INDEX(products!$A$1:$G$49,MATCH(orders!$D763,products!$A$1:$A$49,0), MATCH(orders!J$1,products!$A$1:$G$1,0))</f>
        <v>L</v>
      </c>
      <c r="K763" s="1">
        <f>INDEX(products!$A$1:$G$49,MATCH(orders!$D763,products!$A$1:$A$49,0), MATCH(orders!K$1,products!$A$1:$G$1,0))</f>
        <v>1</v>
      </c>
      <c r="L763">
        <f>INDEX(products!$A$1:$G$49,MATCH(orders!$D763,products!$A$1:$A$49,0), 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 customers!$C$2:$C$1001,,0)=0,"",_xlfn.XLOOKUP(C764,customers!$A$2:$A$1001, customers!$C$2:$C$1001,,0))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 MATCH(orders!I$1,products!$A$1:$G$1,0))</f>
        <v>Lib</v>
      </c>
      <c r="J764" t="str">
        <f>INDEX(products!$A$1:$G$49,MATCH(orders!$D764,products!$A$1:$A$49,0), MATCH(orders!J$1,products!$A$1:$G$1,0))</f>
        <v>M</v>
      </c>
      <c r="K764" s="1">
        <f>INDEX(products!$A$1:$G$49,MATCH(orders!$D764,products!$A$1:$A$49,0), MATCH(orders!K$1,products!$A$1:$G$1,0))</f>
        <v>0.5</v>
      </c>
      <c r="L764">
        <f>INDEX(products!$A$1:$G$49,MATCH(orders!$D764,products!$A$1:$A$49,0), MATCH(orders!L$1,products!$A$1:$G$1,0))</f>
        <v>8.73</v>
      </c>
      <c r="M764">
        <f t="shared" si="33"/>
        <v>43.650000000000006</v>
      </c>
      <c r="N764" t="str">
        <f t="shared" si="34"/>
        <v>Liberika</v>
      </c>
      <c r="O764" t="str">
        <f t="shared" si="35"/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 customers!$C$2:$C$1001,,0)=0,"",_xlfn.XLOOKUP(C765,customers!$A$2:$A$1001, customers!$C$2:$C$1001,,0))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 MATCH(orders!I$1,products!$A$1:$G$1,0))</f>
        <v>Ara</v>
      </c>
      <c r="J765" t="str">
        <f>INDEX(products!$A$1:$G$49,MATCH(orders!$D765,products!$A$1:$A$49,0), MATCH(orders!J$1,products!$A$1:$G$1,0))</f>
        <v>L</v>
      </c>
      <c r="K765" s="1">
        <f>INDEX(products!$A$1:$G$49,MATCH(orders!$D765,products!$A$1:$A$49,0), MATCH(orders!K$1,products!$A$1:$G$1,0))</f>
        <v>0.5</v>
      </c>
      <c r="L765">
        <f>INDEX(products!$A$1:$G$49,MATCH(orders!$D765,products!$A$1:$A$49,0), MATCH(orders!L$1,products!$A$1:$G$1,0))</f>
        <v>7.77</v>
      </c>
      <c r="M765">
        <f t="shared" si="33"/>
        <v>23.31</v>
      </c>
      <c r="N765" t="str">
        <f t="shared" si="34"/>
        <v>Arabika</v>
      </c>
      <c r="O765" t="str">
        <f t="shared" si="35"/>
        <v>Light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 customers!$C$2:$C$1001,,0)=0,"",_xlfn.XLOOKUP(C766,customers!$A$2:$A$1001, customers!$C$2:$C$1001,,0))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 MATCH(orders!I$1,products!$A$1:$G$1,0))</f>
        <v>Ara</v>
      </c>
      <c r="J766" t="str">
        <f>INDEX(products!$A$1:$G$49,MATCH(orders!$D766,products!$A$1:$A$49,0), MATCH(orders!J$1,products!$A$1:$G$1,0))</f>
        <v>L</v>
      </c>
      <c r="K766" s="1">
        <f>INDEX(products!$A$1:$G$49,MATCH(orders!$D766,products!$A$1:$A$49,0), MATCH(orders!K$1,products!$A$1:$G$1,0))</f>
        <v>2.5</v>
      </c>
      <c r="L766">
        <f>INDEX(products!$A$1:$G$49,MATCH(orders!$D766,products!$A$1:$A$49,0), MATCH(orders!L$1,products!$A$1:$G$1,0))</f>
        <v>29.784999999999997</v>
      </c>
      <c r="M766">
        <f t="shared" si="33"/>
        <v>178.70999999999998</v>
      </c>
      <c r="N766" t="str">
        <f t="shared" si="34"/>
        <v>Arabika</v>
      </c>
      <c r="O766" t="str">
        <f t="shared" si="35"/>
        <v>Light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 customers!$C$2:$C$1001,,0)=0,"",_xlfn.XLOOKUP(C767,customers!$A$2:$A$1001, customers!$C$2:$C$1001,,0))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 MATCH(orders!I$1,products!$A$1:$G$1,0))</f>
        <v>Rob</v>
      </c>
      <c r="J767" t="str">
        <f>INDEX(products!$A$1:$G$49,MATCH(orders!$D767,products!$A$1:$A$49,0), MATCH(orders!J$1,products!$A$1:$G$1,0))</f>
        <v>M</v>
      </c>
      <c r="K767" s="1">
        <f>INDEX(products!$A$1:$G$49,MATCH(orders!$D767,products!$A$1:$A$49,0), MATCH(orders!K$1,products!$A$1:$G$1,0))</f>
        <v>1</v>
      </c>
      <c r="L767">
        <f>INDEX(products!$A$1:$G$49,MATCH(orders!$D767,products!$A$1:$A$49,0), 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 customers!$C$2:$C$1001,,0)=0,"",_xlfn.XLOOKUP(C768,customers!$A$2:$A$1001, customers!$C$2:$C$1001,,0))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 MATCH(orders!I$1,products!$A$1:$G$1,0))</f>
        <v>Ara</v>
      </c>
      <c r="J768" t="str">
        <f>INDEX(products!$A$1:$G$49,MATCH(orders!$D768,products!$A$1:$A$49,0), MATCH(orders!J$1,products!$A$1:$G$1,0))</f>
        <v>L</v>
      </c>
      <c r="K768" s="1">
        <f>INDEX(products!$A$1:$G$49,MATCH(orders!$D768,products!$A$1:$A$49,0), MATCH(orders!K$1,products!$A$1:$G$1,0))</f>
        <v>0.5</v>
      </c>
      <c r="L768">
        <f>INDEX(products!$A$1:$G$49,MATCH(orders!$D768,products!$A$1:$A$49,0), MATCH(orders!L$1,products!$A$1:$G$1,0))</f>
        <v>7.77</v>
      </c>
      <c r="M768">
        <f t="shared" si="33"/>
        <v>15.54</v>
      </c>
      <c r="N768" t="str">
        <f t="shared" si="34"/>
        <v>Arabika</v>
      </c>
      <c r="O768" t="str">
        <f t="shared" si="35"/>
        <v>Light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 customers!$C$2:$C$1001,,0)=0,"",_xlfn.XLOOKUP(C769,customers!$A$2:$A$1001, customers!$C$2:$C$1001,,0))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 MATCH(orders!I$1,products!$A$1:$G$1,0))</f>
        <v>Ara</v>
      </c>
      <c r="J769" t="str">
        <f>INDEX(products!$A$1:$G$49,MATCH(orders!$D769,products!$A$1:$A$49,0), MATCH(orders!J$1,products!$A$1:$G$1,0))</f>
        <v>L</v>
      </c>
      <c r="K769" s="1">
        <f>INDEX(products!$A$1:$G$49,MATCH(orders!$D769,products!$A$1:$A$49,0), MATCH(orders!K$1,products!$A$1:$G$1,0))</f>
        <v>2.5</v>
      </c>
      <c r="L769">
        <f>INDEX(products!$A$1:$G$49,MATCH(orders!$D769,products!$A$1:$A$49,0), MATCH(orders!L$1,products!$A$1:$G$1,0))</f>
        <v>29.784999999999997</v>
      </c>
      <c r="M769">
        <f t="shared" si="33"/>
        <v>89.35499999999999</v>
      </c>
      <c r="N769" t="str">
        <f t="shared" si="34"/>
        <v>Arabika</v>
      </c>
      <c r="O769" t="str">
        <f t="shared" si="35"/>
        <v>Light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 customers!$C$2:$C$1001,,0)=0,"",_xlfn.XLOOKUP(C770,customers!$A$2:$A$1001, customers!$C$2:$C$1001,,0))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 MATCH(orders!I$1,products!$A$1:$G$1,0))</f>
        <v>Rob</v>
      </c>
      <c r="J770" t="str">
        <f>INDEX(products!$A$1:$G$49,MATCH(orders!$D770,products!$A$1:$A$49,0), MATCH(orders!J$1,products!$A$1:$G$1,0))</f>
        <v>L</v>
      </c>
      <c r="K770" s="1">
        <f>INDEX(products!$A$1:$G$49,MATCH(orders!$D770,products!$A$1:$A$49,0), MATCH(orders!K$1,products!$A$1:$G$1,0))</f>
        <v>1</v>
      </c>
      <c r="L770">
        <f>INDEX(products!$A$1:$G$49,MATCH(orders!$D770,products!$A$1:$A$49,0), 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 customers!$C$2:$C$1001,,0)=0,"",_xlfn.XLOOKUP(C771,customers!$A$2:$A$1001, customers!$C$2:$C$1001,,0))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 MATCH(orders!I$1,products!$A$1:$G$1,0))</f>
        <v>Rob</v>
      </c>
      <c r="J771" t="str">
        <f>INDEX(products!$A$1:$G$49,MATCH(orders!$D771,products!$A$1:$A$49,0), MATCH(orders!J$1,products!$A$1:$G$1,0))</f>
        <v>M</v>
      </c>
      <c r="K771" s="1">
        <f>INDEX(products!$A$1:$G$49,MATCH(orders!$D771,products!$A$1:$A$49,0), MATCH(orders!K$1,products!$A$1:$G$1,0))</f>
        <v>2.5</v>
      </c>
      <c r="L771">
        <f>INDEX(products!$A$1:$G$49,MATCH(orders!$D771,products!$A$1:$A$49,0), 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IF(I771="Rob","Robusta", IF(I771="Exc","Excelsa", IF(I771="Ara","Arabika",IF(I771="Lib","Liberika"))))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 customers!$C$2:$C$1001,,0)=0,"",_xlfn.XLOOKUP(C772,customers!$A$2:$A$1001, customers!$C$2:$C$1001,,0))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 MATCH(orders!I$1,products!$A$1:$G$1,0))</f>
        <v>Ara</v>
      </c>
      <c r="J772" t="str">
        <f>INDEX(products!$A$1:$G$49,MATCH(orders!$D772,products!$A$1:$A$49,0), MATCH(orders!J$1,products!$A$1:$G$1,0))</f>
        <v>D</v>
      </c>
      <c r="K772" s="1">
        <f>INDEX(products!$A$1:$G$49,MATCH(orders!$D772,products!$A$1:$A$49,0), MATCH(orders!K$1,products!$A$1:$G$1,0))</f>
        <v>1</v>
      </c>
      <c r="L772">
        <f>INDEX(products!$A$1:$G$49,MATCH(orders!$D772,products!$A$1:$A$49,0), MATCH(orders!L$1,products!$A$1:$G$1,0))</f>
        <v>9.9499999999999993</v>
      </c>
      <c r="M772">
        <f t="shared" si="36"/>
        <v>9.9499999999999993</v>
      </c>
      <c r="N772" t="str">
        <f t="shared" si="37"/>
        <v>Arabika</v>
      </c>
      <c r="O772" t="str">
        <f t="shared" si="38"/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 customers!$C$2:$C$1001,,0)=0,"",_xlfn.XLOOKUP(C773,customers!$A$2:$A$1001, customers!$C$2:$C$1001,,0))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 MATCH(orders!I$1,products!$A$1:$G$1,0))</f>
        <v>Rob</v>
      </c>
      <c r="J773" t="str">
        <f>INDEX(products!$A$1:$G$49,MATCH(orders!$D773,products!$A$1:$A$49,0), MATCH(orders!J$1,products!$A$1:$G$1,0))</f>
        <v>L</v>
      </c>
      <c r="K773" s="1">
        <f>INDEX(products!$A$1:$G$49,MATCH(orders!$D773,products!$A$1:$A$49,0), MATCH(orders!K$1,products!$A$1:$G$1,0))</f>
        <v>0.5</v>
      </c>
      <c r="L773">
        <f>INDEX(products!$A$1:$G$49,MATCH(orders!$D773,products!$A$1:$A$49,0), 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 customers!$C$2:$C$1001,,0)=0,"",_xlfn.XLOOKUP(C774,customers!$A$2:$A$1001, customers!$C$2:$C$1001,,0))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 MATCH(orders!I$1,products!$A$1:$G$1,0))</f>
        <v>Exc</v>
      </c>
      <c r="J774" t="str">
        <f>INDEX(products!$A$1:$G$49,MATCH(orders!$D774,products!$A$1:$A$49,0), MATCH(orders!J$1,products!$A$1:$G$1,0))</f>
        <v>M</v>
      </c>
      <c r="K774" s="1">
        <f>INDEX(products!$A$1:$G$49,MATCH(orders!$D774,products!$A$1:$A$49,0), MATCH(orders!K$1,products!$A$1:$G$1,0))</f>
        <v>1</v>
      </c>
      <c r="L774">
        <f>INDEX(products!$A$1:$G$49,MATCH(orders!$D774,products!$A$1:$A$49,0), 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 customers!$C$2:$C$1001,,0)=0,"",_xlfn.XLOOKUP(C775,customers!$A$2:$A$1001, customers!$C$2:$C$1001,,0))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 MATCH(orders!I$1,products!$A$1:$G$1,0))</f>
        <v>Lib</v>
      </c>
      <c r="J775" t="str">
        <f>INDEX(products!$A$1:$G$49,MATCH(orders!$D775,products!$A$1:$A$49,0), MATCH(orders!J$1,products!$A$1:$G$1,0))</f>
        <v>M</v>
      </c>
      <c r="K775" s="1">
        <f>INDEX(products!$A$1:$G$49,MATCH(orders!$D775,products!$A$1:$A$49,0), MATCH(orders!K$1,products!$A$1:$G$1,0))</f>
        <v>0.2</v>
      </c>
      <c r="L775">
        <f>INDEX(products!$A$1:$G$49,MATCH(orders!$D775,products!$A$1:$A$49,0), MATCH(orders!L$1,products!$A$1:$G$1,0))</f>
        <v>4.3650000000000002</v>
      </c>
      <c r="M775">
        <f t="shared" si="36"/>
        <v>8.73</v>
      </c>
      <c r="N775" t="str">
        <f t="shared" si="37"/>
        <v>Liberika</v>
      </c>
      <c r="O775" t="str">
        <f t="shared" si="38"/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 customers!$C$2:$C$1001,,0)=0,"",_xlfn.XLOOKUP(C776,customers!$A$2:$A$1001, customers!$C$2:$C$1001,,0))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 MATCH(orders!I$1,products!$A$1:$G$1,0))</f>
        <v>Rob</v>
      </c>
      <c r="J776" t="str">
        <f>INDEX(products!$A$1:$G$49,MATCH(orders!$D776,products!$A$1:$A$49,0), MATCH(orders!J$1,products!$A$1:$G$1,0))</f>
        <v>M</v>
      </c>
      <c r="K776" s="1">
        <f>INDEX(products!$A$1:$G$49,MATCH(orders!$D776,products!$A$1:$A$49,0), MATCH(orders!K$1,products!$A$1:$G$1,0))</f>
        <v>1</v>
      </c>
      <c r="L776">
        <f>INDEX(products!$A$1:$G$49,MATCH(orders!$D776,products!$A$1:$A$49,0), 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 customers!$C$2:$C$1001,,0)=0,"",_xlfn.XLOOKUP(C777,customers!$A$2:$A$1001, customers!$C$2:$C$1001,,0))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 MATCH(orders!I$1,products!$A$1:$G$1,0))</f>
        <v>Exc</v>
      </c>
      <c r="J777" t="str">
        <f>INDEX(products!$A$1:$G$49,MATCH(orders!$D777,products!$A$1:$A$49,0), MATCH(orders!J$1,products!$A$1:$G$1,0))</f>
        <v>L</v>
      </c>
      <c r="K777" s="1">
        <f>INDEX(products!$A$1:$G$49,MATCH(orders!$D777,products!$A$1:$A$49,0), MATCH(orders!K$1,products!$A$1:$G$1,0))</f>
        <v>0.5</v>
      </c>
      <c r="L777">
        <f>INDEX(products!$A$1:$G$49,MATCH(orders!$D777,products!$A$1:$A$49,0), 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 customers!$C$2:$C$1001,,0)=0,"",_xlfn.XLOOKUP(C778,customers!$A$2:$A$1001, customers!$C$2:$C$1001,,0))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 MATCH(orders!I$1,products!$A$1:$G$1,0))</f>
        <v>Ara</v>
      </c>
      <c r="J778" t="str">
        <f>INDEX(products!$A$1:$G$49,MATCH(orders!$D778,products!$A$1:$A$49,0), MATCH(orders!J$1,products!$A$1:$G$1,0))</f>
        <v>M</v>
      </c>
      <c r="K778" s="1">
        <f>INDEX(products!$A$1:$G$49,MATCH(orders!$D778,products!$A$1:$A$49,0), MATCH(orders!K$1,products!$A$1:$G$1,0))</f>
        <v>0.5</v>
      </c>
      <c r="L778">
        <f>INDEX(products!$A$1:$G$49,MATCH(orders!$D778,products!$A$1:$A$49,0), MATCH(orders!L$1,products!$A$1:$G$1,0))</f>
        <v>6.75</v>
      </c>
      <c r="M778">
        <f t="shared" si="36"/>
        <v>20.25</v>
      </c>
      <c r="N778" t="str">
        <f t="shared" si="37"/>
        <v>Arabika</v>
      </c>
      <c r="O778" t="str">
        <f t="shared" si="38"/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 customers!$C$2:$C$1001,,0)=0,"",_xlfn.XLOOKUP(C779,customers!$A$2:$A$1001, customers!$C$2:$C$1001,,0))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 MATCH(orders!I$1,products!$A$1:$G$1,0))</f>
        <v>Ara</v>
      </c>
      <c r="J779" t="str">
        <f>INDEX(products!$A$1:$G$49,MATCH(orders!$D779,products!$A$1:$A$49,0), MATCH(orders!J$1,products!$A$1:$G$1,0))</f>
        <v>L</v>
      </c>
      <c r="K779" s="1">
        <f>INDEX(products!$A$1:$G$49,MATCH(orders!$D779,products!$A$1:$A$49,0), MATCH(orders!K$1,products!$A$1:$G$1,0))</f>
        <v>2.5</v>
      </c>
      <c r="L779">
        <f>INDEX(products!$A$1:$G$49,MATCH(orders!$D779,products!$A$1:$A$49,0), MATCH(orders!L$1,products!$A$1:$G$1,0))</f>
        <v>29.784999999999997</v>
      </c>
      <c r="M779">
        <f t="shared" si="36"/>
        <v>59.569999999999993</v>
      </c>
      <c r="N779" t="str">
        <f t="shared" si="37"/>
        <v>Arabika</v>
      </c>
      <c r="O779" t="str">
        <f t="shared" si="38"/>
        <v>Light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 customers!$C$2:$C$1001,,0)=0,"",_xlfn.XLOOKUP(C780,customers!$A$2:$A$1001, customers!$C$2:$C$1001,,0))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 MATCH(orders!I$1,products!$A$1:$G$1,0))</f>
        <v>Lib</v>
      </c>
      <c r="J780" t="str">
        <f>INDEX(products!$A$1:$G$49,MATCH(orders!$D780,products!$A$1:$A$49,0), MATCH(orders!J$1,products!$A$1:$G$1,0))</f>
        <v>L</v>
      </c>
      <c r="K780" s="1">
        <f>INDEX(products!$A$1:$G$49,MATCH(orders!$D780,products!$A$1:$A$49,0), MATCH(orders!K$1,products!$A$1:$G$1,0))</f>
        <v>0.5</v>
      </c>
      <c r="L780">
        <f>INDEX(products!$A$1:$G$49,MATCH(orders!$D780,products!$A$1:$A$49,0), MATCH(orders!L$1,products!$A$1:$G$1,0))</f>
        <v>9.51</v>
      </c>
      <c r="M780">
        <f t="shared" si="36"/>
        <v>19.02</v>
      </c>
      <c r="N780" t="str">
        <f t="shared" si="37"/>
        <v>Liberika</v>
      </c>
      <c r="O780" t="str">
        <f t="shared" si="38"/>
        <v>Light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 customers!$C$2:$C$1001,,0)=0,"",_xlfn.XLOOKUP(C781,customers!$A$2:$A$1001, customers!$C$2:$C$1001,,0))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 MATCH(orders!I$1,products!$A$1:$G$1,0))</f>
        <v>Lib</v>
      </c>
      <c r="J781" t="str">
        <f>INDEX(products!$A$1:$G$49,MATCH(orders!$D781,products!$A$1:$A$49,0), MATCH(orders!J$1,products!$A$1:$G$1,0))</f>
        <v>D</v>
      </c>
      <c r="K781" s="1">
        <f>INDEX(products!$A$1:$G$49,MATCH(orders!$D781,products!$A$1:$A$49,0), MATCH(orders!K$1,products!$A$1:$G$1,0))</f>
        <v>1</v>
      </c>
      <c r="L781">
        <f>INDEX(products!$A$1:$G$49,MATCH(orders!$D781,products!$A$1:$A$49,0), MATCH(orders!L$1,products!$A$1:$G$1,0))</f>
        <v>12.95</v>
      </c>
      <c r="M781">
        <f t="shared" si="36"/>
        <v>77.699999999999989</v>
      </c>
      <c r="N781" t="str">
        <f t="shared" si="37"/>
        <v>Liberika</v>
      </c>
      <c r="O781" t="str">
        <f t="shared" si="38"/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 customers!$C$2:$C$1001,,0)=0,"",_xlfn.XLOOKUP(C782,customers!$A$2:$A$1001, customers!$C$2:$C$1001,,0))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 MATCH(orders!I$1,products!$A$1:$G$1,0))</f>
        <v>Exc</v>
      </c>
      <c r="J782" t="str">
        <f>INDEX(products!$A$1:$G$49,MATCH(orders!$D782,products!$A$1:$A$49,0), MATCH(orders!J$1,products!$A$1:$G$1,0))</f>
        <v>M</v>
      </c>
      <c r="K782" s="1">
        <f>INDEX(products!$A$1:$G$49,MATCH(orders!$D782,products!$A$1:$A$49,0), MATCH(orders!K$1,products!$A$1:$G$1,0))</f>
        <v>1</v>
      </c>
      <c r="L782">
        <f>INDEX(products!$A$1:$G$49,MATCH(orders!$D782,products!$A$1:$A$49,0), 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 customers!$C$2:$C$1001,,0)=0,"",_xlfn.XLOOKUP(C783,customers!$A$2:$A$1001, customers!$C$2:$C$1001,,0))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 MATCH(orders!I$1,products!$A$1:$G$1,0))</f>
        <v>Lib</v>
      </c>
      <c r="J783" t="str">
        <f>INDEX(products!$A$1:$G$49,MATCH(orders!$D783,products!$A$1:$A$49,0), MATCH(orders!J$1,products!$A$1:$G$1,0))</f>
        <v>L</v>
      </c>
      <c r="K783" s="1">
        <f>INDEX(products!$A$1:$G$49,MATCH(orders!$D783,products!$A$1:$A$49,0), MATCH(orders!K$1,products!$A$1:$G$1,0))</f>
        <v>2.5</v>
      </c>
      <c r="L783">
        <f>INDEX(products!$A$1:$G$49,MATCH(orders!$D783,products!$A$1:$A$49,0), MATCH(orders!L$1,products!$A$1:$G$1,0))</f>
        <v>36.454999999999998</v>
      </c>
      <c r="M783">
        <f t="shared" si="36"/>
        <v>145.82</v>
      </c>
      <c r="N783" t="str">
        <f t="shared" si="37"/>
        <v>Liberika</v>
      </c>
      <c r="O783" t="str">
        <f t="shared" si="38"/>
        <v>Light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 customers!$C$2:$C$1001,,0)=0,"",_xlfn.XLOOKUP(C784,customers!$A$2:$A$1001, customers!$C$2:$C$1001,,0))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 MATCH(orders!I$1,products!$A$1:$G$1,0))</f>
        <v>Exc</v>
      </c>
      <c r="J784" t="str">
        <f>INDEX(products!$A$1:$G$49,MATCH(orders!$D784,products!$A$1:$A$49,0), MATCH(orders!J$1,products!$A$1:$G$1,0))</f>
        <v>L</v>
      </c>
      <c r="K784" s="1">
        <f>INDEX(products!$A$1:$G$49,MATCH(orders!$D784,products!$A$1:$A$49,0), MATCH(orders!K$1,products!$A$1:$G$1,0))</f>
        <v>0.2</v>
      </c>
      <c r="L784">
        <f>INDEX(products!$A$1:$G$49,MATCH(orders!$D784,products!$A$1:$A$49,0), 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 customers!$C$2:$C$1001,,0)=0,"",_xlfn.XLOOKUP(C785,customers!$A$2:$A$1001, customers!$C$2:$C$1001,,0))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 MATCH(orders!I$1,products!$A$1:$G$1,0))</f>
        <v>Lib</v>
      </c>
      <c r="J785" t="str">
        <f>INDEX(products!$A$1:$G$49,MATCH(orders!$D785,products!$A$1:$A$49,0), MATCH(orders!J$1,products!$A$1:$G$1,0))</f>
        <v>M</v>
      </c>
      <c r="K785" s="1">
        <f>INDEX(products!$A$1:$G$49,MATCH(orders!$D785,products!$A$1:$A$49,0), MATCH(orders!K$1,products!$A$1:$G$1,0))</f>
        <v>0.5</v>
      </c>
      <c r="L785">
        <f>INDEX(products!$A$1:$G$49,MATCH(orders!$D785,products!$A$1:$A$49,0), MATCH(orders!L$1,products!$A$1:$G$1,0))</f>
        <v>8.73</v>
      </c>
      <c r="M785">
        <f t="shared" si="36"/>
        <v>43.650000000000006</v>
      </c>
      <c r="N785" t="str">
        <f t="shared" si="37"/>
        <v>Liberika</v>
      </c>
      <c r="O785" t="str">
        <f t="shared" si="38"/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 customers!$C$2:$C$1001,,0)=0,"",_xlfn.XLOOKUP(C786,customers!$A$2:$A$1001, customers!$C$2:$C$1001,,0))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 MATCH(orders!I$1,products!$A$1:$G$1,0))</f>
        <v>Lib</v>
      </c>
      <c r="J786" t="str">
        <f>INDEX(products!$A$1:$G$49,MATCH(orders!$D786,products!$A$1:$A$49,0), MATCH(orders!J$1,products!$A$1:$G$1,0))</f>
        <v>L</v>
      </c>
      <c r="K786" s="1">
        <f>INDEX(products!$A$1:$G$49,MATCH(orders!$D786,products!$A$1:$A$49,0), MATCH(orders!K$1,products!$A$1:$G$1,0))</f>
        <v>1</v>
      </c>
      <c r="L786">
        <f>INDEX(products!$A$1:$G$49,MATCH(orders!$D786,products!$A$1:$A$49,0), MATCH(orders!L$1,products!$A$1:$G$1,0))</f>
        <v>15.85</v>
      </c>
      <c r="M786">
        <f t="shared" si="36"/>
        <v>31.7</v>
      </c>
      <c r="N786" t="str">
        <f t="shared" si="37"/>
        <v>Liberika</v>
      </c>
      <c r="O786" t="str">
        <f t="shared" si="38"/>
        <v>Light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 customers!$C$2:$C$1001,,0)=0,"",_xlfn.XLOOKUP(C787,customers!$A$2:$A$1001, customers!$C$2:$C$1001,,0))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 MATCH(orders!I$1,products!$A$1:$G$1,0))</f>
        <v>Ara</v>
      </c>
      <c r="J787" t="str">
        <f>INDEX(products!$A$1:$G$49,MATCH(orders!$D787,products!$A$1:$A$49,0), MATCH(orders!J$1,products!$A$1:$G$1,0))</f>
        <v>D</v>
      </c>
      <c r="K787" s="1">
        <f>INDEX(products!$A$1:$G$49,MATCH(orders!$D787,products!$A$1:$A$49,0), MATCH(orders!K$1,products!$A$1:$G$1,0))</f>
        <v>2.5</v>
      </c>
      <c r="L787">
        <f>INDEX(products!$A$1:$G$49,MATCH(orders!$D787,products!$A$1:$A$49,0), MATCH(orders!L$1,products!$A$1:$G$1,0))</f>
        <v>22.884999999999998</v>
      </c>
      <c r="M787">
        <f t="shared" si="36"/>
        <v>22.884999999999998</v>
      </c>
      <c r="N787" t="str">
        <f t="shared" si="37"/>
        <v>Arabika</v>
      </c>
      <c r="O787" t="str">
        <f t="shared" si="38"/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 customers!$C$2:$C$1001,,0)=0,"",_xlfn.XLOOKUP(C788,customers!$A$2:$A$1001, customers!$C$2:$C$1001,,0))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 MATCH(orders!I$1,products!$A$1:$G$1,0))</f>
        <v>Exc</v>
      </c>
      <c r="J788" t="str">
        <f>INDEX(products!$A$1:$G$49,MATCH(orders!$D788,products!$A$1:$A$49,0), MATCH(orders!J$1,products!$A$1:$G$1,0))</f>
        <v>D</v>
      </c>
      <c r="K788" s="1">
        <f>INDEX(products!$A$1:$G$49,MATCH(orders!$D788,products!$A$1:$A$49,0), MATCH(orders!K$1,products!$A$1:$G$1,0))</f>
        <v>2.5</v>
      </c>
      <c r="L788">
        <f>INDEX(products!$A$1:$G$49,MATCH(orders!$D788,products!$A$1:$A$49,0), 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 customers!$C$2:$C$1001,,0)=0,"",_xlfn.XLOOKUP(C789,customers!$A$2:$A$1001, customers!$C$2:$C$1001,,0))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 MATCH(orders!I$1,products!$A$1:$G$1,0))</f>
        <v>Exc</v>
      </c>
      <c r="J789" t="str">
        <f>INDEX(products!$A$1:$G$49,MATCH(orders!$D789,products!$A$1:$A$49,0), MATCH(orders!J$1,products!$A$1:$G$1,0))</f>
        <v>M</v>
      </c>
      <c r="K789" s="1">
        <f>INDEX(products!$A$1:$G$49,MATCH(orders!$D789,products!$A$1:$A$49,0), MATCH(orders!K$1,products!$A$1:$G$1,0))</f>
        <v>1</v>
      </c>
      <c r="L789">
        <f>INDEX(products!$A$1:$G$49,MATCH(orders!$D789,products!$A$1:$A$49,0), 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 customers!$C$2:$C$1001,,0)=0,"",_xlfn.XLOOKUP(C790,customers!$A$2:$A$1001, customers!$C$2:$C$1001,,0))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 MATCH(orders!I$1,products!$A$1:$G$1,0))</f>
        <v>Rob</v>
      </c>
      <c r="J790" t="str">
        <f>INDEX(products!$A$1:$G$49,MATCH(orders!$D790,products!$A$1:$A$49,0), MATCH(orders!J$1,products!$A$1:$G$1,0))</f>
        <v>M</v>
      </c>
      <c r="K790" s="1">
        <f>INDEX(products!$A$1:$G$49,MATCH(orders!$D790,products!$A$1:$A$49,0), MATCH(orders!K$1,products!$A$1:$G$1,0))</f>
        <v>2.5</v>
      </c>
      <c r="L790">
        <f>INDEX(products!$A$1:$G$49,MATCH(orders!$D790,products!$A$1:$A$49,0), 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 customers!$C$2:$C$1001,,0)=0,"",_xlfn.XLOOKUP(C791,customers!$A$2:$A$1001, customers!$C$2:$C$1001,,0))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 MATCH(orders!I$1,products!$A$1:$G$1,0))</f>
        <v>Ara</v>
      </c>
      <c r="J791" t="str">
        <f>INDEX(products!$A$1:$G$49,MATCH(orders!$D791,products!$A$1:$A$49,0), MATCH(orders!J$1,products!$A$1:$G$1,0))</f>
        <v>L</v>
      </c>
      <c r="K791" s="1">
        <f>INDEX(products!$A$1:$G$49,MATCH(orders!$D791,products!$A$1:$A$49,0), MATCH(orders!K$1,products!$A$1:$G$1,0))</f>
        <v>1</v>
      </c>
      <c r="L791">
        <f>INDEX(products!$A$1:$G$49,MATCH(orders!$D791,products!$A$1:$A$49,0), MATCH(orders!L$1,products!$A$1:$G$1,0))</f>
        <v>12.95</v>
      </c>
      <c r="M791">
        <f t="shared" si="36"/>
        <v>77.699999999999989</v>
      </c>
      <c r="N791" t="str">
        <f t="shared" si="37"/>
        <v>Arabika</v>
      </c>
      <c r="O791" t="str">
        <f t="shared" si="38"/>
        <v>Light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 customers!$C$2:$C$1001,,0)=0,"",_xlfn.XLOOKUP(C792,customers!$A$2:$A$1001, customers!$C$2:$C$1001,,0))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 MATCH(orders!I$1,products!$A$1:$G$1,0))</f>
        <v>Ara</v>
      </c>
      <c r="J792" t="str">
        <f>INDEX(products!$A$1:$G$49,MATCH(orders!$D792,products!$A$1:$A$49,0), MATCH(orders!J$1,products!$A$1:$G$1,0))</f>
        <v>L</v>
      </c>
      <c r="K792" s="1">
        <f>INDEX(products!$A$1:$G$49,MATCH(orders!$D792,products!$A$1:$A$49,0), MATCH(orders!K$1,products!$A$1:$G$1,0))</f>
        <v>0.5</v>
      </c>
      <c r="L792">
        <f>INDEX(products!$A$1:$G$49,MATCH(orders!$D792,products!$A$1:$A$49,0), MATCH(orders!L$1,products!$A$1:$G$1,0))</f>
        <v>7.77</v>
      </c>
      <c r="M792">
        <f t="shared" si="36"/>
        <v>23.31</v>
      </c>
      <c r="N792" t="str">
        <f t="shared" si="37"/>
        <v>Arabika</v>
      </c>
      <c r="O792" t="str">
        <f t="shared" si="38"/>
        <v>Light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 customers!$C$2:$C$1001,,0)=0,"",_xlfn.XLOOKUP(C793,customers!$A$2:$A$1001, customers!$C$2:$C$1001,,0))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 MATCH(orders!I$1,products!$A$1:$G$1,0))</f>
        <v>Lib</v>
      </c>
      <c r="J793" t="str">
        <f>INDEX(products!$A$1:$G$49,MATCH(orders!$D793,products!$A$1:$A$49,0), MATCH(orders!J$1,products!$A$1:$G$1,0))</f>
        <v>L</v>
      </c>
      <c r="K793" s="1">
        <f>INDEX(products!$A$1:$G$49,MATCH(orders!$D793,products!$A$1:$A$49,0), MATCH(orders!K$1,products!$A$1:$G$1,0))</f>
        <v>0.2</v>
      </c>
      <c r="L793">
        <f>INDEX(products!$A$1:$G$49,MATCH(orders!$D793,products!$A$1:$A$49,0), MATCH(orders!L$1,products!$A$1:$G$1,0))</f>
        <v>4.7549999999999999</v>
      </c>
      <c r="M793">
        <f t="shared" si="36"/>
        <v>23.774999999999999</v>
      </c>
      <c r="N793" t="str">
        <f t="shared" si="37"/>
        <v>Liberika</v>
      </c>
      <c r="O793" t="str">
        <f t="shared" si="38"/>
        <v>Light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 customers!$C$2:$C$1001,,0)=0,"",_xlfn.XLOOKUP(C794,customers!$A$2:$A$1001, customers!$C$2:$C$1001,,0))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 MATCH(orders!I$1,products!$A$1:$G$1,0))</f>
        <v>Lib</v>
      </c>
      <c r="J794" t="str">
        <f>INDEX(products!$A$1:$G$49,MATCH(orders!$D794,products!$A$1:$A$49,0), MATCH(orders!J$1,products!$A$1:$G$1,0))</f>
        <v>M</v>
      </c>
      <c r="K794" s="1">
        <f>INDEX(products!$A$1:$G$49,MATCH(orders!$D794,products!$A$1:$A$49,0), MATCH(orders!K$1,products!$A$1:$G$1,0))</f>
        <v>0.5</v>
      </c>
      <c r="L794">
        <f>INDEX(products!$A$1:$G$49,MATCH(orders!$D794,products!$A$1:$A$49,0), MATCH(orders!L$1,products!$A$1:$G$1,0))</f>
        <v>8.73</v>
      </c>
      <c r="M794">
        <f t="shared" si="36"/>
        <v>52.38</v>
      </c>
      <c r="N794" t="str">
        <f t="shared" si="37"/>
        <v>Liberika</v>
      </c>
      <c r="O794" t="str">
        <f t="shared" si="38"/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 customers!$C$2:$C$1001,,0)=0,"",_xlfn.XLOOKUP(C795,customers!$A$2:$A$1001, customers!$C$2:$C$1001,,0))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 MATCH(orders!I$1,products!$A$1:$G$1,0))</f>
        <v>Rob</v>
      </c>
      <c r="J795" t="str">
        <f>INDEX(products!$A$1:$G$49,MATCH(orders!$D795,products!$A$1:$A$49,0), MATCH(orders!J$1,products!$A$1:$G$1,0))</f>
        <v>L</v>
      </c>
      <c r="K795" s="1">
        <f>INDEX(products!$A$1:$G$49,MATCH(orders!$D795,products!$A$1:$A$49,0), MATCH(orders!K$1,products!$A$1:$G$1,0))</f>
        <v>0.2</v>
      </c>
      <c r="L795">
        <f>INDEX(products!$A$1:$G$49,MATCH(orders!$D795,products!$A$1:$A$49,0), 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 customers!$C$2:$C$1001,,0)=0,"",_xlfn.XLOOKUP(C796,customers!$A$2:$A$1001, customers!$C$2:$C$1001,,0))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 MATCH(orders!I$1,products!$A$1:$G$1,0))</f>
        <v>Ara</v>
      </c>
      <c r="J796" t="str">
        <f>INDEX(products!$A$1:$G$49,MATCH(orders!$D796,products!$A$1:$A$49,0), MATCH(orders!J$1,products!$A$1:$G$1,0))</f>
        <v>L</v>
      </c>
      <c r="K796" s="1">
        <f>INDEX(products!$A$1:$G$49,MATCH(orders!$D796,products!$A$1:$A$49,0), MATCH(orders!K$1,products!$A$1:$G$1,0))</f>
        <v>2.5</v>
      </c>
      <c r="L796">
        <f>INDEX(products!$A$1:$G$49,MATCH(orders!$D796,products!$A$1:$A$49,0), MATCH(orders!L$1,products!$A$1:$G$1,0))</f>
        <v>29.784999999999997</v>
      </c>
      <c r="M796">
        <f t="shared" si="36"/>
        <v>148.92499999999998</v>
      </c>
      <c r="N796" t="str">
        <f t="shared" si="37"/>
        <v>Arabika</v>
      </c>
      <c r="O796" t="str">
        <f t="shared" si="38"/>
        <v>Light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 customers!$C$2:$C$1001,,0)=0,"",_xlfn.XLOOKUP(C797,customers!$A$2:$A$1001, customers!$C$2:$C$1001,,0))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 MATCH(orders!I$1,products!$A$1:$G$1,0))</f>
        <v>Rob</v>
      </c>
      <c r="J797" t="str">
        <f>INDEX(products!$A$1:$G$49,MATCH(orders!$D797,products!$A$1:$A$49,0), MATCH(orders!J$1,products!$A$1:$G$1,0))</f>
        <v>L</v>
      </c>
      <c r="K797" s="1">
        <f>INDEX(products!$A$1:$G$49,MATCH(orders!$D797,products!$A$1:$A$49,0), MATCH(orders!K$1,products!$A$1:$G$1,0))</f>
        <v>0.5</v>
      </c>
      <c r="L797">
        <f>INDEX(products!$A$1:$G$49,MATCH(orders!$D797,products!$A$1:$A$49,0), 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 customers!$C$2:$C$1001,,0)=0,"",_xlfn.XLOOKUP(C798,customers!$A$2:$A$1001, customers!$C$2:$C$1001,,0))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 MATCH(orders!I$1,products!$A$1:$G$1,0))</f>
        <v>Lib</v>
      </c>
      <c r="J798" t="str">
        <f>INDEX(products!$A$1:$G$49,MATCH(orders!$D798,products!$A$1:$A$49,0), MATCH(orders!J$1,products!$A$1:$G$1,0))</f>
        <v>L</v>
      </c>
      <c r="K798" s="1">
        <f>INDEX(products!$A$1:$G$49,MATCH(orders!$D798,products!$A$1:$A$49,0), MATCH(orders!K$1,products!$A$1:$G$1,0))</f>
        <v>0.5</v>
      </c>
      <c r="L798">
        <f>INDEX(products!$A$1:$G$49,MATCH(orders!$D798,products!$A$1:$A$49,0), MATCH(orders!L$1,products!$A$1:$G$1,0))</f>
        <v>9.51</v>
      </c>
      <c r="M798">
        <f t="shared" si="36"/>
        <v>9.51</v>
      </c>
      <c r="N798" t="str">
        <f t="shared" si="37"/>
        <v>Liberika</v>
      </c>
      <c r="O798" t="str">
        <f t="shared" si="38"/>
        <v>Light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 customers!$C$2:$C$1001,,0)=0,"",_xlfn.XLOOKUP(C799,customers!$A$2:$A$1001, customers!$C$2:$C$1001,,0))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 MATCH(orders!I$1,products!$A$1:$G$1,0))</f>
        <v>Ara</v>
      </c>
      <c r="J799" t="str">
        <f>INDEX(products!$A$1:$G$49,MATCH(orders!$D799,products!$A$1:$A$49,0), MATCH(orders!J$1,products!$A$1:$G$1,0))</f>
        <v>L</v>
      </c>
      <c r="K799" s="1">
        <f>INDEX(products!$A$1:$G$49,MATCH(orders!$D799,products!$A$1:$A$49,0), MATCH(orders!K$1,products!$A$1:$G$1,0))</f>
        <v>0.5</v>
      </c>
      <c r="L799">
        <f>INDEX(products!$A$1:$G$49,MATCH(orders!$D799,products!$A$1:$A$49,0), MATCH(orders!L$1,products!$A$1:$G$1,0))</f>
        <v>7.77</v>
      </c>
      <c r="M799">
        <f t="shared" si="36"/>
        <v>31.08</v>
      </c>
      <c r="N799" t="str">
        <f t="shared" si="37"/>
        <v>Arabika</v>
      </c>
      <c r="O799" t="str">
        <f t="shared" si="38"/>
        <v>Light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 customers!$C$2:$C$1001,,0)=0,"",_xlfn.XLOOKUP(C800,customers!$A$2:$A$1001, customers!$C$2:$C$1001,,0))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 MATCH(orders!I$1,products!$A$1:$G$1,0))</f>
        <v>Rob</v>
      </c>
      <c r="J800" t="str">
        <f>INDEX(products!$A$1:$G$49,MATCH(orders!$D800,products!$A$1:$A$49,0), MATCH(orders!J$1,products!$A$1:$G$1,0))</f>
        <v>D</v>
      </c>
      <c r="K800" s="1">
        <f>INDEX(products!$A$1:$G$49,MATCH(orders!$D800,products!$A$1:$A$49,0), MATCH(orders!K$1,products!$A$1:$G$1,0))</f>
        <v>0.2</v>
      </c>
      <c r="L800">
        <f>INDEX(products!$A$1:$G$49,MATCH(orders!$D800,products!$A$1:$A$49,0), 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 customers!$C$2:$C$1001,,0)=0,"",_xlfn.XLOOKUP(C801,customers!$A$2:$A$1001, customers!$C$2:$C$1001,,0))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 MATCH(orders!I$1,products!$A$1:$G$1,0))</f>
        <v>Exc</v>
      </c>
      <c r="J801" t="str">
        <f>INDEX(products!$A$1:$G$49,MATCH(orders!$D801,products!$A$1:$A$49,0), MATCH(orders!J$1,products!$A$1:$G$1,0))</f>
        <v>D</v>
      </c>
      <c r="K801" s="1">
        <f>INDEX(products!$A$1:$G$49,MATCH(orders!$D801,products!$A$1:$A$49,0), MATCH(orders!K$1,products!$A$1:$G$1,0))</f>
        <v>1</v>
      </c>
      <c r="L801">
        <f>INDEX(products!$A$1:$G$49,MATCH(orders!$D801,products!$A$1:$A$49,0), 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 customers!$C$2:$C$1001,,0)=0,"",_xlfn.XLOOKUP(C802,customers!$A$2:$A$1001, customers!$C$2:$C$1001,,0))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 MATCH(orders!I$1,products!$A$1:$G$1,0))</f>
        <v>Rob</v>
      </c>
      <c r="J802" t="str">
        <f>INDEX(products!$A$1:$G$49,MATCH(orders!$D802,products!$A$1:$A$49,0), MATCH(orders!J$1,products!$A$1:$G$1,0))</f>
        <v>D</v>
      </c>
      <c r="K802" s="1">
        <f>INDEX(products!$A$1:$G$49,MATCH(orders!$D802,products!$A$1:$A$49,0), MATCH(orders!K$1,products!$A$1:$G$1,0))</f>
        <v>0.2</v>
      </c>
      <c r="L802">
        <f>INDEX(products!$A$1:$G$49,MATCH(orders!$D802,products!$A$1:$A$49,0), 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 customers!$C$2:$C$1001,,0)=0,"",_xlfn.XLOOKUP(C803,customers!$A$2:$A$1001, customers!$C$2:$C$1001,,0))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 MATCH(orders!I$1,products!$A$1:$G$1,0))</f>
        <v>Rob</v>
      </c>
      <c r="J803" t="str">
        <f>INDEX(products!$A$1:$G$49,MATCH(orders!$D803,products!$A$1:$A$49,0), MATCH(orders!J$1,products!$A$1:$G$1,0))</f>
        <v>D</v>
      </c>
      <c r="K803" s="1">
        <f>INDEX(products!$A$1:$G$49,MATCH(orders!$D803,products!$A$1:$A$49,0), MATCH(orders!K$1,products!$A$1:$G$1,0))</f>
        <v>2.5</v>
      </c>
      <c r="L803">
        <f>INDEX(products!$A$1:$G$49,MATCH(orders!$D803,products!$A$1:$A$49,0), 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 customers!$C$2:$C$1001,,0)=0,"",_xlfn.XLOOKUP(C804,customers!$A$2:$A$1001, customers!$C$2:$C$1001,,0))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 MATCH(orders!I$1,products!$A$1:$G$1,0))</f>
        <v>Rob</v>
      </c>
      <c r="J804" t="str">
        <f>INDEX(products!$A$1:$G$49,MATCH(orders!$D804,products!$A$1:$A$49,0), MATCH(orders!J$1,products!$A$1:$G$1,0))</f>
        <v>D</v>
      </c>
      <c r="K804" s="1">
        <f>INDEX(products!$A$1:$G$49,MATCH(orders!$D804,products!$A$1:$A$49,0), MATCH(orders!K$1,products!$A$1:$G$1,0))</f>
        <v>0.2</v>
      </c>
      <c r="L804">
        <f>INDEX(products!$A$1:$G$49,MATCH(orders!$D804,products!$A$1:$A$49,0), 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 customers!$C$2:$C$1001,,0)=0,"",_xlfn.XLOOKUP(C805,customers!$A$2:$A$1001, customers!$C$2:$C$1001,,0))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 MATCH(orders!I$1,products!$A$1:$G$1,0))</f>
        <v>Exc</v>
      </c>
      <c r="J805" t="str">
        <f>INDEX(products!$A$1:$G$49,MATCH(orders!$D805,products!$A$1:$A$49,0), MATCH(orders!J$1,products!$A$1:$G$1,0))</f>
        <v>M</v>
      </c>
      <c r="K805" s="1">
        <f>INDEX(products!$A$1:$G$49,MATCH(orders!$D805,products!$A$1:$A$49,0), MATCH(orders!K$1,products!$A$1:$G$1,0))</f>
        <v>2.5</v>
      </c>
      <c r="L805">
        <f>INDEX(products!$A$1:$G$49,MATCH(orders!$D805,products!$A$1:$A$49,0), 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 customers!$C$2:$C$1001,,0)=0,"",_xlfn.XLOOKUP(C806,customers!$A$2:$A$1001, customers!$C$2:$C$1001,,0))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 MATCH(orders!I$1,products!$A$1:$G$1,0))</f>
        <v>Rob</v>
      </c>
      <c r="J806" t="str">
        <f>INDEX(products!$A$1:$G$49,MATCH(orders!$D806,products!$A$1:$A$49,0), MATCH(orders!J$1,products!$A$1:$G$1,0))</f>
        <v>L</v>
      </c>
      <c r="K806" s="1">
        <f>INDEX(products!$A$1:$G$49,MATCH(orders!$D806,products!$A$1:$A$49,0), MATCH(orders!K$1,products!$A$1:$G$1,0))</f>
        <v>1</v>
      </c>
      <c r="L806">
        <f>INDEX(products!$A$1:$G$49,MATCH(orders!$D806,products!$A$1:$A$49,0), 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 customers!$C$2:$C$1001,,0)=0,"",_xlfn.XLOOKUP(C807,customers!$A$2:$A$1001, customers!$C$2:$C$1001,,0))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 MATCH(orders!I$1,products!$A$1:$G$1,0))</f>
        <v>Rob</v>
      </c>
      <c r="J807" t="str">
        <f>INDEX(products!$A$1:$G$49,MATCH(orders!$D807,products!$A$1:$A$49,0), MATCH(orders!J$1,products!$A$1:$G$1,0))</f>
        <v>M</v>
      </c>
      <c r="K807" s="1">
        <f>INDEX(products!$A$1:$G$49,MATCH(orders!$D807,products!$A$1:$A$49,0), MATCH(orders!K$1,products!$A$1:$G$1,0))</f>
        <v>0.5</v>
      </c>
      <c r="L807">
        <f>INDEX(products!$A$1:$G$49,MATCH(orders!$D807,products!$A$1:$A$49,0), 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 customers!$C$2:$C$1001,,0)=0,"",_xlfn.XLOOKUP(C808,customers!$A$2:$A$1001, customers!$C$2:$C$1001,,0))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 MATCH(orders!I$1,products!$A$1:$G$1,0))</f>
        <v>Lib</v>
      </c>
      <c r="J808" t="str">
        <f>INDEX(products!$A$1:$G$49,MATCH(orders!$D808,products!$A$1:$A$49,0), MATCH(orders!J$1,products!$A$1:$G$1,0))</f>
        <v>D</v>
      </c>
      <c r="K808" s="1">
        <f>INDEX(products!$A$1:$G$49,MATCH(orders!$D808,products!$A$1:$A$49,0), MATCH(orders!K$1,products!$A$1:$G$1,0))</f>
        <v>0.2</v>
      </c>
      <c r="L808">
        <f>INDEX(products!$A$1:$G$49,MATCH(orders!$D808,products!$A$1:$A$49,0), MATCH(orders!L$1,products!$A$1:$G$1,0))</f>
        <v>3.8849999999999998</v>
      </c>
      <c r="M808">
        <f t="shared" si="36"/>
        <v>7.77</v>
      </c>
      <c r="N808" t="str">
        <f t="shared" si="37"/>
        <v>Liberika</v>
      </c>
      <c r="O808" t="str">
        <f t="shared" si="38"/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 customers!$C$2:$C$1001,,0)=0,"",_xlfn.XLOOKUP(C809,customers!$A$2:$A$1001, customers!$C$2:$C$1001,,0))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 MATCH(orders!I$1,products!$A$1:$G$1,0))</f>
        <v>Lib</v>
      </c>
      <c r="J809" t="str">
        <f>INDEX(products!$A$1:$G$49,MATCH(orders!$D809,products!$A$1:$A$49,0), MATCH(orders!J$1,products!$A$1:$G$1,0))</f>
        <v>D</v>
      </c>
      <c r="K809" s="1">
        <f>INDEX(products!$A$1:$G$49,MATCH(orders!$D809,products!$A$1:$A$49,0), MATCH(orders!K$1,products!$A$1:$G$1,0))</f>
        <v>0.5</v>
      </c>
      <c r="L809">
        <f>INDEX(products!$A$1:$G$49,MATCH(orders!$D809,products!$A$1:$A$49,0), MATCH(orders!L$1,products!$A$1:$G$1,0))</f>
        <v>7.77</v>
      </c>
      <c r="M809">
        <f t="shared" si="36"/>
        <v>23.31</v>
      </c>
      <c r="N809" t="str">
        <f t="shared" si="37"/>
        <v>Liberika</v>
      </c>
      <c r="O809" t="str">
        <f t="shared" si="38"/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 customers!$C$2:$C$1001,,0)=0,"",_xlfn.XLOOKUP(C810,customers!$A$2:$A$1001, customers!$C$2:$C$1001,,0))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 MATCH(orders!I$1,products!$A$1:$G$1,0))</f>
        <v>Rob</v>
      </c>
      <c r="J810" t="str">
        <f>INDEX(products!$A$1:$G$49,MATCH(orders!$D810,products!$A$1:$A$49,0), MATCH(orders!J$1,products!$A$1:$G$1,0))</f>
        <v>L</v>
      </c>
      <c r="K810" s="1">
        <f>INDEX(products!$A$1:$G$49,MATCH(orders!$D810,products!$A$1:$A$49,0), MATCH(orders!K$1,products!$A$1:$G$1,0))</f>
        <v>2.5</v>
      </c>
      <c r="L810">
        <f>INDEX(products!$A$1:$G$49,MATCH(orders!$D810,products!$A$1:$A$49,0), 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 customers!$C$2:$C$1001,,0)=0,"",_xlfn.XLOOKUP(C811,customers!$A$2:$A$1001, customers!$C$2:$C$1001,,0))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 MATCH(orders!I$1,products!$A$1:$G$1,0))</f>
        <v>Rob</v>
      </c>
      <c r="J811" t="str">
        <f>INDEX(products!$A$1:$G$49,MATCH(orders!$D811,products!$A$1:$A$49,0), MATCH(orders!J$1,products!$A$1:$G$1,0))</f>
        <v>D</v>
      </c>
      <c r="K811" s="1">
        <f>INDEX(products!$A$1:$G$49,MATCH(orders!$D811,products!$A$1:$A$49,0), MATCH(orders!K$1,products!$A$1:$G$1,0))</f>
        <v>0.2</v>
      </c>
      <c r="L811">
        <f>INDEX(products!$A$1:$G$49,MATCH(orders!$D811,products!$A$1:$A$49,0), 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 customers!$C$2:$C$1001,,0)=0,"",_xlfn.XLOOKUP(C812,customers!$A$2:$A$1001, customers!$C$2:$C$1001,,0))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 MATCH(orders!I$1,products!$A$1:$G$1,0))</f>
        <v>Lib</v>
      </c>
      <c r="J812" t="str">
        <f>INDEX(products!$A$1:$G$49,MATCH(orders!$D812,products!$A$1:$A$49,0), MATCH(orders!J$1,products!$A$1:$G$1,0))</f>
        <v>L</v>
      </c>
      <c r="K812" s="1">
        <f>INDEX(products!$A$1:$G$49,MATCH(orders!$D812,products!$A$1:$A$49,0), MATCH(orders!K$1,products!$A$1:$G$1,0))</f>
        <v>0.5</v>
      </c>
      <c r="L812">
        <f>INDEX(products!$A$1:$G$49,MATCH(orders!$D812,products!$A$1:$A$49,0), MATCH(orders!L$1,products!$A$1:$G$1,0))</f>
        <v>9.51</v>
      </c>
      <c r="M812">
        <f t="shared" si="36"/>
        <v>28.53</v>
      </c>
      <c r="N812" t="str">
        <f t="shared" si="37"/>
        <v>Liberika</v>
      </c>
      <c r="O812" t="str">
        <f t="shared" si="38"/>
        <v>Light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 customers!$C$2:$C$1001,,0)=0,"",_xlfn.XLOOKUP(C813,customers!$A$2:$A$1001, customers!$C$2:$C$1001,,0))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 MATCH(orders!I$1,products!$A$1:$G$1,0))</f>
        <v>Ara</v>
      </c>
      <c r="J813" t="str">
        <f>INDEX(products!$A$1:$G$49,MATCH(orders!$D813,products!$A$1:$A$49,0), MATCH(orders!J$1,products!$A$1:$G$1,0))</f>
        <v>M</v>
      </c>
      <c r="K813" s="1">
        <f>INDEX(products!$A$1:$G$49,MATCH(orders!$D813,products!$A$1:$A$49,0), MATCH(orders!K$1,products!$A$1:$G$1,0))</f>
        <v>1</v>
      </c>
      <c r="L813">
        <f>INDEX(products!$A$1:$G$49,MATCH(orders!$D813,products!$A$1:$A$49,0), MATCH(orders!L$1,products!$A$1:$G$1,0))</f>
        <v>11.25</v>
      </c>
      <c r="M813">
        <f t="shared" si="36"/>
        <v>67.5</v>
      </c>
      <c r="N813" t="str">
        <f t="shared" si="37"/>
        <v>Arabika</v>
      </c>
      <c r="O813" t="str">
        <f t="shared" si="38"/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 customers!$C$2:$C$1001,,0)=0,"",_xlfn.XLOOKUP(C814,customers!$A$2:$A$1001, customers!$C$2:$C$1001,,0))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 MATCH(orders!I$1,products!$A$1:$G$1,0))</f>
        <v>Lib</v>
      </c>
      <c r="J814" t="str">
        <f>INDEX(products!$A$1:$G$49,MATCH(orders!$D814,products!$A$1:$A$49,0), MATCH(orders!J$1,products!$A$1:$G$1,0))</f>
        <v>D</v>
      </c>
      <c r="K814" s="1">
        <f>INDEX(products!$A$1:$G$49,MATCH(orders!$D814,products!$A$1:$A$49,0), MATCH(orders!K$1,products!$A$1:$G$1,0))</f>
        <v>2.5</v>
      </c>
      <c r="L814">
        <f>INDEX(products!$A$1:$G$49,MATCH(orders!$D814,products!$A$1:$A$49,0), MATCH(orders!L$1,products!$A$1:$G$1,0))</f>
        <v>29.784999999999997</v>
      </c>
      <c r="M814">
        <f t="shared" si="36"/>
        <v>178.70999999999998</v>
      </c>
      <c r="N814" t="str">
        <f t="shared" si="37"/>
        <v>Liberika</v>
      </c>
      <c r="O814" t="str">
        <f t="shared" si="38"/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 customers!$C$2:$C$1001,,0)=0,"",_xlfn.XLOOKUP(C815,customers!$A$2:$A$1001, customers!$C$2:$C$1001,,0))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 MATCH(orders!I$1,products!$A$1:$G$1,0))</f>
        <v>Exc</v>
      </c>
      <c r="J815" t="str">
        <f>INDEX(products!$A$1:$G$49,MATCH(orders!$D815,products!$A$1:$A$49,0), MATCH(orders!J$1,products!$A$1:$G$1,0))</f>
        <v>M</v>
      </c>
      <c r="K815" s="1">
        <f>INDEX(products!$A$1:$G$49,MATCH(orders!$D815,products!$A$1:$A$49,0), MATCH(orders!K$1,products!$A$1:$G$1,0))</f>
        <v>2.5</v>
      </c>
      <c r="L815">
        <f>INDEX(products!$A$1:$G$49,MATCH(orders!$D815,products!$A$1:$A$49,0), 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 customers!$C$2:$C$1001,,0)=0,"",_xlfn.XLOOKUP(C816,customers!$A$2:$A$1001, customers!$C$2:$C$1001,,0))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 MATCH(orders!I$1,products!$A$1:$G$1,0))</f>
        <v>Exc</v>
      </c>
      <c r="J816" t="str">
        <f>INDEX(products!$A$1:$G$49,MATCH(orders!$D816,products!$A$1:$A$49,0), MATCH(orders!J$1,products!$A$1:$G$1,0))</f>
        <v>L</v>
      </c>
      <c r="K816" s="1">
        <f>INDEX(products!$A$1:$G$49,MATCH(orders!$D816,products!$A$1:$A$49,0), MATCH(orders!K$1,products!$A$1:$G$1,0))</f>
        <v>0.2</v>
      </c>
      <c r="L816">
        <f>INDEX(products!$A$1:$G$49,MATCH(orders!$D816,products!$A$1:$A$49,0), 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 customers!$C$2:$C$1001,,0)=0,"",_xlfn.XLOOKUP(C817,customers!$A$2:$A$1001, customers!$C$2:$C$1001,,0))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 MATCH(orders!I$1,products!$A$1:$G$1,0))</f>
        <v>Rob</v>
      </c>
      <c r="J817" t="str">
        <f>INDEX(products!$A$1:$G$49,MATCH(orders!$D817,products!$A$1:$A$49,0), MATCH(orders!J$1,products!$A$1:$G$1,0))</f>
        <v>M</v>
      </c>
      <c r="K817" s="1">
        <f>INDEX(products!$A$1:$G$49,MATCH(orders!$D817,products!$A$1:$A$49,0), MATCH(orders!K$1,products!$A$1:$G$1,0))</f>
        <v>0.5</v>
      </c>
      <c r="L817">
        <f>INDEX(products!$A$1:$G$49,MATCH(orders!$D817,products!$A$1:$A$49,0), 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 customers!$C$2:$C$1001,,0)=0,"",_xlfn.XLOOKUP(C818,customers!$A$2:$A$1001, customers!$C$2:$C$1001,,0))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 MATCH(orders!I$1,products!$A$1:$G$1,0))</f>
        <v>Lib</v>
      </c>
      <c r="J818" t="str">
        <f>INDEX(products!$A$1:$G$49,MATCH(orders!$D818,products!$A$1:$A$49,0), MATCH(orders!J$1,products!$A$1:$G$1,0))</f>
        <v>L</v>
      </c>
      <c r="K818" s="1">
        <f>INDEX(products!$A$1:$G$49,MATCH(orders!$D818,products!$A$1:$A$49,0), MATCH(orders!K$1,products!$A$1:$G$1,0))</f>
        <v>0.5</v>
      </c>
      <c r="L818">
        <f>INDEX(products!$A$1:$G$49,MATCH(orders!$D818,products!$A$1:$A$49,0), MATCH(orders!L$1,products!$A$1:$G$1,0))</f>
        <v>9.51</v>
      </c>
      <c r="M818">
        <f t="shared" si="36"/>
        <v>38.04</v>
      </c>
      <c r="N818" t="str">
        <f t="shared" si="37"/>
        <v>Liberika</v>
      </c>
      <c r="O818" t="str">
        <f t="shared" si="38"/>
        <v>Light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 customers!$C$2:$C$1001,,0)=0,"",_xlfn.XLOOKUP(C819,customers!$A$2:$A$1001, customers!$C$2:$C$1001,,0))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 MATCH(orders!I$1,products!$A$1:$G$1,0))</f>
        <v>Lib</v>
      </c>
      <c r="J819" t="str">
        <f>INDEX(products!$A$1:$G$49,MATCH(orders!$D819,products!$A$1:$A$49,0), MATCH(orders!J$1,products!$A$1:$G$1,0))</f>
        <v>D</v>
      </c>
      <c r="K819" s="1">
        <f>INDEX(products!$A$1:$G$49,MATCH(orders!$D819,products!$A$1:$A$49,0), MATCH(orders!K$1,products!$A$1:$G$1,0))</f>
        <v>0.5</v>
      </c>
      <c r="L819">
        <f>INDEX(products!$A$1:$G$49,MATCH(orders!$D819,products!$A$1:$A$49,0), MATCH(orders!L$1,products!$A$1:$G$1,0))</f>
        <v>7.77</v>
      </c>
      <c r="M819">
        <f t="shared" si="36"/>
        <v>15.54</v>
      </c>
      <c r="N819" t="str">
        <f t="shared" si="37"/>
        <v>Liberika</v>
      </c>
      <c r="O819" t="str">
        <f t="shared" si="38"/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 customers!$C$2:$C$1001,,0)=0,"",_xlfn.XLOOKUP(C820,customers!$A$2:$A$1001, customers!$C$2:$C$1001,,0))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 MATCH(orders!I$1,products!$A$1:$G$1,0))</f>
        <v>Lib</v>
      </c>
      <c r="J820" t="str">
        <f>INDEX(products!$A$1:$G$49,MATCH(orders!$D820,products!$A$1:$A$49,0), MATCH(orders!J$1,products!$A$1:$G$1,0))</f>
        <v>L</v>
      </c>
      <c r="K820" s="1">
        <f>INDEX(products!$A$1:$G$49,MATCH(orders!$D820,products!$A$1:$A$49,0), MATCH(orders!K$1,products!$A$1:$G$1,0))</f>
        <v>1</v>
      </c>
      <c r="L820">
        <f>INDEX(products!$A$1:$G$49,MATCH(orders!$D820,products!$A$1:$A$49,0), MATCH(orders!L$1,products!$A$1:$G$1,0))</f>
        <v>15.85</v>
      </c>
      <c r="M820">
        <f t="shared" si="36"/>
        <v>79.25</v>
      </c>
      <c r="N820" t="str">
        <f t="shared" si="37"/>
        <v>Liberika</v>
      </c>
      <c r="O820" t="str">
        <f t="shared" si="38"/>
        <v>Light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 customers!$C$2:$C$1001,,0)=0,"",_xlfn.XLOOKUP(C821,customers!$A$2:$A$1001, customers!$C$2:$C$1001,,0))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 MATCH(orders!I$1,products!$A$1:$G$1,0))</f>
        <v>Lib</v>
      </c>
      <c r="J821" t="str">
        <f>INDEX(products!$A$1:$G$49,MATCH(orders!$D821,products!$A$1:$A$49,0), MATCH(orders!J$1,products!$A$1:$G$1,0))</f>
        <v>L</v>
      </c>
      <c r="K821" s="1">
        <f>INDEX(products!$A$1:$G$49,MATCH(orders!$D821,products!$A$1:$A$49,0), MATCH(orders!K$1,products!$A$1:$G$1,0))</f>
        <v>0.2</v>
      </c>
      <c r="L821">
        <f>INDEX(products!$A$1:$G$49,MATCH(orders!$D821,products!$A$1:$A$49,0), MATCH(orders!L$1,products!$A$1:$G$1,0))</f>
        <v>4.7549999999999999</v>
      </c>
      <c r="M821">
        <f t="shared" si="36"/>
        <v>4.7549999999999999</v>
      </c>
      <c r="N821" t="str">
        <f t="shared" si="37"/>
        <v>Liberika</v>
      </c>
      <c r="O821" t="str">
        <f t="shared" si="38"/>
        <v>Light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 customers!$C$2:$C$1001,,0)=0,"",_xlfn.XLOOKUP(C822,customers!$A$2:$A$1001, customers!$C$2:$C$1001,,0))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 MATCH(orders!I$1,products!$A$1:$G$1,0))</f>
        <v>Exc</v>
      </c>
      <c r="J822" t="str">
        <f>INDEX(products!$A$1:$G$49,MATCH(orders!$D822,products!$A$1:$A$49,0), MATCH(orders!J$1,products!$A$1:$G$1,0))</f>
        <v>M</v>
      </c>
      <c r="K822" s="1">
        <f>INDEX(products!$A$1:$G$49,MATCH(orders!$D822,products!$A$1:$A$49,0), MATCH(orders!K$1,products!$A$1:$G$1,0))</f>
        <v>1</v>
      </c>
      <c r="L822">
        <f>INDEX(products!$A$1:$G$49,MATCH(orders!$D822,products!$A$1:$A$49,0), 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 customers!$C$2:$C$1001,,0)=0,"",_xlfn.XLOOKUP(C823,customers!$A$2:$A$1001, customers!$C$2:$C$1001,,0))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 MATCH(orders!I$1,products!$A$1:$G$1,0))</f>
        <v>Rob</v>
      </c>
      <c r="J823" t="str">
        <f>INDEX(products!$A$1:$G$49,MATCH(orders!$D823,products!$A$1:$A$49,0), MATCH(orders!J$1,products!$A$1:$G$1,0))</f>
        <v>D</v>
      </c>
      <c r="K823" s="1">
        <f>INDEX(products!$A$1:$G$49,MATCH(orders!$D823,products!$A$1:$A$49,0), MATCH(orders!K$1,products!$A$1:$G$1,0))</f>
        <v>0.5</v>
      </c>
      <c r="L823">
        <f>INDEX(products!$A$1:$G$49,MATCH(orders!$D823,products!$A$1:$A$49,0), 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 customers!$C$2:$C$1001,,0)=0,"",_xlfn.XLOOKUP(C824,customers!$A$2:$A$1001, customers!$C$2:$C$1001,,0))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 MATCH(orders!I$1,products!$A$1:$G$1,0))</f>
        <v>Exc</v>
      </c>
      <c r="J824" t="str">
        <f>INDEX(products!$A$1:$G$49,MATCH(orders!$D824,products!$A$1:$A$49,0), MATCH(orders!J$1,products!$A$1:$G$1,0))</f>
        <v>L</v>
      </c>
      <c r="K824" s="1">
        <f>INDEX(products!$A$1:$G$49,MATCH(orders!$D824,products!$A$1:$A$49,0), MATCH(orders!K$1,products!$A$1:$G$1,0))</f>
        <v>2.5</v>
      </c>
      <c r="L824">
        <f>INDEX(products!$A$1:$G$49,MATCH(orders!$D824,products!$A$1:$A$49,0), 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 customers!$C$2:$C$1001,,0)=0,"",_xlfn.XLOOKUP(C825,customers!$A$2:$A$1001, customers!$C$2:$C$1001,,0))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 MATCH(orders!I$1,products!$A$1:$G$1,0))</f>
        <v>Lib</v>
      </c>
      <c r="J825" t="str">
        <f>INDEX(products!$A$1:$G$49,MATCH(orders!$D825,products!$A$1:$A$49,0), MATCH(orders!J$1,products!$A$1:$G$1,0))</f>
        <v>L</v>
      </c>
      <c r="K825" s="1">
        <f>INDEX(products!$A$1:$G$49,MATCH(orders!$D825,products!$A$1:$A$49,0), MATCH(orders!K$1,products!$A$1:$G$1,0))</f>
        <v>1</v>
      </c>
      <c r="L825">
        <f>INDEX(products!$A$1:$G$49,MATCH(orders!$D825,products!$A$1:$A$49,0), MATCH(orders!L$1,products!$A$1:$G$1,0))</f>
        <v>15.85</v>
      </c>
      <c r="M825">
        <f t="shared" si="36"/>
        <v>47.55</v>
      </c>
      <c r="N825" t="str">
        <f t="shared" si="37"/>
        <v>Liberika</v>
      </c>
      <c r="O825" t="str">
        <f t="shared" si="38"/>
        <v>Light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 customers!$C$2:$C$1001,,0)=0,"",_xlfn.XLOOKUP(C826,customers!$A$2:$A$1001, customers!$C$2:$C$1001,,0))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 MATCH(orders!I$1,products!$A$1:$G$1,0))</f>
        <v>Ara</v>
      </c>
      <c r="J826" t="str">
        <f>INDEX(products!$A$1:$G$49,MATCH(orders!$D826,products!$A$1:$A$49,0), MATCH(orders!J$1,products!$A$1:$G$1,0))</f>
        <v>M</v>
      </c>
      <c r="K826" s="1">
        <f>INDEX(products!$A$1:$G$49,MATCH(orders!$D826,products!$A$1:$A$49,0), MATCH(orders!K$1,products!$A$1:$G$1,0))</f>
        <v>0.2</v>
      </c>
      <c r="L826">
        <f>INDEX(products!$A$1:$G$49,MATCH(orders!$D826,products!$A$1:$A$49,0), MATCH(orders!L$1,products!$A$1:$G$1,0))</f>
        <v>3.375</v>
      </c>
      <c r="M826">
        <f t="shared" si="36"/>
        <v>16.875</v>
      </c>
      <c r="N826" t="str">
        <f t="shared" si="37"/>
        <v>Arabika</v>
      </c>
      <c r="O826" t="str">
        <f t="shared" si="38"/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 customers!$C$2:$C$1001,,0)=0,"",_xlfn.XLOOKUP(C827,customers!$A$2:$A$1001, customers!$C$2:$C$1001,,0))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 MATCH(orders!I$1,products!$A$1:$G$1,0))</f>
        <v>Ara</v>
      </c>
      <c r="J827" t="str">
        <f>INDEX(products!$A$1:$G$49,MATCH(orders!$D827,products!$A$1:$A$49,0), MATCH(orders!J$1,products!$A$1:$G$1,0))</f>
        <v>D</v>
      </c>
      <c r="K827" s="1">
        <f>INDEX(products!$A$1:$G$49,MATCH(orders!$D827,products!$A$1:$A$49,0), MATCH(orders!K$1,products!$A$1:$G$1,0))</f>
        <v>1</v>
      </c>
      <c r="L827">
        <f>INDEX(products!$A$1:$G$49,MATCH(orders!$D827,products!$A$1:$A$49,0), MATCH(orders!L$1,products!$A$1:$G$1,0))</f>
        <v>9.9499999999999993</v>
      </c>
      <c r="M827">
        <f t="shared" si="36"/>
        <v>29.849999999999998</v>
      </c>
      <c r="N827" t="str">
        <f t="shared" si="37"/>
        <v>Arabika</v>
      </c>
      <c r="O827" t="str">
        <f t="shared" si="38"/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 customers!$C$2:$C$1001,,0)=0,"",_xlfn.XLOOKUP(C828,customers!$A$2:$A$1001, customers!$C$2:$C$1001,,0))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 MATCH(orders!I$1,products!$A$1:$G$1,0))</f>
        <v>Exc</v>
      </c>
      <c r="J828" t="str">
        <f>INDEX(products!$A$1:$G$49,MATCH(orders!$D828,products!$A$1:$A$49,0), MATCH(orders!J$1,products!$A$1:$G$1,0))</f>
        <v>M</v>
      </c>
      <c r="K828" s="1">
        <f>INDEX(products!$A$1:$G$49,MATCH(orders!$D828,products!$A$1:$A$49,0), MATCH(orders!K$1,products!$A$1:$G$1,0))</f>
        <v>0.5</v>
      </c>
      <c r="L828">
        <f>INDEX(products!$A$1:$G$49,MATCH(orders!$D828,products!$A$1:$A$49,0), 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 customers!$C$2:$C$1001,,0)=0,"",_xlfn.XLOOKUP(C829,customers!$A$2:$A$1001, customers!$C$2:$C$1001,,0))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 MATCH(orders!I$1,products!$A$1:$G$1,0))</f>
        <v>Exc</v>
      </c>
      <c r="J829" t="str">
        <f>INDEX(products!$A$1:$G$49,MATCH(orders!$D829,products!$A$1:$A$49,0), MATCH(orders!J$1,products!$A$1:$G$1,0))</f>
        <v>M</v>
      </c>
      <c r="K829" s="1">
        <f>INDEX(products!$A$1:$G$49,MATCH(orders!$D829,products!$A$1:$A$49,0), MATCH(orders!K$1,products!$A$1:$G$1,0))</f>
        <v>0.2</v>
      </c>
      <c r="L829">
        <f>INDEX(products!$A$1:$G$49,MATCH(orders!$D829,products!$A$1:$A$49,0), 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 customers!$C$2:$C$1001,,0)=0,"",_xlfn.XLOOKUP(C830,customers!$A$2:$A$1001, customers!$C$2:$C$1001,,0))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 MATCH(orders!I$1,products!$A$1:$G$1,0))</f>
        <v>Ara</v>
      </c>
      <c r="J830" t="str">
        <f>INDEX(products!$A$1:$G$49,MATCH(orders!$D830,products!$A$1:$A$49,0), MATCH(orders!J$1,products!$A$1:$G$1,0))</f>
        <v>D</v>
      </c>
      <c r="K830" s="1">
        <f>INDEX(products!$A$1:$G$49,MATCH(orders!$D830,products!$A$1:$A$49,0), MATCH(orders!K$1,products!$A$1:$G$1,0))</f>
        <v>2.5</v>
      </c>
      <c r="L830">
        <f>INDEX(products!$A$1:$G$49,MATCH(orders!$D830,products!$A$1:$A$49,0), MATCH(orders!L$1,products!$A$1:$G$1,0))</f>
        <v>22.884999999999998</v>
      </c>
      <c r="M830">
        <f t="shared" si="36"/>
        <v>137.31</v>
      </c>
      <c r="N830" t="str">
        <f t="shared" si="37"/>
        <v>Arabika</v>
      </c>
      <c r="O830" t="str">
        <f t="shared" si="38"/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 customers!$C$2:$C$1001,,0)=0,"",_xlfn.XLOOKUP(C831,customers!$A$2:$A$1001, customers!$C$2:$C$1001,,0))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 MATCH(orders!I$1,products!$A$1:$G$1,0))</f>
        <v>Ara</v>
      </c>
      <c r="J831" t="str">
        <f>INDEX(products!$A$1:$G$49,MATCH(orders!$D831,products!$A$1:$A$49,0), MATCH(orders!J$1,products!$A$1:$G$1,0))</f>
        <v>D</v>
      </c>
      <c r="K831" s="1">
        <f>INDEX(products!$A$1:$G$49,MATCH(orders!$D831,products!$A$1:$A$49,0), MATCH(orders!K$1,products!$A$1:$G$1,0))</f>
        <v>0.2</v>
      </c>
      <c r="L831">
        <f>INDEX(products!$A$1:$G$49,MATCH(orders!$D831,products!$A$1:$A$49,0), MATCH(orders!L$1,products!$A$1:$G$1,0))</f>
        <v>2.9849999999999999</v>
      </c>
      <c r="M831">
        <f t="shared" si="36"/>
        <v>2.9849999999999999</v>
      </c>
      <c r="N831" t="str">
        <f t="shared" si="37"/>
        <v>Arabika</v>
      </c>
      <c r="O831" t="str">
        <f t="shared" si="38"/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 customers!$C$2:$C$1001,,0)=0,"",_xlfn.XLOOKUP(C832,customers!$A$2:$A$1001, customers!$C$2:$C$1001,,0))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 MATCH(orders!I$1,products!$A$1:$G$1,0))</f>
        <v>Exc</v>
      </c>
      <c r="J832" t="str">
        <f>INDEX(products!$A$1:$G$49,MATCH(orders!$D832,products!$A$1:$A$49,0), MATCH(orders!J$1,products!$A$1:$G$1,0))</f>
        <v>M</v>
      </c>
      <c r="K832" s="1">
        <f>INDEX(products!$A$1:$G$49,MATCH(orders!$D832,products!$A$1:$A$49,0), MATCH(orders!K$1,products!$A$1:$G$1,0))</f>
        <v>1</v>
      </c>
      <c r="L832">
        <f>INDEX(products!$A$1:$G$49,MATCH(orders!$D832,products!$A$1:$A$49,0), 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 customers!$C$2:$C$1001,,0)=0,"",_xlfn.XLOOKUP(C833,customers!$A$2:$A$1001, customers!$C$2:$C$1001,,0))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 MATCH(orders!I$1,products!$A$1:$G$1,0))</f>
        <v>Ara</v>
      </c>
      <c r="J833" t="str">
        <f>INDEX(products!$A$1:$G$49,MATCH(orders!$D833,products!$A$1:$A$49,0), MATCH(orders!J$1,products!$A$1:$G$1,0))</f>
        <v>D</v>
      </c>
      <c r="K833" s="1">
        <f>INDEX(products!$A$1:$G$49,MATCH(orders!$D833,products!$A$1:$A$49,0), MATCH(orders!K$1,products!$A$1:$G$1,0))</f>
        <v>0.2</v>
      </c>
      <c r="L833">
        <f>INDEX(products!$A$1:$G$49,MATCH(orders!$D833,products!$A$1:$A$49,0), MATCH(orders!L$1,products!$A$1:$G$1,0))</f>
        <v>2.9849999999999999</v>
      </c>
      <c r="M833">
        <f t="shared" si="36"/>
        <v>5.97</v>
      </c>
      <c r="N833" t="str">
        <f t="shared" si="37"/>
        <v>Arabika</v>
      </c>
      <c r="O833" t="str">
        <f t="shared" si="38"/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 customers!$C$2:$C$1001,,0)=0,"",_xlfn.XLOOKUP(C834,customers!$A$2:$A$1001, customers!$C$2:$C$1001,,0))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 MATCH(orders!I$1,products!$A$1:$G$1,0))</f>
        <v>Rob</v>
      </c>
      <c r="J834" t="str">
        <f>INDEX(products!$A$1:$G$49,MATCH(orders!$D834,products!$A$1:$A$49,0), MATCH(orders!J$1,products!$A$1:$G$1,0))</f>
        <v>M</v>
      </c>
      <c r="K834" s="1">
        <f>INDEX(products!$A$1:$G$49,MATCH(orders!$D834,products!$A$1:$A$49,0), MATCH(orders!K$1,products!$A$1:$G$1,0))</f>
        <v>1</v>
      </c>
      <c r="L834">
        <f>INDEX(products!$A$1:$G$49,MATCH(orders!$D834,products!$A$1:$A$49,0), 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 customers!$C$2:$C$1001,,0)=0,"",_xlfn.XLOOKUP(C835,customers!$A$2:$A$1001, customers!$C$2:$C$1001,,0))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 MATCH(orders!I$1,products!$A$1:$G$1,0))</f>
        <v>Rob</v>
      </c>
      <c r="J835" t="str">
        <f>INDEX(products!$A$1:$G$49,MATCH(orders!$D835,products!$A$1:$A$49,0), MATCH(orders!J$1,products!$A$1:$G$1,0))</f>
        <v>D</v>
      </c>
      <c r="K835" s="1">
        <f>INDEX(products!$A$1:$G$49,MATCH(orders!$D835,products!$A$1:$A$49,0), MATCH(orders!K$1,products!$A$1:$G$1,0))</f>
        <v>2.5</v>
      </c>
      <c r="L835">
        <f>INDEX(products!$A$1:$G$49,MATCH(orders!$D835,products!$A$1:$A$49,0), 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IF(I835="Rob","Robusta", IF(I835="Exc","Excelsa", IF(I835="Ara","Arabika",IF(I835="Lib","Liberika"))))</f>
        <v>Robusta</v>
      </c>
      <c r="O835" t="str">
        <f t="shared" ref="O835:O898" si="41">IF(J835="M","Medium",IF(J835="L","Light",IF(J835="D","Dark","")))</f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 customers!$C$2:$C$1001,,0)=0,"",_xlfn.XLOOKUP(C836,customers!$A$2:$A$1001, customers!$C$2:$C$1001,,0))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 MATCH(orders!I$1,products!$A$1:$G$1,0))</f>
        <v>Ara</v>
      </c>
      <c r="J836" t="str">
        <f>INDEX(products!$A$1:$G$49,MATCH(orders!$D836,products!$A$1:$A$49,0), MATCH(orders!J$1,products!$A$1:$G$1,0))</f>
        <v>D</v>
      </c>
      <c r="K836" s="1">
        <f>INDEX(products!$A$1:$G$49,MATCH(orders!$D836,products!$A$1:$A$49,0), MATCH(orders!K$1,products!$A$1:$G$1,0))</f>
        <v>2.5</v>
      </c>
      <c r="L836">
        <f>INDEX(products!$A$1:$G$49,MATCH(orders!$D836,products!$A$1:$A$49,0), MATCH(orders!L$1,products!$A$1:$G$1,0))</f>
        <v>22.884999999999998</v>
      </c>
      <c r="M836">
        <f t="shared" si="39"/>
        <v>22.884999999999998</v>
      </c>
      <c r="N836" t="str">
        <f t="shared" si="40"/>
        <v>Arabika</v>
      </c>
      <c r="O836" t="str">
        <f t="shared" si="41"/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 customers!$C$2:$C$1001,,0)=0,"",_xlfn.XLOOKUP(C837,customers!$A$2:$A$1001, customers!$C$2:$C$1001,,0))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 MATCH(orders!I$1,products!$A$1:$G$1,0))</f>
        <v>Exc</v>
      </c>
      <c r="J837" t="str">
        <f>INDEX(products!$A$1:$G$49,MATCH(orders!$D837,products!$A$1:$A$49,0), MATCH(orders!J$1,products!$A$1:$G$1,0))</f>
        <v>L</v>
      </c>
      <c r="K837" s="1">
        <f>INDEX(products!$A$1:$G$49,MATCH(orders!$D837,products!$A$1:$A$49,0), MATCH(orders!K$1,products!$A$1:$G$1,0))</f>
        <v>0.5</v>
      </c>
      <c r="L837">
        <f>INDEX(products!$A$1:$G$49,MATCH(orders!$D837,products!$A$1:$A$49,0), 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 customers!$C$2:$C$1001,,0)=0,"",_xlfn.XLOOKUP(C838,customers!$A$2:$A$1001, customers!$C$2:$C$1001,,0))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 MATCH(orders!I$1,products!$A$1:$G$1,0))</f>
        <v>Ara</v>
      </c>
      <c r="J838" t="str">
        <f>INDEX(products!$A$1:$G$49,MATCH(orders!$D838,products!$A$1:$A$49,0), MATCH(orders!J$1,products!$A$1:$G$1,0))</f>
        <v>D</v>
      </c>
      <c r="K838" s="1">
        <f>INDEX(products!$A$1:$G$49,MATCH(orders!$D838,products!$A$1:$A$49,0), MATCH(orders!K$1,products!$A$1:$G$1,0))</f>
        <v>0.2</v>
      </c>
      <c r="L838">
        <f>INDEX(products!$A$1:$G$49,MATCH(orders!$D838,products!$A$1:$A$49,0), MATCH(orders!L$1,products!$A$1:$G$1,0))</f>
        <v>2.9849999999999999</v>
      </c>
      <c r="M838">
        <f t="shared" si="39"/>
        <v>11.94</v>
      </c>
      <c r="N838" t="str">
        <f t="shared" si="40"/>
        <v>Arabika</v>
      </c>
      <c r="O838" t="str">
        <f t="shared" si="41"/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 customers!$C$2:$C$1001,,0)=0,"",_xlfn.XLOOKUP(C839,customers!$A$2:$A$1001, customers!$C$2:$C$1001,,0))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 MATCH(orders!I$1,products!$A$1:$G$1,0))</f>
        <v>Lib</v>
      </c>
      <c r="J839" t="str">
        <f>INDEX(products!$A$1:$G$49,MATCH(orders!$D839,products!$A$1:$A$49,0), MATCH(orders!J$1,products!$A$1:$G$1,0))</f>
        <v>M</v>
      </c>
      <c r="K839" s="1">
        <f>INDEX(products!$A$1:$G$49,MATCH(orders!$D839,products!$A$1:$A$49,0), MATCH(orders!K$1,products!$A$1:$G$1,0))</f>
        <v>2.5</v>
      </c>
      <c r="L839">
        <f>INDEX(products!$A$1:$G$49,MATCH(orders!$D839,products!$A$1:$A$49,0), MATCH(orders!L$1,products!$A$1:$G$1,0))</f>
        <v>33.464999999999996</v>
      </c>
      <c r="M839">
        <f t="shared" si="39"/>
        <v>100.39499999999998</v>
      </c>
      <c r="N839" t="str">
        <f t="shared" si="40"/>
        <v>Liberika</v>
      </c>
      <c r="O839" t="str">
        <f t="shared" si="41"/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 customers!$C$2:$C$1001,,0)=0,"",_xlfn.XLOOKUP(C840,customers!$A$2:$A$1001, customers!$C$2:$C$1001,,0))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 MATCH(orders!I$1,products!$A$1:$G$1,0))</f>
        <v>Ara</v>
      </c>
      <c r="J840" t="str">
        <f>INDEX(products!$A$1:$G$49,MATCH(orders!$D840,products!$A$1:$A$49,0), MATCH(orders!J$1,products!$A$1:$G$1,0))</f>
        <v>D</v>
      </c>
      <c r="K840" s="1">
        <f>INDEX(products!$A$1:$G$49,MATCH(orders!$D840,products!$A$1:$A$49,0), MATCH(orders!K$1,products!$A$1:$G$1,0))</f>
        <v>2.5</v>
      </c>
      <c r="L840">
        <f>INDEX(products!$A$1:$G$49,MATCH(orders!$D840,products!$A$1:$A$49,0), MATCH(orders!L$1,products!$A$1:$G$1,0))</f>
        <v>22.884999999999998</v>
      </c>
      <c r="M840">
        <f t="shared" si="39"/>
        <v>114.42499999999998</v>
      </c>
      <c r="N840" t="str">
        <f t="shared" si="40"/>
        <v>Arabika</v>
      </c>
      <c r="O840" t="str">
        <f t="shared" si="41"/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 customers!$C$2:$C$1001,,0)=0,"",_xlfn.XLOOKUP(C841,customers!$A$2:$A$1001, customers!$C$2:$C$1001,,0))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 MATCH(orders!I$1,products!$A$1:$G$1,0))</f>
        <v>Exc</v>
      </c>
      <c r="J841" t="str">
        <f>INDEX(products!$A$1:$G$49,MATCH(orders!$D841,products!$A$1:$A$49,0), MATCH(orders!J$1,products!$A$1:$G$1,0))</f>
        <v>M</v>
      </c>
      <c r="K841" s="1">
        <f>INDEX(products!$A$1:$G$49,MATCH(orders!$D841,products!$A$1:$A$49,0), MATCH(orders!K$1,products!$A$1:$G$1,0))</f>
        <v>0.5</v>
      </c>
      <c r="L841">
        <f>INDEX(products!$A$1:$G$49,MATCH(orders!$D841,products!$A$1:$A$49,0), 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 customers!$C$2:$C$1001,,0)=0,"",_xlfn.XLOOKUP(C842,customers!$A$2:$A$1001, customers!$C$2:$C$1001,,0))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 MATCH(orders!I$1,products!$A$1:$G$1,0))</f>
        <v>Rob</v>
      </c>
      <c r="J842" t="str">
        <f>INDEX(products!$A$1:$G$49,MATCH(orders!$D842,products!$A$1:$A$49,0), MATCH(orders!J$1,products!$A$1:$G$1,0))</f>
        <v>L</v>
      </c>
      <c r="K842" s="1">
        <f>INDEX(products!$A$1:$G$49,MATCH(orders!$D842,products!$A$1:$A$49,0), MATCH(orders!K$1,products!$A$1:$G$1,0))</f>
        <v>0.5</v>
      </c>
      <c r="L842">
        <f>INDEX(products!$A$1:$G$49,MATCH(orders!$D842,products!$A$1:$A$49,0), 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 customers!$C$2:$C$1001,,0)=0,"",_xlfn.XLOOKUP(C843,customers!$A$2:$A$1001, customers!$C$2:$C$1001,,0))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 MATCH(orders!I$1,products!$A$1:$G$1,0))</f>
        <v>Lib</v>
      </c>
      <c r="J843" t="str">
        <f>INDEX(products!$A$1:$G$49,MATCH(orders!$D843,products!$A$1:$A$49,0), MATCH(orders!J$1,products!$A$1:$G$1,0))</f>
        <v>M</v>
      </c>
      <c r="K843" s="1">
        <f>INDEX(products!$A$1:$G$49,MATCH(orders!$D843,products!$A$1:$A$49,0), MATCH(orders!K$1,products!$A$1:$G$1,0))</f>
        <v>0.2</v>
      </c>
      <c r="L843">
        <f>INDEX(products!$A$1:$G$49,MATCH(orders!$D843,products!$A$1:$A$49,0), MATCH(orders!L$1,products!$A$1:$G$1,0))</f>
        <v>4.3650000000000002</v>
      </c>
      <c r="M843">
        <f t="shared" si="39"/>
        <v>4.3650000000000002</v>
      </c>
      <c r="N843" t="str">
        <f t="shared" si="40"/>
        <v>Liberika</v>
      </c>
      <c r="O843" t="str">
        <f t="shared" si="41"/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 customers!$C$2:$C$1001,,0)=0,"",_xlfn.XLOOKUP(C844,customers!$A$2:$A$1001, customers!$C$2:$C$1001,,0))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 MATCH(orders!I$1,products!$A$1:$G$1,0))</f>
        <v>Exc</v>
      </c>
      <c r="J844" t="str">
        <f>INDEX(products!$A$1:$G$49,MATCH(orders!$D844,products!$A$1:$A$49,0), MATCH(orders!J$1,products!$A$1:$G$1,0))</f>
        <v>M</v>
      </c>
      <c r="K844" s="1">
        <f>INDEX(products!$A$1:$G$49,MATCH(orders!$D844,products!$A$1:$A$49,0), MATCH(orders!K$1,products!$A$1:$G$1,0))</f>
        <v>0.2</v>
      </c>
      <c r="L844">
        <f>INDEX(products!$A$1:$G$49,MATCH(orders!$D844,products!$A$1:$A$49,0), 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 customers!$C$2:$C$1001,,0)=0,"",_xlfn.XLOOKUP(C845,customers!$A$2:$A$1001, customers!$C$2:$C$1001,,0))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 MATCH(orders!I$1,products!$A$1:$G$1,0))</f>
        <v>Exc</v>
      </c>
      <c r="J845" t="str">
        <f>INDEX(products!$A$1:$G$49,MATCH(orders!$D845,products!$A$1:$A$49,0), MATCH(orders!J$1,products!$A$1:$G$1,0))</f>
        <v>M</v>
      </c>
      <c r="K845" s="1">
        <f>INDEX(products!$A$1:$G$49,MATCH(orders!$D845,products!$A$1:$A$49,0), MATCH(orders!K$1,products!$A$1:$G$1,0))</f>
        <v>0.2</v>
      </c>
      <c r="L845">
        <f>INDEX(products!$A$1:$G$49,MATCH(orders!$D845,products!$A$1:$A$49,0), 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 customers!$C$2:$C$1001,,0)=0,"",_xlfn.XLOOKUP(C846,customers!$A$2:$A$1001, customers!$C$2:$C$1001,,0))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 MATCH(orders!I$1,products!$A$1:$G$1,0))</f>
        <v>Ara</v>
      </c>
      <c r="J846" t="str">
        <f>INDEX(products!$A$1:$G$49,MATCH(orders!$D846,products!$A$1:$A$49,0), MATCH(orders!J$1,products!$A$1:$G$1,0))</f>
        <v>D</v>
      </c>
      <c r="K846" s="1">
        <f>INDEX(products!$A$1:$G$49,MATCH(orders!$D846,products!$A$1:$A$49,0), MATCH(orders!K$1,products!$A$1:$G$1,0))</f>
        <v>0.5</v>
      </c>
      <c r="L846">
        <f>INDEX(products!$A$1:$G$49,MATCH(orders!$D846,products!$A$1:$A$49,0), MATCH(orders!L$1,products!$A$1:$G$1,0))</f>
        <v>5.97</v>
      </c>
      <c r="M846">
        <f t="shared" si="39"/>
        <v>35.82</v>
      </c>
      <c r="N846" t="str">
        <f t="shared" si="40"/>
        <v>Arabika</v>
      </c>
      <c r="O846" t="str">
        <f t="shared" si="41"/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 customers!$C$2:$C$1001,,0)=0,"",_xlfn.XLOOKUP(C847,customers!$A$2:$A$1001, customers!$C$2:$C$1001,,0))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 MATCH(orders!I$1,products!$A$1:$G$1,0))</f>
        <v>Exc</v>
      </c>
      <c r="J847" t="str">
        <f>INDEX(products!$A$1:$G$49,MATCH(orders!$D847,products!$A$1:$A$49,0), MATCH(orders!J$1,products!$A$1:$G$1,0))</f>
        <v>D</v>
      </c>
      <c r="K847" s="1">
        <f>INDEX(products!$A$1:$G$49,MATCH(orders!$D847,products!$A$1:$A$49,0), MATCH(orders!K$1,products!$A$1:$G$1,0))</f>
        <v>2.5</v>
      </c>
      <c r="L847">
        <f>INDEX(products!$A$1:$G$49,MATCH(orders!$D847,products!$A$1:$A$49,0), 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 customers!$C$2:$C$1001,,0)=0,"",_xlfn.XLOOKUP(C848,customers!$A$2:$A$1001, customers!$C$2:$C$1001,,0))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 MATCH(orders!I$1,products!$A$1:$G$1,0))</f>
        <v>Ara</v>
      </c>
      <c r="J848" t="str">
        <f>INDEX(products!$A$1:$G$49,MATCH(orders!$D848,products!$A$1:$A$49,0), MATCH(orders!J$1,products!$A$1:$G$1,0))</f>
        <v>M</v>
      </c>
      <c r="K848" s="1">
        <f>INDEX(products!$A$1:$G$49,MATCH(orders!$D848,products!$A$1:$A$49,0), MATCH(orders!K$1,products!$A$1:$G$1,0))</f>
        <v>2.5</v>
      </c>
      <c r="L848">
        <f>INDEX(products!$A$1:$G$49,MATCH(orders!$D848,products!$A$1:$A$49,0), MATCH(orders!L$1,products!$A$1:$G$1,0))</f>
        <v>25.874999999999996</v>
      </c>
      <c r="M848">
        <f t="shared" si="39"/>
        <v>51.749999999999993</v>
      </c>
      <c r="N848" t="str">
        <f t="shared" si="40"/>
        <v>Arabika</v>
      </c>
      <c r="O848" t="str">
        <f t="shared" si="41"/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 customers!$C$2:$C$1001,,0)=0,"",_xlfn.XLOOKUP(C849,customers!$A$2:$A$1001, customers!$C$2:$C$1001,,0))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 MATCH(orders!I$1,products!$A$1:$G$1,0))</f>
        <v>Ara</v>
      </c>
      <c r="J849" t="str">
        <f>INDEX(products!$A$1:$G$49,MATCH(orders!$D849,products!$A$1:$A$49,0), MATCH(orders!J$1,products!$A$1:$G$1,0))</f>
        <v>D</v>
      </c>
      <c r="K849" s="1">
        <f>INDEX(products!$A$1:$G$49,MATCH(orders!$D849,products!$A$1:$A$49,0), MATCH(orders!K$1,products!$A$1:$G$1,0))</f>
        <v>0.2</v>
      </c>
      <c r="L849">
        <f>INDEX(products!$A$1:$G$49,MATCH(orders!$D849,products!$A$1:$A$49,0), MATCH(orders!L$1,products!$A$1:$G$1,0))</f>
        <v>2.9849999999999999</v>
      </c>
      <c r="M849">
        <f t="shared" si="39"/>
        <v>8.9550000000000001</v>
      </c>
      <c r="N849" t="str">
        <f t="shared" si="40"/>
        <v>Arabika</v>
      </c>
      <c r="O849" t="str">
        <f t="shared" si="41"/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 customers!$C$2:$C$1001,,0)=0,"",_xlfn.XLOOKUP(C850,customers!$A$2:$A$1001, customers!$C$2:$C$1001,,0))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 MATCH(orders!I$1,products!$A$1:$G$1,0))</f>
        <v>Exc</v>
      </c>
      <c r="J850" t="str">
        <f>INDEX(products!$A$1:$G$49,MATCH(orders!$D850,products!$A$1:$A$49,0), MATCH(orders!J$1,products!$A$1:$G$1,0))</f>
        <v>L</v>
      </c>
      <c r="K850" s="1">
        <f>INDEX(products!$A$1:$G$49,MATCH(orders!$D850,products!$A$1:$A$49,0), MATCH(orders!K$1,products!$A$1:$G$1,0))</f>
        <v>0.5</v>
      </c>
      <c r="L850">
        <f>INDEX(products!$A$1:$G$49,MATCH(orders!$D850,products!$A$1:$A$49,0), 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 customers!$C$2:$C$1001,,0)=0,"",_xlfn.XLOOKUP(C851,customers!$A$2:$A$1001, customers!$C$2:$C$1001,,0))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 MATCH(orders!I$1,products!$A$1:$G$1,0))</f>
        <v>Ara</v>
      </c>
      <c r="J851" t="str">
        <f>INDEX(products!$A$1:$G$49,MATCH(orders!$D851,products!$A$1:$A$49,0), MATCH(orders!J$1,products!$A$1:$G$1,0))</f>
        <v>L</v>
      </c>
      <c r="K851" s="1">
        <f>INDEX(products!$A$1:$G$49,MATCH(orders!$D851,products!$A$1:$A$49,0), MATCH(orders!K$1,products!$A$1:$G$1,0))</f>
        <v>0.2</v>
      </c>
      <c r="L851">
        <f>INDEX(products!$A$1:$G$49,MATCH(orders!$D851,products!$A$1:$A$49,0), MATCH(orders!L$1,products!$A$1:$G$1,0))</f>
        <v>3.8849999999999998</v>
      </c>
      <c r="M851">
        <f t="shared" si="39"/>
        <v>23.31</v>
      </c>
      <c r="N851" t="str">
        <f t="shared" si="40"/>
        <v>Arabika</v>
      </c>
      <c r="O851" t="str">
        <f t="shared" si="41"/>
        <v>Light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 customers!$C$2:$C$1001,,0)=0,"",_xlfn.XLOOKUP(C852,customers!$A$2:$A$1001, customers!$C$2:$C$1001,,0))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 MATCH(orders!I$1,products!$A$1:$G$1,0))</f>
        <v>Ara</v>
      </c>
      <c r="J852" t="str">
        <f>INDEX(products!$A$1:$G$49,MATCH(orders!$D852,products!$A$1:$A$49,0), MATCH(orders!J$1,products!$A$1:$G$1,0))</f>
        <v>M</v>
      </c>
      <c r="K852" s="1">
        <f>INDEX(products!$A$1:$G$49,MATCH(orders!$D852,products!$A$1:$A$49,0), MATCH(orders!K$1,products!$A$1:$G$1,0))</f>
        <v>0.2</v>
      </c>
      <c r="L852">
        <f>INDEX(products!$A$1:$G$49,MATCH(orders!$D852,products!$A$1:$A$49,0), MATCH(orders!L$1,products!$A$1:$G$1,0))</f>
        <v>3.375</v>
      </c>
      <c r="M852">
        <f t="shared" si="39"/>
        <v>6.75</v>
      </c>
      <c r="N852" t="str">
        <f t="shared" si="40"/>
        <v>Arabika</v>
      </c>
      <c r="O852" t="str">
        <f t="shared" si="41"/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 customers!$C$2:$C$1001,,0)=0,"",_xlfn.XLOOKUP(C853,customers!$A$2:$A$1001, customers!$C$2:$C$1001,,0))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 MATCH(orders!I$1,products!$A$1:$G$1,0))</f>
        <v>Lib</v>
      </c>
      <c r="J853" t="str">
        <f>INDEX(products!$A$1:$G$49,MATCH(orders!$D853,products!$A$1:$A$49,0), MATCH(orders!J$1,products!$A$1:$G$1,0))</f>
        <v>D</v>
      </c>
      <c r="K853" s="1">
        <f>INDEX(products!$A$1:$G$49,MATCH(orders!$D853,products!$A$1:$A$49,0), MATCH(orders!K$1,products!$A$1:$G$1,0))</f>
        <v>0.5</v>
      </c>
      <c r="L853">
        <f>INDEX(products!$A$1:$G$49,MATCH(orders!$D853,products!$A$1:$A$49,0), MATCH(orders!L$1,products!$A$1:$G$1,0))</f>
        <v>7.77</v>
      </c>
      <c r="M853">
        <f t="shared" si="39"/>
        <v>7.77</v>
      </c>
      <c r="N853" t="str">
        <f t="shared" si="40"/>
        <v>Liberika</v>
      </c>
      <c r="O853" t="str">
        <f t="shared" si="41"/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 customers!$C$2:$C$1001,,0)=0,"",_xlfn.XLOOKUP(C854,customers!$A$2:$A$1001, customers!$C$2:$C$1001,,0))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 MATCH(orders!I$1,products!$A$1:$G$1,0))</f>
        <v>Lib</v>
      </c>
      <c r="J854" t="str">
        <f>INDEX(products!$A$1:$G$49,MATCH(orders!$D854,products!$A$1:$A$49,0), MATCH(orders!J$1,products!$A$1:$G$1,0))</f>
        <v>D</v>
      </c>
      <c r="K854" s="1">
        <f>INDEX(products!$A$1:$G$49,MATCH(orders!$D854,products!$A$1:$A$49,0), MATCH(orders!K$1,products!$A$1:$G$1,0))</f>
        <v>2.5</v>
      </c>
      <c r="L854">
        <f>INDEX(products!$A$1:$G$49,MATCH(orders!$D854,products!$A$1:$A$49,0), MATCH(orders!L$1,products!$A$1:$G$1,0))</f>
        <v>29.784999999999997</v>
      </c>
      <c r="M854">
        <f t="shared" si="39"/>
        <v>119.13999999999999</v>
      </c>
      <c r="N854" t="str">
        <f t="shared" si="40"/>
        <v>Liberika</v>
      </c>
      <c r="O854" t="str">
        <f t="shared" si="41"/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 customers!$C$2:$C$1001,,0)=0,"",_xlfn.XLOOKUP(C855,customers!$A$2:$A$1001, customers!$C$2:$C$1001,,0))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 MATCH(orders!I$1,products!$A$1:$G$1,0))</f>
        <v>Ara</v>
      </c>
      <c r="J855" t="str">
        <f>INDEX(products!$A$1:$G$49,MATCH(orders!$D855,products!$A$1:$A$49,0), MATCH(orders!J$1,products!$A$1:$G$1,0))</f>
        <v>D</v>
      </c>
      <c r="K855" s="1">
        <f>INDEX(products!$A$1:$G$49,MATCH(orders!$D855,products!$A$1:$A$49,0), MATCH(orders!K$1,products!$A$1:$G$1,0))</f>
        <v>1</v>
      </c>
      <c r="L855">
        <f>INDEX(products!$A$1:$G$49,MATCH(orders!$D855,products!$A$1:$A$49,0), MATCH(orders!L$1,products!$A$1:$G$1,0))</f>
        <v>9.9499999999999993</v>
      </c>
      <c r="M855">
        <f t="shared" si="39"/>
        <v>19.899999999999999</v>
      </c>
      <c r="N855" t="str">
        <f t="shared" si="40"/>
        <v>Arabika</v>
      </c>
      <c r="O855" t="str">
        <f t="shared" si="41"/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 customers!$C$2:$C$1001,,0)=0,"",_xlfn.XLOOKUP(C856,customers!$A$2:$A$1001, customers!$C$2:$C$1001,,0))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 MATCH(orders!I$1,products!$A$1:$G$1,0))</f>
        <v>Rob</v>
      </c>
      <c r="J856" t="str">
        <f>INDEX(products!$A$1:$G$49,MATCH(orders!$D856,products!$A$1:$A$49,0), MATCH(orders!J$1,products!$A$1:$G$1,0))</f>
        <v>L</v>
      </c>
      <c r="K856" s="1">
        <f>INDEX(products!$A$1:$G$49,MATCH(orders!$D856,products!$A$1:$A$49,0), MATCH(orders!K$1,products!$A$1:$G$1,0))</f>
        <v>0.5</v>
      </c>
      <c r="L856">
        <f>INDEX(products!$A$1:$G$49,MATCH(orders!$D856,products!$A$1:$A$49,0), 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 customers!$C$2:$C$1001,,0)=0,"",_xlfn.XLOOKUP(C857,customers!$A$2:$A$1001, customers!$C$2:$C$1001,,0))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 MATCH(orders!I$1,products!$A$1:$G$1,0))</f>
        <v>Lib</v>
      </c>
      <c r="J857" t="str">
        <f>INDEX(products!$A$1:$G$49,MATCH(orders!$D857,products!$A$1:$A$49,0), MATCH(orders!J$1,products!$A$1:$G$1,0))</f>
        <v>D</v>
      </c>
      <c r="K857" s="1">
        <f>INDEX(products!$A$1:$G$49,MATCH(orders!$D857,products!$A$1:$A$49,0), MATCH(orders!K$1,products!$A$1:$G$1,0))</f>
        <v>2.5</v>
      </c>
      <c r="L857">
        <f>INDEX(products!$A$1:$G$49,MATCH(orders!$D857,products!$A$1:$A$49,0), MATCH(orders!L$1,products!$A$1:$G$1,0))</f>
        <v>29.784999999999997</v>
      </c>
      <c r="M857">
        <f t="shared" si="39"/>
        <v>89.35499999999999</v>
      </c>
      <c r="N857" t="str">
        <f t="shared" si="40"/>
        <v>Liberika</v>
      </c>
      <c r="O857" t="str">
        <f t="shared" si="41"/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 customers!$C$2:$C$1001,,0)=0,"",_xlfn.XLOOKUP(C858,customers!$A$2:$A$1001, customers!$C$2:$C$1001,,0))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 MATCH(orders!I$1,products!$A$1:$G$1,0))</f>
        <v>Lib</v>
      </c>
      <c r="J858" t="str">
        <f>INDEX(products!$A$1:$G$49,MATCH(orders!$D858,products!$A$1:$A$49,0), MATCH(orders!J$1,products!$A$1:$G$1,0))</f>
        <v>M</v>
      </c>
      <c r="K858" s="1">
        <f>INDEX(products!$A$1:$G$49,MATCH(orders!$D858,products!$A$1:$A$49,0), MATCH(orders!K$1,products!$A$1:$G$1,0))</f>
        <v>0.2</v>
      </c>
      <c r="L858">
        <f>INDEX(products!$A$1:$G$49,MATCH(orders!$D858,products!$A$1:$A$49,0), MATCH(orders!L$1,products!$A$1:$G$1,0))</f>
        <v>4.3650000000000002</v>
      </c>
      <c r="M858">
        <f t="shared" si="39"/>
        <v>8.73</v>
      </c>
      <c r="N858" t="str">
        <f t="shared" si="40"/>
        <v>Liberika</v>
      </c>
      <c r="O858" t="str">
        <f t="shared" si="41"/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 customers!$C$2:$C$1001,,0)=0,"",_xlfn.XLOOKUP(C859,customers!$A$2:$A$1001, customers!$C$2:$C$1001,,0))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 MATCH(orders!I$1,products!$A$1:$G$1,0))</f>
        <v>Rob</v>
      </c>
      <c r="J859" t="str">
        <f>INDEX(products!$A$1:$G$49,MATCH(orders!$D859,products!$A$1:$A$49,0), MATCH(orders!J$1,products!$A$1:$G$1,0))</f>
        <v>L</v>
      </c>
      <c r="K859" s="1">
        <f>INDEX(products!$A$1:$G$49,MATCH(orders!$D859,products!$A$1:$A$49,0), MATCH(orders!K$1,products!$A$1:$G$1,0))</f>
        <v>2.5</v>
      </c>
      <c r="L859">
        <f>INDEX(products!$A$1:$G$49,MATCH(orders!$D859,products!$A$1:$A$49,0), 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 customers!$C$2:$C$1001,,0)=0,"",_xlfn.XLOOKUP(C860,customers!$A$2:$A$1001, customers!$C$2:$C$1001,,0))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 MATCH(orders!I$1,products!$A$1:$G$1,0))</f>
        <v>Lib</v>
      </c>
      <c r="J860" t="str">
        <f>INDEX(products!$A$1:$G$49,MATCH(orders!$D860,products!$A$1:$A$49,0), MATCH(orders!J$1,products!$A$1:$G$1,0))</f>
        <v>M</v>
      </c>
      <c r="K860" s="1">
        <f>INDEX(products!$A$1:$G$49,MATCH(orders!$D860,products!$A$1:$A$49,0), MATCH(orders!K$1,products!$A$1:$G$1,0))</f>
        <v>0.5</v>
      </c>
      <c r="L860">
        <f>INDEX(products!$A$1:$G$49,MATCH(orders!$D860,products!$A$1:$A$49,0), MATCH(orders!L$1,products!$A$1:$G$1,0))</f>
        <v>8.73</v>
      </c>
      <c r="M860">
        <f t="shared" si="39"/>
        <v>34.92</v>
      </c>
      <c r="N860" t="str">
        <f t="shared" si="40"/>
        <v>Liberika</v>
      </c>
      <c r="O860" t="str">
        <f t="shared" si="41"/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 customers!$C$2:$C$1001,,0)=0,"",_xlfn.XLOOKUP(C861,customers!$A$2:$A$1001, customers!$C$2:$C$1001,,0))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 MATCH(orders!I$1,products!$A$1:$G$1,0))</f>
        <v>Ara</v>
      </c>
      <c r="J861" t="str">
        <f>INDEX(products!$A$1:$G$49,MATCH(orders!$D861,products!$A$1:$A$49,0), MATCH(orders!J$1,products!$A$1:$G$1,0))</f>
        <v>L</v>
      </c>
      <c r="K861" s="1">
        <f>INDEX(products!$A$1:$G$49,MATCH(orders!$D861,products!$A$1:$A$49,0), MATCH(orders!K$1,products!$A$1:$G$1,0))</f>
        <v>2.5</v>
      </c>
      <c r="L861">
        <f>INDEX(products!$A$1:$G$49,MATCH(orders!$D861,products!$A$1:$A$49,0), MATCH(orders!L$1,products!$A$1:$G$1,0))</f>
        <v>29.784999999999997</v>
      </c>
      <c r="M861">
        <f t="shared" si="39"/>
        <v>178.70999999999998</v>
      </c>
      <c r="N861" t="str">
        <f t="shared" si="40"/>
        <v>Arabika</v>
      </c>
      <c r="O861" t="str">
        <f t="shared" si="41"/>
        <v>Light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 customers!$C$2:$C$1001,,0)=0,"",_xlfn.XLOOKUP(C862,customers!$A$2:$A$1001, customers!$C$2:$C$1001,,0))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 MATCH(orders!I$1,products!$A$1:$G$1,0))</f>
        <v>Ara</v>
      </c>
      <c r="J862" t="str">
        <f>INDEX(products!$A$1:$G$49,MATCH(orders!$D862,products!$A$1:$A$49,0), MATCH(orders!J$1,products!$A$1:$G$1,0))</f>
        <v>M</v>
      </c>
      <c r="K862" s="1">
        <f>INDEX(products!$A$1:$G$49,MATCH(orders!$D862,products!$A$1:$A$49,0), MATCH(orders!K$1,products!$A$1:$G$1,0))</f>
        <v>2.5</v>
      </c>
      <c r="L862">
        <f>INDEX(products!$A$1:$G$49,MATCH(orders!$D862,products!$A$1:$A$49,0), MATCH(orders!L$1,products!$A$1:$G$1,0))</f>
        <v>25.874999999999996</v>
      </c>
      <c r="M862">
        <f t="shared" si="39"/>
        <v>25.874999999999996</v>
      </c>
      <c r="N862" t="str">
        <f t="shared" si="40"/>
        <v>Arabika</v>
      </c>
      <c r="O862" t="str">
        <f t="shared" si="41"/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 customers!$C$2:$C$1001,,0)=0,"",_xlfn.XLOOKUP(C863,customers!$A$2:$A$1001, customers!$C$2:$C$1001,,0))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 MATCH(orders!I$1,products!$A$1:$G$1,0))</f>
        <v>Lib</v>
      </c>
      <c r="J863" t="str">
        <f>INDEX(products!$A$1:$G$49,MATCH(orders!$D863,products!$A$1:$A$49,0), MATCH(orders!J$1,products!$A$1:$G$1,0))</f>
        <v>D</v>
      </c>
      <c r="K863" s="1">
        <f>INDEX(products!$A$1:$G$49,MATCH(orders!$D863,products!$A$1:$A$49,0), MATCH(orders!K$1,products!$A$1:$G$1,0))</f>
        <v>1</v>
      </c>
      <c r="L863">
        <f>INDEX(products!$A$1:$G$49,MATCH(orders!$D863,products!$A$1:$A$49,0), MATCH(orders!L$1,products!$A$1:$G$1,0))</f>
        <v>12.95</v>
      </c>
      <c r="M863">
        <f t="shared" si="39"/>
        <v>77.699999999999989</v>
      </c>
      <c r="N863" t="str">
        <f t="shared" si="40"/>
        <v>Liberika</v>
      </c>
      <c r="O863" t="str">
        <f t="shared" si="41"/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 customers!$C$2:$C$1001,,0)=0,"",_xlfn.XLOOKUP(C864,customers!$A$2:$A$1001, customers!$C$2:$C$1001,,0))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 MATCH(orders!I$1,products!$A$1:$G$1,0))</f>
        <v>Rob</v>
      </c>
      <c r="J864" t="str">
        <f>INDEX(products!$A$1:$G$49,MATCH(orders!$D864,products!$A$1:$A$49,0), MATCH(orders!J$1,products!$A$1:$G$1,0))</f>
        <v>M</v>
      </c>
      <c r="K864" s="1">
        <f>INDEX(products!$A$1:$G$49,MATCH(orders!$D864,products!$A$1:$A$49,0), MATCH(orders!K$1,products!$A$1:$G$1,0))</f>
        <v>1</v>
      </c>
      <c r="L864">
        <f>INDEX(products!$A$1:$G$49,MATCH(orders!$D864,products!$A$1:$A$49,0), 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 customers!$C$2:$C$1001,,0)=0,"",_xlfn.XLOOKUP(C865,customers!$A$2:$A$1001, customers!$C$2:$C$1001,,0))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 MATCH(orders!I$1,products!$A$1:$G$1,0))</f>
        <v>Lib</v>
      </c>
      <c r="J865" t="str">
        <f>INDEX(products!$A$1:$G$49,MATCH(orders!$D865,products!$A$1:$A$49,0), MATCH(orders!J$1,products!$A$1:$G$1,0))</f>
        <v>M</v>
      </c>
      <c r="K865" s="1">
        <f>INDEX(products!$A$1:$G$49,MATCH(orders!$D865,products!$A$1:$A$49,0), MATCH(orders!K$1,products!$A$1:$G$1,0))</f>
        <v>1</v>
      </c>
      <c r="L865">
        <f>INDEX(products!$A$1:$G$49,MATCH(orders!$D865,products!$A$1:$A$49,0), MATCH(orders!L$1,products!$A$1:$G$1,0))</f>
        <v>14.55</v>
      </c>
      <c r="M865">
        <f t="shared" si="39"/>
        <v>29.1</v>
      </c>
      <c r="N865" t="str">
        <f t="shared" si="40"/>
        <v>Liberika</v>
      </c>
      <c r="O865" t="str">
        <f t="shared" si="41"/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 customers!$C$2:$C$1001,,0)=0,"",_xlfn.XLOOKUP(C866,customers!$A$2:$A$1001, customers!$C$2:$C$1001,,0))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 MATCH(orders!I$1,products!$A$1:$G$1,0))</f>
        <v>Rob</v>
      </c>
      <c r="J866" t="str">
        <f>INDEX(products!$A$1:$G$49,MATCH(orders!$D866,products!$A$1:$A$49,0), MATCH(orders!J$1,products!$A$1:$G$1,0))</f>
        <v>L</v>
      </c>
      <c r="K866" s="1">
        <f>INDEX(products!$A$1:$G$49,MATCH(orders!$D866,products!$A$1:$A$49,0), MATCH(orders!K$1,products!$A$1:$G$1,0))</f>
        <v>0.2</v>
      </c>
      <c r="L866">
        <f>INDEX(products!$A$1:$G$49,MATCH(orders!$D866,products!$A$1:$A$49,0), 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 customers!$C$2:$C$1001,,0)=0,"",_xlfn.XLOOKUP(C867,customers!$A$2:$A$1001, customers!$C$2:$C$1001,,0))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 MATCH(orders!I$1,products!$A$1:$G$1,0))</f>
        <v>Ara</v>
      </c>
      <c r="J867" t="str">
        <f>INDEX(products!$A$1:$G$49,MATCH(orders!$D867,products!$A$1:$A$49,0), MATCH(orders!J$1,products!$A$1:$G$1,0))</f>
        <v>M</v>
      </c>
      <c r="K867" s="1">
        <f>INDEX(products!$A$1:$G$49,MATCH(orders!$D867,products!$A$1:$A$49,0), MATCH(orders!K$1,products!$A$1:$G$1,0))</f>
        <v>0.5</v>
      </c>
      <c r="L867">
        <f>INDEX(products!$A$1:$G$49,MATCH(orders!$D867,products!$A$1:$A$49,0), MATCH(orders!L$1,products!$A$1:$G$1,0))</f>
        <v>6.75</v>
      </c>
      <c r="M867">
        <f t="shared" si="39"/>
        <v>6.75</v>
      </c>
      <c r="N867" t="str">
        <f t="shared" si="40"/>
        <v>Arabika</v>
      </c>
      <c r="O867" t="str">
        <f t="shared" si="41"/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 customers!$C$2:$C$1001,,0)=0,"",_xlfn.XLOOKUP(C868,customers!$A$2:$A$1001, customers!$C$2:$C$1001,,0))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 MATCH(orders!I$1,products!$A$1:$G$1,0))</f>
        <v>Ara</v>
      </c>
      <c r="J868" t="str">
        <f>INDEX(products!$A$1:$G$49,MATCH(orders!$D868,products!$A$1:$A$49,0), MATCH(orders!J$1,products!$A$1:$G$1,0))</f>
        <v>D</v>
      </c>
      <c r="K868" s="1">
        <f>INDEX(products!$A$1:$G$49,MATCH(orders!$D868,products!$A$1:$A$49,0), MATCH(orders!K$1,products!$A$1:$G$1,0))</f>
        <v>0.5</v>
      </c>
      <c r="L868">
        <f>INDEX(products!$A$1:$G$49,MATCH(orders!$D868,products!$A$1:$A$49,0), MATCH(orders!L$1,products!$A$1:$G$1,0))</f>
        <v>5.97</v>
      </c>
      <c r="M868">
        <f t="shared" si="39"/>
        <v>17.91</v>
      </c>
      <c r="N868" t="str">
        <f t="shared" si="40"/>
        <v>Arabika</v>
      </c>
      <c r="O868" t="str">
        <f t="shared" si="41"/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 customers!$C$2:$C$1001,,0)=0,"",_xlfn.XLOOKUP(C869,customers!$A$2:$A$1001, customers!$C$2:$C$1001,,0))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 MATCH(orders!I$1,products!$A$1:$G$1,0))</f>
        <v>Ara</v>
      </c>
      <c r="J869" t="str">
        <f>INDEX(products!$A$1:$G$49,MATCH(orders!$D869,products!$A$1:$A$49,0), MATCH(orders!J$1,products!$A$1:$G$1,0))</f>
        <v>L</v>
      </c>
      <c r="K869" s="1">
        <f>INDEX(products!$A$1:$G$49,MATCH(orders!$D869,products!$A$1:$A$49,0), MATCH(orders!K$1,products!$A$1:$G$1,0))</f>
        <v>2.5</v>
      </c>
      <c r="L869">
        <f>INDEX(products!$A$1:$G$49,MATCH(orders!$D869,products!$A$1:$A$49,0), MATCH(orders!L$1,products!$A$1:$G$1,0))</f>
        <v>29.784999999999997</v>
      </c>
      <c r="M869">
        <f t="shared" si="39"/>
        <v>29.784999999999997</v>
      </c>
      <c r="N869" t="str">
        <f t="shared" si="40"/>
        <v>Arabika</v>
      </c>
      <c r="O869" t="str">
        <f t="shared" si="41"/>
        <v>Light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 customers!$C$2:$C$1001,,0)=0,"",_xlfn.XLOOKUP(C870,customers!$A$2:$A$1001, customers!$C$2:$C$1001,,0))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 MATCH(orders!I$1,products!$A$1:$G$1,0))</f>
        <v>Exc</v>
      </c>
      <c r="J870" t="str">
        <f>INDEX(products!$A$1:$G$49,MATCH(orders!$D870,products!$A$1:$A$49,0), MATCH(orders!J$1,products!$A$1:$G$1,0))</f>
        <v>M</v>
      </c>
      <c r="K870" s="1">
        <f>INDEX(products!$A$1:$G$49,MATCH(orders!$D870,products!$A$1:$A$49,0), MATCH(orders!K$1,products!$A$1:$G$1,0))</f>
        <v>0.5</v>
      </c>
      <c r="L870">
        <f>INDEX(products!$A$1:$G$49,MATCH(orders!$D870,products!$A$1:$A$49,0), 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 customers!$C$2:$C$1001,,0)=0,"",_xlfn.XLOOKUP(C871,customers!$A$2:$A$1001, customers!$C$2:$C$1001,,0))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 MATCH(orders!I$1,products!$A$1:$G$1,0))</f>
        <v>Rob</v>
      </c>
      <c r="J871" t="str">
        <f>INDEX(products!$A$1:$G$49,MATCH(orders!$D871,products!$A$1:$A$49,0), MATCH(orders!J$1,products!$A$1:$G$1,0))</f>
        <v>M</v>
      </c>
      <c r="K871" s="1">
        <f>INDEX(products!$A$1:$G$49,MATCH(orders!$D871,products!$A$1:$A$49,0), MATCH(orders!K$1,products!$A$1:$G$1,0))</f>
        <v>0.5</v>
      </c>
      <c r="L871">
        <f>INDEX(products!$A$1:$G$49,MATCH(orders!$D871,products!$A$1:$A$49,0), 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 customers!$C$2:$C$1001,,0)=0,"",_xlfn.XLOOKUP(C872,customers!$A$2:$A$1001, customers!$C$2:$C$1001,,0))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 MATCH(orders!I$1,products!$A$1:$G$1,0))</f>
        <v>Exc</v>
      </c>
      <c r="J872" t="str">
        <f>INDEX(products!$A$1:$G$49,MATCH(orders!$D872,products!$A$1:$A$49,0), MATCH(orders!J$1,products!$A$1:$G$1,0))</f>
        <v>D</v>
      </c>
      <c r="K872" s="1">
        <f>INDEX(products!$A$1:$G$49,MATCH(orders!$D872,products!$A$1:$A$49,0), MATCH(orders!K$1,products!$A$1:$G$1,0))</f>
        <v>0.5</v>
      </c>
      <c r="L872">
        <f>INDEX(products!$A$1:$G$49,MATCH(orders!$D872,products!$A$1:$A$49,0), 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 customers!$C$2:$C$1001,,0)=0,"",_xlfn.XLOOKUP(C873,customers!$A$2:$A$1001, customers!$C$2:$C$1001,,0))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 MATCH(orders!I$1,products!$A$1:$G$1,0))</f>
        <v>Exc</v>
      </c>
      <c r="J873" t="str">
        <f>INDEX(products!$A$1:$G$49,MATCH(orders!$D873,products!$A$1:$A$49,0), MATCH(orders!J$1,products!$A$1:$G$1,0))</f>
        <v>L</v>
      </c>
      <c r="K873" s="1">
        <f>INDEX(products!$A$1:$G$49,MATCH(orders!$D873,products!$A$1:$A$49,0), MATCH(orders!K$1,products!$A$1:$G$1,0))</f>
        <v>1</v>
      </c>
      <c r="L873">
        <f>INDEX(products!$A$1:$G$49,MATCH(orders!$D873,products!$A$1:$A$49,0), 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 customers!$C$2:$C$1001,,0)=0,"",_xlfn.XLOOKUP(C874,customers!$A$2:$A$1001, customers!$C$2:$C$1001,,0))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 MATCH(orders!I$1,products!$A$1:$G$1,0))</f>
        <v>Ara</v>
      </c>
      <c r="J874" t="str">
        <f>INDEX(products!$A$1:$G$49,MATCH(orders!$D874,products!$A$1:$A$49,0), MATCH(orders!J$1,products!$A$1:$G$1,0))</f>
        <v>M</v>
      </c>
      <c r="K874" s="1">
        <f>INDEX(products!$A$1:$G$49,MATCH(orders!$D874,products!$A$1:$A$49,0), MATCH(orders!K$1,products!$A$1:$G$1,0))</f>
        <v>1</v>
      </c>
      <c r="L874">
        <f>INDEX(products!$A$1:$G$49,MATCH(orders!$D874,products!$A$1:$A$49,0), MATCH(orders!L$1,products!$A$1:$G$1,0))</f>
        <v>11.25</v>
      </c>
      <c r="M874">
        <f t="shared" si="39"/>
        <v>22.5</v>
      </c>
      <c r="N874" t="str">
        <f t="shared" si="40"/>
        <v>Arabika</v>
      </c>
      <c r="O874" t="str">
        <f t="shared" si="41"/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 customers!$C$2:$C$1001,,0)=0,"",_xlfn.XLOOKUP(C875,customers!$A$2:$A$1001, customers!$C$2:$C$1001,,0))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 MATCH(orders!I$1,products!$A$1:$G$1,0))</f>
        <v>Rob</v>
      </c>
      <c r="J875" t="str">
        <f>INDEX(products!$A$1:$G$49,MATCH(orders!$D875,products!$A$1:$A$49,0), MATCH(orders!J$1,products!$A$1:$G$1,0))</f>
        <v>M</v>
      </c>
      <c r="K875" s="1">
        <f>INDEX(products!$A$1:$G$49,MATCH(orders!$D875,products!$A$1:$A$49,0), MATCH(orders!K$1,products!$A$1:$G$1,0))</f>
        <v>0.2</v>
      </c>
      <c r="L875">
        <f>INDEX(products!$A$1:$G$49,MATCH(orders!$D875,products!$A$1:$A$49,0), 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 customers!$C$2:$C$1001,,0)=0,"",_xlfn.XLOOKUP(C876,customers!$A$2:$A$1001, customers!$C$2:$C$1001,,0))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 MATCH(orders!I$1,products!$A$1:$G$1,0))</f>
        <v>Ara</v>
      </c>
      <c r="J876" t="str">
        <f>INDEX(products!$A$1:$G$49,MATCH(orders!$D876,products!$A$1:$A$49,0), MATCH(orders!J$1,products!$A$1:$G$1,0))</f>
        <v>L</v>
      </c>
      <c r="K876" s="1">
        <f>INDEX(products!$A$1:$G$49,MATCH(orders!$D876,products!$A$1:$A$49,0), MATCH(orders!K$1,products!$A$1:$G$1,0))</f>
        <v>1</v>
      </c>
      <c r="L876">
        <f>INDEX(products!$A$1:$G$49,MATCH(orders!$D876,products!$A$1:$A$49,0), MATCH(orders!L$1,products!$A$1:$G$1,0))</f>
        <v>12.95</v>
      </c>
      <c r="M876">
        <f t="shared" si="39"/>
        <v>25.9</v>
      </c>
      <c r="N876" t="str">
        <f t="shared" si="40"/>
        <v>Arabika</v>
      </c>
      <c r="O876" t="str">
        <f t="shared" si="41"/>
        <v>Light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 customers!$C$2:$C$1001,,0)=0,"",_xlfn.XLOOKUP(C877,customers!$A$2:$A$1001, customers!$C$2:$C$1001,,0))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 MATCH(orders!I$1,products!$A$1:$G$1,0))</f>
        <v>Lib</v>
      </c>
      <c r="J877" t="str">
        <f>INDEX(products!$A$1:$G$49,MATCH(orders!$D877,products!$A$1:$A$49,0), MATCH(orders!J$1,products!$A$1:$G$1,0))</f>
        <v>M</v>
      </c>
      <c r="K877" s="1">
        <f>INDEX(products!$A$1:$G$49,MATCH(orders!$D877,products!$A$1:$A$49,0), MATCH(orders!K$1,products!$A$1:$G$1,0))</f>
        <v>0.5</v>
      </c>
      <c r="L877">
        <f>INDEX(products!$A$1:$G$49,MATCH(orders!$D877,products!$A$1:$A$49,0), MATCH(orders!L$1,products!$A$1:$G$1,0))</f>
        <v>8.73</v>
      </c>
      <c r="M877">
        <f t="shared" si="39"/>
        <v>43.650000000000006</v>
      </c>
      <c r="N877" t="str">
        <f t="shared" si="40"/>
        <v>Liberika</v>
      </c>
      <c r="O877" t="str">
        <f t="shared" si="41"/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 customers!$C$2:$C$1001,,0)=0,"",_xlfn.XLOOKUP(C878,customers!$A$2:$A$1001, customers!$C$2:$C$1001,,0))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 MATCH(orders!I$1,products!$A$1:$G$1,0))</f>
        <v>Ara</v>
      </c>
      <c r="J878" t="str">
        <f>INDEX(products!$A$1:$G$49,MATCH(orders!$D878,products!$A$1:$A$49,0), MATCH(orders!J$1,products!$A$1:$G$1,0))</f>
        <v>L</v>
      </c>
      <c r="K878" s="1">
        <f>INDEX(products!$A$1:$G$49,MATCH(orders!$D878,products!$A$1:$A$49,0), MATCH(orders!K$1,products!$A$1:$G$1,0))</f>
        <v>0.5</v>
      </c>
      <c r="L878">
        <f>INDEX(products!$A$1:$G$49,MATCH(orders!$D878,products!$A$1:$A$49,0), MATCH(orders!L$1,products!$A$1:$G$1,0))</f>
        <v>7.77</v>
      </c>
      <c r="M878">
        <f t="shared" si="39"/>
        <v>46.62</v>
      </c>
      <c r="N878" t="str">
        <f t="shared" si="40"/>
        <v>Arabika</v>
      </c>
      <c r="O878" t="str">
        <f t="shared" si="41"/>
        <v>Light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 customers!$C$2:$C$1001,,0)=0,"",_xlfn.XLOOKUP(C879,customers!$A$2:$A$1001, customers!$C$2:$C$1001,,0))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 MATCH(orders!I$1,products!$A$1:$G$1,0))</f>
        <v>Lib</v>
      </c>
      <c r="J879" t="str">
        <f>INDEX(products!$A$1:$G$49,MATCH(orders!$D879,products!$A$1:$A$49,0), MATCH(orders!J$1,products!$A$1:$G$1,0))</f>
        <v>L</v>
      </c>
      <c r="K879" s="1">
        <f>INDEX(products!$A$1:$G$49,MATCH(orders!$D879,products!$A$1:$A$49,0), MATCH(orders!K$1,products!$A$1:$G$1,0))</f>
        <v>0.5</v>
      </c>
      <c r="L879">
        <f>INDEX(products!$A$1:$G$49,MATCH(orders!$D879,products!$A$1:$A$49,0), MATCH(orders!L$1,products!$A$1:$G$1,0))</f>
        <v>9.51</v>
      </c>
      <c r="M879">
        <f t="shared" si="39"/>
        <v>28.53</v>
      </c>
      <c r="N879" t="str">
        <f t="shared" si="40"/>
        <v>Liberika</v>
      </c>
      <c r="O879" t="str">
        <f t="shared" si="41"/>
        <v>Light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 customers!$C$2:$C$1001,,0)=0,"",_xlfn.XLOOKUP(C880,customers!$A$2:$A$1001, customers!$C$2:$C$1001,,0))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 MATCH(orders!I$1,products!$A$1:$G$1,0))</f>
        <v>Rob</v>
      </c>
      <c r="J880" t="str">
        <f>INDEX(products!$A$1:$G$49,MATCH(orders!$D880,products!$A$1:$A$49,0), MATCH(orders!J$1,products!$A$1:$G$1,0))</f>
        <v>L</v>
      </c>
      <c r="K880" s="1">
        <f>INDEX(products!$A$1:$G$49,MATCH(orders!$D880,products!$A$1:$A$49,0), MATCH(orders!K$1,products!$A$1:$G$1,0))</f>
        <v>2.5</v>
      </c>
      <c r="L880">
        <f>INDEX(products!$A$1:$G$49,MATCH(orders!$D880,products!$A$1:$A$49,0), 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 customers!$C$2:$C$1001,,0)=0,"",_xlfn.XLOOKUP(C881,customers!$A$2:$A$1001, customers!$C$2:$C$1001,,0))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 MATCH(orders!I$1,products!$A$1:$G$1,0))</f>
        <v>Exc</v>
      </c>
      <c r="J881" t="str">
        <f>INDEX(products!$A$1:$G$49,MATCH(orders!$D881,products!$A$1:$A$49,0), MATCH(orders!J$1,products!$A$1:$G$1,0))</f>
        <v>D</v>
      </c>
      <c r="K881" s="1">
        <f>INDEX(products!$A$1:$G$49,MATCH(orders!$D881,products!$A$1:$A$49,0), MATCH(orders!K$1,products!$A$1:$G$1,0))</f>
        <v>0.2</v>
      </c>
      <c r="L881">
        <f>INDEX(products!$A$1:$G$49,MATCH(orders!$D881,products!$A$1:$A$49,0), 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 customers!$C$2:$C$1001,,0)=0,"",_xlfn.XLOOKUP(C882,customers!$A$2:$A$1001, customers!$C$2:$C$1001,,0))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 MATCH(orders!I$1,products!$A$1:$G$1,0))</f>
        <v>Rob</v>
      </c>
      <c r="J882" t="str">
        <f>INDEX(products!$A$1:$G$49,MATCH(orders!$D882,products!$A$1:$A$49,0), MATCH(orders!J$1,products!$A$1:$G$1,0))</f>
        <v>L</v>
      </c>
      <c r="K882" s="1">
        <f>INDEX(products!$A$1:$G$49,MATCH(orders!$D882,products!$A$1:$A$49,0), MATCH(orders!K$1,products!$A$1:$G$1,0))</f>
        <v>0.2</v>
      </c>
      <c r="L882">
        <f>INDEX(products!$A$1:$G$49,MATCH(orders!$D882,products!$A$1:$A$49,0), 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 customers!$C$2:$C$1001,,0)=0,"",_xlfn.XLOOKUP(C883,customers!$A$2:$A$1001, customers!$C$2:$C$1001,,0))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 MATCH(orders!I$1,products!$A$1:$G$1,0))</f>
        <v>Ara</v>
      </c>
      <c r="J883" t="str">
        <f>INDEX(products!$A$1:$G$49,MATCH(orders!$D883,products!$A$1:$A$49,0), MATCH(orders!J$1,products!$A$1:$G$1,0))</f>
        <v>L</v>
      </c>
      <c r="K883" s="1">
        <f>INDEX(products!$A$1:$G$49,MATCH(orders!$D883,products!$A$1:$A$49,0), MATCH(orders!K$1,products!$A$1:$G$1,0))</f>
        <v>0.2</v>
      </c>
      <c r="L883">
        <f>INDEX(products!$A$1:$G$49,MATCH(orders!$D883,products!$A$1:$A$49,0), MATCH(orders!L$1,products!$A$1:$G$1,0))</f>
        <v>3.8849999999999998</v>
      </c>
      <c r="M883">
        <f t="shared" si="39"/>
        <v>23.31</v>
      </c>
      <c r="N883" t="str">
        <f t="shared" si="40"/>
        <v>Arabika</v>
      </c>
      <c r="O883" t="str">
        <f t="shared" si="41"/>
        <v>Light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 customers!$C$2:$C$1001,,0)=0,"",_xlfn.XLOOKUP(C884,customers!$A$2:$A$1001, customers!$C$2:$C$1001,,0))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 MATCH(orders!I$1,products!$A$1:$G$1,0))</f>
        <v>Ara</v>
      </c>
      <c r="J884" t="str">
        <f>INDEX(products!$A$1:$G$49,MATCH(orders!$D884,products!$A$1:$A$49,0), MATCH(orders!J$1,products!$A$1:$G$1,0))</f>
        <v>D</v>
      </c>
      <c r="K884" s="1">
        <f>INDEX(products!$A$1:$G$49,MATCH(orders!$D884,products!$A$1:$A$49,0), MATCH(orders!K$1,products!$A$1:$G$1,0))</f>
        <v>2.5</v>
      </c>
      <c r="L884">
        <f>INDEX(products!$A$1:$G$49,MATCH(orders!$D884,products!$A$1:$A$49,0), MATCH(orders!L$1,products!$A$1:$G$1,0))</f>
        <v>22.884999999999998</v>
      </c>
      <c r="M884">
        <f t="shared" si="39"/>
        <v>114.42499999999998</v>
      </c>
      <c r="N884" t="str">
        <f t="shared" si="40"/>
        <v>Arabika</v>
      </c>
      <c r="O884" t="str">
        <f t="shared" si="41"/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 customers!$C$2:$C$1001,,0)=0,"",_xlfn.XLOOKUP(C885,customers!$A$2:$A$1001, customers!$C$2:$C$1001,,0))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 MATCH(orders!I$1,products!$A$1:$G$1,0))</f>
        <v>Ara</v>
      </c>
      <c r="J885" t="str">
        <f>INDEX(products!$A$1:$G$49,MATCH(orders!$D885,products!$A$1:$A$49,0), MATCH(orders!J$1,products!$A$1:$G$1,0))</f>
        <v>M</v>
      </c>
      <c r="K885" s="1">
        <f>INDEX(products!$A$1:$G$49,MATCH(orders!$D885,products!$A$1:$A$49,0), MATCH(orders!K$1,products!$A$1:$G$1,0))</f>
        <v>2.5</v>
      </c>
      <c r="L885">
        <f>INDEX(products!$A$1:$G$49,MATCH(orders!$D885,products!$A$1:$A$49,0), MATCH(orders!L$1,products!$A$1:$G$1,0))</f>
        <v>25.874999999999996</v>
      </c>
      <c r="M885">
        <f t="shared" si="39"/>
        <v>77.624999999999986</v>
      </c>
      <c r="N885" t="str">
        <f t="shared" si="40"/>
        <v>Arabika</v>
      </c>
      <c r="O885" t="str">
        <f t="shared" si="41"/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 customers!$C$2:$C$1001,,0)=0,"",_xlfn.XLOOKUP(C886,customers!$A$2:$A$1001, customers!$C$2:$C$1001,,0))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 MATCH(orders!I$1,products!$A$1:$G$1,0))</f>
        <v>Rob</v>
      </c>
      <c r="J886" t="str">
        <f>INDEX(products!$A$1:$G$49,MATCH(orders!$D886,products!$A$1:$A$49,0), MATCH(orders!J$1,products!$A$1:$G$1,0))</f>
        <v>D</v>
      </c>
      <c r="K886" s="1">
        <f>INDEX(products!$A$1:$G$49,MATCH(orders!$D886,products!$A$1:$A$49,0), MATCH(orders!K$1,products!$A$1:$G$1,0))</f>
        <v>0.5</v>
      </c>
      <c r="L886">
        <f>INDEX(products!$A$1:$G$49,MATCH(orders!$D886,products!$A$1:$A$49,0), 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 customers!$C$2:$C$1001,,0)=0,"",_xlfn.XLOOKUP(C887,customers!$A$2:$A$1001, customers!$C$2:$C$1001,,0))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 MATCH(orders!I$1,products!$A$1:$G$1,0))</f>
        <v>Rob</v>
      </c>
      <c r="J887" t="str">
        <f>INDEX(products!$A$1:$G$49,MATCH(orders!$D887,products!$A$1:$A$49,0), MATCH(orders!J$1,products!$A$1:$G$1,0))</f>
        <v>D</v>
      </c>
      <c r="K887" s="1">
        <f>INDEX(products!$A$1:$G$49,MATCH(orders!$D887,products!$A$1:$A$49,0), MATCH(orders!K$1,products!$A$1:$G$1,0))</f>
        <v>2.5</v>
      </c>
      <c r="L887">
        <f>INDEX(products!$A$1:$G$49,MATCH(orders!$D887,products!$A$1:$A$49,0), 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 customers!$C$2:$C$1001,,0)=0,"",_xlfn.XLOOKUP(C888,customers!$A$2:$A$1001, customers!$C$2:$C$1001,,0))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 MATCH(orders!I$1,products!$A$1:$G$1,0))</f>
        <v>Lib</v>
      </c>
      <c r="J888" t="str">
        <f>INDEX(products!$A$1:$G$49,MATCH(orders!$D888,products!$A$1:$A$49,0), MATCH(orders!J$1,products!$A$1:$G$1,0))</f>
        <v>M</v>
      </c>
      <c r="K888" s="1">
        <f>INDEX(products!$A$1:$G$49,MATCH(orders!$D888,products!$A$1:$A$49,0), MATCH(orders!K$1,products!$A$1:$G$1,0))</f>
        <v>0.5</v>
      </c>
      <c r="L888">
        <f>INDEX(products!$A$1:$G$49,MATCH(orders!$D888,products!$A$1:$A$49,0), MATCH(orders!L$1,products!$A$1:$G$1,0))</f>
        <v>8.73</v>
      </c>
      <c r="M888">
        <f t="shared" si="39"/>
        <v>17.46</v>
      </c>
      <c r="N888" t="str">
        <f t="shared" si="40"/>
        <v>Liberika</v>
      </c>
      <c r="O888" t="str">
        <f t="shared" si="41"/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 customers!$C$2:$C$1001,,0)=0,"",_xlfn.XLOOKUP(C889,customers!$A$2:$A$1001, customers!$C$2:$C$1001,,0))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 MATCH(orders!I$1,products!$A$1:$G$1,0))</f>
        <v>Exc</v>
      </c>
      <c r="J889" t="str">
        <f>INDEX(products!$A$1:$G$49,MATCH(orders!$D889,products!$A$1:$A$49,0), MATCH(orders!J$1,products!$A$1:$G$1,0))</f>
        <v>L</v>
      </c>
      <c r="K889" s="1">
        <f>INDEX(products!$A$1:$G$49,MATCH(orders!$D889,products!$A$1:$A$49,0), MATCH(orders!K$1,products!$A$1:$G$1,0))</f>
        <v>0.2</v>
      </c>
      <c r="L889">
        <f>INDEX(products!$A$1:$G$49,MATCH(orders!$D889,products!$A$1:$A$49,0), 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 customers!$C$2:$C$1001,,0)=0,"",_xlfn.XLOOKUP(C890,customers!$A$2:$A$1001, customers!$C$2:$C$1001,,0))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 MATCH(orders!I$1,products!$A$1:$G$1,0))</f>
        <v>Ara</v>
      </c>
      <c r="J890" t="str">
        <f>INDEX(products!$A$1:$G$49,MATCH(orders!$D890,products!$A$1:$A$49,0), MATCH(orders!J$1,products!$A$1:$G$1,0))</f>
        <v>L</v>
      </c>
      <c r="K890" s="1">
        <f>INDEX(products!$A$1:$G$49,MATCH(orders!$D890,products!$A$1:$A$49,0), MATCH(orders!K$1,products!$A$1:$G$1,0))</f>
        <v>0.2</v>
      </c>
      <c r="L890">
        <f>INDEX(products!$A$1:$G$49,MATCH(orders!$D890,products!$A$1:$A$49,0), MATCH(orders!L$1,products!$A$1:$G$1,0))</f>
        <v>3.8849999999999998</v>
      </c>
      <c r="M890">
        <f t="shared" si="39"/>
        <v>7.77</v>
      </c>
      <c r="N890" t="str">
        <f t="shared" si="40"/>
        <v>Arabika</v>
      </c>
      <c r="O890" t="str">
        <f t="shared" si="41"/>
        <v>Light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 customers!$C$2:$C$1001,,0)=0,"",_xlfn.XLOOKUP(C891,customers!$A$2:$A$1001, customers!$C$2:$C$1001,,0))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 MATCH(orders!I$1,products!$A$1:$G$1,0))</f>
        <v>Rob</v>
      </c>
      <c r="J891" t="str">
        <f>INDEX(products!$A$1:$G$49,MATCH(orders!$D891,products!$A$1:$A$49,0), MATCH(orders!J$1,products!$A$1:$G$1,0))</f>
        <v>D</v>
      </c>
      <c r="K891" s="1">
        <f>INDEX(products!$A$1:$G$49,MATCH(orders!$D891,products!$A$1:$A$49,0), MATCH(orders!K$1,products!$A$1:$G$1,0))</f>
        <v>0.2</v>
      </c>
      <c r="L891">
        <f>INDEX(products!$A$1:$G$49,MATCH(orders!$D891,products!$A$1:$A$49,0), 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 customers!$C$2:$C$1001,,0)=0,"",_xlfn.XLOOKUP(C892,customers!$A$2:$A$1001, customers!$C$2:$C$1001,,0))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 MATCH(orders!I$1,products!$A$1:$G$1,0))</f>
        <v>Rob</v>
      </c>
      <c r="J892" t="str">
        <f>INDEX(products!$A$1:$G$49,MATCH(orders!$D892,products!$A$1:$A$49,0), MATCH(orders!J$1,products!$A$1:$G$1,0))</f>
        <v>D</v>
      </c>
      <c r="K892" s="1">
        <f>INDEX(products!$A$1:$G$49,MATCH(orders!$D892,products!$A$1:$A$49,0), MATCH(orders!K$1,products!$A$1:$G$1,0))</f>
        <v>2.5</v>
      </c>
      <c r="L892">
        <f>INDEX(products!$A$1:$G$49,MATCH(orders!$D892,products!$A$1:$A$49,0), 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 customers!$C$2:$C$1001,,0)=0,"",_xlfn.XLOOKUP(C893,customers!$A$2:$A$1001, customers!$C$2:$C$1001,,0))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 MATCH(orders!I$1,products!$A$1:$G$1,0))</f>
        <v>Ara</v>
      </c>
      <c r="J893" t="str">
        <f>INDEX(products!$A$1:$G$49,MATCH(orders!$D893,products!$A$1:$A$49,0), MATCH(orders!J$1,products!$A$1:$G$1,0))</f>
        <v>D</v>
      </c>
      <c r="K893" s="1">
        <f>INDEX(products!$A$1:$G$49,MATCH(orders!$D893,products!$A$1:$A$49,0), MATCH(orders!K$1,products!$A$1:$G$1,0))</f>
        <v>2.5</v>
      </c>
      <c r="L893">
        <f>INDEX(products!$A$1:$G$49,MATCH(orders!$D893,products!$A$1:$A$49,0), MATCH(orders!L$1,products!$A$1:$G$1,0))</f>
        <v>22.884999999999998</v>
      </c>
      <c r="M893">
        <f t="shared" si="39"/>
        <v>114.42499999999998</v>
      </c>
      <c r="N893" t="str">
        <f t="shared" si="40"/>
        <v>Arabika</v>
      </c>
      <c r="O893" t="str">
        <f t="shared" si="41"/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 customers!$C$2:$C$1001,,0)=0,"",_xlfn.XLOOKUP(C894,customers!$A$2:$A$1001, customers!$C$2:$C$1001,,0))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 MATCH(orders!I$1,products!$A$1:$G$1,0))</f>
        <v>Exc</v>
      </c>
      <c r="J894" t="str">
        <f>INDEX(products!$A$1:$G$49,MATCH(orders!$D894,products!$A$1:$A$49,0), MATCH(orders!J$1,products!$A$1:$G$1,0))</f>
        <v>M</v>
      </c>
      <c r="K894" s="1">
        <f>INDEX(products!$A$1:$G$49,MATCH(orders!$D894,products!$A$1:$A$49,0), MATCH(orders!K$1,products!$A$1:$G$1,0))</f>
        <v>0.2</v>
      </c>
      <c r="L894">
        <f>INDEX(products!$A$1:$G$49,MATCH(orders!$D894,products!$A$1:$A$49,0), 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 customers!$C$2:$C$1001,,0)=0,"",_xlfn.XLOOKUP(C895,customers!$A$2:$A$1001, customers!$C$2:$C$1001,,0))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 MATCH(orders!I$1,products!$A$1:$G$1,0))</f>
        <v>Lib</v>
      </c>
      <c r="J895" t="str">
        <f>INDEX(products!$A$1:$G$49,MATCH(orders!$D895,products!$A$1:$A$49,0), MATCH(orders!J$1,products!$A$1:$G$1,0))</f>
        <v>L</v>
      </c>
      <c r="K895" s="1">
        <f>INDEX(products!$A$1:$G$49,MATCH(orders!$D895,products!$A$1:$A$49,0), MATCH(orders!K$1,products!$A$1:$G$1,0))</f>
        <v>0.5</v>
      </c>
      <c r="L895">
        <f>INDEX(products!$A$1:$G$49,MATCH(orders!$D895,products!$A$1:$A$49,0), MATCH(orders!L$1,products!$A$1:$G$1,0))</f>
        <v>9.51</v>
      </c>
      <c r="M895">
        <f t="shared" si="39"/>
        <v>57.06</v>
      </c>
      <c r="N895" t="str">
        <f t="shared" si="40"/>
        <v>Liberika</v>
      </c>
      <c r="O895" t="str">
        <f t="shared" si="41"/>
        <v>Light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 customers!$C$2:$C$1001,,0)=0,"",_xlfn.XLOOKUP(C896,customers!$A$2:$A$1001, customers!$C$2:$C$1001,,0))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 MATCH(orders!I$1,products!$A$1:$G$1,0))</f>
        <v>Rob</v>
      </c>
      <c r="J896" t="str">
        <f>INDEX(products!$A$1:$G$49,MATCH(orders!$D896,products!$A$1:$A$49,0), MATCH(orders!J$1,products!$A$1:$G$1,0))</f>
        <v>D</v>
      </c>
      <c r="K896" s="1">
        <f>INDEX(products!$A$1:$G$49,MATCH(orders!$D896,products!$A$1:$A$49,0), MATCH(orders!K$1,products!$A$1:$G$1,0))</f>
        <v>2.5</v>
      </c>
      <c r="L896">
        <f>INDEX(products!$A$1:$G$49,MATCH(orders!$D896,products!$A$1:$A$49,0), 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 customers!$C$2:$C$1001,,0)=0,"",_xlfn.XLOOKUP(C897,customers!$A$2:$A$1001, customers!$C$2:$C$1001,,0))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 MATCH(orders!I$1,products!$A$1:$G$1,0))</f>
        <v>Exc</v>
      </c>
      <c r="J897" t="str">
        <f>INDEX(products!$A$1:$G$49,MATCH(orders!$D897,products!$A$1:$A$49,0), MATCH(orders!J$1,products!$A$1:$G$1,0))</f>
        <v>M</v>
      </c>
      <c r="K897" s="1">
        <f>INDEX(products!$A$1:$G$49,MATCH(orders!$D897,products!$A$1:$A$49,0), MATCH(orders!K$1,products!$A$1:$G$1,0))</f>
        <v>2.5</v>
      </c>
      <c r="L897">
        <f>INDEX(products!$A$1:$G$49,MATCH(orders!$D897,products!$A$1:$A$49,0), 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 customers!$C$2:$C$1001,,0)=0,"",_xlfn.XLOOKUP(C898,customers!$A$2:$A$1001, customers!$C$2:$C$1001,,0))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 MATCH(orders!I$1,products!$A$1:$G$1,0))</f>
        <v>Rob</v>
      </c>
      <c r="J898" t="str">
        <f>INDEX(products!$A$1:$G$49,MATCH(orders!$D898,products!$A$1:$A$49,0), MATCH(orders!J$1,products!$A$1:$G$1,0))</f>
        <v>D</v>
      </c>
      <c r="K898" s="1">
        <f>INDEX(products!$A$1:$G$49,MATCH(orders!$D898,products!$A$1:$A$49,0), MATCH(orders!K$1,products!$A$1:$G$1,0))</f>
        <v>0.5</v>
      </c>
      <c r="L898">
        <f>INDEX(products!$A$1:$G$49,MATCH(orders!$D898,products!$A$1:$A$49,0), 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 customers!$C$2:$C$1001,,0)=0,"",_xlfn.XLOOKUP(C899,customers!$A$2:$A$1001, customers!$C$2:$C$1001,,0))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 MATCH(orders!I$1,products!$A$1:$G$1,0))</f>
        <v>Exc</v>
      </c>
      <c r="J899" t="str">
        <f>INDEX(products!$A$1:$G$49,MATCH(orders!$D899,products!$A$1:$A$49,0), MATCH(orders!J$1,products!$A$1:$G$1,0))</f>
        <v>D</v>
      </c>
      <c r="K899" s="1">
        <f>INDEX(products!$A$1:$G$49,MATCH(orders!$D899,products!$A$1:$A$49,0), MATCH(orders!K$1,products!$A$1:$G$1,0))</f>
        <v>1</v>
      </c>
      <c r="L899">
        <f>INDEX(products!$A$1:$G$49,MATCH(orders!$D899,products!$A$1:$A$49,0), MATCH(orders!L$1,products!$A$1:$G$1,0))</f>
        <v>12.15</v>
      </c>
      <c r="M899">
        <f t="shared" ref="M899:M962" si="42">L899*E899</f>
        <v>24.3</v>
      </c>
      <c r="N899" t="str">
        <f t="shared" ref="N899:N962" si="43">IF(I899="Rob","Robusta", IF(I899="Exc","Excelsa", IF(I899="Ara","Arabika",IF(I899="Lib","Liberika"))))</f>
        <v>Excelsa</v>
      </c>
      <c r="O899" t="str">
        <f t="shared" ref="O899:O962" si="44">IF(J899="M","Medium",IF(J899="L","Light",IF(J899="D","Dark","")))</f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 customers!$C$2:$C$1001,,0)=0,"",_xlfn.XLOOKUP(C900,customers!$A$2:$A$1001, customers!$C$2:$C$1001,,0))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 MATCH(orders!I$1,products!$A$1:$G$1,0))</f>
        <v>Rob</v>
      </c>
      <c r="J900" t="str">
        <f>INDEX(products!$A$1:$G$49,MATCH(orders!$D900,products!$A$1:$A$49,0), MATCH(orders!J$1,products!$A$1:$G$1,0))</f>
        <v>L</v>
      </c>
      <c r="K900" s="1">
        <f>INDEX(products!$A$1:$G$49,MATCH(orders!$D900,products!$A$1:$A$49,0), MATCH(orders!K$1,products!$A$1:$G$1,0))</f>
        <v>0.5</v>
      </c>
      <c r="L900">
        <f>INDEX(products!$A$1:$G$49,MATCH(orders!$D900,products!$A$1:$A$49,0), 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 customers!$C$2:$C$1001,,0)=0,"",_xlfn.XLOOKUP(C901,customers!$A$2:$A$1001, customers!$C$2:$C$1001,,0))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 MATCH(orders!I$1,products!$A$1:$G$1,0))</f>
        <v>Lib</v>
      </c>
      <c r="J901" t="str">
        <f>INDEX(products!$A$1:$G$49,MATCH(orders!$D901,products!$A$1:$A$49,0), MATCH(orders!J$1,products!$A$1:$G$1,0))</f>
        <v>M</v>
      </c>
      <c r="K901" s="1">
        <f>INDEX(products!$A$1:$G$49,MATCH(orders!$D901,products!$A$1:$A$49,0), MATCH(orders!K$1,products!$A$1:$G$1,0))</f>
        <v>1</v>
      </c>
      <c r="L901">
        <f>INDEX(products!$A$1:$G$49,MATCH(orders!$D901,products!$A$1:$A$49,0), MATCH(orders!L$1,products!$A$1:$G$1,0))</f>
        <v>14.55</v>
      </c>
      <c r="M901">
        <f t="shared" si="42"/>
        <v>72.75</v>
      </c>
      <c r="N901" t="str">
        <f t="shared" si="43"/>
        <v>Liberika</v>
      </c>
      <c r="O901" t="str">
        <f t="shared" si="44"/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 customers!$C$2:$C$1001,,0)=0,"",_xlfn.XLOOKUP(C902,customers!$A$2:$A$1001, customers!$C$2:$C$1001,,0))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 MATCH(orders!I$1,products!$A$1:$G$1,0))</f>
        <v>Lib</v>
      </c>
      <c r="J902" t="str">
        <f>INDEX(products!$A$1:$G$49,MATCH(orders!$D902,products!$A$1:$A$49,0), MATCH(orders!J$1,products!$A$1:$G$1,0))</f>
        <v>L</v>
      </c>
      <c r="K902" s="1">
        <f>INDEX(products!$A$1:$G$49,MATCH(orders!$D902,products!$A$1:$A$49,0), MATCH(orders!K$1,products!$A$1:$G$1,0))</f>
        <v>1</v>
      </c>
      <c r="L902">
        <f>INDEX(products!$A$1:$G$49,MATCH(orders!$D902,products!$A$1:$A$49,0), MATCH(orders!L$1,products!$A$1:$G$1,0))</f>
        <v>15.85</v>
      </c>
      <c r="M902">
        <f t="shared" si="42"/>
        <v>47.55</v>
      </c>
      <c r="N902" t="str">
        <f t="shared" si="43"/>
        <v>Liberika</v>
      </c>
      <c r="O902" t="str">
        <f t="shared" si="44"/>
        <v>Light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 customers!$C$2:$C$1001,,0)=0,"",_xlfn.XLOOKUP(C903,customers!$A$2:$A$1001, customers!$C$2:$C$1001,,0))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 MATCH(orders!I$1,products!$A$1:$G$1,0))</f>
        <v>Rob</v>
      </c>
      <c r="J903" t="str">
        <f>INDEX(products!$A$1:$G$49,MATCH(orders!$D903,products!$A$1:$A$49,0), MATCH(orders!J$1,products!$A$1:$G$1,0))</f>
        <v>L</v>
      </c>
      <c r="K903" s="1">
        <f>INDEX(products!$A$1:$G$49,MATCH(orders!$D903,products!$A$1:$A$49,0), MATCH(orders!K$1,products!$A$1:$G$1,0))</f>
        <v>0.2</v>
      </c>
      <c r="L903">
        <f>INDEX(products!$A$1:$G$49,MATCH(orders!$D903,products!$A$1:$A$49,0), 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 customers!$C$2:$C$1001,,0)=0,"",_xlfn.XLOOKUP(C904,customers!$A$2:$A$1001, customers!$C$2:$C$1001,,0))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 MATCH(orders!I$1,products!$A$1:$G$1,0))</f>
        <v>Exc</v>
      </c>
      <c r="J904" t="str">
        <f>INDEX(products!$A$1:$G$49,MATCH(orders!$D904,products!$A$1:$A$49,0), MATCH(orders!J$1,products!$A$1:$G$1,0))</f>
        <v>M</v>
      </c>
      <c r="K904" s="1">
        <f>INDEX(products!$A$1:$G$49,MATCH(orders!$D904,products!$A$1:$A$49,0), MATCH(orders!K$1,products!$A$1:$G$1,0))</f>
        <v>2.5</v>
      </c>
      <c r="L904">
        <f>INDEX(products!$A$1:$G$49,MATCH(orders!$D904,products!$A$1:$A$49,0), 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 customers!$C$2:$C$1001,,0)=0,"",_xlfn.XLOOKUP(C905,customers!$A$2:$A$1001, customers!$C$2:$C$1001,,0))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 MATCH(orders!I$1,products!$A$1:$G$1,0))</f>
        <v>Lib</v>
      </c>
      <c r="J905" t="str">
        <f>INDEX(products!$A$1:$G$49,MATCH(orders!$D905,products!$A$1:$A$49,0), MATCH(orders!J$1,products!$A$1:$G$1,0))</f>
        <v>M</v>
      </c>
      <c r="K905" s="1">
        <f>INDEX(products!$A$1:$G$49,MATCH(orders!$D905,products!$A$1:$A$49,0), MATCH(orders!K$1,products!$A$1:$G$1,0))</f>
        <v>0.5</v>
      </c>
      <c r="L905">
        <f>INDEX(products!$A$1:$G$49,MATCH(orders!$D905,products!$A$1:$A$49,0), MATCH(orders!L$1,products!$A$1:$G$1,0))</f>
        <v>8.73</v>
      </c>
      <c r="M905">
        <f t="shared" si="42"/>
        <v>17.46</v>
      </c>
      <c r="N905" t="str">
        <f t="shared" si="43"/>
        <v>Liberika</v>
      </c>
      <c r="O905" t="str">
        <f t="shared" si="44"/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 customers!$C$2:$C$1001,,0)=0,"",_xlfn.XLOOKUP(C906,customers!$A$2:$A$1001, customers!$C$2:$C$1001,,0))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 MATCH(orders!I$1,products!$A$1:$G$1,0))</f>
        <v>Ara</v>
      </c>
      <c r="J906" t="str">
        <f>INDEX(products!$A$1:$G$49,MATCH(orders!$D906,products!$A$1:$A$49,0), MATCH(orders!J$1,products!$A$1:$G$1,0))</f>
        <v>L</v>
      </c>
      <c r="K906" s="1">
        <f>INDEX(products!$A$1:$G$49,MATCH(orders!$D906,products!$A$1:$A$49,0), MATCH(orders!K$1,products!$A$1:$G$1,0))</f>
        <v>2.5</v>
      </c>
      <c r="L906">
        <f>INDEX(products!$A$1:$G$49,MATCH(orders!$D906,products!$A$1:$A$49,0), MATCH(orders!L$1,products!$A$1:$G$1,0))</f>
        <v>29.784999999999997</v>
      </c>
      <c r="M906">
        <f t="shared" si="42"/>
        <v>148.92499999999998</v>
      </c>
      <c r="N906" t="str">
        <f t="shared" si="43"/>
        <v>Arabika</v>
      </c>
      <c r="O906" t="str">
        <f t="shared" si="44"/>
        <v>Light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 customers!$C$2:$C$1001,,0)=0,"",_xlfn.XLOOKUP(C907,customers!$A$2:$A$1001, customers!$C$2:$C$1001,,0))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 MATCH(orders!I$1,products!$A$1:$G$1,0))</f>
        <v>Ara</v>
      </c>
      <c r="J907" t="str">
        <f>INDEX(products!$A$1:$G$49,MATCH(orders!$D907,products!$A$1:$A$49,0), MATCH(orders!J$1,products!$A$1:$G$1,0))</f>
        <v>M</v>
      </c>
      <c r="K907" s="1">
        <f>INDEX(products!$A$1:$G$49,MATCH(orders!$D907,products!$A$1:$A$49,0), MATCH(orders!K$1,products!$A$1:$G$1,0))</f>
        <v>0.5</v>
      </c>
      <c r="L907">
        <f>INDEX(products!$A$1:$G$49,MATCH(orders!$D907,products!$A$1:$A$49,0), MATCH(orders!L$1,products!$A$1:$G$1,0))</f>
        <v>6.75</v>
      </c>
      <c r="M907">
        <f t="shared" si="42"/>
        <v>40.5</v>
      </c>
      <c r="N907" t="str">
        <f t="shared" si="43"/>
        <v>Arabika</v>
      </c>
      <c r="O907" t="str">
        <f t="shared" si="44"/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 customers!$C$2:$C$1001,,0)=0,"",_xlfn.XLOOKUP(C908,customers!$A$2:$A$1001, customers!$C$2:$C$1001,,0))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 MATCH(orders!I$1,products!$A$1:$G$1,0))</f>
        <v>Ara</v>
      </c>
      <c r="J908" t="str">
        <f>INDEX(products!$A$1:$G$49,MATCH(orders!$D908,products!$A$1:$A$49,0), MATCH(orders!J$1,products!$A$1:$G$1,0))</f>
        <v>M</v>
      </c>
      <c r="K908" s="1">
        <f>INDEX(products!$A$1:$G$49,MATCH(orders!$D908,products!$A$1:$A$49,0), MATCH(orders!K$1,products!$A$1:$G$1,0))</f>
        <v>0.5</v>
      </c>
      <c r="L908">
        <f>INDEX(products!$A$1:$G$49,MATCH(orders!$D908,products!$A$1:$A$49,0), MATCH(orders!L$1,products!$A$1:$G$1,0))</f>
        <v>6.75</v>
      </c>
      <c r="M908">
        <f t="shared" si="42"/>
        <v>27</v>
      </c>
      <c r="N908" t="str">
        <f t="shared" si="43"/>
        <v>Arabika</v>
      </c>
      <c r="O908" t="str">
        <f t="shared" si="44"/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 customers!$C$2:$C$1001,,0)=0,"",_xlfn.XLOOKUP(C909,customers!$A$2:$A$1001, customers!$C$2:$C$1001,,0))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 MATCH(orders!I$1,products!$A$1:$G$1,0))</f>
        <v>Lib</v>
      </c>
      <c r="J909" t="str">
        <f>INDEX(products!$A$1:$G$49,MATCH(orders!$D909,products!$A$1:$A$49,0), MATCH(orders!J$1,products!$A$1:$G$1,0))</f>
        <v>D</v>
      </c>
      <c r="K909" s="1">
        <f>INDEX(products!$A$1:$G$49,MATCH(orders!$D909,products!$A$1:$A$49,0), MATCH(orders!K$1,products!$A$1:$G$1,0))</f>
        <v>1</v>
      </c>
      <c r="L909">
        <f>INDEX(products!$A$1:$G$49,MATCH(orders!$D909,products!$A$1:$A$49,0), MATCH(orders!L$1,products!$A$1:$G$1,0))</f>
        <v>12.95</v>
      </c>
      <c r="M909">
        <f t="shared" si="42"/>
        <v>38.849999999999994</v>
      </c>
      <c r="N909" t="str">
        <f t="shared" si="43"/>
        <v>Liberika</v>
      </c>
      <c r="O909" t="str">
        <f t="shared" si="44"/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 customers!$C$2:$C$1001,,0)=0,"",_xlfn.XLOOKUP(C910,customers!$A$2:$A$1001, customers!$C$2:$C$1001,,0))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 MATCH(orders!I$1,products!$A$1:$G$1,0))</f>
        <v>Rob</v>
      </c>
      <c r="J910" t="str">
        <f>INDEX(products!$A$1:$G$49,MATCH(orders!$D910,products!$A$1:$A$49,0), MATCH(orders!J$1,products!$A$1:$G$1,0))</f>
        <v>L</v>
      </c>
      <c r="K910" s="1">
        <f>INDEX(products!$A$1:$G$49,MATCH(orders!$D910,products!$A$1:$A$49,0), MATCH(orders!K$1,products!$A$1:$G$1,0))</f>
        <v>1</v>
      </c>
      <c r="L910">
        <f>INDEX(products!$A$1:$G$49,MATCH(orders!$D910,products!$A$1:$A$49,0), 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 customers!$C$2:$C$1001,,0)=0,"",_xlfn.XLOOKUP(C911,customers!$A$2:$A$1001, customers!$C$2:$C$1001,,0))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 MATCH(orders!I$1,products!$A$1:$G$1,0))</f>
        <v>Rob</v>
      </c>
      <c r="J911" t="str">
        <f>INDEX(products!$A$1:$G$49,MATCH(orders!$D911,products!$A$1:$A$49,0), MATCH(orders!J$1,products!$A$1:$G$1,0))</f>
        <v>L</v>
      </c>
      <c r="K911" s="1">
        <f>INDEX(products!$A$1:$G$49,MATCH(orders!$D911,products!$A$1:$A$49,0), MATCH(orders!K$1,products!$A$1:$G$1,0))</f>
        <v>0.2</v>
      </c>
      <c r="L911">
        <f>INDEX(products!$A$1:$G$49,MATCH(orders!$D911,products!$A$1:$A$49,0), 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 customers!$C$2:$C$1001,,0)=0,"",_xlfn.XLOOKUP(C912,customers!$A$2:$A$1001, customers!$C$2:$C$1001,,0))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 MATCH(orders!I$1,products!$A$1:$G$1,0))</f>
        <v>Ara</v>
      </c>
      <c r="J912" t="str">
        <f>INDEX(products!$A$1:$G$49,MATCH(orders!$D912,products!$A$1:$A$49,0), MATCH(orders!J$1,products!$A$1:$G$1,0))</f>
        <v>D</v>
      </c>
      <c r="K912" s="1">
        <f>INDEX(products!$A$1:$G$49,MATCH(orders!$D912,products!$A$1:$A$49,0), MATCH(orders!K$1,products!$A$1:$G$1,0))</f>
        <v>2.5</v>
      </c>
      <c r="L912">
        <f>INDEX(products!$A$1:$G$49,MATCH(orders!$D912,products!$A$1:$A$49,0), MATCH(orders!L$1,products!$A$1:$G$1,0))</f>
        <v>22.884999999999998</v>
      </c>
      <c r="M912">
        <f t="shared" si="42"/>
        <v>91.539999999999992</v>
      </c>
      <c r="N912" t="str">
        <f t="shared" si="43"/>
        <v>Arabika</v>
      </c>
      <c r="O912" t="str">
        <f t="shared" si="44"/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 customers!$C$2:$C$1001,,0)=0,"",_xlfn.XLOOKUP(C913,customers!$A$2:$A$1001, customers!$C$2:$C$1001,,0))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 MATCH(orders!I$1,products!$A$1:$G$1,0))</f>
        <v>Ara</v>
      </c>
      <c r="J913" t="str">
        <f>INDEX(products!$A$1:$G$49,MATCH(orders!$D913,products!$A$1:$A$49,0), MATCH(orders!J$1,products!$A$1:$G$1,0))</f>
        <v>M</v>
      </c>
      <c r="K913" s="1">
        <f>INDEX(products!$A$1:$G$49,MATCH(orders!$D913,products!$A$1:$A$49,0), MATCH(orders!K$1,products!$A$1:$G$1,0))</f>
        <v>1</v>
      </c>
      <c r="L913">
        <f>INDEX(products!$A$1:$G$49,MATCH(orders!$D913,products!$A$1:$A$49,0), MATCH(orders!L$1,products!$A$1:$G$1,0))</f>
        <v>11.25</v>
      </c>
      <c r="M913">
        <f t="shared" si="42"/>
        <v>45</v>
      </c>
      <c r="N913" t="str">
        <f t="shared" si="43"/>
        <v>Arabika</v>
      </c>
      <c r="O913" t="str">
        <f t="shared" si="44"/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 customers!$C$2:$C$1001,,0)=0,"",_xlfn.XLOOKUP(C914,customers!$A$2:$A$1001, customers!$C$2:$C$1001,,0))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 MATCH(orders!I$1,products!$A$1:$G$1,0))</f>
        <v>Rob</v>
      </c>
      <c r="J914" t="str">
        <f>INDEX(products!$A$1:$G$49,MATCH(orders!$D914,products!$A$1:$A$49,0), MATCH(orders!J$1,products!$A$1:$G$1,0))</f>
        <v>M</v>
      </c>
      <c r="K914" s="1">
        <f>INDEX(products!$A$1:$G$49,MATCH(orders!$D914,products!$A$1:$A$49,0), MATCH(orders!K$1,products!$A$1:$G$1,0))</f>
        <v>2.5</v>
      </c>
      <c r="L914">
        <f>INDEX(products!$A$1:$G$49,MATCH(orders!$D914,products!$A$1:$A$49,0), 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 customers!$C$2:$C$1001,,0)=0,"",_xlfn.XLOOKUP(C915,customers!$A$2:$A$1001, customers!$C$2:$C$1001,,0))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 MATCH(orders!I$1,products!$A$1:$G$1,0))</f>
        <v>Ara</v>
      </c>
      <c r="J915" t="str">
        <f>INDEX(products!$A$1:$G$49,MATCH(orders!$D915,products!$A$1:$A$49,0), MATCH(orders!J$1,products!$A$1:$G$1,0))</f>
        <v>M</v>
      </c>
      <c r="K915" s="1">
        <f>INDEX(products!$A$1:$G$49,MATCH(orders!$D915,products!$A$1:$A$49,0), MATCH(orders!K$1,products!$A$1:$G$1,0))</f>
        <v>0.5</v>
      </c>
      <c r="L915">
        <f>INDEX(products!$A$1:$G$49,MATCH(orders!$D915,products!$A$1:$A$49,0), MATCH(orders!L$1,products!$A$1:$G$1,0))</f>
        <v>6.75</v>
      </c>
      <c r="M915">
        <f t="shared" si="42"/>
        <v>6.75</v>
      </c>
      <c r="N915" t="str">
        <f t="shared" si="43"/>
        <v>Arabika</v>
      </c>
      <c r="O915" t="str">
        <f t="shared" si="44"/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 customers!$C$2:$C$1001,,0)=0,"",_xlfn.XLOOKUP(C916,customers!$A$2:$A$1001, customers!$C$2:$C$1001,,0))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 MATCH(orders!I$1,products!$A$1:$G$1,0))</f>
        <v>Ara</v>
      </c>
      <c r="J916" t="str">
        <f>INDEX(products!$A$1:$G$49,MATCH(orders!$D916,products!$A$1:$A$49,0), MATCH(orders!J$1,products!$A$1:$G$1,0))</f>
        <v>M</v>
      </c>
      <c r="K916" s="1">
        <f>INDEX(products!$A$1:$G$49,MATCH(orders!$D916,products!$A$1:$A$49,0), MATCH(orders!K$1,products!$A$1:$G$1,0))</f>
        <v>1</v>
      </c>
      <c r="L916">
        <f>INDEX(products!$A$1:$G$49,MATCH(orders!$D916,products!$A$1:$A$49,0), MATCH(orders!L$1,products!$A$1:$G$1,0))</f>
        <v>11.25</v>
      </c>
      <c r="M916">
        <f t="shared" si="42"/>
        <v>45</v>
      </c>
      <c r="N916" t="str">
        <f t="shared" si="43"/>
        <v>Arabika</v>
      </c>
      <c r="O916" t="str">
        <f t="shared" si="44"/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 customers!$C$2:$C$1001,,0)=0,"",_xlfn.XLOOKUP(C917,customers!$A$2:$A$1001, customers!$C$2:$C$1001,,0))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 MATCH(orders!I$1,products!$A$1:$G$1,0))</f>
        <v>Exc</v>
      </c>
      <c r="J917" t="str">
        <f>INDEX(products!$A$1:$G$49,MATCH(orders!$D917,products!$A$1:$A$49,0), MATCH(orders!J$1,products!$A$1:$G$1,0))</f>
        <v>D</v>
      </c>
      <c r="K917" s="1">
        <f>INDEX(products!$A$1:$G$49,MATCH(orders!$D917,products!$A$1:$A$49,0), MATCH(orders!K$1,products!$A$1:$G$1,0))</f>
        <v>2.5</v>
      </c>
      <c r="L917">
        <f>INDEX(products!$A$1:$G$49,MATCH(orders!$D917,products!$A$1:$A$49,0), 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 customers!$C$2:$C$1001,,0)=0,"",_xlfn.XLOOKUP(C918,customers!$A$2:$A$1001, customers!$C$2:$C$1001,,0))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 MATCH(orders!I$1,products!$A$1:$G$1,0))</f>
        <v>Exc</v>
      </c>
      <c r="J918" t="str">
        <f>INDEX(products!$A$1:$G$49,MATCH(orders!$D918,products!$A$1:$A$49,0), MATCH(orders!J$1,products!$A$1:$G$1,0))</f>
        <v>D</v>
      </c>
      <c r="K918" s="1">
        <f>INDEX(products!$A$1:$G$49,MATCH(orders!$D918,products!$A$1:$A$49,0), MATCH(orders!K$1,products!$A$1:$G$1,0))</f>
        <v>0.2</v>
      </c>
      <c r="L918">
        <f>INDEX(products!$A$1:$G$49,MATCH(orders!$D918,products!$A$1:$A$49,0), 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 customers!$C$2:$C$1001,,0)=0,"",_xlfn.XLOOKUP(C919,customers!$A$2:$A$1001, customers!$C$2:$C$1001,,0))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 MATCH(orders!I$1,products!$A$1:$G$1,0))</f>
        <v>Ara</v>
      </c>
      <c r="J919" t="str">
        <f>INDEX(products!$A$1:$G$49,MATCH(orders!$D919,products!$A$1:$A$49,0), MATCH(orders!J$1,products!$A$1:$G$1,0))</f>
        <v>M</v>
      </c>
      <c r="K919" s="1">
        <f>INDEX(products!$A$1:$G$49,MATCH(orders!$D919,products!$A$1:$A$49,0), MATCH(orders!K$1,products!$A$1:$G$1,0))</f>
        <v>0.5</v>
      </c>
      <c r="L919">
        <f>INDEX(products!$A$1:$G$49,MATCH(orders!$D919,products!$A$1:$A$49,0), MATCH(orders!L$1,products!$A$1:$G$1,0))</f>
        <v>6.75</v>
      </c>
      <c r="M919">
        <f t="shared" si="42"/>
        <v>6.75</v>
      </c>
      <c r="N919" t="str">
        <f t="shared" si="43"/>
        <v>Arabika</v>
      </c>
      <c r="O919" t="str">
        <f t="shared" si="44"/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 customers!$C$2:$C$1001,,0)=0,"",_xlfn.XLOOKUP(C920,customers!$A$2:$A$1001, customers!$C$2:$C$1001,,0))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 MATCH(orders!I$1,products!$A$1:$G$1,0))</f>
        <v>Exc</v>
      </c>
      <c r="J920" t="str">
        <f>INDEX(products!$A$1:$G$49,MATCH(orders!$D920,products!$A$1:$A$49,0), MATCH(orders!J$1,products!$A$1:$G$1,0))</f>
        <v>D</v>
      </c>
      <c r="K920" s="1">
        <f>INDEX(products!$A$1:$G$49,MATCH(orders!$D920,products!$A$1:$A$49,0), MATCH(orders!K$1,products!$A$1:$G$1,0))</f>
        <v>0.5</v>
      </c>
      <c r="L920">
        <f>INDEX(products!$A$1:$G$49,MATCH(orders!$D920,products!$A$1:$A$49,0), 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 customers!$C$2:$C$1001,,0)=0,"",_xlfn.XLOOKUP(C921,customers!$A$2:$A$1001, customers!$C$2:$C$1001,,0))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 MATCH(orders!I$1,products!$A$1:$G$1,0))</f>
        <v>Rob</v>
      </c>
      <c r="J921" t="str">
        <f>INDEX(products!$A$1:$G$49,MATCH(orders!$D921,products!$A$1:$A$49,0), MATCH(orders!J$1,products!$A$1:$G$1,0))</f>
        <v>D</v>
      </c>
      <c r="K921" s="1">
        <f>INDEX(products!$A$1:$G$49,MATCH(orders!$D921,products!$A$1:$A$49,0), MATCH(orders!K$1,products!$A$1:$G$1,0))</f>
        <v>0.2</v>
      </c>
      <c r="L921">
        <f>INDEX(products!$A$1:$G$49,MATCH(orders!$D921,products!$A$1:$A$49,0), 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 customers!$C$2:$C$1001,,0)=0,"",_xlfn.XLOOKUP(C922,customers!$A$2:$A$1001, customers!$C$2:$C$1001,,0))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 MATCH(orders!I$1,products!$A$1:$G$1,0))</f>
        <v>Rob</v>
      </c>
      <c r="J922" t="str">
        <f>INDEX(products!$A$1:$G$49,MATCH(orders!$D922,products!$A$1:$A$49,0), MATCH(orders!J$1,products!$A$1:$G$1,0))</f>
        <v>D</v>
      </c>
      <c r="K922" s="1">
        <f>INDEX(products!$A$1:$G$49,MATCH(orders!$D922,products!$A$1:$A$49,0), MATCH(orders!K$1,products!$A$1:$G$1,0))</f>
        <v>2.5</v>
      </c>
      <c r="L922">
        <f>INDEX(products!$A$1:$G$49,MATCH(orders!$D922,products!$A$1:$A$49,0), 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 customers!$C$2:$C$1001,,0)=0,"",_xlfn.XLOOKUP(C923,customers!$A$2:$A$1001, customers!$C$2:$C$1001,,0))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 MATCH(orders!I$1,products!$A$1:$G$1,0))</f>
        <v>Lib</v>
      </c>
      <c r="J923" t="str">
        <f>INDEX(products!$A$1:$G$49,MATCH(orders!$D923,products!$A$1:$A$49,0), MATCH(orders!J$1,products!$A$1:$G$1,0))</f>
        <v>D</v>
      </c>
      <c r="K923" s="1">
        <f>INDEX(products!$A$1:$G$49,MATCH(orders!$D923,products!$A$1:$A$49,0), MATCH(orders!K$1,products!$A$1:$G$1,0))</f>
        <v>0.2</v>
      </c>
      <c r="L923">
        <f>INDEX(products!$A$1:$G$49,MATCH(orders!$D923,products!$A$1:$A$49,0), MATCH(orders!L$1,products!$A$1:$G$1,0))</f>
        <v>3.8849999999999998</v>
      </c>
      <c r="M923">
        <f t="shared" si="42"/>
        <v>7.77</v>
      </c>
      <c r="N923" t="str">
        <f t="shared" si="43"/>
        <v>Liberika</v>
      </c>
      <c r="O923" t="str">
        <f t="shared" si="44"/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 customers!$C$2:$C$1001,,0)=0,"",_xlfn.XLOOKUP(C924,customers!$A$2:$A$1001, customers!$C$2:$C$1001,,0))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 MATCH(orders!I$1,products!$A$1:$G$1,0))</f>
        <v>Ara</v>
      </c>
      <c r="J924" t="str">
        <f>INDEX(products!$A$1:$G$49,MATCH(orders!$D924,products!$A$1:$A$49,0), MATCH(orders!J$1,products!$A$1:$G$1,0))</f>
        <v>M</v>
      </c>
      <c r="K924" s="1">
        <f>INDEX(products!$A$1:$G$49,MATCH(orders!$D924,products!$A$1:$A$49,0), MATCH(orders!K$1,products!$A$1:$G$1,0))</f>
        <v>1</v>
      </c>
      <c r="L924">
        <f>INDEX(products!$A$1:$G$49,MATCH(orders!$D924,products!$A$1:$A$49,0), MATCH(orders!L$1,products!$A$1:$G$1,0))</f>
        <v>11.25</v>
      </c>
      <c r="M924">
        <f t="shared" si="42"/>
        <v>67.5</v>
      </c>
      <c r="N924" t="str">
        <f t="shared" si="43"/>
        <v>Arabika</v>
      </c>
      <c r="O924" t="str">
        <f t="shared" si="44"/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 customers!$C$2:$C$1001,,0)=0,"",_xlfn.XLOOKUP(C925,customers!$A$2:$A$1001, customers!$C$2:$C$1001,,0))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 MATCH(orders!I$1,products!$A$1:$G$1,0))</f>
        <v>Exc</v>
      </c>
      <c r="J925" t="str">
        <f>INDEX(products!$A$1:$G$49,MATCH(orders!$D925,products!$A$1:$A$49,0), MATCH(orders!J$1,products!$A$1:$G$1,0))</f>
        <v>D</v>
      </c>
      <c r="K925" s="1">
        <f>INDEX(products!$A$1:$G$49,MATCH(orders!$D925,products!$A$1:$A$49,0), MATCH(orders!K$1,products!$A$1:$G$1,0))</f>
        <v>2.5</v>
      </c>
      <c r="L925">
        <f>INDEX(products!$A$1:$G$49,MATCH(orders!$D925,products!$A$1:$A$49,0), 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 customers!$C$2:$C$1001,,0)=0,"",_xlfn.XLOOKUP(C926,customers!$A$2:$A$1001, customers!$C$2:$C$1001,,0))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 MATCH(orders!I$1,products!$A$1:$G$1,0))</f>
        <v>Ara</v>
      </c>
      <c r="J926" t="str">
        <f>INDEX(products!$A$1:$G$49,MATCH(orders!$D926,products!$A$1:$A$49,0), MATCH(orders!J$1,products!$A$1:$G$1,0))</f>
        <v>L</v>
      </c>
      <c r="K926" s="1">
        <f>INDEX(products!$A$1:$G$49,MATCH(orders!$D926,products!$A$1:$A$49,0), MATCH(orders!K$1,products!$A$1:$G$1,0))</f>
        <v>2.5</v>
      </c>
      <c r="L926">
        <f>INDEX(products!$A$1:$G$49,MATCH(orders!$D926,products!$A$1:$A$49,0), MATCH(orders!L$1,products!$A$1:$G$1,0))</f>
        <v>29.784999999999997</v>
      </c>
      <c r="M926">
        <f t="shared" si="42"/>
        <v>89.35499999999999</v>
      </c>
      <c r="N926" t="str">
        <f t="shared" si="43"/>
        <v>Arabika</v>
      </c>
      <c r="O926" t="str">
        <f t="shared" si="44"/>
        <v>Light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 customers!$C$2:$C$1001,,0)=0,"",_xlfn.XLOOKUP(C927,customers!$A$2:$A$1001, customers!$C$2:$C$1001,,0))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 MATCH(orders!I$1,products!$A$1:$G$1,0))</f>
        <v>Ara</v>
      </c>
      <c r="J927" t="str">
        <f>INDEX(products!$A$1:$G$49,MATCH(orders!$D927,products!$A$1:$A$49,0), MATCH(orders!J$1,products!$A$1:$G$1,0))</f>
        <v>M</v>
      </c>
      <c r="K927" s="1">
        <f>INDEX(products!$A$1:$G$49,MATCH(orders!$D927,products!$A$1:$A$49,0), MATCH(orders!K$1,products!$A$1:$G$1,0))</f>
        <v>0.5</v>
      </c>
      <c r="L927">
        <f>INDEX(products!$A$1:$G$49,MATCH(orders!$D927,products!$A$1:$A$49,0), MATCH(orders!L$1,products!$A$1:$G$1,0))</f>
        <v>6.75</v>
      </c>
      <c r="M927">
        <f t="shared" si="42"/>
        <v>20.25</v>
      </c>
      <c r="N927" t="str">
        <f t="shared" si="43"/>
        <v>Arabika</v>
      </c>
      <c r="O927" t="str">
        <f t="shared" si="44"/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 customers!$C$2:$C$1001,,0)=0,"",_xlfn.XLOOKUP(C928,customers!$A$2:$A$1001, customers!$C$2:$C$1001,,0))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 MATCH(orders!I$1,products!$A$1:$G$1,0))</f>
        <v>Ara</v>
      </c>
      <c r="J928" t="str">
        <f>INDEX(products!$A$1:$G$49,MATCH(orders!$D928,products!$A$1:$A$49,0), MATCH(orders!J$1,products!$A$1:$G$1,0))</f>
        <v>M</v>
      </c>
      <c r="K928" s="1">
        <f>INDEX(products!$A$1:$G$49,MATCH(orders!$D928,products!$A$1:$A$49,0), MATCH(orders!K$1,products!$A$1:$G$1,0))</f>
        <v>0.5</v>
      </c>
      <c r="L928">
        <f>INDEX(products!$A$1:$G$49,MATCH(orders!$D928,products!$A$1:$A$49,0), MATCH(orders!L$1,products!$A$1:$G$1,0))</f>
        <v>6.75</v>
      </c>
      <c r="M928">
        <f t="shared" si="42"/>
        <v>33.75</v>
      </c>
      <c r="N928" t="str">
        <f t="shared" si="43"/>
        <v>Arabika</v>
      </c>
      <c r="O928" t="str">
        <f t="shared" si="44"/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 customers!$C$2:$C$1001,,0)=0,"",_xlfn.XLOOKUP(C929,customers!$A$2:$A$1001, customers!$C$2:$C$1001,,0))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 MATCH(orders!I$1,products!$A$1:$G$1,0))</f>
        <v>Exc</v>
      </c>
      <c r="J929" t="str">
        <f>INDEX(products!$A$1:$G$49,MATCH(orders!$D929,products!$A$1:$A$49,0), MATCH(orders!J$1,products!$A$1:$G$1,0))</f>
        <v>D</v>
      </c>
      <c r="K929" s="1">
        <f>INDEX(products!$A$1:$G$49,MATCH(orders!$D929,products!$A$1:$A$49,0), MATCH(orders!K$1,products!$A$1:$G$1,0))</f>
        <v>2.5</v>
      </c>
      <c r="L929">
        <f>INDEX(products!$A$1:$G$49,MATCH(orders!$D929,products!$A$1:$A$49,0), 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 customers!$C$2:$C$1001,,0)=0,"",_xlfn.XLOOKUP(C930,customers!$A$2:$A$1001, customers!$C$2:$C$1001,,0))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 MATCH(orders!I$1,products!$A$1:$G$1,0))</f>
        <v>Exc</v>
      </c>
      <c r="J930" t="str">
        <f>INDEX(products!$A$1:$G$49,MATCH(orders!$D930,products!$A$1:$A$49,0), MATCH(orders!J$1,products!$A$1:$G$1,0))</f>
        <v>M</v>
      </c>
      <c r="K930" s="1">
        <f>INDEX(products!$A$1:$G$49,MATCH(orders!$D930,products!$A$1:$A$49,0), MATCH(orders!K$1,products!$A$1:$G$1,0))</f>
        <v>2.5</v>
      </c>
      <c r="L930">
        <f>INDEX(products!$A$1:$G$49,MATCH(orders!$D930,products!$A$1:$A$49,0), 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 customers!$C$2:$C$1001,,0)=0,"",_xlfn.XLOOKUP(C931,customers!$A$2:$A$1001, customers!$C$2:$C$1001,,0))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 MATCH(orders!I$1,products!$A$1:$G$1,0))</f>
        <v>Exc</v>
      </c>
      <c r="J931" t="str">
        <f>INDEX(products!$A$1:$G$49,MATCH(orders!$D931,products!$A$1:$A$49,0), MATCH(orders!J$1,products!$A$1:$G$1,0))</f>
        <v>L</v>
      </c>
      <c r="K931" s="1">
        <f>INDEX(products!$A$1:$G$49,MATCH(orders!$D931,products!$A$1:$A$49,0), MATCH(orders!K$1,products!$A$1:$G$1,0))</f>
        <v>0.2</v>
      </c>
      <c r="L931">
        <f>INDEX(products!$A$1:$G$49,MATCH(orders!$D931,products!$A$1:$A$49,0), 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 customers!$C$2:$C$1001,,0)=0,"",_xlfn.XLOOKUP(C932,customers!$A$2:$A$1001, customers!$C$2:$C$1001,,0))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 MATCH(orders!I$1,products!$A$1:$G$1,0))</f>
        <v>Exc</v>
      </c>
      <c r="J932" t="str">
        <f>INDEX(products!$A$1:$G$49,MATCH(orders!$D932,products!$A$1:$A$49,0), MATCH(orders!J$1,products!$A$1:$G$1,0))</f>
        <v>D</v>
      </c>
      <c r="K932" s="1">
        <f>INDEX(products!$A$1:$G$49,MATCH(orders!$D932,products!$A$1:$A$49,0), MATCH(orders!K$1,products!$A$1:$G$1,0))</f>
        <v>1</v>
      </c>
      <c r="L932">
        <f>INDEX(products!$A$1:$G$49,MATCH(orders!$D932,products!$A$1:$A$49,0), 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 customers!$C$2:$C$1001,,0)=0,"",_xlfn.XLOOKUP(C933,customers!$A$2:$A$1001, customers!$C$2:$C$1001,,0))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 MATCH(orders!I$1,products!$A$1:$G$1,0))</f>
        <v>Ara</v>
      </c>
      <c r="J933" t="str">
        <f>INDEX(products!$A$1:$G$49,MATCH(orders!$D933,products!$A$1:$A$49,0), MATCH(orders!J$1,products!$A$1:$G$1,0))</f>
        <v>D</v>
      </c>
      <c r="K933" s="1">
        <f>INDEX(products!$A$1:$G$49,MATCH(orders!$D933,products!$A$1:$A$49,0), MATCH(orders!K$1,products!$A$1:$G$1,0))</f>
        <v>0.5</v>
      </c>
      <c r="L933">
        <f>INDEX(products!$A$1:$G$49,MATCH(orders!$D933,products!$A$1:$A$49,0), MATCH(orders!L$1,products!$A$1:$G$1,0))</f>
        <v>5.97</v>
      </c>
      <c r="M933">
        <f t="shared" si="42"/>
        <v>23.88</v>
      </c>
      <c r="N933" t="str">
        <f t="shared" si="43"/>
        <v>Arabika</v>
      </c>
      <c r="O933" t="str">
        <f t="shared" si="44"/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 customers!$C$2:$C$1001,,0)=0,"",_xlfn.XLOOKUP(C934,customers!$A$2:$A$1001, customers!$C$2:$C$1001,,0))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 MATCH(orders!I$1,products!$A$1:$G$1,0))</f>
        <v>Exc</v>
      </c>
      <c r="J934" t="str">
        <f>INDEX(products!$A$1:$G$49,MATCH(orders!$D934,products!$A$1:$A$49,0), MATCH(orders!J$1,products!$A$1:$G$1,0))</f>
        <v>M</v>
      </c>
      <c r="K934" s="1">
        <f>INDEX(products!$A$1:$G$49,MATCH(orders!$D934,products!$A$1:$A$49,0), MATCH(orders!K$1,products!$A$1:$G$1,0))</f>
        <v>1</v>
      </c>
      <c r="L934">
        <f>INDEX(products!$A$1:$G$49,MATCH(orders!$D934,products!$A$1:$A$49,0), 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 customers!$C$2:$C$1001,,0)=0,"",_xlfn.XLOOKUP(C935,customers!$A$2:$A$1001, customers!$C$2:$C$1001,,0))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 MATCH(orders!I$1,products!$A$1:$G$1,0))</f>
        <v>Rob</v>
      </c>
      <c r="J935" t="str">
        <f>INDEX(products!$A$1:$G$49,MATCH(orders!$D935,products!$A$1:$A$49,0), MATCH(orders!J$1,products!$A$1:$G$1,0))</f>
        <v>D</v>
      </c>
      <c r="K935" s="1">
        <f>INDEX(products!$A$1:$G$49,MATCH(orders!$D935,products!$A$1:$A$49,0), MATCH(orders!K$1,products!$A$1:$G$1,0))</f>
        <v>1</v>
      </c>
      <c r="L935">
        <f>INDEX(products!$A$1:$G$49,MATCH(orders!$D935,products!$A$1:$A$49,0), 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 customers!$C$2:$C$1001,,0)=0,"",_xlfn.XLOOKUP(C936,customers!$A$2:$A$1001, customers!$C$2:$C$1001,,0))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 MATCH(orders!I$1,products!$A$1:$G$1,0))</f>
        <v>Rob</v>
      </c>
      <c r="J936" t="str">
        <f>INDEX(products!$A$1:$G$49,MATCH(orders!$D936,products!$A$1:$A$49,0), MATCH(orders!J$1,products!$A$1:$G$1,0))</f>
        <v>M</v>
      </c>
      <c r="K936" s="1">
        <f>INDEX(products!$A$1:$G$49,MATCH(orders!$D936,products!$A$1:$A$49,0), MATCH(orders!K$1,products!$A$1:$G$1,0))</f>
        <v>2.5</v>
      </c>
      <c r="L936">
        <f>INDEX(products!$A$1:$G$49,MATCH(orders!$D936,products!$A$1:$A$49,0), 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 customers!$C$2:$C$1001,,0)=0,"",_xlfn.XLOOKUP(C937,customers!$A$2:$A$1001, customers!$C$2:$C$1001,,0))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 MATCH(orders!I$1,products!$A$1:$G$1,0))</f>
        <v>Ara</v>
      </c>
      <c r="J937" t="str">
        <f>INDEX(products!$A$1:$G$49,MATCH(orders!$D937,products!$A$1:$A$49,0), MATCH(orders!J$1,products!$A$1:$G$1,0))</f>
        <v>M</v>
      </c>
      <c r="K937" s="1">
        <f>INDEX(products!$A$1:$G$49,MATCH(orders!$D937,products!$A$1:$A$49,0), MATCH(orders!K$1,products!$A$1:$G$1,0))</f>
        <v>2.5</v>
      </c>
      <c r="L937">
        <f>INDEX(products!$A$1:$G$49,MATCH(orders!$D937,products!$A$1:$A$49,0), MATCH(orders!L$1,products!$A$1:$G$1,0))</f>
        <v>25.874999999999996</v>
      </c>
      <c r="M937">
        <f t="shared" si="42"/>
        <v>155.24999999999997</v>
      </c>
      <c r="N937" t="str">
        <f t="shared" si="43"/>
        <v>Arabika</v>
      </c>
      <c r="O937" t="str">
        <f t="shared" si="44"/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 customers!$C$2:$C$1001,,0)=0,"",_xlfn.XLOOKUP(C938,customers!$A$2:$A$1001, customers!$C$2:$C$1001,,0))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 MATCH(orders!I$1,products!$A$1:$G$1,0))</f>
        <v>Lib</v>
      </c>
      <c r="J938" t="str">
        <f>INDEX(products!$A$1:$G$49,MATCH(orders!$D938,products!$A$1:$A$49,0), MATCH(orders!J$1,products!$A$1:$G$1,0))</f>
        <v>D</v>
      </c>
      <c r="K938" s="1">
        <f>INDEX(products!$A$1:$G$49,MATCH(orders!$D938,products!$A$1:$A$49,0), MATCH(orders!K$1,products!$A$1:$G$1,0))</f>
        <v>0.5</v>
      </c>
      <c r="L938">
        <f>INDEX(products!$A$1:$G$49,MATCH(orders!$D938,products!$A$1:$A$49,0), MATCH(orders!L$1,products!$A$1:$G$1,0))</f>
        <v>7.77</v>
      </c>
      <c r="M938">
        <f t="shared" si="42"/>
        <v>23.31</v>
      </c>
      <c r="N938" t="str">
        <f t="shared" si="43"/>
        <v>Liberika</v>
      </c>
      <c r="O938" t="str">
        <f t="shared" si="44"/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 customers!$C$2:$C$1001,,0)=0,"",_xlfn.XLOOKUP(C939,customers!$A$2:$A$1001, customers!$C$2:$C$1001,,0))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 MATCH(orders!I$1,products!$A$1:$G$1,0))</f>
        <v>Rob</v>
      </c>
      <c r="J939" t="str">
        <f>INDEX(products!$A$1:$G$49,MATCH(orders!$D939,products!$A$1:$A$49,0), MATCH(orders!J$1,products!$A$1:$G$1,0))</f>
        <v>M</v>
      </c>
      <c r="K939" s="1">
        <f>INDEX(products!$A$1:$G$49,MATCH(orders!$D939,products!$A$1:$A$49,0), MATCH(orders!K$1,products!$A$1:$G$1,0))</f>
        <v>2.5</v>
      </c>
      <c r="L939">
        <f>INDEX(products!$A$1:$G$49,MATCH(orders!$D939,products!$A$1:$A$49,0), 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 customers!$C$2:$C$1001,,0)=0,"",_xlfn.XLOOKUP(C940,customers!$A$2:$A$1001, customers!$C$2:$C$1001,,0))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 MATCH(orders!I$1,products!$A$1:$G$1,0))</f>
        <v>Exc</v>
      </c>
      <c r="J940" t="str">
        <f>INDEX(products!$A$1:$G$49,MATCH(orders!$D940,products!$A$1:$A$49,0), MATCH(orders!J$1,products!$A$1:$G$1,0))</f>
        <v>L</v>
      </c>
      <c r="K940" s="1">
        <f>INDEX(products!$A$1:$G$49,MATCH(orders!$D940,products!$A$1:$A$49,0), MATCH(orders!K$1,products!$A$1:$G$1,0))</f>
        <v>1</v>
      </c>
      <c r="L940">
        <f>INDEX(products!$A$1:$G$49,MATCH(orders!$D940,products!$A$1:$A$49,0), 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 customers!$C$2:$C$1001,,0)=0,"",_xlfn.XLOOKUP(C941,customers!$A$2:$A$1001, customers!$C$2:$C$1001,,0))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 MATCH(orders!I$1,products!$A$1:$G$1,0))</f>
        <v>Lib</v>
      </c>
      <c r="J941" t="str">
        <f>INDEX(products!$A$1:$G$49,MATCH(orders!$D941,products!$A$1:$A$49,0), MATCH(orders!J$1,products!$A$1:$G$1,0))</f>
        <v>L</v>
      </c>
      <c r="K941" s="1">
        <f>INDEX(products!$A$1:$G$49,MATCH(orders!$D941,products!$A$1:$A$49,0), MATCH(orders!K$1,products!$A$1:$G$1,0))</f>
        <v>0.2</v>
      </c>
      <c r="L941">
        <f>INDEX(products!$A$1:$G$49,MATCH(orders!$D941,products!$A$1:$A$49,0), MATCH(orders!L$1,products!$A$1:$G$1,0))</f>
        <v>4.7549999999999999</v>
      </c>
      <c r="M941">
        <f t="shared" si="42"/>
        <v>28.53</v>
      </c>
      <c r="N941" t="str">
        <f t="shared" si="43"/>
        <v>Liberika</v>
      </c>
      <c r="O941" t="str">
        <f t="shared" si="44"/>
        <v>Light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 customers!$C$2:$C$1001,,0)=0,"",_xlfn.XLOOKUP(C942,customers!$A$2:$A$1001, customers!$C$2:$C$1001,,0))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 MATCH(orders!I$1,products!$A$1:$G$1,0))</f>
        <v>Rob</v>
      </c>
      <c r="J942" t="str">
        <f>INDEX(products!$A$1:$G$49,MATCH(orders!$D942,products!$A$1:$A$49,0), MATCH(orders!J$1,products!$A$1:$G$1,0))</f>
        <v>L</v>
      </c>
      <c r="K942" s="1">
        <f>INDEX(products!$A$1:$G$49,MATCH(orders!$D942,products!$A$1:$A$49,0), MATCH(orders!K$1,products!$A$1:$G$1,0))</f>
        <v>0.5</v>
      </c>
      <c r="L942">
        <f>INDEX(products!$A$1:$G$49,MATCH(orders!$D942,products!$A$1:$A$49,0), 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 customers!$C$2:$C$1001,,0)=0,"",_xlfn.XLOOKUP(C943,customers!$A$2:$A$1001, customers!$C$2:$C$1001,,0))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 MATCH(orders!I$1,products!$A$1:$G$1,0))</f>
        <v>Ara</v>
      </c>
      <c r="J943" t="str">
        <f>INDEX(products!$A$1:$G$49,MATCH(orders!$D943,products!$A$1:$A$49,0), MATCH(orders!J$1,products!$A$1:$G$1,0))</f>
        <v>L</v>
      </c>
      <c r="K943" s="1">
        <f>INDEX(products!$A$1:$G$49,MATCH(orders!$D943,products!$A$1:$A$49,0), MATCH(orders!K$1,products!$A$1:$G$1,0))</f>
        <v>0.5</v>
      </c>
      <c r="L943">
        <f>INDEX(products!$A$1:$G$49,MATCH(orders!$D943,products!$A$1:$A$49,0), MATCH(orders!L$1,products!$A$1:$G$1,0))</f>
        <v>7.77</v>
      </c>
      <c r="M943">
        <f t="shared" si="42"/>
        <v>15.54</v>
      </c>
      <c r="N943" t="str">
        <f t="shared" si="43"/>
        <v>Arabika</v>
      </c>
      <c r="O943" t="str">
        <f t="shared" si="44"/>
        <v>Light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 customers!$C$2:$C$1001,,0)=0,"",_xlfn.XLOOKUP(C944,customers!$A$2:$A$1001, customers!$C$2:$C$1001,,0))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 MATCH(orders!I$1,products!$A$1:$G$1,0))</f>
        <v>Rob</v>
      </c>
      <c r="J944" t="str">
        <f>INDEX(products!$A$1:$G$49,MATCH(orders!$D944,products!$A$1:$A$49,0), MATCH(orders!J$1,products!$A$1:$G$1,0))</f>
        <v>L</v>
      </c>
      <c r="K944" s="1">
        <f>INDEX(products!$A$1:$G$49,MATCH(orders!$D944,products!$A$1:$A$49,0), MATCH(orders!K$1,products!$A$1:$G$1,0))</f>
        <v>1</v>
      </c>
      <c r="L944">
        <f>INDEX(products!$A$1:$G$49,MATCH(orders!$D944,products!$A$1:$A$49,0), 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 customers!$C$2:$C$1001,,0)=0,"",_xlfn.XLOOKUP(C945,customers!$A$2:$A$1001, customers!$C$2:$C$1001,,0))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 MATCH(orders!I$1,products!$A$1:$G$1,0))</f>
        <v>Ara</v>
      </c>
      <c r="J945" t="str">
        <f>INDEX(products!$A$1:$G$49,MATCH(orders!$D945,products!$A$1:$A$49,0), MATCH(orders!J$1,products!$A$1:$G$1,0))</f>
        <v>L</v>
      </c>
      <c r="K945" s="1">
        <f>INDEX(products!$A$1:$G$49,MATCH(orders!$D945,products!$A$1:$A$49,0), MATCH(orders!K$1,products!$A$1:$G$1,0))</f>
        <v>0.5</v>
      </c>
      <c r="L945">
        <f>INDEX(products!$A$1:$G$49,MATCH(orders!$D945,products!$A$1:$A$49,0), MATCH(orders!L$1,products!$A$1:$G$1,0))</f>
        <v>7.77</v>
      </c>
      <c r="M945">
        <f t="shared" si="42"/>
        <v>46.62</v>
      </c>
      <c r="N945" t="str">
        <f t="shared" si="43"/>
        <v>Arabika</v>
      </c>
      <c r="O945" t="str">
        <f t="shared" si="44"/>
        <v>Light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 customers!$C$2:$C$1001,,0)=0,"",_xlfn.XLOOKUP(C946,customers!$A$2:$A$1001, customers!$C$2:$C$1001,,0))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 MATCH(orders!I$1,products!$A$1:$G$1,0))</f>
        <v>Rob</v>
      </c>
      <c r="J946" t="str">
        <f>INDEX(products!$A$1:$G$49,MATCH(orders!$D946,products!$A$1:$A$49,0), MATCH(orders!J$1,products!$A$1:$G$1,0))</f>
        <v>L</v>
      </c>
      <c r="K946" s="1">
        <f>INDEX(products!$A$1:$G$49,MATCH(orders!$D946,products!$A$1:$A$49,0), MATCH(orders!K$1,products!$A$1:$G$1,0))</f>
        <v>0.5</v>
      </c>
      <c r="L946">
        <f>INDEX(products!$A$1:$G$49,MATCH(orders!$D946,products!$A$1:$A$49,0), 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 customers!$C$2:$C$1001,,0)=0,"",_xlfn.XLOOKUP(C947,customers!$A$2:$A$1001, customers!$C$2:$C$1001,,0))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 MATCH(orders!I$1,products!$A$1:$G$1,0))</f>
        <v>Lib</v>
      </c>
      <c r="J947" t="str">
        <f>INDEX(products!$A$1:$G$49,MATCH(orders!$D947,products!$A$1:$A$49,0), MATCH(orders!J$1,products!$A$1:$G$1,0))</f>
        <v>D</v>
      </c>
      <c r="K947" s="1">
        <f>INDEX(products!$A$1:$G$49,MATCH(orders!$D947,products!$A$1:$A$49,0), MATCH(orders!K$1,products!$A$1:$G$1,0))</f>
        <v>2.5</v>
      </c>
      <c r="L947">
        <f>INDEX(products!$A$1:$G$49,MATCH(orders!$D947,products!$A$1:$A$49,0), MATCH(orders!L$1,products!$A$1:$G$1,0))</f>
        <v>29.784999999999997</v>
      </c>
      <c r="M947">
        <f t="shared" si="42"/>
        <v>119.13999999999999</v>
      </c>
      <c r="N947" t="str">
        <f t="shared" si="43"/>
        <v>Liberika</v>
      </c>
      <c r="O947" t="str">
        <f t="shared" si="44"/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 customers!$C$2:$C$1001,,0)=0,"",_xlfn.XLOOKUP(C948,customers!$A$2:$A$1001, customers!$C$2:$C$1001,,0))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 MATCH(orders!I$1,products!$A$1:$G$1,0))</f>
        <v>Lib</v>
      </c>
      <c r="J948" t="str">
        <f>INDEX(products!$A$1:$G$49,MATCH(orders!$D948,products!$A$1:$A$49,0), MATCH(orders!J$1,products!$A$1:$G$1,0))</f>
        <v>D</v>
      </c>
      <c r="K948" s="1">
        <f>INDEX(products!$A$1:$G$49,MATCH(orders!$D948,products!$A$1:$A$49,0), MATCH(orders!K$1,products!$A$1:$G$1,0))</f>
        <v>0.5</v>
      </c>
      <c r="L948">
        <f>INDEX(products!$A$1:$G$49,MATCH(orders!$D948,products!$A$1:$A$49,0), MATCH(orders!L$1,products!$A$1:$G$1,0))</f>
        <v>7.77</v>
      </c>
      <c r="M948">
        <f t="shared" si="42"/>
        <v>23.31</v>
      </c>
      <c r="N948" t="str">
        <f t="shared" si="43"/>
        <v>Liberika</v>
      </c>
      <c r="O948" t="str">
        <f t="shared" si="44"/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 customers!$C$2:$C$1001,,0)=0,"",_xlfn.XLOOKUP(C949,customers!$A$2:$A$1001, customers!$C$2:$C$1001,,0))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 MATCH(orders!I$1,products!$A$1:$G$1,0))</f>
        <v>Ara</v>
      </c>
      <c r="J949" t="str">
        <f>INDEX(products!$A$1:$G$49,MATCH(orders!$D949,products!$A$1:$A$49,0), MATCH(orders!J$1,products!$A$1:$G$1,0))</f>
        <v>M</v>
      </c>
      <c r="K949" s="1">
        <f>INDEX(products!$A$1:$G$49,MATCH(orders!$D949,products!$A$1:$A$49,0), MATCH(orders!K$1,products!$A$1:$G$1,0))</f>
        <v>1</v>
      </c>
      <c r="L949">
        <f>INDEX(products!$A$1:$G$49,MATCH(orders!$D949,products!$A$1:$A$49,0), MATCH(orders!L$1,products!$A$1:$G$1,0))</f>
        <v>11.25</v>
      </c>
      <c r="M949">
        <f t="shared" si="42"/>
        <v>11.25</v>
      </c>
      <c r="N949" t="str">
        <f t="shared" si="43"/>
        <v>Arabika</v>
      </c>
      <c r="O949" t="str">
        <f t="shared" si="44"/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 customers!$C$2:$C$1001,,0)=0,"",_xlfn.XLOOKUP(C950,customers!$A$2:$A$1001, customers!$C$2:$C$1001,,0))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 MATCH(orders!I$1,products!$A$1:$G$1,0))</f>
        <v>Exc</v>
      </c>
      <c r="J950" t="str">
        <f>INDEX(products!$A$1:$G$49,MATCH(orders!$D950,products!$A$1:$A$49,0), MATCH(orders!J$1,products!$A$1:$G$1,0))</f>
        <v>D</v>
      </c>
      <c r="K950" s="1">
        <f>INDEX(products!$A$1:$G$49,MATCH(orders!$D950,products!$A$1:$A$49,0), MATCH(orders!K$1,products!$A$1:$G$1,0))</f>
        <v>2.5</v>
      </c>
      <c r="L950">
        <f>INDEX(products!$A$1:$G$49,MATCH(orders!$D950,products!$A$1:$A$49,0), 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 customers!$C$2:$C$1001,,0)=0,"",_xlfn.XLOOKUP(C951,customers!$A$2:$A$1001, customers!$C$2:$C$1001,,0))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 MATCH(orders!I$1,products!$A$1:$G$1,0))</f>
        <v>Rob</v>
      </c>
      <c r="J951" t="str">
        <f>INDEX(products!$A$1:$G$49,MATCH(orders!$D951,products!$A$1:$A$49,0), MATCH(orders!J$1,products!$A$1:$G$1,0))</f>
        <v>L</v>
      </c>
      <c r="K951" s="1">
        <f>INDEX(products!$A$1:$G$49,MATCH(orders!$D951,products!$A$1:$A$49,0), MATCH(orders!K$1,products!$A$1:$G$1,0))</f>
        <v>2.5</v>
      </c>
      <c r="L951">
        <f>INDEX(products!$A$1:$G$49,MATCH(orders!$D951,products!$A$1:$A$49,0), 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 customers!$C$2:$C$1001,,0)=0,"",_xlfn.XLOOKUP(C952,customers!$A$2:$A$1001, customers!$C$2:$C$1001,,0))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 MATCH(orders!I$1,products!$A$1:$G$1,0))</f>
        <v>Rob</v>
      </c>
      <c r="J952" t="str">
        <f>INDEX(products!$A$1:$G$49,MATCH(orders!$D952,products!$A$1:$A$49,0), MATCH(orders!J$1,products!$A$1:$G$1,0))</f>
        <v>L</v>
      </c>
      <c r="K952" s="1">
        <f>INDEX(products!$A$1:$G$49,MATCH(orders!$D952,products!$A$1:$A$49,0), MATCH(orders!K$1,products!$A$1:$G$1,0))</f>
        <v>0.2</v>
      </c>
      <c r="L952">
        <f>INDEX(products!$A$1:$G$49,MATCH(orders!$D952,products!$A$1:$A$49,0), 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 customers!$C$2:$C$1001,,0)=0,"",_xlfn.XLOOKUP(C953,customers!$A$2:$A$1001, customers!$C$2:$C$1001,,0))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 MATCH(orders!I$1,products!$A$1:$G$1,0))</f>
        <v>Rob</v>
      </c>
      <c r="J953" t="str">
        <f>INDEX(products!$A$1:$G$49,MATCH(orders!$D953,products!$A$1:$A$49,0), MATCH(orders!J$1,products!$A$1:$G$1,0))</f>
        <v>L</v>
      </c>
      <c r="K953" s="1">
        <f>INDEX(products!$A$1:$G$49,MATCH(orders!$D953,products!$A$1:$A$49,0), MATCH(orders!K$1,products!$A$1:$G$1,0))</f>
        <v>0.2</v>
      </c>
      <c r="L953">
        <f>INDEX(products!$A$1:$G$49,MATCH(orders!$D953,products!$A$1:$A$49,0), 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 customers!$C$2:$C$1001,,0)=0,"",_xlfn.XLOOKUP(C954,customers!$A$2:$A$1001, customers!$C$2:$C$1001,,0))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 MATCH(orders!I$1,products!$A$1:$G$1,0))</f>
        <v>Ara</v>
      </c>
      <c r="J954" t="str">
        <f>INDEX(products!$A$1:$G$49,MATCH(orders!$D954,products!$A$1:$A$49,0), MATCH(orders!J$1,products!$A$1:$G$1,0))</f>
        <v>M</v>
      </c>
      <c r="K954" s="1">
        <f>INDEX(products!$A$1:$G$49,MATCH(orders!$D954,products!$A$1:$A$49,0), MATCH(orders!K$1,products!$A$1:$G$1,0))</f>
        <v>1</v>
      </c>
      <c r="L954">
        <f>INDEX(products!$A$1:$G$49,MATCH(orders!$D954,products!$A$1:$A$49,0), MATCH(orders!L$1,products!$A$1:$G$1,0))</f>
        <v>11.25</v>
      </c>
      <c r="M954">
        <f t="shared" si="42"/>
        <v>22.5</v>
      </c>
      <c r="N954" t="str">
        <f t="shared" si="43"/>
        <v>Arabika</v>
      </c>
      <c r="O954" t="str">
        <f t="shared" si="44"/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 customers!$C$2:$C$1001,,0)=0,"",_xlfn.XLOOKUP(C955,customers!$A$2:$A$1001, customers!$C$2:$C$1001,,0))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 MATCH(orders!I$1,products!$A$1:$G$1,0))</f>
        <v>Ara</v>
      </c>
      <c r="J955" t="str">
        <f>INDEX(products!$A$1:$G$49,MATCH(orders!$D955,products!$A$1:$A$49,0), MATCH(orders!J$1,products!$A$1:$G$1,0))</f>
        <v>L</v>
      </c>
      <c r="K955" s="1">
        <f>INDEX(products!$A$1:$G$49,MATCH(orders!$D955,products!$A$1:$A$49,0), MATCH(orders!K$1,products!$A$1:$G$1,0))</f>
        <v>0.2</v>
      </c>
      <c r="L955">
        <f>INDEX(products!$A$1:$G$49,MATCH(orders!$D955,products!$A$1:$A$49,0), MATCH(orders!L$1,products!$A$1:$G$1,0))</f>
        <v>3.8849999999999998</v>
      </c>
      <c r="M955">
        <f t="shared" si="42"/>
        <v>3.8849999999999998</v>
      </c>
      <c r="N955" t="str">
        <f t="shared" si="43"/>
        <v>Arabika</v>
      </c>
      <c r="O955" t="str">
        <f t="shared" si="44"/>
        <v>Light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 customers!$C$2:$C$1001,,0)=0,"",_xlfn.XLOOKUP(C956,customers!$A$2:$A$1001, customers!$C$2:$C$1001,,0))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 MATCH(orders!I$1,products!$A$1:$G$1,0))</f>
        <v>Exc</v>
      </c>
      <c r="J956" t="str">
        <f>INDEX(products!$A$1:$G$49,MATCH(orders!$D956,products!$A$1:$A$49,0), MATCH(orders!J$1,products!$A$1:$G$1,0))</f>
        <v>D</v>
      </c>
      <c r="K956" s="1">
        <f>INDEX(products!$A$1:$G$49,MATCH(orders!$D956,products!$A$1:$A$49,0), MATCH(orders!K$1,products!$A$1:$G$1,0))</f>
        <v>2.5</v>
      </c>
      <c r="L956">
        <f>INDEX(products!$A$1:$G$49,MATCH(orders!$D956,products!$A$1:$A$49,0), 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 customers!$C$2:$C$1001,,0)=0,"",_xlfn.XLOOKUP(C957,customers!$A$2:$A$1001, customers!$C$2:$C$1001,,0))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 MATCH(orders!I$1,products!$A$1:$G$1,0))</f>
        <v>Exc</v>
      </c>
      <c r="J957" t="str">
        <f>INDEX(products!$A$1:$G$49,MATCH(orders!$D957,products!$A$1:$A$49,0), MATCH(orders!J$1,products!$A$1:$G$1,0))</f>
        <v>L</v>
      </c>
      <c r="K957" s="1">
        <f>INDEX(products!$A$1:$G$49,MATCH(orders!$D957,products!$A$1:$A$49,0), MATCH(orders!K$1,products!$A$1:$G$1,0))</f>
        <v>2.5</v>
      </c>
      <c r="L957">
        <f>INDEX(products!$A$1:$G$49,MATCH(orders!$D957,products!$A$1:$A$49,0), 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 customers!$C$2:$C$1001,,0)=0,"",_xlfn.XLOOKUP(C958,customers!$A$2:$A$1001, customers!$C$2:$C$1001,,0))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 MATCH(orders!I$1,products!$A$1:$G$1,0))</f>
        <v>Rob</v>
      </c>
      <c r="J958" t="str">
        <f>INDEX(products!$A$1:$G$49,MATCH(orders!$D958,products!$A$1:$A$49,0), MATCH(orders!J$1,products!$A$1:$G$1,0))</f>
        <v>L</v>
      </c>
      <c r="K958" s="1">
        <f>INDEX(products!$A$1:$G$49,MATCH(orders!$D958,products!$A$1:$A$49,0), MATCH(orders!K$1,products!$A$1:$G$1,0))</f>
        <v>2.5</v>
      </c>
      <c r="L958">
        <f>INDEX(products!$A$1:$G$49,MATCH(orders!$D958,products!$A$1:$A$49,0), 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 customers!$C$2:$C$1001,,0)=0,"",_xlfn.XLOOKUP(C959,customers!$A$2:$A$1001, customers!$C$2:$C$1001,,0))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 MATCH(orders!I$1,products!$A$1:$G$1,0))</f>
        <v>Exc</v>
      </c>
      <c r="J959" t="str">
        <f>INDEX(products!$A$1:$G$49,MATCH(orders!$D959,products!$A$1:$A$49,0), MATCH(orders!J$1,products!$A$1:$G$1,0))</f>
        <v>L</v>
      </c>
      <c r="K959" s="1">
        <f>INDEX(products!$A$1:$G$49,MATCH(orders!$D959,products!$A$1:$A$49,0), MATCH(orders!K$1,products!$A$1:$G$1,0))</f>
        <v>1</v>
      </c>
      <c r="L959">
        <f>INDEX(products!$A$1:$G$49,MATCH(orders!$D959,products!$A$1:$A$49,0), 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 customers!$C$2:$C$1001,,0)=0,"",_xlfn.XLOOKUP(C960,customers!$A$2:$A$1001, customers!$C$2:$C$1001,,0))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 MATCH(orders!I$1,products!$A$1:$G$1,0))</f>
        <v>Ara</v>
      </c>
      <c r="J960" t="str">
        <f>INDEX(products!$A$1:$G$49,MATCH(orders!$D960,products!$A$1:$A$49,0), MATCH(orders!J$1,products!$A$1:$G$1,0))</f>
        <v>L</v>
      </c>
      <c r="K960" s="1">
        <f>INDEX(products!$A$1:$G$49,MATCH(orders!$D960,products!$A$1:$A$49,0), MATCH(orders!K$1,products!$A$1:$G$1,0))</f>
        <v>0.2</v>
      </c>
      <c r="L960">
        <f>INDEX(products!$A$1:$G$49,MATCH(orders!$D960,products!$A$1:$A$49,0), MATCH(orders!L$1,products!$A$1:$G$1,0))</f>
        <v>3.8849999999999998</v>
      </c>
      <c r="M960">
        <f t="shared" si="42"/>
        <v>7.77</v>
      </c>
      <c r="N960" t="str">
        <f t="shared" si="43"/>
        <v>Arabika</v>
      </c>
      <c r="O960" t="str">
        <f t="shared" si="44"/>
        <v>Light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 customers!$C$2:$C$1001,,0)=0,"",_xlfn.XLOOKUP(C961,customers!$A$2:$A$1001, customers!$C$2:$C$1001,,0))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 MATCH(orders!I$1,products!$A$1:$G$1,0))</f>
        <v>Lib</v>
      </c>
      <c r="J961" t="str">
        <f>INDEX(products!$A$1:$G$49,MATCH(orders!$D961,products!$A$1:$A$49,0), MATCH(orders!J$1,products!$A$1:$G$1,0))</f>
        <v>L</v>
      </c>
      <c r="K961" s="1">
        <f>INDEX(products!$A$1:$G$49,MATCH(orders!$D961,products!$A$1:$A$49,0), MATCH(orders!K$1,products!$A$1:$G$1,0))</f>
        <v>0.2</v>
      </c>
      <c r="L961">
        <f>INDEX(products!$A$1:$G$49,MATCH(orders!$D961,products!$A$1:$A$49,0), MATCH(orders!L$1,products!$A$1:$G$1,0))</f>
        <v>4.7549999999999999</v>
      </c>
      <c r="M961">
        <f t="shared" si="42"/>
        <v>23.774999999999999</v>
      </c>
      <c r="N961" t="str">
        <f t="shared" si="43"/>
        <v>Liberika</v>
      </c>
      <c r="O961" t="str">
        <f t="shared" si="44"/>
        <v>Light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 customers!$C$2:$C$1001,,0)=0,"",_xlfn.XLOOKUP(C962,customers!$A$2:$A$1001, customers!$C$2:$C$1001,,0))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 MATCH(orders!I$1,products!$A$1:$G$1,0))</f>
        <v>Lib</v>
      </c>
      <c r="J962" t="str">
        <f>INDEX(products!$A$1:$G$49,MATCH(orders!$D962,products!$A$1:$A$49,0), MATCH(orders!J$1,products!$A$1:$G$1,0))</f>
        <v>L</v>
      </c>
      <c r="K962" s="1">
        <f>INDEX(products!$A$1:$G$49,MATCH(orders!$D962,products!$A$1:$A$49,0), MATCH(orders!K$1,products!$A$1:$G$1,0))</f>
        <v>1</v>
      </c>
      <c r="L962">
        <f>INDEX(products!$A$1:$G$49,MATCH(orders!$D962,products!$A$1:$A$49,0), MATCH(orders!L$1,products!$A$1:$G$1,0))</f>
        <v>15.85</v>
      </c>
      <c r="M962">
        <f t="shared" si="42"/>
        <v>79.25</v>
      </c>
      <c r="N962" t="str">
        <f t="shared" si="43"/>
        <v>Liberika</v>
      </c>
      <c r="O962" t="str">
        <f t="shared" si="44"/>
        <v>Light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 customers!$C$2:$C$1001,,0)=0,"",_xlfn.XLOOKUP(C963,customers!$A$2:$A$1001, customers!$C$2:$C$1001,,0))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 MATCH(orders!I$1,products!$A$1:$G$1,0))</f>
        <v>Ara</v>
      </c>
      <c r="J963" t="str">
        <f>INDEX(products!$A$1:$G$49,MATCH(orders!$D963,products!$A$1:$A$49,0), MATCH(orders!J$1,products!$A$1:$G$1,0))</f>
        <v>D</v>
      </c>
      <c r="K963" s="1">
        <f>INDEX(products!$A$1:$G$49,MATCH(orders!$D963,products!$A$1:$A$49,0), MATCH(orders!K$1,products!$A$1:$G$1,0))</f>
        <v>2.5</v>
      </c>
      <c r="L963">
        <f>INDEX(products!$A$1:$G$49,MATCH(orders!$D963,products!$A$1:$A$49,0), 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IF(I963="Rob","Robusta", IF(I963="Exc","Excelsa", IF(I963="Ara","Arabika",IF(I963="Lib","Liberika"))))</f>
        <v>Arabika</v>
      </c>
      <c r="O963" t="str">
        <f t="shared" ref="O963:O1001" si="47">IF(J963="M","Medium",IF(J963="L","Light",IF(J963="D","Dark","")))</f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 customers!$C$2:$C$1001,,0)=0,"",_xlfn.XLOOKUP(C964,customers!$A$2:$A$1001, customers!$C$2:$C$1001,,0))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 MATCH(orders!I$1,products!$A$1:$G$1,0))</f>
        <v>Rob</v>
      </c>
      <c r="J964" t="str">
        <f>INDEX(products!$A$1:$G$49,MATCH(orders!$D964,products!$A$1:$A$49,0), MATCH(orders!J$1,products!$A$1:$G$1,0))</f>
        <v>D</v>
      </c>
      <c r="K964" s="1">
        <f>INDEX(products!$A$1:$G$49,MATCH(orders!$D964,products!$A$1:$A$49,0), MATCH(orders!K$1,products!$A$1:$G$1,0))</f>
        <v>1</v>
      </c>
      <c r="L964">
        <f>INDEX(products!$A$1:$G$49,MATCH(orders!$D964,products!$A$1:$A$49,0), 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 customers!$C$2:$C$1001,,0)=0,"",_xlfn.XLOOKUP(C965,customers!$A$2:$A$1001, customers!$C$2:$C$1001,,0))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 MATCH(orders!I$1,products!$A$1:$G$1,0))</f>
        <v>Rob</v>
      </c>
      <c r="J965" t="str">
        <f>INDEX(products!$A$1:$G$49,MATCH(orders!$D965,products!$A$1:$A$49,0), MATCH(orders!J$1,products!$A$1:$G$1,0))</f>
        <v>M</v>
      </c>
      <c r="K965" s="1">
        <f>INDEX(products!$A$1:$G$49,MATCH(orders!$D965,products!$A$1:$A$49,0), MATCH(orders!K$1,products!$A$1:$G$1,0))</f>
        <v>0.5</v>
      </c>
      <c r="L965">
        <f>INDEX(products!$A$1:$G$49,MATCH(orders!$D965,products!$A$1:$A$49,0), 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 customers!$C$2:$C$1001,,0)=0,"",_xlfn.XLOOKUP(C966,customers!$A$2:$A$1001, customers!$C$2:$C$1001,,0))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 MATCH(orders!I$1,products!$A$1:$G$1,0))</f>
        <v>Exc</v>
      </c>
      <c r="J966" t="str">
        <f>INDEX(products!$A$1:$G$49,MATCH(orders!$D966,products!$A$1:$A$49,0), MATCH(orders!J$1,products!$A$1:$G$1,0))</f>
        <v>L</v>
      </c>
      <c r="K966" s="1">
        <f>INDEX(products!$A$1:$G$49,MATCH(orders!$D966,products!$A$1:$A$49,0), MATCH(orders!K$1,products!$A$1:$G$1,0))</f>
        <v>0.2</v>
      </c>
      <c r="L966">
        <f>INDEX(products!$A$1:$G$49,MATCH(orders!$D966,products!$A$1:$A$49,0), 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 customers!$C$2:$C$1001,,0)=0,"",_xlfn.XLOOKUP(C967,customers!$A$2:$A$1001, customers!$C$2:$C$1001,,0))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 MATCH(orders!I$1,products!$A$1:$G$1,0))</f>
        <v>Rob</v>
      </c>
      <c r="J967" t="str">
        <f>INDEX(products!$A$1:$G$49,MATCH(orders!$D967,products!$A$1:$A$49,0), MATCH(orders!J$1,products!$A$1:$G$1,0))</f>
        <v>M</v>
      </c>
      <c r="K967" s="1">
        <f>INDEX(products!$A$1:$G$49,MATCH(orders!$D967,products!$A$1:$A$49,0), MATCH(orders!K$1,products!$A$1:$G$1,0))</f>
        <v>1</v>
      </c>
      <c r="L967">
        <f>INDEX(products!$A$1:$G$49,MATCH(orders!$D967,products!$A$1:$A$49,0), 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 customers!$C$2:$C$1001,,0)=0,"",_xlfn.XLOOKUP(C968,customers!$A$2:$A$1001, customers!$C$2:$C$1001,,0))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 MATCH(orders!I$1,products!$A$1:$G$1,0))</f>
        <v>Exc</v>
      </c>
      <c r="J968" t="str">
        <f>INDEX(products!$A$1:$G$49,MATCH(orders!$D968,products!$A$1:$A$49,0), MATCH(orders!J$1,products!$A$1:$G$1,0))</f>
        <v>L</v>
      </c>
      <c r="K968" s="1">
        <f>INDEX(products!$A$1:$G$49,MATCH(orders!$D968,products!$A$1:$A$49,0), MATCH(orders!K$1,products!$A$1:$G$1,0))</f>
        <v>0.5</v>
      </c>
      <c r="L968">
        <f>INDEX(products!$A$1:$G$49,MATCH(orders!$D968,products!$A$1:$A$49,0), 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 customers!$C$2:$C$1001,,0)=0,"",_xlfn.XLOOKUP(C969,customers!$A$2:$A$1001, customers!$C$2:$C$1001,,0))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 MATCH(orders!I$1,products!$A$1:$G$1,0))</f>
        <v>Rob</v>
      </c>
      <c r="J969" t="str">
        <f>INDEX(products!$A$1:$G$49,MATCH(orders!$D969,products!$A$1:$A$49,0), MATCH(orders!J$1,products!$A$1:$G$1,0))</f>
        <v>D</v>
      </c>
      <c r="K969" s="1">
        <f>INDEX(products!$A$1:$G$49,MATCH(orders!$D969,products!$A$1:$A$49,0), MATCH(orders!K$1,products!$A$1:$G$1,0))</f>
        <v>0.2</v>
      </c>
      <c r="L969">
        <f>INDEX(products!$A$1:$G$49,MATCH(orders!$D969,products!$A$1:$A$49,0), 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 customers!$C$2:$C$1001,,0)=0,"",_xlfn.XLOOKUP(C970,customers!$A$2:$A$1001, customers!$C$2:$C$1001,,0))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 MATCH(orders!I$1,products!$A$1:$G$1,0))</f>
        <v>Rob</v>
      </c>
      <c r="J970" t="str">
        <f>INDEX(products!$A$1:$G$49,MATCH(orders!$D970,products!$A$1:$A$49,0), MATCH(orders!J$1,products!$A$1:$G$1,0))</f>
        <v>M</v>
      </c>
      <c r="K970" s="1">
        <f>INDEX(products!$A$1:$G$49,MATCH(orders!$D970,products!$A$1:$A$49,0), MATCH(orders!K$1,products!$A$1:$G$1,0))</f>
        <v>0.2</v>
      </c>
      <c r="L970">
        <f>INDEX(products!$A$1:$G$49,MATCH(orders!$D970,products!$A$1:$A$49,0), 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 customers!$C$2:$C$1001,,0)=0,"",_xlfn.XLOOKUP(C971,customers!$A$2:$A$1001, customers!$C$2:$C$1001,,0))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 MATCH(orders!I$1,products!$A$1:$G$1,0))</f>
        <v>Lib</v>
      </c>
      <c r="J971" t="str">
        <f>INDEX(products!$A$1:$G$49,MATCH(orders!$D971,products!$A$1:$A$49,0), MATCH(orders!J$1,products!$A$1:$G$1,0))</f>
        <v>D</v>
      </c>
      <c r="K971" s="1">
        <f>INDEX(products!$A$1:$G$49,MATCH(orders!$D971,products!$A$1:$A$49,0), MATCH(orders!K$1,products!$A$1:$G$1,0))</f>
        <v>1</v>
      </c>
      <c r="L971">
        <f>INDEX(products!$A$1:$G$49,MATCH(orders!$D971,products!$A$1:$A$49,0), MATCH(orders!L$1,products!$A$1:$G$1,0))</f>
        <v>12.95</v>
      </c>
      <c r="M971">
        <f t="shared" si="45"/>
        <v>12.95</v>
      </c>
      <c r="N971" t="str">
        <f t="shared" si="46"/>
        <v>Liberika</v>
      </c>
      <c r="O971" t="str">
        <f t="shared" si="47"/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 customers!$C$2:$C$1001,,0)=0,"",_xlfn.XLOOKUP(C972,customers!$A$2:$A$1001, customers!$C$2:$C$1001,,0))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 MATCH(orders!I$1,products!$A$1:$G$1,0))</f>
        <v>Exc</v>
      </c>
      <c r="J972" t="str">
        <f>INDEX(products!$A$1:$G$49,MATCH(orders!$D972,products!$A$1:$A$49,0), MATCH(orders!J$1,products!$A$1:$G$1,0))</f>
        <v>M</v>
      </c>
      <c r="K972" s="1">
        <f>INDEX(products!$A$1:$G$49,MATCH(orders!$D972,products!$A$1:$A$49,0), MATCH(orders!K$1,products!$A$1:$G$1,0))</f>
        <v>0.5</v>
      </c>
      <c r="L972">
        <f>INDEX(products!$A$1:$G$49,MATCH(orders!$D972,products!$A$1:$A$49,0), 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 customers!$C$2:$C$1001,,0)=0,"",_xlfn.XLOOKUP(C973,customers!$A$2:$A$1001, customers!$C$2:$C$1001,,0))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 MATCH(orders!I$1,products!$A$1:$G$1,0))</f>
        <v>Ara</v>
      </c>
      <c r="J973" t="str">
        <f>INDEX(products!$A$1:$G$49,MATCH(orders!$D973,products!$A$1:$A$49,0), MATCH(orders!J$1,products!$A$1:$G$1,0))</f>
        <v>L</v>
      </c>
      <c r="K973" s="1">
        <f>INDEX(products!$A$1:$G$49,MATCH(orders!$D973,products!$A$1:$A$49,0), MATCH(orders!K$1,products!$A$1:$G$1,0))</f>
        <v>2.5</v>
      </c>
      <c r="L973">
        <f>INDEX(products!$A$1:$G$49,MATCH(orders!$D973,products!$A$1:$A$49,0), MATCH(orders!L$1,products!$A$1:$G$1,0))</f>
        <v>29.784999999999997</v>
      </c>
      <c r="M973">
        <f t="shared" si="45"/>
        <v>148.92499999999998</v>
      </c>
      <c r="N973" t="str">
        <f t="shared" si="46"/>
        <v>Arabika</v>
      </c>
      <c r="O973" t="str">
        <f t="shared" si="47"/>
        <v>Light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 customers!$C$2:$C$1001,,0)=0,"",_xlfn.XLOOKUP(C974,customers!$A$2:$A$1001, customers!$C$2:$C$1001,,0))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 MATCH(orders!I$1,products!$A$1:$G$1,0))</f>
        <v>Ara</v>
      </c>
      <c r="J974" t="str">
        <f>INDEX(products!$A$1:$G$49,MATCH(orders!$D974,products!$A$1:$A$49,0), MATCH(orders!J$1,products!$A$1:$G$1,0))</f>
        <v>L</v>
      </c>
      <c r="K974" s="1">
        <f>INDEX(products!$A$1:$G$49,MATCH(orders!$D974,products!$A$1:$A$49,0), MATCH(orders!K$1,products!$A$1:$G$1,0))</f>
        <v>2.5</v>
      </c>
      <c r="L974">
        <f>INDEX(products!$A$1:$G$49,MATCH(orders!$D974,products!$A$1:$A$49,0), MATCH(orders!L$1,products!$A$1:$G$1,0))</f>
        <v>29.784999999999997</v>
      </c>
      <c r="M974">
        <f t="shared" si="45"/>
        <v>89.35499999999999</v>
      </c>
      <c r="N974" t="str">
        <f t="shared" si="46"/>
        <v>Arabika</v>
      </c>
      <c r="O974" t="str">
        <f t="shared" si="47"/>
        <v>Light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 customers!$C$2:$C$1001,,0)=0,"",_xlfn.XLOOKUP(C975,customers!$A$2:$A$1001, customers!$C$2:$C$1001,,0))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 MATCH(orders!I$1,products!$A$1:$G$1,0))</f>
        <v>Lib</v>
      </c>
      <c r="J975" t="str">
        <f>INDEX(products!$A$1:$G$49,MATCH(orders!$D975,products!$A$1:$A$49,0), MATCH(orders!J$1,products!$A$1:$G$1,0))</f>
        <v>M</v>
      </c>
      <c r="K975" s="1">
        <f>INDEX(products!$A$1:$G$49,MATCH(orders!$D975,products!$A$1:$A$49,0), MATCH(orders!K$1,products!$A$1:$G$1,0))</f>
        <v>1</v>
      </c>
      <c r="L975">
        <f>INDEX(products!$A$1:$G$49,MATCH(orders!$D975,products!$A$1:$A$49,0), MATCH(orders!L$1,products!$A$1:$G$1,0))</f>
        <v>14.55</v>
      </c>
      <c r="M975">
        <f t="shared" si="45"/>
        <v>87.300000000000011</v>
      </c>
      <c r="N975" t="str">
        <f t="shared" si="46"/>
        <v>Liberika</v>
      </c>
      <c r="O975" t="str">
        <f t="shared" si="47"/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 customers!$C$2:$C$1001,,0)=0,"",_xlfn.XLOOKUP(C976,customers!$A$2:$A$1001, customers!$C$2:$C$1001,,0))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 MATCH(orders!I$1,products!$A$1:$G$1,0))</f>
        <v>Rob</v>
      </c>
      <c r="J976" t="str">
        <f>INDEX(products!$A$1:$G$49,MATCH(orders!$D976,products!$A$1:$A$49,0), MATCH(orders!J$1,products!$A$1:$G$1,0))</f>
        <v>D</v>
      </c>
      <c r="K976" s="1">
        <f>INDEX(products!$A$1:$G$49,MATCH(orders!$D976,products!$A$1:$A$49,0), MATCH(orders!K$1,products!$A$1:$G$1,0))</f>
        <v>0.5</v>
      </c>
      <c r="L976">
        <f>INDEX(products!$A$1:$G$49,MATCH(orders!$D976,products!$A$1:$A$49,0), 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 customers!$C$2:$C$1001,,0)=0,"",_xlfn.XLOOKUP(C977,customers!$A$2:$A$1001, customers!$C$2:$C$1001,,0))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 MATCH(orders!I$1,products!$A$1:$G$1,0))</f>
        <v>Ara</v>
      </c>
      <c r="J977" t="str">
        <f>INDEX(products!$A$1:$G$49,MATCH(orders!$D977,products!$A$1:$A$49,0), MATCH(orders!J$1,products!$A$1:$G$1,0))</f>
        <v>D</v>
      </c>
      <c r="K977" s="1">
        <f>INDEX(products!$A$1:$G$49,MATCH(orders!$D977,products!$A$1:$A$49,0), MATCH(orders!K$1,products!$A$1:$G$1,0))</f>
        <v>0.2</v>
      </c>
      <c r="L977">
        <f>INDEX(products!$A$1:$G$49,MATCH(orders!$D977,products!$A$1:$A$49,0), MATCH(orders!L$1,products!$A$1:$G$1,0))</f>
        <v>2.9849999999999999</v>
      </c>
      <c r="M977">
        <f t="shared" si="45"/>
        <v>8.9550000000000001</v>
      </c>
      <c r="N977" t="str">
        <f t="shared" si="46"/>
        <v>Arabika</v>
      </c>
      <c r="O977" t="str">
        <f t="shared" si="47"/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 customers!$C$2:$C$1001,,0)=0,"",_xlfn.XLOOKUP(C978,customers!$A$2:$A$1001, customers!$C$2:$C$1001,,0))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 MATCH(orders!I$1,products!$A$1:$G$1,0))</f>
        <v>Rob</v>
      </c>
      <c r="J978" t="str">
        <f>INDEX(products!$A$1:$G$49,MATCH(orders!$D978,products!$A$1:$A$49,0), MATCH(orders!J$1,products!$A$1:$G$1,0))</f>
        <v>L</v>
      </c>
      <c r="K978" s="1">
        <f>INDEX(products!$A$1:$G$49,MATCH(orders!$D978,products!$A$1:$A$49,0), MATCH(orders!K$1,products!$A$1:$G$1,0))</f>
        <v>2.5</v>
      </c>
      <c r="L978">
        <f>INDEX(products!$A$1:$G$49,MATCH(orders!$D978,products!$A$1:$A$49,0), 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 customers!$C$2:$C$1001,,0)=0,"",_xlfn.XLOOKUP(C979,customers!$A$2:$A$1001, customers!$C$2:$C$1001,,0))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 MATCH(orders!I$1,products!$A$1:$G$1,0))</f>
        <v>Rob</v>
      </c>
      <c r="J979" t="str">
        <f>INDEX(products!$A$1:$G$49,MATCH(orders!$D979,products!$A$1:$A$49,0), MATCH(orders!J$1,products!$A$1:$G$1,0))</f>
        <v>L</v>
      </c>
      <c r="K979" s="1">
        <f>INDEX(products!$A$1:$G$49,MATCH(orders!$D979,products!$A$1:$A$49,0), MATCH(orders!K$1,products!$A$1:$G$1,0))</f>
        <v>1</v>
      </c>
      <c r="L979">
        <f>INDEX(products!$A$1:$G$49,MATCH(orders!$D979,products!$A$1:$A$49,0), 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 customers!$C$2:$C$1001,,0)=0,"",_xlfn.XLOOKUP(C980,customers!$A$2:$A$1001, customers!$C$2:$C$1001,,0))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 MATCH(orders!I$1,products!$A$1:$G$1,0))</f>
        <v>Ara</v>
      </c>
      <c r="J980" t="str">
        <f>INDEX(products!$A$1:$G$49,MATCH(orders!$D980,products!$A$1:$A$49,0), MATCH(orders!J$1,products!$A$1:$G$1,0))</f>
        <v>L</v>
      </c>
      <c r="K980" s="1">
        <f>INDEX(products!$A$1:$G$49,MATCH(orders!$D980,products!$A$1:$A$49,0), MATCH(orders!K$1,products!$A$1:$G$1,0))</f>
        <v>0.5</v>
      </c>
      <c r="L980">
        <f>INDEX(products!$A$1:$G$49,MATCH(orders!$D980,products!$A$1:$A$49,0), MATCH(orders!L$1,products!$A$1:$G$1,0))</f>
        <v>7.77</v>
      </c>
      <c r="M980">
        <f t="shared" si="45"/>
        <v>23.31</v>
      </c>
      <c r="N980" t="str">
        <f t="shared" si="46"/>
        <v>Arabika</v>
      </c>
      <c r="O980" t="str">
        <f t="shared" si="47"/>
        <v>Light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 customers!$C$2:$C$1001,,0)=0,"",_xlfn.XLOOKUP(C981,customers!$A$2:$A$1001, customers!$C$2:$C$1001,,0))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 MATCH(orders!I$1,products!$A$1:$G$1,0))</f>
        <v>Rob</v>
      </c>
      <c r="J981" t="str">
        <f>INDEX(products!$A$1:$G$49,MATCH(orders!$D981,products!$A$1:$A$49,0), MATCH(orders!J$1,products!$A$1:$G$1,0))</f>
        <v>D</v>
      </c>
      <c r="K981" s="1">
        <f>INDEX(products!$A$1:$G$49,MATCH(orders!$D981,products!$A$1:$A$49,0), MATCH(orders!K$1,products!$A$1:$G$1,0))</f>
        <v>0.5</v>
      </c>
      <c r="L981">
        <f>INDEX(products!$A$1:$G$49,MATCH(orders!$D981,products!$A$1:$A$49,0), 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 customers!$C$2:$C$1001,,0)=0,"",_xlfn.XLOOKUP(C982,customers!$A$2:$A$1001, customers!$C$2:$C$1001,,0))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 MATCH(orders!I$1,products!$A$1:$G$1,0))</f>
        <v>Exc</v>
      </c>
      <c r="J982" t="str">
        <f>INDEX(products!$A$1:$G$49,MATCH(orders!$D982,products!$A$1:$A$49,0), MATCH(orders!J$1,products!$A$1:$G$1,0))</f>
        <v>D</v>
      </c>
      <c r="K982" s="1">
        <f>INDEX(products!$A$1:$G$49,MATCH(orders!$D982,products!$A$1:$A$49,0), MATCH(orders!K$1,products!$A$1:$G$1,0))</f>
        <v>2.5</v>
      </c>
      <c r="L982">
        <f>INDEX(products!$A$1:$G$49,MATCH(orders!$D982,products!$A$1:$A$49,0), 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 customers!$C$2:$C$1001,,0)=0,"",_xlfn.XLOOKUP(C983,customers!$A$2:$A$1001, customers!$C$2:$C$1001,,0))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 MATCH(orders!I$1,products!$A$1:$G$1,0))</f>
        <v>Exc</v>
      </c>
      <c r="J983" t="str">
        <f>INDEX(products!$A$1:$G$49,MATCH(orders!$D983,products!$A$1:$A$49,0), MATCH(orders!J$1,products!$A$1:$G$1,0))</f>
        <v>D</v>
      </c>
      <c r="K983" s="1">
        <f>INDEX(products!$A$1:$G$49,MATCH(orders!$D983,products!$A$1:$A$49,0), MATCH(orders!K$1,products!$A$1:$G$1,0))</f>
        <v>0.2</v>
      </c>
      <c r="L983">
        <f>INDEX(products!$A$1:$G$49,MATCH(orders!$D983,products!$A$1:$A$49,0), 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 customers!$C$2:$C$1001,,0)=0,"",_xlfn.XLOOKUP(C984,customers!$A$2:$A$1001, customers!$C$2:$C$1001,,0))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 MATCH(orders!I$1,products!$A$1:$G$1,0))</f>
        <v>Rob</v>
      </c>
      <c r="J984" t="str">
        <f>INDEX(products!$A$1:$G$49,MATCH(orders!$D984,products!$A$1:$A$49,0), MATCH(orders!J$1,products!$A$1:$G$1,0))</f>
        <v>L</v>
      </c>
      <c r="K984" s="1">
        <f>INDEX(products!$A$1:$G$49,MATCH(orders!$D984,products!$A$1:$A$49,0), MATCH(orders!K$1,products!$A$1:$G$1,0))</f>
        <v>1</v>
      </c>
      <c r="L984">
        <f>INDEX(products!$A$1:$G$49,MATCH(orders!$D984,products!$A$1:$A$49,0), 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 customers!$C$2:$C$1001,,0)=0,"",_xlfn.XLOOKUP(C985,customers!$A$2:$A$1001, customers!$C$2:$C$1001,,0))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 MATCH(orders!I$1,products!$A$1:$G$1,0))</f>
        <v>Ara</v>
      </c>
      <c r="J985" t="str">
        <f>INDEX(products!$A$1:$G$49,MATCH(orders!$D985,products!$A$1:$A$49,0), MATCH(orders!J$1,products!$A$1:$G$1,0))</f>
        <v>M</v>
      </c>
      <c r="K985" s="1">
        <f>INDEX(products!$A$1:$G$49,MATCH(orders!$D985,products!$A$1:$A$49,0), MATCH(orders!K$1,products!$A$1:$G$1,0))</f>
        <v>0.2</v>
      </c>
      <c r="L985">
        <f>INDEX(products!$A$1:$G$49,MATCH(orders!$D985,products!$A$1:$A$49,0), MATCH(orders!L$1,products!$A$1:$G$1,0))</f>
        <v>3.375</v>
      </c>
      <c r="M985">
        <f t="shared" si="45"/>
        <v>6.75</v>
      </c>
      <c r="N985" t="str">
        <f t="shared" si="46"/>
        <v>Arabika</v>
      </c>
      <c r="O985" t="str">
        <f t="shared" si="47"/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 customers!$C$2:$C$1001,,0)=0,"",_xlfn.XLOOKUP(C986,customers!$A$2:$A$1001, customers!$C$2:$C$1001,,0))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 MATCH(orders!I$1,products!$A$1:$G$1,0))</f>
        <v>Exc</v>
      </c>
      <c r="J986" t="str">
        <f>INDEX(products!$A$1:$G$49,MATCH(orders!$D986,products!$A$1:$A$49,0), MATCH(orders!J$1,products!$A$1:$G$1,0))</f>
        <v>M</v>
      </c>
      <c r="K986" s="1">
        <f>INDEX(products!$A$1:$G$49,MATCH(orders!$D986,products!$A$1:$A$49,0), MATCH(orders!K$1,products!$A$1:$G$1,0))</f>
        <v>2.5</v>
      </c>
      <c r="L986">
        <f>INDEX(products!$A$1:$G$49,MATCH(orders!$D986,products!$A$1:$A$49,0), 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 customers!$C$2:$C$1001,,0)=0,"",_xlfn.XLOOKUP(C987,customers!$A$2:$A$1001, customers!$C$2:$C$1001,,0))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 MATCH(orders!I$1,products!$A$1:$G$1,0))</f>
        <v>Rob</v>
      </c>
      <c r="J987" t="str">
        <f>INDEX(products!$A$1:$G$49,MATCH(orders!$D987,products!$A$1:$A$49,0), MATCH(orders!J$1,products!$A$1:$G$1,0))</f>
        <v>L</v>
      </c>
      <c r="K987" s="1">
        <f>INDEX(products!$A$1:$G$49,MATCH(orders!$D987,products!$A$1:$A$49,0), MATCH(orders!K$1,products!$A$1:$G$1,0))</f>
        <v>1</v>
      </c>
      <c r="L987">
        <f>INDEX(products!$A$1:$G$49,MATCH(orders!$D987,products!$A$1:$A$49,0), 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 customers!$C$2:$C$1001,,0)=0,"",_xlfn.XLOOKUP(C988,customers!$A$2:$A$1001, customers!$C$2:$C$1001,,0))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 MATCH(orders!I$1,products!$A$1:$G$1,0))</f>
        <v>Lib</v>
      </c>
      <c r="J988" t="str">
        <f>INDEX(products!$A$1:$G$49,MATCH(orders!$D988,products!$A$1:$A$49,0), MATCH(orders!J$1,products!$A$1:$G$1,0))</f>
        <v>M</v>
      </c>
      <c r="K988" s="1">
        <f>INDEX(products!$A$1:$G$49,MATCH(orders!$D988,products!$A$1:$A$49,0), MATCH(orders!K$1,products!$A$1:$G$1,0))</f>
        <v>2.5</v>
      </c>
      <c r="L988">
        <f>INDEX(products!$A$1:$G$49,MATCH(orders!$D988,products!$A$1:$A$49,0), MATCH(orders!L$1,products!$A$1:$G$1,0))</f>
        <v>33.464999999999996</v>
      </c>
      <c r="M988">
        <f t="shared" si="45"/>
        <v>33.464999999999996</v>
      </c>
      <c r="N988" t="str">
        <f t="shared" si="46"/>
        <v>Liberika</v>
      </c>
      <c r="O988" t="str">
        <f t="shared" si="47"/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 customers!$C$2:$C$1001,,0)=0,"",_xlfn.XLOOKUP(C989,customers!$A$2:$A$1001, customers!$C$2:$C$1001,,0))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 MATCH(orders!I$1,products!$A$1:$G$1,0))</f>
        <v>Ara</v>
      </c>
      <c r="J989" t="str">
        <f>INDEX(products!$A$1:$G$49,MATCH(orders!$D989,products!$A$1:$A$49,0), MATCH(orders!J$1,products!$A$1:$G$1,0))</f>
        <v>D</v>
      </c>
      <c r="K989" s="1">
        <f>INDEX(products!$A$1:$G$49,MATCH(orders!$D989,products!$A$1:$A$49,0), MATCH(orders!K$1,products!$A$1:$G$1,0))</f>
        <v>0.5</v>
      </c>
      <c r="L989">
        <f>INDEX(products!$A$1:$G$49,MATCH(orders!$D989,products!$A$1:$A$49,0), MATCH(orders!L$1,products!$A$1:$G$1,0))</f>
        <v>5.97</v>
      </c>
      <c r="M989">
        <f t="shared" si="45"/>
        <v>29.849999999999998</v>
      </c>
      <c r="N989" t="str">
        <f t="shared" si="46"/>
        <v>Arabika</v>
      </c>
      <c r="O989" t="str">
        <f t="shared" si="47"/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 customers!$C$2:$C$1001,,0)=0,"",_xlfn.XLOOKUP(C990,customers!$A$2:$A$1001, customers!$C$2:$C$1001,,0))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 MATCH(orders!I$1,products!$A$1:$G$1,0))</f>
        <v>Rob</v>
      </c>
      <c r="J990" t="str">
        <f>INDEX(products!$A$1:$G$49,MATCH(orders!$D990,products!$A$1:$A$49,0), MATCH(orders!J$1,products!$A$1:$G$1,0))</f>
        <v>M</v>
      </c>
      <c r="K990" s="1">
        <f>INDEX(products!$A$1:$G$49,MATCH(orders!$D990,products!$A$1:$A$49,0), MATCH(orders!K$1,products!$A$1:$G$1,0))</f>
        <v>1</v>
      </c>
      <c r="L990">
        <f>INDEX(products!$A$1:$G$49,MATCH(orders!$D990,products!$A$1:$A$49,0), 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 customers!$C$2:$C$1001,,0)=0,"",_xlfn.XLOOKUP(C991,customers!$A$2:$A$1001, customers!$C$2:$C$1001,,0))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 MATCH(orders!I$1,products!$A$1:$G$1,0))</f>
        <v>Ara</v>
      </c>
      <c r="J991" t="str">
        <f>INDEX(products!$A$1:$G$49,MATCH(orders!$D991,products!$A$1:$A$49,0), MATCH(orders!J$1,products!$A$1:$G$1,0))</f>
        <v>M</v>
      </c>
      <c r="K991" s="1">
        <f>INDEX(products!$A$1:$G$49,MATCH(orders!$D991,products!$A$1:$A$49,0), MATCH(orders!K$1,products!$A$1:$G$1,0))</f>
        <v>2.5</v>
      </c>
      <c r="L991">
        <f>INDEX(products!$A$1:$G$49,MATCH(orders!$D991,products!$A$1:$A$49,0), MATCH(orders!L$1,products!$A$1:$G$1,0))</f>
        <v>25.874999999999996</v>
      </c>
      <c r="M991">
        <f t="shared" si="45"/>
        <v>155.24999999999997</v>
      </c>
      <c r="N991" t="str">
        <f t="shared" si="46"/>
        <v>Arabika</v>
      </c>
      <c r="O991" t="str">
        <f t="shared" si="47"/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 customers!$C$2:$C$1001,,0)=0,"",_xlfn.XLOOKUP(C992,customers!$A$2:$A$1001, customers!$C$2:$C$1001,,0))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 MATCH(orders!I$1,products!$A$1:$G$1,0))</f>
        <v>Exc</v>
      </c>
      <c r="J992" t="str">
        <f>INDEX(products!$A$1:$G$49,MATCH(orders!$D992,products!$A$1:$A$49,0), MATCH(orders!J$1,products!$A$1:$G$1,0))</f>
        <v>D</v>
      </c>
      <c r="K992" s="1">
        <f>INDEX(products!$A$1:$G$49,MATCH(orders!$D992,products!$A$1:$A$49,0), MATCH(orders!K$1,products!$A$1:$G$1,0))</f>
        <v>0.2</v>
      </c>
      <c r="L992">
        <f>INDEX(products!$A$1:$G$49,MATCH(orders!$D992,products!$A$1:$A$49,0), 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 customers!$C$2:$C$1001,,0)=0,"",_xlfn.XLOOKUP(C993,customers!$A$2:$A$1001, customers!$C$2:$C$1001,,0))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 MATCH(orders!I$1,products!$A$1:$G$1,0))</f>
        <v>Lib</v>
      </c>
      <c r="J993" t="str">
        <f>INDEX(products!$A$1:$G$49,MATCH(orders!$D993,products!$A$1:$A$49,0), MATCH(orders!J$1,products!$A$1:$G$1,0))</f>
        <v>D</v>
      </c>
      <c r="K993" s="1">
        <f>INDEX(products!$A$1:$G$49,MATCH(orders!$D993,products!$A$1:$A$49,0), MATCH(orders!K$1,products!$A$1:$G$1,0))</f>
        <v>0.5</v>
      </c>
      <c r="L993">
        <f>INDEX(products!$A$1:$G$49,MATCH(orders!$D993,products!$A$1:$A$49,0), MATCH(orders!L$1,products!$A$1:$G$1,0))</f>
        <v>7.77</v>
      </c>
      <c r="M993">
        <f t="shared" si="45"/>
        <v>15.54</v>
      </c>
      <c r="N993" t="str">
        <f t="shared" si="46"/>
        <v>Liberika</v>
      </c>
      <c r="O993" t="str">
        <f t="shared" si="47"/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 customers!$C$2:$C$1001,,0)=0,"",_xlfn.XLOOKUP(C994,customers!$A$2:$A$1001, customers!$C$2:$C$1001,,0))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 MATCH(orders!I$1,products!$A$1:$G$1,0))</f>
        <v>Lib</v>
      </c>
      <c r="J994" t="str">
        <f>INDEX(products!$A$1:$G$49,MATCH(orders!$D994,products!$A$1:$A$49,0), MATCH(orders!J$1,products!$A$1:$G$1,0))</f>
        <v>L</v>
      </c>
      <c r="K994" s="1">
        <f>INDEX(products!$A$1:$G$49,MATCH(orders!$D994,products!$A$1:$A$49,0), MATCH(orders!K$1,products!$A$1:$G$1,0))</f>
        <v>2.5</v>
      </c>
      <c r="L994">
        <f>INDEX(products!$A$1:$G$49,MATCH(orders!$D994,products!$A$1:$A$49,0), MATCH(orders!L$1,products!$A$1:$G$1,0))</f>
        <v>36.454999999999998</v>
      </c>
      <c r="M994">
        <f t="shared" si="45"/>
        <v>109.36499999999999</v>
      </c>
      <c r="N994" t="str">
        <f t="shared" si="46"/>
        <v>Liberika</v>
      </c>
      <c r="O994" t="str">
        <f t="shared" si="47"/>
        <v>Light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 customers!$C$2:$C$1001,,0)=0,"",_xlfn.XLOOKUP(C995,customers!$A$2:$A$1001, customers!$C$2:$C$1001,,0))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 MATCH(orders!I$1,products!$A$1:$G$1,0))</f>
        <v>Ara</v>
      </c>
      <c r="J995" t="str">
        <f>INDEX(products!$A$1:$G$49,MATCH(orders!$D995,products!$A$1:$A$49,0), MATCH(orders!J$1,products!$A$1:$G$1,0))</f>
        <v>L</v>
      </c>
      <c r="K995" s="1">
        <f>INDEX(products!$A$1:$G$49,MATCH(orders!$D995,products!$A$1:$A$49,0), MATCH(orders!K$1,products!$A$1:$G$1,0))</f>
        <v>1</v>
      </c>
      <c r="L995">
        <f>INDEX(products!$A$1:$G$49,MATCH(orders!$D995,products!$A$1:$A$49,0), MATCH(orders!L$1,products!$A$1:$G$1,0))</f>
        <v>12.95</v>
      </c>
      <c r="M995">
        <f t="shared" si="45"/>
        <v>77.699999999999989</v>
      </c>
      <c r="N995" t="str">
        <f t="shared" si="46"/>
        <v>Arabika</v>
      </c>
      <c r="O995" t="str">
        <f t="shared" si="47"/>
        <v>Light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 customers!$C$2:$C$1001,,0)=0,"",_xlfn.XLOOKUP(C996,customers!$A$2:$A$1001, customers!$C$2:$C$1001,,0))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 MATCH(orders!I$1,products!$A$1:$G$1,0))</f>
        <v>Ara</v>
      </c>
      <c r="J996" t="str">
        <f>INDEX(products!$A$1:$G$49,MATCH(orders!$D996,products!$A$1:$A$49,0), MATCH(orders!J$1,products!$A$1:$G$1,0))</f>
        <v>D</v>
      </c>
      <c r="K996" s="1">
        <f>INDEX(products!$A$1:$G$49,MATCH(orders!$D996,products!$A$1:$A$49,0), MATCH(orders!K$1,products!$A$1:$G$1,0))</f>
        <v>0.2</v>
      </c>
      <c r="L996">
        <f>INDEX(products!$A$1:$G$49,MATCH(orders!$D996,products!$A$1:$A$49,0), MATCH(orders!L$1,products!$A$1:$G$1,0))</f>
        <v>2.9849999999999999</v>
      </c>
      <c r="M996">
        <f t="shared" si="45"/>
        <v>8.9550000000000001</v>
      </c>
      <c r="N996" t="str">
        <f t="shared" si="46"/>
        <v>Arabika</v>
      </c>
      <c r="O996" t="str">
        <f t="shared" si="47"/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 customers!$C$2:$C$1001,,0)=0,"",_xlfn.XLOOKUP(C997,customers!$A$2:$A$1001, customers!$C$2:$C$1001,,0))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 MATCH(orders!I$1,products!$A$1:$G$1,0))</f>
        <v>Rob</v>
      </c>
      <c r="J997" t="str">
        <f>INDEX(products!$A$1:$G$49,MATCH(orders!$D997,products!$A$1:$A$49,0), MATCH(orders!J$1,products!$A$1:$G$1,0))</f>
        <v>L</v>
      </c>
      <c r="K997" s="1">
        <f>INDEX(products!$A$1:$G$49,MATCH(orders!$D997,products!$A$1:$A$49,0), MATCH(orders!K$1,products!$A$1:$G$1,0))</f>
        <v>2.5</v>
      </c>
      <c r="L997">
        <f>INDEX(products!$A$1:$G$49,MATCH(orders!$D997,products!$A$1:$A$49,0), 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 customers!$C$2:$C$1001,,0)=0,"",_xlfn.XLOOKUP(C998,customers!$A$2:$A$1001, customers!$C$2:$C$1001,,0))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 MATCH(orders!I$1,products!$A$1:$G$1,0))</f>
        <v>Rob</v>
      </c>
      <c r="J998" t="str">
        <f>INDEX(products!$A$1:$G$49,MATCH(orders!$D998,products!$A$1:$A$49,0), MATCH(orders!J$1,products!$A$1:$G$1,0))</f>
        <v>M</v>
      </c>
      <c r="K998" s="1">
        <f>INDEX(products!$A$1:$G$49,MATCH(orders!$D998,products!$A$1:$A$49,0), MATCH(orders!K$1,products!$A$1:$G$1,0))</f>
        <v>0.5</v>
      </c>
      <c r="L998">
        <f>INDEX(products!$A$1:$G$49,MATCH(orders!$D998,products!$A$1:$A$49,0), 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 customers!$C$2:$C$1001,,0)=0,"",_xlfn.XLOOKUP(C999,customers!$A$2:$A$1001, customers!$C$2:$C$1001,,0))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 MATCH(orders!I$1,products!$A$1:$G$1,0))</f>
        <v>Ara</v>
      </c>
      <c r="J999" t="str">
        <f>INDEX(products!$A$1:$G$49,MATCH(orders!$D999,products!$A$1:$A$49,0), MATCH(orders!J$1,products!$A$1:$G$1,0))</f>
        <v>M</v>
      </c>
      <c r="K999" s="1">
        <f>INDEX(products!$A$1:$G$49,MATCH(orders!$D999,products!$A$1:$A$49,0), MATCH(orders!K$1,products!$A$1:$G$1,0))</f>
        <v>0.5</v>
      </c>
      <c r="L999">
        <f>INDEX(products!$A$1:$G$49,MATCH(orders!$D999,products!$A$1:$A$49,0), MATCH(orders!L$1,products!$A$1:$G$1,0))</f>
        <v>6.75</v>
      </c>
      <c r="M999">
        <f t="shared" si="45"/>
        <v>27</v>
      </c>
      <c r="N999" t="str">
        <f t="shared" si="46"/>
        <v>Arabika</v>
      </c>
      <c r="O999" t="str">
        <f t="shared" si="47"/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 customers!$C$2:$C$1001,,0)=0,"",_xlfn.XLOOKUP(C1000,customers!$A$2:$A$1001, customers!$C$2:$C$1001,,0))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 MATCH(orders!I$1,products!$A$1:$G$1,0))</f>
        <v>Ara</v>
      </c>
      <c r="J1000" t="str">
        <f>INDEX(products!$A$1:$G$49,MATCH(orders!$D1000,products!$A$1:$A$49,0), MATCH(orders!J$1,products!$A$1:$G$1,0))</f>
        <v>D</v>
      </c>
      <c r="K1000" s="1">
        <f>INDEX(products!$A$1:$G$49,MATCH(orders!$D1000,products!$A$1:$A$49,0), MATCH(orders!K$1,products!$A$1:$G$1,0))</f>
        <v>1</v>
      </c>
      <c r="L1000">
        <f>INDEX(products!$A$1:$G$49,MATCH(orders!$D1000,products!$A$1:$A$49,0), MATCH(orders!L$1,products!$A$1:$G$1,0))</f>
        <v>9.9499999999999993</v>
      </c>
      <c r="M1000">
        <f t="shared" si="45"/>
        <v>9.9499999999999993</v>
      </c>
      <c r="N1000" t="str">
        <f t="shared" si="46"/>
        <v>Arabika</v>
      </c>
      <c r="O1000" t="str">
        <f t="shared" si="47"/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 customers!$C$2:$C$1001,,0)=0,"",_xlfn.XLOOKUP(C1001,customers!$A$2:$A$1001, customers!$C$2:$C$1001,,0))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 MATCH(orders!I$1,products!$A$1:$G$1,0))</f>
        <v>Exc</v>
      </c>
      <c r="J1001" t="str">
        <f>INDEX(products!$A$1:$G$49,MATCH(orders!$D1001,products!$A$1:$A$49,0), MATCH(orders!J$1,products!$A$1:$G$1,0))</f>
        <v>M</v>
      </c>
      <c r="K1001" s="1">
        <f>INDEX(products!$A$1:$G$49,MATCH(orders!$D1001,products!$A$1:$A$49,0), MATCH(orders!K$1,products!$A$1:$G$1,0))</f>
        <v>0.2</v>
      </c>
      <c r="L1001">
        <f>INDEX(products!$A$1:$G$49,MATCH(orders!$D1001,products!$A$1:$A$49,0), 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963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7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Mariia Shvaia</cp:lastModifiedBy>
  <cp:revision/>
  <dcterms:created xsi:type="dcterms:W3CDTF">2022-11-26T09:51:45Z</dcterms:created>
  <dcterms:modified xsi:type="dcterms:W3CDTF">2024-05-24T12:56:26Z</dcterms:modified>
  <cp:category/>
  <cp:contentStatus/>
</cp:coreProperties>
</file>