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Документы\учеба\динопты\"/>
    </mc:Choice>
  </mc:AlternateContent>
  <xr:revisionPtr revIDLastSave="0" documentId="13_ncr:1_{44C54509-F7FF-4FB8-ADAE-B597E35695FB}" xr6:coauthVersionLast="47" xr6:coauthVersionMax="47" xr10:uidLastSave="{00000000-0000-0000-0000-000000000000}"/>
  <bookViews>
    <workbookView xWindow="-110" yWindow="-110" windowWidth="19420" windowHeight="10300" activeTab="1" xr2:uid="{040611BD-0DD1-42D5-88E0-1201CD562FB8}"/>
  </bookViews>
  <sheets>
    <sheet name="2 (min)" sheetId="2" r:id="rId1"/>
    <sheet name="2 (max)" sheetId="7" r:id="rId2"/>
    <sheet name="3" sheetId="8" r:id="rId3"/>
    <sheet name="5" sheetId="5" r:id="rId4"/>
  </sheets>
  <definedNames>
    <definedName name="solver_adj" localSheetId="1" hidden="1">'2 (max)'!$E$33:$E$132</definedName>
    <definedName name="solver_adj" localSheetId="0" hidden="1">'2 (min)'!$E$33:$E$132</definedName>
    <definedName name="solver_adj" localSheetId="2" hidden="1">'3'!$C$261:$C$320</definedName>
    <definedName name="solver_adj" localSheetId="3" hidden="1">'5'!$C$256:$D$303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0" localSheetId="0" hidden="1">'2 (min)'!#REF!</definedName>
    <definedName name="solver_lhs1" localSheetId="1" hidden="1">'2 (max)'!$E$33:$E$132</definedName>
    <definedName name="solver_lhs1" localSheetId="0" hidden="1">'2 (min)'!$E$33:$E$132</definedName>
    <definedName name="solver_lhs1" localSheetId="2" hidden="1">'3'!$I$261:$I$320</definedName>
    <definedName name="solver_lhs2" localSheetId="1" hidden="1">'2 (max)'!$E$33:$E$132</definedName>
    <definedName name="solver_lhs2" localSheetId="0" hidden="1">'2 (min)'!$E$33:$E$132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0" hidden="1">2</definedName>
    <definedName name="solver_num" localSheetId="2" hidden="1">1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'2 (max)'!$F$133</definedName>
    <definedName name="solver_opt" localSheetId="0" hidden="1">'2 (min)'!$F$133</definedName>
    <definedName name="solver_opt" localSheetId="2" hidden="1">'3'!$K$321</definedName>
    <definedName name="solver_opt" localSheetId="3" hidden="1">'5'!$K$304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0" localSheetId="0" hidden="1">1</definedName>
    <definedName name="solver_rel1" localSheetId="1" hidden="1">1</definedName>
    <definedName name="solver_rel1" localSheetId="0" hidden="1">1</definedName>
    <definedName name="solver_rel1" localSheetId="2" hidden="1">3</definedName>
    <definedName name="solver_rel2" localSheetId="1" hidden="1">3</definedName>
    <definedName name="solver_rel2" localSheetId="0" hidden="1">3</definedName>
    <definedName name="solver_rhs0" localSheetId="0" hidden="1">'2 (min)'!#REF!</definedName>
    <definedName name="solver_rhs1" localSheetId="1" hidden="1">'2 (max)'!$C$28</definedName>
    <definedName name="solver_rhs1" localSheetId="0" hidden="1">'2 (min)'!$B$28</definedName>
    <definedName name="solver_rhs1" localSheetId="2" hidden="1">0</definedName>
    <definedName name="solver_rhs2" localSheetId="1" hidden="1">'2 (max)'!$C$27</definedName>
    <definedName name="solver_rhs2" localSheetId="0" hidden="1">'2 (min)'!$C$27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3" i="5" l="1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D255" i="5"/>
  <c r="C255" i="5"/>
  <c r="E256" i="5" s="1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D199" i="5"/>
  <c r="C199" i="5"/>
  <c r="E200" i="5" s="1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D143" i="5"/>
  <c r="C143" i="5"/>
  <c r="E144" i="5" s="1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D87" i="5"/>
  <c r="F88" i="5" s="1"/>
  <c r="C87" i="5"/>
  <c r="E88" i="5" s="1"/>
  <c r="G260" i="5" l="1"/>
  <c r="H260" i="5" s="1"/>
  <c r="K260" i="5" s="1"/>
  <c r="G300" i="5"/>
  <c r="H300" i="5" s="1"/>
  <c r="K300" i="5" s="1"/>
  <c r="G268" i="5"/>
  <c r="H268" i="5" s="1"/>
  <c r="K268" i="5" s="1"/>
  <c r="G257" i="5"/>
  <c r="H257" i="5" s="1"/>
  <c r="K257" i="5" s="1"/>
  <c r="G269" i="5"/>
  <c r="H269" i="5" s="1"/>
  <c r="K269" i="5" s="1"/>
  <c r="G289" i="5"/>
  <c r="H289" i="5" s="1"/>
  <c r="K289" i="5" s="1"/>
  <c r="G293" i="5"/>
  <c r="H293" i="5" s="1"/>
  <c r="K293" i="5" s="1"/>
  <c r="G297" i="5"/>
  <c r="H297" i="5" s="1"/>
  <c r="K297" i="5" s="1"/>
  <c r="G301" i="5"/>
  <c r="H301" i="5" s="1"/>
  <c r="K301" i="5" s="1"/>
  <c r="G285" i="5"/>
  <c r="H285" i="5" s="1"/>
  <c r="K285" i="5" s="1"/>
  <c r="G284" i="5"/>
  <c r="H284" i="5" s="1"/>
  <c r="K284" i="5" s="1"/>
  <c r="G273" i="5"/>
  <c r="H273" i="5" s="1"/>
  <c r="K273" i="5" s="1"/>
  <c r="G280" i="5"/>
  <c r="H280" i="5" s="1"/>
  <c r="K280" i="5" s="1"/>
  <c r="G258" i="5"/>
  <c r="H258" i="5" s="1"/>
  <c r="K258" i="5" s="1"/>
  <c r="G270" i="5"/>
  <c r="H270" i="5" s="1"/>
  <c r="K270" i="5" s="1"/>
  <c r="G274" i="5"/>
  <c r="H274" i="5" s="1"/>
  <c r="K274" i="5" s="1"/>
  <c r="G278" i="5"/>
  <c r="H278" i="5" s="1"/>
  <c r="K278" i="5" s="1"/>
  <c r="G282" i="5"/>
  <c r="H282" i="5" s="1"/>
  <c r="K282" i="5" s="1"/>
  <c r="G286" i="5"/>
  <c r="H286" i="5" s="1"/>
  <c r="K286" i="5" s="1"/>
  <c r="G290" i="5"/>
  <c r="H290" i="5" s="1"/>
  <c r="K290" i="5" s="1"/>
  <c r="G294" i="5"/>
  <c r="H294" i="5" s="1"/>
  <c r="K294" i="5" s="1"/>
  <c r="G298" i="5"/>
  <c r="H298" i="5" s="1"/>
  <c r="K298" i="5" s="1"/>
  <c r="G302" i="5"/>
  <c r="H302" i="5" s="1"/>
  <c r="K302" i="5" s="1"/>
  <c r="G259" i="5"/>
  <c r="H259" i="5" s="1"/>
  <c r="K259" i="5" s="1"/>
  <c r="G263" i="5"/>
  <c r="H263" i="5" s="1"/>
  <c r="K263" i="5" s="1"/>
  <c r="G267" i="5"/>
  <c r="H267" i="5" s="1"/>
  <c r="K267" i="5" s="1"/>
  <c r="G271" i="5"/>
  <c r="H271" i="5" s="1"/>
  <c r="K271" i="5" s="1"/>
  <c r="G275" i="5"/>
  <c r="H275" i="5" s="1"/>
  <c r="K275" i="5" s="1"/>
  <c r="G279" i="5"/>
  <c r="H279" i="5" s="1"/>
  <c r="K279" i="5" s="1"/>
  <c r="G283" i="5"/>
  <c r="H283" i="5" s="1"/>
  <c r="K283" i="5" s="1"/>
  <c r="G287" i="5"/>
  <c r="H287" i="5" s="1"/>
  <c r="K287" i="5" s="1"/>
  <c r="G291" i="5"/>
  <c r="H291" i="5" s="1"/>
  <c r="K291" i="5" s="1"/>
  <c r="G295" i="5"/>
  <c r="H295" i="5" s="1"/>
  <c r="K295" i="5" s="1"/>
  <c r="G299" i="5"/>
  <c r="H299" i="5" s="1"/>
  <c r="K299" i="5" s="1"/>
  <c r="G303" i="5"/>
  <c r="H303" i="5" s="1"/>
  <c r="K303" i="5" s="1"/>
  <c r="G296" i="5"/>
  <c r="H296" i="5" s="1"/>
  <c r="K296" i="5" s="1"/>
  <c r="G256" i="5"/>
  <c r="H256" i="5" s="1"/>
  <c r="K256" i="5" s="1"/>
  <c r="G261" i="5"/>
  <c r="H261" i="5" s="1"/>
  <c r="K261" i="5" s="1"/>
  <c r="G265" i="5"/>
  <c r="H265" i="5" s="1"/>
  <c r="K265" i="5" s="1"/>
  <c r="G272" i="5"/>
  <c r="H272" i="5" s="1"/>
  <c r="K272" i="5" s="1"/>
  <c r="G276" i="5"/>
  <c r="H276" i="5" s="1"/>
  <c r="K276" i="5" s="1"/>
  <c r="G264" i="5"/>
  <c r="H264" i="5" s="1"/>
  <c r="K264" i="5" s="1"/>
  <c r="G262" i="5"/>
  <c r="H262" i="5" s="1"/>
  <c r="K262" i="5" s="1"/>
  <c r="G266" i="5"/>
  <c r="H266" i="5" s="1"/>
  <c r="K266" i="5" s="1"/>
  <c r="G277" i="5"/>
  <c r="H277" i="5" s="1"/>
  <c r="K277" i="5" s="1"/>
  <c r="G281" i="5"/>
  <c r="H281" i="5" s="1"/>
  <c r="K281" i="5" s="1"/>
  <c r="G288" i="5"/>
  <c r="H288" i="5" s="1"/>
  <c r="K288" i="5" s="1"/>
  <c r="G292" i="5"/>
  <c r="H292" i="5" s="1"/>
  <c r="K292" i="5" s="1"/>
  <c r="G242" i="5"/>
  <c r="H242" i="5" s="1"/>
  <c r="K242" i="5" s="1"/>
  <c r="G207" i="5"/>
  <c r="H207" i="5" s="1"/>
  <c r="K207" i="5" s="1"/>
  <c r="G219" i="5"/>
  <c r="H219" i="5" s="1"/>
  <c r="K219" i="5" s="1"/>
  <c r="G227" i="5"/>
  <c r="H227" i="5" s="1"/>
  <c r="K227" i="5" s="1"/>
  <c r="G231" i="5"/>
  <c r="H231" i="5" s="1"/>
  <c r="K231" i="5" s="1"/>
  <c r="G204" i="5"/>
  <c r="H204" i="5" s="1"/>
  <c r="K204" i="5" s="1"/>
  <c r="G212" i="5"/>
  <c r="H212" i="5" s="1"/>
  <c r="K212" i="5" s="1"/>
  <c r="G220" i="5"/>
  <c r="H220" i="5" s="1"/>
  <c r="K220" i="5" s="1"/>
  <c r="G228" i="5"/>
  <c r="H228" i="5" s="1"/>
  <c r="K228" i="5" s="1"/>
  <c r="G236" i="5"/>
  <c r="H236" i="5" s="1"/>
  <c r="K236" i="5" s="1"/>
  <c r="G201" i="5"/>
  <c r="H201" i="5" s="1"/>
  <c r="K201" i="5" s="1"/>
  <c r="G205" i="5"/>
  <c r="H205" i="5" s="1"/>
  <c r="K205" i="5" s="1"/>
  <c r="G209" i="5"/>
  <c r="H209" i="5" s="1"/>
  <c r="K209" i="5" s="1"/>
  <c r="G213" i="5"/>
  <c r="H213" i="5" s="1"/>
  <c r="K213" i="5" s="1"/>
  <c r="G229" i="5"/>
  <c r="H229" i="5" s="1"/>
  <c r="K229" i="5" s="1"/>
  <c r="G233" i="5"/>
  <c r="H233" i="5" s="1"/>
  <c r="K233" i="5" s="1"/>
  <c r="G247" i="5"/>
  <c r="H247" i="5" s="1"/>
  <c r="K247" i="5" s="1"/>
  <c r="G246" i="5"/>
  <c r="H246" i="5" s="1"/>
  <c r="K246" i="5" s="1"/>
  <c r="G245" i="5"/>
  <c r="H245" i="5" s="1"/>
  <c r="K245" i="5" s="1"/>
  <c r="G244" i="5"/>
  <c r="H244" i="5" s="1"/>
  <c r="K244" i="5" s="1"/>
  <c r="G237" i="5"/>
  <c r="H237" i="5" s="1"/>
  <c r="K237" i="5" s="1"/>
  <c r="G235" i="5"/>
  <c r="H235" i="5" s="1"/>
  <c r="K235" i="5" s="1"/>
  <c r="G234" i="5"/>
  <c r="H234" i="5" s="1"/>
  <c r="K234" i="5" s="1"/>
  <c r="G230" i="5"/>
  <c r="H230" i="5" s="1"/>
  <c r="K230" i="5" s="1"/>
  <c r="G225" i="5"/>
  <c r="H225" i="5" s="1"/>
  <c r="K225" i="5" s="1"/>
  <c r="G226" i="5"/>
  <c r="H226" i="5" s="1"/>
  <c r="K226" i="5" s="1"/>
  <c r="G223" i="5"/>
  <c r="H223" i="5" s="1"/>
  <c r="K223" i="5" s="1"/>
  <c r="G222" i="5"/>
  <c r="H222" i="5" s="1"/>
  <c r="K222" i="5" s="1"/>
  <c r="G218" i="5"/>
  <c r="H218" i="5" s="1"/>
  <c r="K218" i="5" s="1"/>
  <c r="G217" i="5"/>
  <c r="H217" i="5" s="1"/>
  <c r="K217" i="5" s="1"/>
  <c r="G215" i="5"/>
  <c r="H215" i="5" s="1"/>
  <c r="K215" i="5" s="1"/>
  <c r="G214" i="5"/>
  <c r="H214" i="5" s="1"/>
  <c r="K214" i="5" s="1"/>
  <c r="G211" i="5"/>
  <c r="H211" i="5" s="1"/>
  <c r="K211" i="5" s="1"/>
  <c r="G203" i="5"/>
  <c r="H203" i="5" s="1"/>
  <c r="K203" i="5" s="1"/>
  <c r="G202" i="5"/>
  <c r="H202" i="5" s="1"/>
  <c r="K202" i="5" s="1"/>
  <c r="G200" i="5"/>
  <c r="H200" i="5" s="1"/>
  <c r="K200" i="5" s="1"/>
  <c r="G224" i="5"/>
  <c r="H224" i="5" s="1"/>
  <c r="K224" i="5" s="1"/>
  <c r="G238" i="5"/>
  <c r="H238" i="5" s="1"/>
  <c r="K238" i="5" s="1"/>
  <c r="G243" i="5"/>
  <c r="H243" i="5" s="1"/>
  <c r="K243" i="5" s="1"/>
  <c r="G239" i="5"/>
  <c r="H239" i="5" s="1"/>
  <c r="K239" i="5" s="1"/>
  <c r="G232" i="5"/>
  <c r="H232" i="5" s="1"/>
  <c r="K232" i="5" s="1"/>
  <c r="G216" i="5"/>
  <c r="H216" i="5" s="1"/>
  <c r="K216" i="5" s="1"/>
  <c r="G240" i="5"/>
  <c r="H240" i="5" s="1"/>
  <c r="K240" i="5" s="1"/>
  <c r="G208" i="5"/>
  <c r="H208" i="5" s="1"/>
  <c r="K208" i="5" s="1"/>
  <c r="G206" i="5"/>
  <c r="H206" i="5" s="1"/>
  <c r="K206" i="5" s="1"/>
  <c r="G210" i="5"/>
  <c r="H210" i="5" s="1"/>
  <c r="K210" i="5" s="1"/>
  <c r="G221" i="5"/>
  <c r="H221" i="5" s="1"/>
  <c r="K221" i="5" s="1"/>
  <c r="G241" i="5"/>
  <c r="H241" i="5" s="1"/>
  <c r="K241" i="5" s="1"/>
  <c r="G183" i="5"/>
  <c r="H183" i="5" s="1"/>
  <c r="K183" i="5" s="1"/>
  <c r="G191" i="5"/>
  <c r="H191" i="5" s="1"/>
  <c r="K191" i="5" s="1"/>
  <c r="G147" i="5"/>
  <c r="H147" i="5" s="1"/>
  <c r="K147" i="5" s="1"/>
  <c r="G150" i="5"/>
  <c r="H150" i="5" s="1"/>
  <c r="K150" i="5" s="1"/>
  <c r="G162" i="5"/>
  <c r="H162" i="5" s="1"/>
  <c r="K162" i="5" s="1"/>
  <c r="G190" i="5"/>
  <c r="H190" i="5" s="1"/>
  <c r="K190" i="5" s="1"/>
  <c r="G189" i="5"/>
  <c r="H189" i="5" s="1"/>
  <c r="K189" i="5" s="1"/>
  <c r="G187" i="5"/>
  <c r="H187" i="5" s="1"/>
  <c r="K187" i="5" s="1"/>
  <c r="G182" i="5"/>
  <c r="H182" i="5" s="1"/>
  <c r="K182" i="5" s="1"/>
  <c r="G181" i="5"/>
  <c r="H181" i="5" s="1"/>
  <c r="K181" i="5" s="1"/>
  <c r="G179" i="5"/>
  <c r="H179" i="5" s="1"/>
  <c r="K179" i="5" s="1"/>
  <c r="G176" i="5"/>
  <c r="H176" i="5" s="1"/>
  <c r="K176" i="5" s="1"/>
  <c r="G174" i="5"/>
  <c r="H174" i="5" s="1"/>
  <c r="K174" i="5" s="1"/>
  <c r="G175" i="5"/>
  <c r="H175" i="5" s="1"/>
  <c r="K175" i="5" s="1"/>
  <c r="G172" i="5"/>
  <c r="H172" i="5" s="1"/>
  <c r="K172" i="5" s="1"/>
  <c r="G170" i="5"/>
  <c r="H170" i="5" s="1"/>
  <c r="K170" i="5" s="1"/>
  <c r="G171" i="5"/>
  <c r="H171" i="5" s="1"/>
  <c r="K171" i="5" s="1"/>
  <c r="G166" i="5"/>
  <c r="H166" i="5" s="1"/>
  <c r="K166" i="5" s="1"/>
  <c r="G164" i="5"/>
  <c r="H164" i="5" s="1"/>
  <c r="K164" i="5" s="1"/>
  <c r="G154" i="5"/>
  <c r="H154" i="5" s="1"/>
  <c r="K154" i="5" s="1"/>
  <c r="G148" i="5"/>
  <c r="H148" i="5" s="1"/>
  <c r="K148" i="5" s="1"/>
  <c r="G146" i="5"/>
  <c r="H146" i="5" s="1"/>
  <c r="K146" i="5" s="1"/>
  <c r="G145" i="5"/>
  <c r="H145" i="5" s="1"/>
  <c r="K145" i="5" s="1"/>
  <c r="G188" i="5"/>
  <c r="H188" i="5" s="1"/>
  <c r="K188" i="5" s="1"/>
  <c r="G158" i="5"/>
  <c r="H158" i="5" s="1"/>
  <c r="K158" i="5" s="1"/>
  <c r="G151" i="5"/>
  <c r="H151" i="5" s="1"/>
  <c r="K151" i="5" s="1"/>
  <c r="G155" i="5"/>
  <c r="H155" i="5" s="1"/>
  <c r="K155" i="5" s="1"/>
  <c r="G163" i="5"/>
  <c r="H163" i="5" s="1"/>
  <c r="K163" i="5" s="1"/>
  <c r="G167" i="5"/>
  <c r="H167" i="5" s="1"/>
  <c r="K167" i="5" s="1"/>
  <c r="G178" i="5"/>
  <c r="H178" i="5" s="1"/>
  <c r="K178" i="5" s="1"/>
  <c r="G186" i="5"/>
  <c r="H186" i="5" s="1"/>
  <c r="K186" i="5" s="1"/>
  <c r="G152" i="5"/>
  <c r="H152" i="5" s="1"/>
  <c r="K152" i="5" s="1"/>
  <c r="G160" i="5"/>
  <c r="H160" i="5" s="1"/>
  <c r="K160" i="5" s="1"/>
  <c r="G168" i="5"/>
  <c r="H168" i="5" s="1"/>
  <c r="K168" i="5" s="1"/>
  <c r="G153" i="5"/>
  <c r="H153" i="5" s="1"/>
  <c r="K153" i="5" s="1"/>
  <c r="G165" i="5"/>
  <c r="H165" i="5" s="1"/>
  <c r="K165" i="5" s="1"/>
  <c r="G169" i="5"/>
  <c r="H169" i="5" s="1"/>
  <c r="K169" i="5" s="1"/>
  <c r="G180" i="5"/>
  <c r="H180" i="5" s="1"/>
  <c r="K180" i="5" s="1"/>
  <c r="G149" i="5"/>
  <c r="H149" i="5" s="1"/>
  <c r="K149" i="5" s="1"/>
  <c r="G156" i="5"/>
  <c r="H156" i="5" s="1"/>
  <c r="K156" i="5" s="1"/>
  <c r="G159" i="5"/>
  <c r="H159" i="5" s="1"/>
  <c r="K159" i="5" s="1"/>
  <c r="G173" i="5"/>
  <c r="H173" i="5" s="1"/>
  <c r="K173" i="5" s="1"/>
  <c r="G157" i="5"/>
  <c r="H157" i="5" s="1"/>
  <c r="K157" i="5" s="1"/>
  <c r="G177" i="5"/>
  <c r="H177" i="5" s="1"/>
  <c r="K177" i="5" s="1"/>
  <c r="G144" i="5"/>
  <c r="H144" i="5" s="1"/>
  <c r="K144" i="5" s="1"/>
  <c r="G161" i="5"/>
  <c r="H161" i="5" s="1"/>
  <c r="K161" i="5" s="1"/>
  <c r="G184" i="5"/>
  <c r="H184" i="5" s="1"/>
  <c r="K184" i="5" s="1"/>
  <c r="G185" i="5"/>
  <c r="H185" i="5" s="1"/>
  <c r="K185" i="5" s="1"/>
  <c r="G94" i="5"/>
  <c r="H94" i="5" s="1"/>
  <c r="K94" i="5" s="1"/>
  <c r="G114" i="5"/>
  <c r="H114" i="5" s="1"/>
  <c r="K114" i="5" s="1"/>
  <c r="G122" i="5"/>
  <c r="H122" i="5" s="1"/>
  <c r="K122" i="5" s="1"/>
  <c r="G135" i="5"/>
  <c r="H135" i="5" s="1"/>
  <c r="K135" i="5" s="1"/>
  <c r="G130" i="5"/>
  <c r="H130" i="5" s="1"/>
  <c r="K130" i="5" s="1"/>
  <c r="G126" i="5"/>
  <c r="H126" i="5" s="1"/>
  <c r="K126" i="5" s="1"/>
  <c r="G118" i="5"/>
  <c r="H118" i="5" s="1"/>
  <c r="K118" i="5" s="1"/>
  <c r="G111" i="5"/>
  <c r="H111" i="5" s="1"/>
  <c r="K111" i="5" s="1"/>
  <c r="G110" i="5"/>
  <c r="H110" i="5" s="1"/>
  <c r="K110" i="5" s="1"/>
  <c r="G106" i="5"/>
  <c r="H106" i="5" s="1"/>
  <c r="K106" i="5" s="1"/>
  <c r="G103" i="5"/>
  <c r="H103" i="5" s="1"/>
  <c r="K103" i="5" s="1"/>
  <c r="G95" i="5"/>
  <c r="H95" i="5" s="1"/>
  <c r="K95" i="5" s="1"/>
  <c r="G90" i="5"/>
  <c r="H90" i="5" s="1"/>
  <c r="K90" i="5" s="1"/>
  <c r="G96" i="5"/>
  <c r="H96" i="5" s="1"/>
  <c r="K96" i="5" s="1"/>
  <c r="G100" i="5"/>
  <c r="H100" i="5" s="1"/>
  <c r="K100" i="5" s="1"/>
  <c r="G120" i="5"/>
  <c r="H120" i="5" s="1"/>
  <c r="K120" i="5" s="1"/>
  <c r="G89" i="5"/>
  <c r="H89" i="5" s="1"/>
  <c r="K89" i="5" s="1"/>
  <c r="G93" i="5"/>
  <c r="H93" i="5" s="1"/>
  <c r="K93" i="5" s="1"/>
  <c r="G134" i="5"/>
  <c r="H134" i="5" s="1"/>
  <c r="K134" i="5" s="1"/>
  <c r="G108" i="5"/>
  <c r="H108" i="5" s="1"/>
  <c r="K108" i="5" s="1"/>
  <c r="G116" i="5"/>
  <c r="H116" i="5" s="1"/>
  <c r="K116" i="5" s="1"/>
  <c r="G132" i="5"/>
  <c r="H132" i="5" s="1"/>
  <c r="K132" i="5" s="1"/>
  <c r="G105" i="5"/>
  <c r="H105" i="5" s="1"/>
  <c r="K105" i="5" s="1"/>
  <c r="G109" i="5"/>
  <c r="H109" i="5" s="1"/>
  <c r="K109" i="5" s="1"/>
  <c r="G121" i="5"/>
  <c r="H121" i="5" s="1"/>
  <c r="K121" i="5" s="1"/>
  <c r="G125" i="5"/>
  <c r="H125" i="5" s="1"/>
  <c r="K125" i="5" s="1"/>
  <c r="G129" i="5"/>
  <c r="H129" i="5" s="1"/>
  <c r="K129" i="5" s="1"/>
  <c r="G133" i="5"/>
  <c r="H133" i="5" s="1"/>
  <c r="K133" i="5" s="1"/>
  <c r="G102" i="5"/>
  <c r="H102" i="5" s="1"/>
  <c r="K102" i="5" s="1"/>
  <c r="G92" i="5"/>
  <c r="H92" i="5" s="1"/>
  <c r="K92" i="5" s="1"/>
  <c r="G123" i="5"/>
  <c r="H123" i="5" s="1"/>
  <c r="K123" i="5" s="1"/>
  <c r="G131" i="5"/>
  <c r="H131" i="5" s="1"/>
  <c r="K131" i="5" s="1"/>
  <c r="G88" i="5"/>
  <c r="H88" i="5" s="1"/>
  <c r="K88" i="5" s="1"/>
  <c r="G99" i="5"/>
  <c r="H99" i="5" s="1"/>
  <c r="K99" i="5" s="1"/>
  <c r="G91" i="5"/>
  <c r="H91" i="5" s="1"/>
  <c r="K91" i="5" s="1"/>
  <c r="G107" i="5"/>
  <c r="H107" i="5" s="1"/>
  <c r="K107" i="5" s="1"/>
  <c r="G104" i="5"/>
  <c r="H104" i="5" s="1"/>
  <c r="K104" i="5" s="1"/>
  <c r="G115" i="5"/>
  <c r="H115" i="5" s="1"/>
  <c r="K115" i="5" s="1"/>
  <c r="G119" i="5"/>
  <c r="H119" i="5" s="1"/>
  <c r="K119" i="5" s="1"/>
  <c r="G97" i="5"/>
  <c r="H97" i="5" s="1"/>
  <c r="K97" i="5" s="1"/>
  <c r="G101" i="5"/>
  <c r="H101" i="5" s="1"/>
  <c r="K101" i="5" s="1"/>
  <c r="G112" i="5"/>
  <c r="H112" i="5" s="1"/>
  <c r="K112" i="5" s="1"/>
  <c r="G127" i="5"/>
  <c r="H127" i="5" s="1"/>
  <c r="K127" i="5" s="1"/>
  <c r="G98" i="5"/>
  <c r="H98" i="5" s="1"/>
  <c r="K98" i="5" s="1"/>
  <c r="G113" i="5"/>
  <c r="H113" i="5" s="1"/>
  <c r="K113" i="5" s="1"/>
  <c r="G117" i="5"/>
  <c r="H117" i="5" s="1"/>
  <c r="K117" i="5" s="1"/>
  <c r="G124" i="5"/>
  <c r="H124" i="5" s="1"/>
  <c r="K124" i="5" s="1"/>
  <c r="G128" i="5"/>
  <c r="H128" i="5" s="1"/>
  <c r="K128" i="5" s="1"/>
  <c r="C31" i="5"/>
  <c r="E32" i="5" s="1"/>
  <c r="C22" i="5"/>
  <c r="C21" i="5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261" i="8"/>
  <c r="H261" i="8"/>
  <c r="D260" i="8"/>
  <c r="G261" i="8" s="1"/>
  <c r="G41" i="8"/>
  <c r="D41" i="8"/>
  <c r="H18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D187" i="8"/>
  <c r="G188" i="8" s="1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D114" i="8"/>
  <c r="G115" i="8" s="1"/>
  <c r="D40" i="8"/>
  <c r="F41" i="8"/>
  <c r="F42" i="8"/>
  <c r="F43" i="8"/>
  <c r="F44" i="8"/>
  <c r="F45" i="8"/>
  <c r="F46" i="8"/>
  <c r="F47" i="8"/>
  <c r="F48" i="8"/>
  <c r="F49" i="8"/>
  <c r="F50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C32" i="7"/>
  <c r="D33" i="7" s="1"/>
  <c r="C33" i="7" s="1"/>
  <c r="C28" i="7"/>
  <c r="C27" i="7"/>
  <c r="C26" i="7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C32" i="2"/>
  <c r="C28" i="2"/>
  <c r="C27" i="2"/>
  <c r="C26" i="2"/>
  <c r="D31" i="5"/>
  <c r="F32" i="5" s="1"/>
  <c r="C24" i="5"/>
  <c r="C23" i="5"/>
  <c r="E34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F33" i="5"/>
  <c r="E33" i="5"/>
  <c r="K304" i="5" l="1"/>
  <c r="K248" i="5"/>
  <c r="K192" i="5"/>
  <c r="N26" i="5"/>
  <c r="K136" i="5"/>
  <c r="O36" i="5"/>
  <c r="O3" i="5"/>
  <c r="O48" i="5"/>
  <c r="O44" i="5"/>
  <c r="O40" i="5"/>
  <c r="O32" i="5"/>
  <c r="O28" i="5"/>
  <c r="O24" i="5"/>
  <c r="O20" i="5"/>
  <c r="O16" i="5"/>
  <c r="O12" i="5"/>
  <c r="O8" i="5"/>
  <c r="O4" i="5"/>
  <c r="O38" i="5"/>
  <c r="O34" i="5"/>
  <c r="O26" i="5"/>
  <c r="O18" i="5"/>
  <c r="O37" i="5"/>
  <c r="O9" i="5"/>
  <c r="O10" i="5"/>
  <c r="O41" i="5"/>
  <c r="O21" i="5"/>
  <c r="O5" i="5"/>
  <c r="O51" i="5"/>
  <c r="O47" i="5"/>
  <c r="O43" i="5"/>
  <c r="O39" i="5"/>
  <c r="O35" i="5"/>
  <c r="O31" i="5"/>
  <c r="O27" i="5"/>
  <c r="O23" i="5"/>
  <c r="O19" i="5"/>
  <c r="O15" i="5"/>
  <c r="O11" i="5"/>
  <c r="O7" i="5"/>
  <c r="O45" i="5"/>
  <c r="O29" i="5"/>
  <c r="O17" i="5"/>
  <c r="O50" i="5"/>
  <c r="O46" i="5"/>
  <c r="O42" i="5"/>
  <c r="O30" i="5"/>
  <c r="O22" i="5"/>
  <c r="O14" i="5"/>
  <c r="O6" i="5"/>
  <c r="O33" i="5"/>
  <c r="O25" i="5"/>
  <c r="O13" i="5"/>
  <c r="O49" i="5"/>
  <c r="N48" i="5"/>
  <c r="N44" i="5"/>
  <c r="N40" i="5"/>
  <c r="N36" i="5"/>
  <c r="N32" i="5"/>
  <c r="N28" i="5"/>
  <c r="N24" i="5"/>
  <c r="N16" i="5"/>
  <c r="N12" i="5"/>
  <c r="N8" i="5"/>
  <c r="N11" i="5"/>
  <c r="N46" i="5"/>
  <c r="N34" i="5"/>
  <c r="N10" i="5"/>
  <c r="N41" i="5"/>
  <c r="N21" i="5"/>
  <c r="N3" i="5"/>
  <c r="N20" i="5"/>
  <c r="N4" i="5"/>
  <c r="N38" i="5"/>
  <c r="N18" i="5"/>
  <c r="N33" i="5"/>
  <c r="N17" i="5"/>
  <c r="N5" i="5"/>
  <c r="N47" i="5"/>
  <c r="N43" i="5"/>
  <c r="N39" i="5"/>
  <c r="N35" i="5"/>
  <c r="N31" i="5"/>
  <c r="N27" i="5"/>
  <c r="N23" i="5"/>
  <c r="N19" i="5"/>
  <c r="N15" i="5"/>
  <c r="N7" i="5"/>
  <c r="N14" i="5"/>
  <c r="N49" i="5"/>
  <c r="N25" i="5"/>
  <c r="N9" i="5"/>
  <c r="N51" i="5"/>
  <c r="N42" i="5"/>
  <c r="N30" i="5"/>
  <c r="N22" i="5"/>
  <c r="N6" i="5"/>
  <c r="N45" i="5"/>
  <c r="N37" i="5"/>
  <c r="N29" i="5"/>
  <c r="N13" i="5"/>
  <c r="N50" i="5"/>
  <c r="I261" i="8"/>
  <c r="K261" i="8" s="1"/>
  <c r="E261" i="8"/>
  <c r="D261" i="8" s="1"/>
  <c r="I188" i="8"/>
  <c r="K188" i="8" s="1"/>
  <c r="E188" i="8"/>
  <c r="D188" i="8" s="1"/>
  <c r="H115" i="8"/>
  <c r="I115" i="8"/>
  <c r="K115" i="8" s="1"/>
  <c r="E115" i="8"/>
  <c r="D115" i="8" s="1"/>
  <c r="H41" i="8"/>
  <c r="I41" i="8"/>
  <c r="K41" i="8" s="1"/>
  <c r="E41" i="8"/>
  <c r="G42" i="8" s="1"/>
  <c r="D34" i="7"/>
  <c r="C34" i="7" s="1"/>
  <c r="F33" i="7"/>
  <c r="G38" i="5"/>
  <c r="H38" i="5" s="1"/>
  <c r="K38" i="5" s="1"/>
  <c r="G70" i="5"/>
  <c r="H70" i="5" s="1"/>
  <c r="K70" i="5" s="1"/>
  <c r="G74" i="5"/>
  <c r="H74" i="5" s="1"/>
  <c r="K74" i="5" s="1"/>
  <c r="G78" i="5"/>
  <c r="H78" i="5" s="1"/>
  <c r="K78" i="5" s="1"/>
  <c r="G58" i="5"/>
  <c r="H58" i="5" s="1"/>
  <c r="K58" i="5" s="1"/>
  <c r="G42" i="5"/>
  <c r="H42" i="5" s="1"/>
  <c r="K42" i="5" s="1"/>
  <c r="G34" i="5"/>
  <c r="H34" i="5" s="1"/>
  <c r="K34" i="5" s="1"/>
  <c r="G41" i="5"/>
  <c r="H41" i="5" s="1"/>
  <c r="K41" i="5" s="1"/>
  <c r="G45" i="5"/>
  <c r="H45" i="5" s="1"/>
  <c r="K45" i="5" s="1"/>
  <c r="G57" i="5"/>
  <c r="H57" i="5" s="1"/>
  <c r="K57" i="5" s="1"/>
  <c r="G61" i="5"/>
  <c r="H61" i="5" s="1"/>
  <c r="K61" i="5" s="1"/>
  <c r="G65" i="5"/>
  <c r="H65" i="5" s="1"/>
  <c r="K65" i="5" s="1"/>
  <c r="G73" i="5"/>
  <c r="H73" i="5" s="1"/>
  <c r="K73" i="5" s="1"/>
  <c r="G77" i="5"/>
  <c r="H77" i="5" s="1"/>
  <c r="K77" i="5" s="1"/>
  <c r="G32" i="5"/>
  <c r="H32" i="5" s="1"/>
  <c r="G35" i="5"/>
  <c r="H35" i="5" s="1"/>
  <c r="K35" i="5" s="1"/>
  <c r="G39" i="5"/>
  <c r="H39" i="5" s="1"/>
  <c r="K39" i="5" s="1"/>
  <c r="G47" i="5"/>
  <c r="H47" i="5" s="1"/>
  <c r="K47" i="5" s="1"/>
  <c r="G51" i="5"/>
  <c r="H51" i="5" s="1"/>
  <c r="K51" i="5" s="1"/>
  <c r="G63" i="5"/>
  <c r="H63" i="5" s="1"/>
  <c r="K63" i="5" s="1"/>
  <c r="G71" i="5"/>
  <c r="H71" i="5" s="1"/>
  <c r="K71" i="5" s="1"/>
  <c r="G75" i="5"/>
  <c r="H75" i="5" s="1"/>
  <c r="K75" i="5" s="1"/>
  <c r="G49" i="5"/>
  <c r="H49" i="5" s="1"/>
  <c r="K49" i="5" s="1"/>
  <c r="G62" i="5"/>
  <c r="H62" i="5" s="1"/>
  <c r="K62" i="5" s="1"/>
  <c r="G43" i="5"/>
  <c r="H43" i="5" s="1"/>
  <c r="K43" i="5" s="1"/>
  <c r="G79" i="5"/>
  <c r="H79" i="5" s="1"/>
  <c r="K79" i="5" s="1"/>
  <c r="G53" i="5"/>
  <c r="H53" i="5" s="1"/>
  <c r="K53" i="5" s="1"/>
  <c r="G66" i="5"/>
  <c r="H66" i="5" s="1"/>
  <c r="K66" i="5" s="1"/>
  <c r="G36" i="5"/>
  <c r="H36" i="5" s="1"/>
  <c r="K36" i="5" s="1"/>
  <c r="G44" i="5"/>
  <c r="H44" i="5" s="1"/>
  <c r="K44" i="5" s="1"/>
  <c r="G52" i="5"/>
  <c r="H52" i="5" s="1"/>
  <c r="K52" i="5" s="1"/>
  <c r="G60" i="5"/>
  <c r="H60" i="5" s="1"/>
  <c r="K60" i="5" s="1"/>
  <c r="G64" i="5"/>
  <c r="H64" i="5" s="1"/>
  <c r="K64" i="5" s="1"/>
  <c r="G68" i="5"/>
  <c r="H68" i="5" s="1"/>
  <c r="K68" i="5" s="1"/>
  <c r="G50" i="5"/>
  <c r="H50" i="5" s="1"/>
  <c r="K50" i="5" s="1"/>
  <c r="G37" i="5"/>
  <c r="H37" i="5" s="1"/>
  <c r="K37" i="5" s="1"/>
  <c r="G54" i="5"/>
  <c r="H54" i="5" s="1"/>
  <c r="K54" i="5" s="1"/>
  <c r="G40" i="5"/>
  <c r="H40" i="5" s="1"/>
  <c r="K40" i="5" s="1"/>
  <c r="G67" i="5"/>
  <c r="H67" i="5" s="1"/>
  <c r="K67" i="5" s="1"/>
  <c r="G55" i="5"/>
  <c r="H55" i="5" s="1"/>
  <c r="K55" i="5" s="1"/>
  <c r="G46" i="5"/>
  <c r="H46" i="5" s="1"/>
  <c r="K46" i="5" s="1"/>
  <c r="G59" i="5"/>
  <c r="H59" i="5" s="1"/>
  <c r="K59" i="5" s="1"/>
  <c r="G69" i="5"/>
  <c r="H69" i="5" s="1"/>
  <c r="K69" i="5" s="1"/>
  <c r="G76" i="5"/>
  <c r="H76" i="5" s="1"/>
  <c r="K76" i="5" s="1"/>
  <c r="G33" i="5"/>
  <c r="H33" i="5" s="1"/>
  <c r="K33" i="5" s="1"/>
  <c r="G56" i="5"/>
  <c r="H56" i="5" s="1"/>
  <c r="K56" i="5" s="1"/>
  <c r="G72" i="5"/>
  <c r="H72" i="5" s="1"/>
  <c r="K72" i="5" s="1"/>
  <c r="G48" i="5"/>
  <c r="H48" i="5" s="1"/>
  <c r="K48" i="5" s="1"/>
  <c r="G262" i="8" l="1"/>
  <c r="H262" i="8" s="1"/>
  <c r="E262" i="8"/>
  <c r="D262" i="8" s="1"/>
  <c r="G189" i="8"/>
  <c r="H189" i="8" s="1"/>
  <c r="E189" i="8"/>
  <c r="D189" i="8" s="1"/>
  <c r="G116" i="8"/>
  <c r="E116" i="8"/>
  <c r="D116" i="8" s="1"/>
  <c r="E42" i="8"/>
  <c r="D42" i="8" s="1"/>
  <c r="G43" i="8" s="1"/>
  <c r="F34" i="7"/>
  <c r="D35" i="7"/>
  <c r="C35" i="7" s="1"/>
  <c r="K32" i="5"/>
  <c r="K80" i="5" s="1"/>
  <c r="G263" i="8" l="1"/>
  <c r="H263" i="8" s="1"/>
  <c r="E263" i="8"/>
  <c r="D263" i="8" s="1"/>
  <c r="I262" i="8"/>
  <c r="K262" i="8" s="1"/>
  <c r="G190" i="8"/>
  <c r="H190" i="8" s="1"/>
  <c r="E190" i="8"/>
  <c r="D190" i="8" s="1"/>
  <c r="I189" i="8"/>
  <c r="K189" i="8" s="1"/>
  <c r="G117" i="8"/>
  <c r="E117" i="8"/>
  <c r="D117" i="8" s="1"/>
  <c r="H116" i="8"/>
  <c r="I116" i="8" s="1"/>
  <c r="K116" i="8" s="1"/>
  <c r="E43" i="8"/>
  <c r="D43" i="8" s="1"/>
  <c r="G44" i="8" s="1"/>
  <c r="H42" i="8"/>
  <c r="I42" i="8" s="1"/>
  <c r="K42" i="8" s="1"/>
  <c r="F35" i="7"/>
  <c r="D36" i="7"/>
  <c r="C36" i="7" s="1"/>
  <c r="G264" i="8" l="1"/>
  <c r="H264" i="8" s="1"/>
  <c r="E264" i="8"/>
  <c r="D264" i="8" s="1"/>
  <c r="I263" i="8"/>
  <c r="K263" i="8" s="1"/>
  <c r="G191" i="8"/>
  <c r="H191" i="8" s="1"/>
  <c r="E191" i="8"/>
  <c r="D191" i="8" s="1"/>
  <c r="I190" i="8"/>
  <c r="K190" i="8" s="1"/>
  <c r="G118" i="8"/>
  <c r="E118" i="8"/>
  <c r="D118" i="8" s="1"/>
  <c r="H117" i="8"/>
  <c r="I117" i="8" s="1"/>
  <c r="K117" i="8" s="1"/>
  <c r="E44" i="8"/>
  <c r="D44" i="8" s="1"/>
  <c r="G45" i="8" s="1"/>
  <c r="H43" i="8"/>
  <c r="I43" i="8" s="1"/>
  <c r="K43" i="8" s="1"/>
  <c r="F36" i="7"/>
  <c r="D37" i="7"/>
  <c r="C37" i="7" s="1"/>
  <c r="E265" i="8" l="1"/>
  <c r="D265" i="8" s="1"/>
  <c r="G265" i="8"/>
  <c r="H265" i="8" s="1"/>
  <c r="I264" i="8"/>
  <c r="K264" i="8" s="1"/>
  <c r="E192" i="8"/>
  <c r="D192" i="8" s="1"/>
  <c r="G192" i="8"/>
  <c r="H192" i="8" s="1"/>
  <c r="I191" i="8"/>
  <c r="K191" i="8" s="1"/>
  <c r="G119" i="8"/>
  <c r="E119" i="8"/>
  <c r="D119" i="8" s="1"/>
  <c r="H118" i="8"/>
  <c r="I118" i="8" s="1"/>
  <c r="K118" i="8" s="1"/>
  <c r="E45" i="8"/>
  <c r="D45" i="8" s="1"/>
  <c r="G46" i="8" s="1"/>
  <c r="H44" i="8"/>
  <c r="I44" i="8" s="1"/>
  <c r="K44" i="8" s="1"/>
  <c r="D38" i="7"/>
  <c r="C38" i="7" s="1"/>
  <c r="F37" i="7"/>
  <c r="E266" i="8" l="1"/>
  <c r="D266" i="8" s="1"/>
  <c r="G266" i="8"/>
  <c r="H266" i="8" s="1"/>
  <c r="I265" i="8"/>
  <c r="K265" i="8" s="1"/>
  <c r="I192" i="8"/>
  <c r="K192" i="8" s="1"/>
  <c r="E193" i="8"/>
  <c r="D193" i="8" s="1"/>
  <c r="G193" i="8"/>
  <c r="H193" i="8" s="1"/>
  <c r="E120" i="8"/>
  <c r="D120" i="8" s="1"/>
  <c r="G120" i="8"/>
  <c r="H119" i="8"/>
  <c r="I119" i="8" s="1"/>
  <c r="K119" i="8" s="1"/>
  <c r="E46" i="8"/>
  <c r="D46" i="8" s="1"/>
  <c r="G47" i="8" s="1"/>
  <c r="H45" i="8"/>
  <c r="I45" i="8" s="1"/>
  <c r="K45" i="8" s="1"/>
  <c r="F38" i="7"/>
  <c r="D39" i="7"/>
  <c r="C39" i="7" s="1"/>
  <c r="I266" i="8" l="1"/>
  <c r="K266" i="8" s="1"/>
  <c r="G267" i="8"/>
  <c r="H267" i="8" s="1"/>
  <c r="E267" i="8"/>
  <c r="D267" i="8" s="1"/>
  <c r="E194" i="8"/>
  <c r="D194" i="8" s="1"/>
  <c r="G194" i="8"/>
  <c r="H194" i="8" s="1"/>
  <c r="I193" i="8"/>
  <c r="K193" i="8" s="1"/>
  <c r="G121" i="8"/>
  <c r="E121" i="8"/>
  <c r="D121" i="8" s="1"/>
  <c r="H120" i="8"/>
  <c r="I120" i="8" s="1"/>
  <c r="K120" i="8" s="1"/>
  <c r="E47" i="8"/>
  <c r="D47" i="8" s="1"/>
  <c r="G48" i="8" s="1"/>
  <c r="H46" i="8"/>
  <c r="I46" i="8" s="1"/>
  <c r="K46" i="8" s="1"/>
  <c r="D40" i="7"/>
  <c r="C40" i="7" s="1"/>
  <c r="F39" i="7"/>
  <c r="I267" i="8" l="1"/>
  <c r="K267" i="8" s="1"/>
  <c r="G268" i="8"/>
  <c r="H268" i="8" s="1"/>
  <c r="E268" i="8"/>
  <c r="D268" i="8" s="1"/>
  <c r="G195" i="8"/>
  <c r="H195" i="8" s="1"/>
  <c r="E195" i="8"/>
  <c r="D195" i="8" s="1"/>
  <c r="I194" i="8"/>
  <c r="K194" i="8" s="1"/>
  <c r="G122" i="8"/>
  <c r="E122" i="8"/>
  <c r="D122" i="8" s="1"/>
  <c r="H121" i="8"/>
  <c r="I121" i="8" s="1"/>
  <c r="K121" i="8" s="1"/>
  <c r="E48" i="8"/>
  <c r="D48" i="8" s="1"/>
  <c r="G49" i="8" s="1"/>
  <c r="H47" i="8"/>
  <c r="I47" i="8" s="1"/>
  <c r="K47" i="8" s="1"/>
  <c r="F40" i="7"/>
  <c r="D41" i="7"/>
  <c r="C41" i="7" s="1"/>
  <c r="G269" i="8" l="1"/>
  <c r="H269" i="8" s="1"/>
  <c r="E269" i="8"/>
  <c r="D269" i="8" s="1"/>
  <c r="I268" i="8"/>
  <c r="K268" i="8" s="1"/>
  <c r="G196" i="8"/>
  <c r="H196" i="8" s="1"/>
  <c r="E196" i="8"/>
  <c r="D196" i="8" s="1"/>
  <c r="I195" i="8"/>
  <c r="K195" i="8" s="1"/>
  <c r="G123" i="8"/>
  <c r="E123" i="8"/>
  <c r="D123" i="8" s="1"/>
  <c r="H122" i="8"/>
  <c r="I122" i="8" s="1"/>
  <c r="K122" i="8" s="1"/>
  <c r="E49" i="8"/>
  <c r="D49" i="8" s="1"/>
  <c r="G50" i="8" s="1"/>
  <c r="H48" i="8"/>
  <c r="I48" i="8" s="1"/>
  <c r="K48" i="8" s="1"/>
  <c r="F41" i="7"/>
  <c r="D42" i="7"/>
  <c r="C42" i="7" s="1"/>
  <c r="G270" i="8" l="1"/>
  <c r="H270" i="8" s="1"/>
  <c r="E270" i="8"/>
  <c r="D270" i="8" s="1"/>
  <c r="I269" i="8"/>
  <c r="K269" i="8" s="1"/>
  <c r="G197" i="8"/>
  <c r="H197" i="8" s="1"/>
  <c r="E197" i="8"/>
  <c r="D197" i="8" s="1"/>
  <c r="I196" i="8"/>
  <c r="K196" i="8" s="1"/>
  <c r="G124" i="8"/>
  <c r="E124" i="8"/>
  <c r="D124" i="8" s="1"/>
  <c r="H123" i="8"/>
  <c r="I123" i="8" s="1"/>
  <c r="K123" i="8" s="1"/>
  <c r="E50" i="8"/>
  <c r="D50" i="8" s="1"/>
  <c r="G51" i="8" s="1"/>
  <c r="H50" i="8"/>
  <c r="I50" i="8" s="1"/>
  <c r="K50" i="8" s="1"/>
  <c r="H49" i="8"/>
  <c r="I49" i="8" s="1"/>
  <c r="K49" i="8" s="1"/>
  <c r="F42" i="7"/>
  <c r="D43" i="7"/>
  <c r="C43" i="7" s="1"/>
  <c r="G271" i="8" l="1"/>
  <c r="H271" i="8" s="1"/>
  <c r="E271" i="8"/>
  <c r="D271" i="8" s="1"/>
  <c r="I270" i="8"/>
  <c r="K270" i="8" s="1"/>
  <c r="G198" i="8"/>
  <c r="H198" i="8" s="1"/>
  <c r="E198" i="8"/>
  <c r="D198" i="8" s="1"/>
  <c r="I197" i="8"/>
  <c r="K197" i="8" s="1"/>
  <c r="G125" i="8"/>
  <c r="E125" i="8"/>
  <c r="D125" i="8" s="1"/>
  <c r="H124" i="8"/>
  <c r="I124" i="8" s="1"/>
  <c r="K124" i="8" s="1"/>
  <c r="E51" i="8"/>
  <c r="D51" i="8" s="1"/>
  <c r="G52" i="8" s="1"/>
  <c r="D44" i="7"/>
  <c r="C44" i="7" s="1"/>
  <c r="F43" i="7"/>
  <c r="G272" i="8" l="1"/>
  <c r="H272" i="8" s="1"/>
  <c r="E272" i="8"/>
  <c r="D272" i="8" s="1"/>
  <c r="I271" i="8"/>
  <c r="K271" i="8" s="1"/>
  <c r="G199" i="8"/>
  <c r="H199" i="8" s="1"/>
  <c r="E199" i="8"/>
  <c r="D199" i="8" s="1"/>
  <c r="I198" i="8"/>
  <c r="K198" i="8" s="1"/>
  <c r="G126" i="8"/>
  <c r="E126" i="8"/>
  <c r="D126" i="8" s="1"/>
  <c r="H125" i="8"/>
  <c r="I125" i="8" s="1"/>
  <c r="K125" i="8" s="1"/>
  <c r="E52" i="8"/>
  <c r="D52" i="8" s="1"/>
  <c r="G53" i="8" s="1"/>
  <c r="H51" i="8"/>
  <c r="I51" i="8" s="1"/>
  <c r="K51" i="8" s="1"/>
  <c r="F44" i="7"/>
  <c r="D45" i="7"/>
  <c r="C45" i="7" s="1"/>
  <c r="E273" i="8" l="1"/>
  <c r="D273" i="8" s="1"/>
  <c r="G273" i="8"/>
  <c r="H273" i="8" s="1"/>
  <c r="I272" i="8"/>
  <c r="K272" i="8" s="1"/>
  <c r="E200" i="8"/>
  <c r="D200" i="8" s="1"/>
  <c r="G200" i="8"/>
  <c r="H200" i="8" s="1"/>
  <c r="I199" i="8"/>
  <c r="K199" i="8" s="1"/>
  <c r="E127" i="8"/>
  <c r="D127" i="8" s="1"/>
  <c r="G127" i="8"/>
  <c r="H126" i="8"/>
  <c r="I126" i="8" s="1"/>
  <c r="K126" i="8" s="1"/>
  <c r="E53" i="8"/>
  <c r="D53" i="8" s="1"/>
  <c r="G54" i="8" s="1"/>
  <c r="H52" i="8"/>
  <c r="I52" i="8" s="1"/>
  <c r="K52" i="8" s="1"/>
  <c r="D46" i="7"/>
  <c r="C46" i="7" s="1"/>
  <c r="F45" i="7"/>
  <c r="I273" i="8" l="1"/>
  <c r="K273" i="8" s="1"/>
  <c r="E274" i="8"/>
  <c r="D274" i="8" s="1"/>
  <c r="G274" i="8"/>
  <c r="H274" i="8" s="1"/>
  <c r="I200" i="8"/>
  <c r="K200" i="8" s="1"/>
  <c r="E201" i="8"/>
  <c r="D201" i="8" s="1"/>
  <c r="G201" i="8"/>
  <c r="H201" i="8" s="1"/>
  <c r="E128" i="8"/>
  <c r="D128" i="8" s="1"/>
  <c r="G128" i="8"/>
  <c r="H127" i="8"/>
  <c r="I127" i="8" s="1"/>
  <c r="K127" i="8" s="1"/>
  <c r="E54" i="8"/>
  <c r="D54" i="8" s="1"/>
  <c r="G55" i="8" s="1"/>
  <c r="H53" i="8"/>
  <c r="I53" i="8" s="1"/>
  <c r="K53" i="8" s="1"/>
  <c r="F46" i="7"/>
  <c r="D47" i="7"/>
  <c r="C47" i="7" s="1"/>
  <c r="G275" i="8" l="1"/>
  <c r="H275" i="8" s="1"/>
  <c r="E275" i="8"/>
  <c r="D275" i="8" s="1"/>
  <c r="I274" i="8"/>
  <c r="K274" i="8" s="1"/>
  <c r="E202" i="8"/>
  <c r="D202" i="8" s="1"/>
  <c r="G202" i="8"/>
  <c r="H202" i="8" s="1"/>
  <c r="I201" i="8"/>
  <c r="K201" i="8" s="1"/>
  <c r="G129" i="8"/>
  <c r="E129" i="8"/>
  <c r="D129" i="8" s="1"/>
  <c r="H128" i="8"/>
  <c r="I128" i="8" s="1"/>
  <c r="K128" i="8" s="1"/>
  <c r="E55" i="8"/>
  <c r="D55" i="8" s="1"/>
  <c r="G56" i="8" s="1"/>
  <c r="H54" i="8"/>
  <c r="I54" i="8" s="1"/>
  <c r="K54" i="8" s="1"/>
  <c r="E56" i="8"/>
  <c r="D56" i="8" s="1"/>
  <c r="G57" i="8" s="1"/>
  <c r="F47" i="7"/>
  <c r="D48" i="7"/>
  <c r="C48" i="7" s="1"/>
  <c r="G276" i="8" l="1"/>
  <c r="H276" i="8" s="1"/>
  <c r="E276" i="8"/>
  <c r="D276" i="8" s="1"/>
  <c r="I275" i="8"/>
  <c r="K275" i="8" s="1"/>
  <c r="I202" i="8"/>
  <c r="K202" i="8" s="1"/>
  <c r="E203" i="8"/>
  <c r="D203" i="8" s="1"/>
  <c r="G203" i="8"/>
  <c r="H203" i="8" s="1"/>
  <c r="G130" i="8"/>
  <c r="E130" i="8"/>
  <c r="D130" i="8" s="1"/>
  <c r="H129" i="8"/>
  <c r="I129" i="8" s="1"/>
  <c r="K129" i="8" s="1"/>
  <c r="E57" i="8"/>
  <c r="D57" i="8" s="1"/>
  <c r="G58" i="8" s="1"/>
  <c r="H55" i="8"/>
  <c r="I55" i="8" s="1"/>
  <c r="K55" i="8" s="1"/>
  <c r="F48" i="7"/>
  <c r="D49" i="7"/>
  <c r="C49" i="7" s="1"/>
  <c r="I276" i="8" l="1"/>
  <c r="K276" i="8" s="1"/>
  <c r="G277" i="8"/>
  <c r="H277" i="8" s="1"/>
  <c r="E277" i="8"/>
  <c r="D277" i="8" s="1"/>
  <c r="I203" i="8"/>
  <c r="K203" i="8" s="1"/>
  <c r="G204" i="8"/>
  <c r="H204" i="8" s="1"/>
  <c r="E204" i="8"/>
  <c r="D204" i="8" s="1"/>
  <c r="G131" i="8"/>
  <c r="E131" i="8"/>
  <c r="D131" i="8" s="1"/>
  <c r="H130" i="8"/>
  <c r="I130" i="8" s="1"/>
  <c r="K130" i="8" s="1"/>
  <c r="E58" i="8"/>
  <c r="D58" i="8" s="1"/>
  <c r="G59" i="8" s="1"/>
  <c r="H56" i="8"/>
  <c r="I56" i="8" s="1"/>
  <c r="K56" i="8" s="1"/>
  <c r="D50" i="7"/>
  <c r="C50" i="7" s="1"/>
  <c r="F49" i="7"/>
  <c r="G278" i="8" l="1"/>
  <c r="H278" i="8" s="1"/>
  <c r="E278" i="8"/>
  <c r="D278" i="8" s="1"/>
  <c r="I277" i="8"/>
  <c r="K277" i="8" s="1"/>
  <c r="G205" i="8"/>
  <c r="H205" i="8" s="1"/>
  <c r="E205" i="8"/>
  <c r="D205" i="8" s="1"/>
  <c r="I204" i="8"/>
  <c r="K204" i="8" s="1"/>
  <c r="G132" i="8"/>
  <c r="E132" i="8"/>
  <c r="D132" i="8" s="1"/>
  <c r="H131" i="8"/>
  <c r="I131" i="8" s="1"/>
  <c r="K131" i="8" s="1"/>
  <c r="E59" i="8"/>
  <c r="D59" i="8" s="1"/>
  <c r="G60" i="8" s="1"/>
  <c r="H57" i="8"/>
  <c r="I57" i="8" s="1"/>
  <c r="K57" i="8" s="1"/>
  <c r="F50" i="7"/>
  <c r="D51" i="7"/>
  <c r="C51" i="7" s="1"/>
  <c r="G279" i="8" l="1"/>
  <c r="H279" i="8" s="1"/>
  <c r="E279" i="8"/>
  <c r="D279" i="8" s="1"/>
  <c r="I278" i="8"/>
  <c r="K278" i="8" s="1"/>
  <c r="G206" i="8"/>
  <c r="H206" i="8" s="1"/>
  <c r="E206" i="8"/>
  <c r="D206" i="8" s="1"/>
  <c r="I205" i="8"/>
  <c r="K205" i="8" s="1"/>
  <c r="G133" i="8"/>
  <c r="E133" i="8"/>
  <c r="D133" i="8" s="1"/>
  <c r="H132" i="8"/>
  <c r="I132" i="8" s="1"/>
  <c r="K132" i="8" s="1"/>
  <c r="E60" i="8"/>
  <c r="D60" i="8" s="1"/>
  <c r="G61" i="8" s="1"/>
  <c r="H58" i="8"/>
  <c r="I58" i="8" s="1"/>
  <c r="K58" i="8" s="1"/>
  <c r="F51" i="7"/>
  <c r="D52" i="7"/>
  <c r="C52" i="7" s="1"/>
  <c r="G280" i="8" l="1"/>
  <c r="H280" i="8" s="1"/>
  <c r="E280" i="8"/>
  <c r="D280" i="8" s="1"/>
  <c r="I279" i="8"/>
  <c r="K279" i="8" s="1"/>
  <c r="G207" i="8"/>
  <c r="H207" i="8" s="1"/>
  <c r="E207" i="8"/>
  <c r="D207" i="8" s="1"/>
  <c r="I206" i="8"/>
  <c r="K206" i="8" s="1"/>
  <c r="G134" i="8"/>
  <c r="E134" i="8"/>
  <c r="D134" i="8" s="1"/>
  <c r="H133" i="8"/>
  <c r="I133" i="8" s="1"/>
  <c r="K133" i="8" s="1"/>
  <c r="E61" i="8"/>
  <c r="D61" i="8" s="1"/>
  <c r="G62" i="8" s="1"/>
  <c r="H59" i="8"/>
  <c r="I59" i="8" s="1"/>
  <c r="K59" i="8" s="1"/>
  <c r="F52" i="7"/>
  <c r="D53" i="7"/>
  <c r="C53" i="7" s="1"/>
  <c r="G281" i="8" l="1"/>
  <c r="H281" i="8" s="1"/>
  <c r="E281" i="8"/>
  <c r="D281" i="8" s="1"/>
  <c r="I280" i="8"/>
  <c r="K280" i="8" s="1"/>
  <c r="E208" i="8"/>
  <c r="D208" i="8" s="1"/>
  <c r="G208" i="8"/>
  <c r="H208" i="8" s="1"/>
  <c r="I207" i="8"/>
  <c r="K207" i="8" s="1"/>
  <c r="E135" i="8"/>
  <c r="D135" i="8" s="1"/>
  <c r="G135" i="8"/>
  <c r="H134" i="8"/>
  <c r="I134" i="8" s="1"/>
  <c r="K134" i="8" s="1"/>
  <c r="H60" i="8"/>
  <c r="I60" i="8" s="1"/>
  <c r="K60" i="8" s="1"/>
  <c r="E62" i="8"/>
  <c r="D62" i="8" s="1"/>
  <c r="G63" i="8" s="1"/>
  <c r="D54" i="7"/>
  <c r="C54" i="7" s="1"/>
  <c r="F53" i="7"/>
  <c r="E282" i="8" l="1"/>
  <c r="D282" i="8" s="1"/>
  <c r="G282" i="8"/>
  <c r="H282" i="8" s="1"/>
  <c r="I281" i="8"/>
  <c r="K281" i="8" s="1"/>
  <c r="I208" i="8"/>
  <c r="K208" i="8" s="1"/>
  <c r="E209" i="8"/>
  <c r="D209" i="8" s="1"/>
  <c r="G209" i="8"/>
  <c r="H209" i="8" s="1"/>
  <c r="E136" i="8"/>
  <c r="D136" i="8" s="1"/>
  <c r="G136" i="8"/>
  <c r="H135" i="8"/>
  <c r="I135" i="8" s="1"/>
  <c r="K135" i="8" s="1"/>
  <c r="H61" i="8"/>
  <c r="I61" i="8" s="1"/>
  <c r="K61" i="8" s="1"/>
  <c r="E63" i="8"/>
  <c r="D63" i="8" s="1"/>
  <c r="G64" i="8" s="1"/>
  <c r="F54" i="7"/>
  <c r="D55" i="7"/>
  <c r="C55" i="7" s="1"/>
  <c r="E283" i="8" l="1"/>
  <c r="D283" i="8" s="1"/>
  <c r="G283" i="8"/>
  <c r="H283" i="8" s="1"/>
  <c r="I282" i="8"/>
  <c r="K282" i="8" s="1"/>
  <c r="E210" i="8"/>
  <c r="D210" i="8" s="1"/>
  <c r="G210" i="8"/>
  <c r="H210" i="8" s="1"/>
  <c r="I209" i="8"/>
  <c r="K209" i="8" s="1"/>
  <c r="E137" i="8"/>
  <c r="D137" i="8" s="1"/>
  <c r="G137" i="8"/>
  <c r="H136" i="8"/>
  <c r="I136" i="8" s="1"/>
  <c r="K136" i="8" s="1"/>
  <c r="E64" i="8"/>
  <c r="D64" i="8" s="1"/>
  <c r="G65" i="8" s="1"/>
  <c r="H62" i="8"/>
  <c r="I62" i="8" s="1"/>
  <c r="K62" i="8" s="1"/>
  <c r="D56" i="7"/>
  <c r="C56" i="7" s="1"/>
  <c r="F55" i="7"/>
  <c r="G284" i="8" l="1"/>
  <c r="H284" i="8" s="1"/>
  <c r="E284" i="8"/>
  <c r="D284" i="8" s="1"/>
  <c r="I283" i="8"/>
  <c r="K283" i="8" s="1"/>
  <c r="I210" i="8"/>
  <c r="K210" i="8" s="1"/>
  <c r="E211" i="8"/>
  <c r="D211" i="8" s="1"/>
  <c r="G211" i="8"/>
  <c r="H211" i="8" s="1"/>
  <c r="H137" i="8"/>
  <c r="I137" i="8" s="1"/>
  <c r="K137" i="8" s="1"/>
  <c r="G138" i="8"/>
  <c r="E138" i="8"/>
  <c r="D138" i="8" s="1"/>
  <c r="E65" i="8"/>
  <c r="D65" i="8" s="1"/>
  <c r="G66" i="8" s="1"/>
  <c r="H63" i="8"/>
  <c r="I63" i="8" s="1"/>
  <c r="K63" i="8" s="1"/>
  <c r="F56" i="7"/>
  <c r="D57" i="7"/>
  <c r="C57" i="7" s="1"/>
  <c r="I284" i="8" l="1"/>
  <c r="K284" i="8" s="1"/>
  <c r="G285" i="8"/>
  <c r="H285" i="8" s="1"/>
  <c r="E285" i="8"/>
  <c r="D285" i="8" s="1"/>
  <c r="G212" i="8"/>
  <c r="H212" i="8" s="1"/>
  <c r="E212" i="8"/>
  <c r="D212" i="8" s="1"/>
  <c r="I211" i="8"/>
  <c r="K211" i="8" s="1"/>
  <c r="G139" i="8"/>
  <c r="E139" i="8"/>
  <c r="D139" i="8" s="1"/>
  <c r="H138" i="8"/>
  <c r="I138" i="8" s="1"/>
  <c r="K138" i="8" s="1"/>
  <c r="E66" i="8"/>
  <c r="D66" i="8" s="1"/>
  <c r="G67" i="8" s="1"/>
  <c r="H64" i="8"/>
  <c r="I64" i="8" s="1"/>
  <c r="K64" i="8" s="1"/>
  <c r="F57" i="7"/>
  <c r="D58" i="7"/>
  <c r="C58" i="7" s="1"/>
  <c r="G286" i="8" l="1"/>
  <c r="H286" i="8" s="1"/>
  <c r="E286" i="8"/>
  <c r="D286" i="8" s="1"/>
  <c r="I285" i="8"/>
  <c r="K285" i="8" s="1"/>
  <c r="G213" i="8"/>
  <c r="H213" i="8" s="1"/>
  <c r="E213" i="8"/>
  <c r="D213" i="8" s="1"/>
  <c r="I212" i="8"/>
  <c r="K212" i="8" s="1"/>
  <c r="G140" i="8"/>
  <c r="E140" i="8"/>
  <c r="D140" i="8" s="1"/>
  <c r="H139" i="8"/>
  <c r="I139" i="8" s="1"/>
  <c r="K139" i="8" s="1"/>
  <c r="E67" i="8"/>
  <c r="D67" i="8" s="1"/>
  <c r="G68" i="8" s="1"/>
  <c r="H65" i="8"/>
  <c r="I65" i="8" s="1"/>
  <c r="K65" i="8" s="1"/>
  <c r="F58" i="7"/>
  <c r="D59" i="7"/>
  <c r="C59" i="7" s="1"/>
  <c r="G287" i="8" l="1"/>
  <c r="H287" i="8" s="1"/>
  <c r="E287" i="8"/>
  <c r="D287" i="8" s="1"/>
  <c r="I286" i="8"/>
  <c r="K286" i="8" s="1"/>
  <c r="G214" i="8"/>
  <c r="H214" i="8" s="1"/>
  <c r="E214" i="8"/>
  <c r="D214" i="8" s="1"/>
  <c r="I213" i="8"/>
  <c r="K213" i="8" s="1"/>
  <c r="G141" i="8"/>
  <c r="E141" i="8"/>
  <c r="D141" i="8" s="1"/>
  <c r="H140" i="8"/>
  <c r="I140" i="8" s="1"/>
  <c r="K140" i="8" s="1"/>
  <c r="E68" i="8"/>
  <c r="D68" i="8" s="1"/>
  <c r="G69" i="8" s="1"/>
  <c r="H66" i="8"/>
  <c r="I66" i="8" s="1"/>
  <c r="K66" i="8" s="1"/>
  <c r="D60" i="7"/>
  <c r="C60" i="7" s="1"/>
  <c r="F59" i="7"/>
  <c r="G288" i="8" l="1"/>
  <c r="H288" i="8" s="1"/>
  <c r="E288" i="8"/>
  <c r="D288" i="8" s="1"/>
  <c r="I287" i="8"/>
  <c r="K287" i="8" s="1"/>
  <c r="G215" i="8"/>
  <c r="H215" i="8" s="1"/>
  <c r="E215" i="8"/>
  <c r="D215" i="8" s="1"/>
  <c r="I214" i="8"/>
  <c r="K214" i="8" s="1"/>
  <c r="G142" i="8"/>
  <c r="E142" i="8"/>
  <c r="D142" i="8" s="1"/>
  <c r="H141" i="8"/>
  <c r="I141" i="8" s="1"/>
  <c r="K141" i="8" s="1"/>
  <c r="E69" i="8"/>
  <c r="D69" i="8" s="1"/>
  <c r="G70" i="8" s="1"/>
  <c r="H67" i="8"/>
  <c r="I67" i="8" s="1"/>
  <c r="K67" i="8" s="1"/>
  <c r="F60" i="7"/>
  <c r="D61" i="7"/>
  <c r="C61" i="7" s="1"/>
  <c r="G289" i="8" l="1"/>
  <c r="H289" i="8" s="1"/>
  <c r="E289" i="8"/>
  <c r="D289" i="8" s="1"/>
  <c r="I288" i="8"/>
  <c r="K288" i="8" s="1"/>
  <c r="E216" i="8"/>
  <c r="D216" i="8" s="1"/>
  <c r="G216" i="8"/>
  <c r="H216" i="8" s="1"/>
  <c r="I215" i="8"/>
  <c r="K215" i="8" s="1"/>
  <c r="E143" i="8"/>
  <c r="D143" i="8" s="1"/>
  <c r="G143" i="8"/>
  <c r="H142" i="8"/>
  <c r="I142" i="8" s="1"/>
  <c r="K142" i="8" s="1"/>
  <c r="H68" i="8"/>
  <c r="I68" i="8" s="1"/>
  <c r="K68" i="8" s="1"/>
  <c r="E70" i="8"/>
  <c r="D70" i="8" s="1"/>
  <c r="G71" i="8" s="1"/>
  <c r="D62" i="7"/>
  <c r="C62" i="7" s="1"/>
  <c r="F61" i="7"/>
  <c r="E290" i="8" l="1"/>
  <c r="D290" i="8" s="1"/>
  <c r="G290" i="8"/>
  <c r="H290" i="8" s="1"/>
  <c r="I289" i="8"/>
  <c r="K289" i="8" s="1"/>
  <c r="G217" i="8"/>
  <c r="H217" i="8" s="1"/>
  <c r="E217" i="8"/>
  <c r="D217" i="8" s="1"/>
  <c r="I216" i="8"/>
  <c r="K216" i="8" s="1"/>
  <c r="E144" i="8"/>
  <c r="D144" i="8" s="1"/>
  <c r="G144" i="8"/>
  <c r="H143" i="8"/>
  <c r="I143" i="8" s="1"/>
  <c r="K143" i="8" s="1"/>
  <c r="E71" i="8"/>
  <c r="D71" i="8" s="1"/>
  <c r="G72" i="8" s="1"/>
  <c r="H69" i="8"/>
  <c r="I69" i="8" s="1"/>
  <c r="K69" i="8" s="1"/>
  <c r="F62" i="7"/>
  <c r="D63" i="7"/>
  <c r="C63" i="7" s="1"/>
  <c r="E291" i="8" l="1"/>
  <c r="D291" i="8" s="1"/>
  <c r="G291" i="8"/>
  <c r="H291" i="8" s="1"/>
  <c r="I290" i="8"/>
  <c r="K290" i="8" s="1"/>
  <c r="E218" i="8"/>
  <c r="D218" i="8" s="1"/>
  <c r="G218" i="8"/>
  <c r="H218" i="8" s="1"/>
  <c r="I217" i="8"/>
  <c r="K217" i="8" s="1"/>
  <c r="E145" i="8"/>
  <c r="D145" i="8" s="1"/>
  <c r="G145" i="8"/>
  <c r="H144" i="8"/>
  <c r="I144" i="8" s="1"/>
  <c r="K144" i="8" s="1"/>
  <c r="E72" i="8"/>
  <c r="D72" i="8" s="1"/>
  <c r="G73" i="8" s="1"/>
  <c r="H70" i="8"/>
  <c r="I70" i="8" s="1"/>
  <c r="K70" i="8" s="1"/>
  <c r="F63" i="7"/>
  <c r="D64" i="7"/>
  <c r="C64" i="7" s="1"/>
  <c r="G292" i="8" l="1"/>
  <c r="H292" i="8" s="1"/>
  <c r="E292" i="8"/>
  <c r="D292" i="8" s="1"/>
  <c r="I291" i="8"/>
  <c r="K291" i="8" s="1"/>
  <c r="E219" i="8"/>
  <c r="D219" i="8" s="1"/>
  <c r="G219" i="8"/>
  <c r="H219" i="8" s="1"/>
  <c r="I218" i="8"/>
  <c r="K218" i="8" s="1"/>
  <c r="G146" i="8"/>
  <c r="E146" i="8"/>
  <c r="D146" i="8" s="1"/>
  <c r="H145" i="8"/>
  <c r="I145" i="8" s="1"/>
  <c r="K145" i="8" s="1"/>
  <c r="E73" i="8"/>
  <c r="D73" i="8" s="1"/>
  <c r="G74" i="8" s="1"/>
  <c r="H71" i="8"/>
  <c r="I71" i="8" s="1"/>
  <c r="K71" i="8" s="1"/>
  <c r="F64" i="7"/>
  <c r="D65" i="7"/>
  <c r="C65" i="7" s="1"/>
  <c r="G293" i="8" l="1"/>
  <c r="H293" i="8" s="1"/>
  <c r="E293" i="8"/>
  <c r="D293" i="8" s="1"/>
  <c r="I292" i="8"/>
  <c r="K292" i="8" s="1"/>
  <c r="G220" i="8"/>
  <c r="H220" i="8" s="1"/>
  <c r="E220" i="8"/>
  <c r="D220" i="8" s="1"/>
  <c r="I219" i="8"/>
  <c r="K219" i="8" s="1"/>
  <c r="G147" i="8"/>
  <c r="E147" i="8"/>
  <c r="D147" i="8" s="1"/>
  <c r="H146" i="8"/>
  <c r="I146" i="8" s="1"/>
  <c r="K146" i="8" s="1"/>
  <c r="E74" i="8"/>
  <c r="D74" i="8" s="1"/>
  <c r="G75" i="8" s="1"/>
  <c r="H72" i="8"/>
  <c r="I72" i="8" s="1"/>
  <c r="K72" i="8" s="1"/>
  <c r="F65" i="7"/>
  <c r="D66" i="7"/>
  <c r="C66" i="7" s="1"/>
  <c r="G294" i="8" l="1"/>
  <c r="H294" i="8" s="1"/>
  <c r="E294" i="8"/>
  <c r="D294" i="8" s="1"/>
  <c r="I293" i="8"/>
  <c r="K293" i="8" s="1"/>
  <c r="G221" i="8"/>
  <c r="H221" i="8" s="1"/>
  <c r="E221" i="8"/>
  <c r="D221" i="8" s="1"/>
  <c r="I220" i="8"/>
  <c r="K220" i="8" s="1"/>
  <c r="G148" i="8"/>
  <c r="E148" i="8"/>
  <c r="D148" i="8" s="1"/>
  <c r="H147" i="8"/>
  <c r="I147" i="8" s="1"/>
  <c r="K147" i="8" s="1"/>
  <c r="E75" i="8"/>
  <c r="D75" i="8" s="1"/>
  <c r="G76" i="8" s="1"/>
  <c r="H73" i="8"/>
  <c r="I73" i="8" s="1"/>
  <c r="K73" i="8" s="1"/>
  <c r="F66" i="7"/>
  <c r="D67" i="7"/>
  <c r="C67" i="7" s="1"/>
  <c r="G295" i="8" l="1"/>
  <c r="H295" i="8" s="1"/>
  <c r="E295" i="8"/>
  <c r="D295" i="8" s="1"/>
  <c r="I294" i="8"/>
  <c r="K294" i="8" s="1"/>
  <c r="G222" i="8"/>
  <c r="H222" i="8" s="1"/>
  <c r="E222" i="8"/>
  <c r="D222" i="8" s="1"/>
  <c r="I221" i="8"/>
  <c r="K221" i="8" s="1"/>
  <c r="G149" i="8"/>
  <c r="E149" i="8"/>
  <c r="D149" i="8" s="1"/>
  <c r="H148" i="8"/>
  <c r="I148" i="8" s="1"/>
  <c r="K148" i="8" s="1"/>
  <c r="E76" i="8"/>
  <c r="D76" i="8" s="1"/>
  <c r="G77" i="8" s="1"/>
  <c r="H74" i="8"/>
  <c r="I74" i="8" s="1"/>
  <c r="K74" i="8" s="1"/>
  <c r="D68" i="7"/>
  <c r="C68" i="7" s="1"/>
  <c r="F67" i="7"/>
  <c r="I295" i="8" l="1"/>
  <c r="K295" i="8" s="1"/>
  <c r="G296" i="8"/>
  <c r="H296" i="8" s="1"/>
  <c r="E296" i="8"/>
  <c r="D296" i="8" s="1"/>
  <c r="G223" i="8"/>
  <c r="H223" i="8" s="1"/>
  <c r="E223" i="8"/>
  <c r="D223" i="8" s="1"/>
  <c r="I222" i="8"/>
  <c r="K222" i="8" s="1"/>
  <c r="G150" i="8"/>
  <c r="E150" i="8"/>
  <c r="D150" i="8" s="1"/>
  <c r="H149" i="8"/>
  <c r="I149" i="8" s="1"/>
  <c r="K149" i="8" s="1"/>
  <c r="E77" i="8"/>
  <c r="D77" i="8" s="1"/>
  <c r="G78" i="8" s="1"/>
  <c r="H75" i="8"/>
  <c r="I75" i="8" s="1"/>
  <c r="K75" i="8" s="1"/>
  <c r="F68" i="7"/>
  <c r="D69" i="7"/>
  <c r="C69" i="7" s="1"/>
  <c r="E297" i="8" l="1"/>
  <c r="D297" i="8" s="1"/>
  <c r="G297" i="8"/>
  <c r="H297" i="8" s="1"/>
  <c r="I296" i="8"/>
  <c r="K296" i="8" s="1"/>
  <c r="E224" i="8"/>
  <c r="D224" i="8" s="1"/>
  <c r="G224" i="8"/>
  <c r="H224" i="8" s="1"/>
  <c r="I223" i="8"/>
  <c r="K223" i="8" s="1"/>
  <c r="E151" i="8"/>
  <c r="D151" i="8" s="1"/>
  <c r="G151" i="8"/>
  <c r="H150" i="8"/>
  <c r="I150" i="8" s="1"/>
  <c r="K150" i="8" s="1"/>
  <c r="H76" i="8"/>
  <c r="I76" i="8" s="1"/>
  <c r="K76" i="8" s="1"/>
  <c r="E78" i="8"/>
  <c r="D78" i="8" s="1"/>
  <c r="G79" i="8" s="1"/>
  <c r="D70" i="7"/>
  <c r="C70" i="7" s="1"/>
  <c r="F69" i="7"/>
  <c r="E298" i="8" l="1"/>
  <c r="D298" i="8" s="1"/>
  <c r="G298" i="8"/>
  <c r="H298" i="8" s="1"/>
  <c r="I297" i="8"/>
  <c r="K297" i="8" s="1"/>
  <c r="I224" i="8"/>
  <c r="K224" i="8" s="1"/>
  <c r="E225" i="8"/>
  <c r="D225" i="8" s="1"/>
  <c r="G225" i="8"/>
  <c r="H225" i="8" s="1"/>
  <c r="H151" i="8"/>
  <c r="I151" i="8" s="1"/>
  <c r="K151" i="8" s="1"/>
  <c r="E152" i="8"/>
  <c r="D152" i="8" s="1"/>
  <c r="G152" i="8"/>
  <c r="E79" i="8"/>
  <c r="D79" i="8" s="1"/>
  <c r="G80" i="8" s="1"/>
  <c r="H77" i="8"/>
  <c r="I77" i="8" s="1"/>
  <c r="K77" i="8" s="1"/>
  <c r="F70" i="7"/>
  <c r="D71" i="7"/>
  <c r="C71" i="7" s="1"/>
  <c r="E299" i="8" l="1"/>
  <c r="D299" i="8" s="1"/>
  <c r="G299" i="8"/>
  <c r="H299" i="8" s="1"/>
  <c r="I298" i="8"/>
  <c r="K298" i="8" s="1"/>
  <c r="E226" i="8"/>
  <c r="D226" i="8" s="1"/>
  <c r="G226" i="8"/>
  <c r="H226" i="8" s="1"/>
  <c r="I225" i="8"/>
  <c r="K225" i="8" s="1"/>
  <c r="E153" i="8"/>
  <c r="D153" i="8" s="1"/>
  <c r="G153" i="8"/>
  <c r="H152" i="8"/>
  <c r="I152" i="8" s="1"/>
  <c r="K152" i="8" s="1"/>
  <c r="E80" i="8"/>
  <c r="D80" i="8" s="1"/>
  <c r="G81" i="8" s="1"/>
  <c r="H78" i="8"/>
  <c r="I78" i="8" s="1"/>
  <c r="K78" i="8" s="1"/>
  <c r="D72" i="7"/>
  <c r="C72" i="7" s="1"/>
  <c r="F71" i="7"/>
  <c r="G300" i="8" l="1"/>
  <c r="H300" i="8" s="1"/>
  <c r="E300" i="8"/>
  <c r="D300" i="8" s="1"/>
  <c r="I299" i="8"/>
  <c r="K299" i="8" s="1"/>
  <c r="I226" i="8"/>
  <c r="K226" i="8" s="1"/>
  <c r="E227" i="8"/>
  <c r="D227" i="8" s="1"/>
  <c r="G227" i="8"/>
  <c r="H227" i="8" s="1"/>
  <c r="G154" i="8"/>
  <c r="E154" i="8"/>
  <c r="D154" i="8" s="1"/>
  <c r="H153" i="8"/>
  <c r="I153" i="8" s="1"/>
  <c r="K153" i="8" s="1"/>
  <c r="E81" i="8"/>
  <c r="D81" i="8" s="1"/>
  <c r="G82" i="8" s="1"/>
  <c r="H79" i="8"/>
  <c r="I79" i="8" s="1"/>
  <c r="K79" i="8" s="1"/>
  <c r="F72" i="7"/>
  <c r="D73" i="7"/>
  <c r="C73" i="7" s="1"/>
  <c r="G301" i="8" l="1"/>
  <c r="H301" i="8" s="1"/>
  <c r="E301" i="8"/>
  <c r="D301" i="8" s="1"/>
  <c r="I300" i="8"/>
  <c r="K300" i="8" s="1"/>
  <c r="G228" i="8"/>
  <c r="H228" i="8" s="1"/>
  <c r="E228" i="8"/>
  <c r="D228" i="8" s="1"/>
  <c r="I227" i="8"/>
  <c r="K227" i="8" s="1"/>
  <c r="G155" i="8"/>
  <c r="E155" i="8"/>
  <c r="D155" i="8" s="1"/>
  <c r="H154" i="8"/>
  <c r="I154" i="8" s="1"/>
  <c r="K154" i="8" s="1"/>
  <c r="E82" i="8"/>
  <c r="D82" i="8" s="1"/>
  <c r="G83" i="8" s="1"/>
  <c r="H80" i="8"/>
  <c r="I80" i="8" s="1"/>
  <c r="K80" i="8" s="1"/>
  <c r="D74" i="7"/>
  <c r="C74" i="7" s="1"/>
  <c r="F73" i="7"/>
  <c r="G302" i="8" l="1"/>
  <c r="H302" i="8" s="1"/>
  <c r="E302" i="8"/>
  <c r="D302" i="8" s="1"/>
  <c r="I301" i="8"/>
  <c r="K301" i="8" s="1"/>
  <c r="G229" i="8"/>
  <c r="H229" i="8" s="1"/>
  <c r="E229" i="8"/>
  <c r="D229" i="8" s="1"/>
  <c r="I228" i="8"/>
  <c r="K228" i="8" s="1"/>
  <c r="G156" i="8"/>
  <c r="E156" i="8"/>
  <c r="D156" i="8" s="1"/>
  <c r="H155" i="8"/>
  <c r="I155" i="8" s="1"/>
  <c r="K155" i="8" s="1"/>
  <c r="E83" i="8"/>
  <c r="D83" i="8" s="1"/>
  <c r="G84" i="8" s="1"/>
  <c r="H81" i="8"/>
  <c r="I81" i="8" s="1"/>
  <c r="K81" i="8" s="1"/>
  <c r="F74" i="7"/>
  <c r="D75" i="7"/>
  <c r="C75" i="7" s="1"/>
  <c r="G303" i="8" l="1"/>
  <c r="H303" i="8" s="1"/>
  <c r="E303" i="8"/>
  <c r="D303" i="8" s="1"/>
  <c r="I302" i="8"/>
  <c r="K302" i="8" s="1"/>
  <c r="G230" i="8"/>
  <c r="H230" i="8" s="1"/>
  <c r="E230" i="8"/>
  <c r="D230" i="8" s="1"/>
  <c r="I229" i="8"/>
  <c r="K229" i="8" s="1"/>
  <c r="G157" i="8"/>
  <c r="E157" i="8"/>
  <c r="D157" i="8" s="1"/>
  <c r="H156" i="8"/>
  <c r="I156" i="8" s="1"/>
  <c r="K156" i="8" s="1"/>
  <c r="E84" i="8"/>
  <c r="D84" i="8" s="1"/>
  <c r="G85" i="8" s="1"/>
  <c r="H82" i="8"/>
  <c r="I82" i="8" s="1"/>
  <c r="K82" i="8" s="1"/>
  <c r="D76" i="7"/>
  <c r="C76" i="7" s="1"/>
  <c r="F75" i="7"/>
  <c r="G304" i="8" l="1"/>
  <c r="H304" i="8" s="1"/>
  <c r="E304" i="8"/>
  <c r="D304" i="8" s="1"/>
  <c r="I303" i="8"/>
  <c r="K303" i="8" s="1"/>
  <c r="G231" i="8"/>
  <c r="H231" i="8" s="1"/>
  <c r="E231" i="8"/>
  <c r="D231" i="8" s="1"/>
  <c r="I230" i="8"/>
  <c r="K230" i="8" s="1"/>
  <c r="G158" i="8"/>
  <c r="E158" i="8"/>
  <c r="D158" i="8" s="1"/>
  <c r="H157" i="8"/>
  <c r="I157" i="8" s="1"/>
  <c r="K157" i="8" s="1"/>
  <c r="E85" i="8"/>
  <c r="D85" i="8" s="1"/>
  <c r="G86" i="8" s="1"/>
  <c r="H83" i="8"/>
  <c r="I83" i="8" s="1"/>
  <c r="K83" i="8" s="1"/>
  <c r="F76" i="7"/>
  <c r="D77" i="7"/>
  <c r="C77" i="7" s="1"/>
  <c r="E305" i="8" l="1"/>
  <c r="D305" i="8" s="1"/>
  <c r="G305" i="8"/>
  <c r="H305" i="8" s="1"/>
  <c r="I304" i="8"/>
  <c r="K304" i="8" s="1"/>
  <c r="E232" i="8"/>
  <c r="D232" i="8" s="1"/>
  <c r="G232" i="8"/>
  <c r="H232" i="8" s="1"/>
  <c r="I231" i="8"/>
  <c r="K231" i="8" s="1"/>
  <c r="G159" i="8"/>
  <c r="E159" i="8"/>
  <c r="D159" i="8" s="1"/>
  <c r="H158" i="8"/>
  <c r="I158" i="8" s="1"/>
  <c r="K158" i="8" s="1"/>
  <c r="H84" i="8"/>
  <c r="I84" i="8" s="1"/>
  <c r="K84" i="8" s="1"/>
  <c r="E86" i="8"/>
  <c r="D86" i="8" s="1"/>
  <c r="G87" i="8" s="1"/>
  <c r="D78" i="7"/>
  <c r="C78" i="7" s="1"/>
  <c r="F77" i="7"/>
  <c r="E306" i="8" l="1"/>
  <c r="D306" i="8" s="1"/>
  <c r="G306" i="8"/>
  <c r="H306" i="8" s="1"/>
  <c r="I305" i="8"/>
  <c r="K305" i="8" s="1"/>
  <c r="E233" i="8"/>
  <c r="D233" i="8" s="1"/>
  <c r="G233" i="8"/>
  <c r="H233" i="8" s="1"/>
  <c r="I232" i="8"/>
  <c r="K232" i="8" s="1"/>
  <c r="E160" i="8"/>
  <c r="D160" i="8" s="1"/>
  <c r="G160" i="8"/>
  <c r="H159" i="8"/>
  <c r="I159" i="8" s="1"/>
  <c r="K159" i="8" s="1"/>
  <c r="H85" i="8"/>
  <c r="I85" i="8" s="1"/>
  <c r="K85" i="8" s="1"/>
  <c r="E87" i="8"/>
  <c r="D87" i="8" s="1"/>
  <c r="G88" i="8" s="1"/>
  <c r="F78" i="7"/>
  <c r="D79" i="7"/>
  <c r="C79" i="7" s="1"/>
  <c r="E307" i="8" l="1"/>
  <c r="D307" i="8" s="1"/>
  <c r="G307" i="8"/>
  <c r="H307" i="8" s="1"/>
  <c r="I306" i="8"/>
  <c r="K306" i="8" s="1"/>
  <c r="E234" i="8"/>
  <c r="D234" i="8" s="1"/>
  <c r="G234" i="8"/>
  <c r="H234" i="8" s="1"/>
  <c r="I233" i="8"/>
  <c r="K233" i="8" s="1"/>
  <c r="G161" i="8"/>
  <c r="E161" i="8"/>
  <c r="D161" i="8" s="1"/>
  <c r="H160" i="8"/>
  <c r="I160" i="8" s="1"/>
  <c r="K160" i="8" s="1"/>
  <c r="E88" i="8"/>
  <c r="D88" i="8" s="1"/>
  <c r="G89" i="8" s="1"/>
  <c r="H86" i="8"/>
  <c r="I86" i="8" s="1"/>
  <c r="K86" i="8" s="1"/>
  <c r="D80" i="7"/>
  <c r="C80" i="7" s="1"/>
  <c r="F79" i="7"/>
  <c r="G308" i="8" l="1"/>
  <c r="H308" i="8" s="1"/>
  <c r="E308" i="8"/>
  <c r="D308" i="8" s="1"/>
  <c r="I307" i="8"/>
  <c r="K307" i="8" s="1"/>
  <c r="E235" i="8"/>
  <c r="D235" i="8" s="1"/>
  <c r="G235" i="8"/>
  <c r="H235" i="8" s="1"/>
  <c r="I234" i="8"/>
  <c r="K234" i="8" s="1"/>
  <c r="G162" i="8"/>
  <c r="E162" i="8"/>
  <c r="D162" i="8" s="1"/>
  <c r="H161" i="8"/>
  <c r="I161" i="8" s="1"/>
  <c r="K161" i="8" s="1"/>
  <c r="E89" i="8"/>
  <c r="D89" i="8" s="1"/>
  <c r="G90" i="8" s="1"/>
  <c r="H87" i="8"/>
  <c r="I87" i="8" s="1"/>
  <c r="K87" i="8" s="1"/>
  <c r="F80" i="7"/>
  <c r="D81" i="7"/>
  <c r="C81" i="7" s="1"/>
  <c r="G309" i="8" l="1"/>
  <c r="H309" i="8" s="1"/>
  <c r="E309" i="8"/>
  <c r="D309" i="8" s="1"/>
  <c r="I308" i="8"/>
  <c r="K308" i="8" s="1"/>
  <c r="G236" i="8"/>
  <c r="H236" i="8" s="1"/>
  <c r="E236" i="8"/>
  <c r="D236" i="8" s="1"/>
  <c r="I235" i="8"/>
  <c r="K235" i="8" s="1"/>
  <c r="G163" i="8"/>
  <c r="E163" i="8"/>
  <c r="D163" i="8" s="1"/>
  <c r="H162" i="8"/>
  <c r="I162" i="8" s="1"/>
  <c r="K162" i="8" s="1"/>
  <c r="E90" i="8"/>
  <c r="D90" i="8" s="1"/>
  <c r="G91" i="8" s="1"/>
  <c r="H88" i="8"/>
  <c r="I88" i="8" s="1"/>
  <c r="K88" i="8" s="1"/>
  <c r="D82" i="7"/>
  <c r="C82" i="7" s="1"/>
  <c r="F81" i="7"/>
  <c r="G310" i="8" l="1"/>
  <c r="H310" i="8" s="1"/>
  <c r="E310" i="8"/>
  <c r="D310" i="8" s="1"/>
  <c r="I309" i="8"/>
  <c r="K309" i="8" s="1"/>
  <c r="G237" i="8"/>
  <c r="H237" i="8" s="1"/>
  <c r="E237" i="8"/>
  <c r="D237" i="8" s="1"/>
  <c r="I236" i="8"/>
  <c r="K236" i="8" s="1"/>
  <c r="G164" i="8"/>
  <c r="E164" i="8"/>
  <c r="D164" i="8" s="1"/>
  <c r="H163" i="8"/>
  <c r="I163" i="8" s="1"/>
  <c r="K163" i="8" s="1"/>
  <c r="E91" i="8"/>
  <c r="D91" i="8" s="1"/>
  <c r="G92" i="8" s="1"/>
  <c r="H89" i="8"/>
  <c r="I89" i="8" s="1"/>
  <c r="K89" i="8" s="1"/>
  <c r="F82" i="7"/>
  <c r="D83" i="7"/>
  <c r="C83" i="7" s="1"/>
  <c r="G311" i="8" l="1"/>
  <c r="H311" i="8" s="1"/>
  <c r="E311" i="8"/>
  <c r="D311" i="8" s="1"/>
  <c r="I310" i="8"/>
  <c r="K310" i="8" s="1"/>
  <c r="G238" i="8"/>
  <c r="H238" i="8" s="1"/>
  <c r="E238" i="8"/>
  <c r="D238" i="8" s="1"/>
  <c r="I237" i="8"/>
  <c r="K237" i="8" s="1"/>
  <c r="G165" i="8"/>
  <c r="E165" i="8"/>
  <c r="D165" i="8" s="1"/>
  <c r="H164" i="8"/>
  <c r="I164" i="8" s="1"/>
  <c r="K164" i="8" s="1"/>
  <c r="E92" i="8"/>
  <c r="D92" i="8" s="1"/>
  <c r="G93" i="8" s="1"/>
  <c r="H90" i="8"/>
  <c r="I90" i="8" s="1"/>
  <c r="K90" i="8" s="1"/>
  <c r="D84" i="7"/>
  <c r="C84" i="7" s="1"/>
  <c r="F83" i="7"/>
  <c r="G312" i="8" l="1"/>
  <c r="H312" i="8" s="1"/>
  <c r="E312" i="8"/>
  <c r="D312" i="8" s="1"/>
  <c r="I311" i="8"/>
  <c r="K311" i="8" s="1"/>
  <c r="I238" i="8"/>
  <c r="K238" i="8" s="1"/>
  <c r="G239" i="8"/>
  <c r="H239" i="8" s="1"/>
  <c r="E239" i="8"/>
  <c r="D239" i="8" s="1"/>
  <c r="G166" i="8"/>
  <c r="E166" i="8"/>
  <c r="D166" i="8" s="1"/>
  <c r="H165" i="8"/>
  <c r="I165" i="8" s="1"/>
  <c r="K165" i="8" s="1"/>
  <c r="E93" i="8"/>
  <c r="D93" i="8" s="1"/>
  <c r="G94" i="8" s="1"/>
  <c r="H91" i="8"/>
  <c r="I91" i="8" s="1"/>
  <c r="K91" i="8" s="1"/>
  <c r="F84" i="7"/>
  <c r="D85" i="7"/>
  <c r="C85" i="7" s="1"/>
  <c r="E313" i="8" l="1"/>
  <c r="D313" i="8" s="1"/>
  <c r="G313" i="8"/>
  <c r="H313" i="8" s="1"/>
  <c r="I312" i="8"/>
  <c r="K312" i="8" s="1"/>
  <c r="E240" i="8"/>
  <c r="D240" i="8" s="1"/>
  <c r="G240" i="8"/>
  <c r="H240" i="8" s="1"/>
  <c r="I239" i="8"/>
  <c r="K239" i="8" s="1"/>
  <c r="E167" i="8"/>
  <c r="D167" i="8" s="1"/>
  <c r="G167" i="8"/>
  <c r="H166" i="8"/>
  <c r="I166" i="8" s="1"/>
  <c r="K166" i="8" s="1"/>
  <c r="H92" i="8"/>
  <c r="I92" i="8" s="1"/>
  <c r="K92" i="8" s="1"/>
  <c r="E94" i="8"/>
  <c r="D94" i="8" s="1"/>
  <c r="G95" i="8" s="1"/>
  <c r="D86" i="7"/>
  <c r="C86" i="7" s="1"/>
  <c r="F85" i="7"/>
  <c r="E314" i="8" l="1"/>
  <c r="D314" i="8" s="1"/>
  <c r="G314" i="8"/>
  <c r="H314" i="8" s="1"/>
  <c r="I313" i="8"/>
  <c r="K313" i="8" s="1"/>
  <c r="E241" i="8"/>
  <c r="D241" i="8" s="1"/>
  <c r="G241" i="8"/>
  <c r="H241" i="8" s="1"/>
  <c r="I240" i="8"/>
  <c r="K240" i="8" s="1"/>
  <c r="E168" i="8"/>
  <c r="D168" i="8" s="1"/>
  <c r="G168" i="8"/>
  <c r="H167" i="8"/>
  <c r="I167" i="8" s="1"/>
  <c r="K167" i="8" s="1"/>
  <c r="E95" i="8"/>
  <c r="D95" i="8" s="1"/>
  <c r="G96" i="8" s="1"/>
  <c r="H93" i="8"/>
  <c r="I93" i="8" s="1"/>
  <c r="K93" i="8" s="1"/>
  <c r="F86" i="7"/>
  <c r="D87" i="7"/>
  <c r="C87" i="7" s="1"/>
  <c r="E315" i="8" l="1"/>
  <c r="D315" i="8" s="1"/>
  <c r="G315" i="8"/>
  <c r="H315" i="8" s="1"/>
  <c r="I314" i="8"/>
  <c r="K314" i="8" s="1"/>
  <c r="E242" i="8"/>
  <c r="D242" i="8" s="1"/>
  <c r="G242" i="8"/>
  <c r="H242" i="8" s="1"/>
  <c r="I241" i="8"/>
  <c r="K241" i="8" s="1"/>
  <c r="E169" i="8"/>
  <c r="D169" i="8" s="1"/>
  <c r="G169" i="8"/>
  <c r="H168" i="8"/>
  <c r="I168" i="8" s="1"/>
  <c r="K168" i="8" s="1"/>
  <c r="H94" i="8"/>
  <c r="I94" i="8" s="1"/>
  <c r="K94" i="8" s="1"/>
  <c r="E96" i="8"/>
  <c r="D96" i="8" s="1"/>
  <c r="G97" i="8" s="1"/>
  <c r="D88" i="7"/>
  <c r="C88" i="7" s="1"/>
  <c r="F87" i="7"/>
  <c r="I315" i="8" l="1"/>
  <c r="K315" i="8" s="1"/>
  <c r="G316" i="8"/>
  <c r="H316" i="8" s="1"/>
  <c r="E316" i="8"/>
  <c r="D316" i="8" s="1"/>
  <c r="I242" i="8"/>
  <c r="K242" i="8" s="1"/>
  <c r="E243" i="8"/>
  <c r="D243" i="8" s="1"/>
  <c r="G243" i="8"/>
  <c r="H243" i="8" s="1"/>
  <c r="G170" i="8"/>
  <c r="E170" i="8"/>
  <c r="D170" i="8" s="1"/>
  <c r="H169" i="8"/>
  <c r="I169" i="8" s="1"/>
  <c r="K169" i="8" s="1"/>
  <c r="E97" i="8"/>
  <c r="D97" i="8" s="1"/>
  <c r="G98" i="8" s="1"/>
  <c r="H95" i="8"/>
  <c r="I95" i="8" s="1"/>
  <c r="K95" i="8" s="1"/>
  <c r="F88" i="7"/>
  <c r="D89" i="7"/>
  <c r="C89" i="7" s="1"/>
  <c r="G317" i="8" l="1"/>
  <c r="H317" i="8" s="1"/>
  <c r="E317" i="8"/>
  <c r="D317" i="8" s="1"/>
  <c r="I316" i="8"/>
  <c r="K316" i="8" s="1"/>
  <c r="G244" i="8"/>
  <c r="H244" i="8" s="1"/>
  <c r="E244" i="8"/>
  <c r="D244" i="8" s="1"/>
  <c r="I243" i="8"/>
  <c r="K243" i="8" s="1"/>
  <c r="G171" i="8"/>
  <c r="E171" i="8"/>
  <c r="D171" i="8" s="1"/>
  <c r="H170" i="8"/>
  <c r="I170" i="8" s="1"/>
  <c r="K170" i="8" s="1"/>
  <c r="E98" i="8"/>
  <c r="D98" i="8" s="1"/>
  <c r="G99" i="8" s="1"/>
  <c r="H96" i="8"/>
  <c r="I96" i="8" s="1"/>
  <c r="K96" i="8" s="1"/>
  <c r="D90" i="7"/>
  <c r="C90" i="7" s="1"/>
  <c r="F89" i="7"/>
  <c r="G318" i="8" l="1"/>
  <c r="H318" i="8" s="1"/>
  <c r="E318" i="8"/>
  <c r="D318" i="8" s="1"/>
  <c r="I317" i="8"/>
  <c r="K317" i="8" s="1"/>
  <c r="G245" i="8"/>
  <c r="H245" i="8" s="1"/>
  <c r="E245" i="8"/>
  <c r="D245" i="8" s="1"/>
  <c r="I244" i="8"/>
  <c r="K244" i="8" s="1"/>
  <c r="G172" i="8"/>
  <c r="E172" i="8"/>
  <c r="D172" i="8" s="1"/>
  <c r="H171" i="8"/>
  <c r="I171" i="8" s="1"/>
  <c r="K171" i="8" s="1"/>
  <c r="E99" i="8"/>
  <c r="D99" i="8" s="1"/>
  <c r="G100" i="8" s="1"/>
  <c r="H97" i="8"/>
  <c r="I97" i="8" s="1"/>
  <c r="K97" i="8" s="1"/>
  <c r="F90" i="7"/>
  <c r="D91" i="7"/>
  <c r="C91" i="7" s="1"/>
  <c r="G319" i="8" l="1"/>
  <c r="H319" i="8" s="1"/>
  <c r="E319" i="8"/>
  <c r="D319" i="8" s="1"/>
  <c r="I318" i="8"/>
  <c r="K318" i="8" s="1"/>
  <c r="G246" i="8"/>
  <c r="H246" i="8" s="1"/>
  <c r="E246" i="8"/>
  <c r="D246" i="8" s="1"/>
  <c r="I245" i="8"/>
  <c r="K245" i="8" s="1"/>
  <c r="G173" i="8"/>
  <c r="E173" i="8"/>
  <c r="D173" i="8" s="1"/>
  <c r="H172" i="8"/>
  <c r="I172" i="8" s="1"/>
  <c r="K172" i="8" s="1"/>
  <c r="E100" i="8"/>
  <c r="D100" i="8" s="1"/>
  <c r="H98" i="8"/>
  <c r="I98" i="8" s="1"/>
  <c r="K98" i="8" s="1"/>
  <c r="D92" i="7"/>
  <c r="C92" i="7" s="1"/>
  <c r="F91" i="7"/>
  <c r="G320" i="8" l="1"/>
  <c r="H320" i="8" s="1"/>
  <c r="E320" i="8"/>
  <c r="D320" i="8" s="1"/>
  <c r="I319" i="8"/>
  <c r="K319" i="8" s="1"/>
  <c r="G247" i="8"/>
  <c r="H247" i="8" s="1"/>
  <c r="E247" i="8"/>
  <c r="D247" i="8" s="1"/>
  <c r="I246" i="8"/>
  <c r="K246" i="8" s="1"/>
  <c r="G174" i="8"/>
  <c r="E174" i="8"/>
  <c r="D174" i="8" s="1"/>
  <c r="H173" i="8"/>
  <c r="I173" i="8" s="1"/>
  <c r="K173" i="8" s="1"/>
  <c r="H100" i="8"/>
  <c r="I100" i="8" s="1"/>
  <c r="K100" i="8" s="1"/>
  <c r="H99" i="8"/>
  <c r="I99" i="8" s="1"/>
  <c r="K99" i="8" s="1"/>
  <c r="F92" i="7"/>
  <c r="D93" i="7"/>
  <c r="C93" i="7" s="1"/>
  <c r="I320" i="8" l="1"/>
  <c r="K320" i="8" s="1"/>
  <c r="K321" i="8" s="1"/>
  <c r="I247" i="8"/>
  <c r="K247" i="8" s="1"/>
  <c r="K248" i="8" s="1"/>
  <c r="H174" i="8"/>
  <c r="I174" i="8" s="1"/>
  <c r="K174" i="8" s="1"/>
  <c r="K175" i="8" s="1"/>
  <c r="K101" i="8"/>
  <c r="D94" i="7"/>
  <c r="C94" i="7" s="1"/>
  <c r="F93" i="7"/>
  <c r="F94" i="7" l="1"/>
  <c r="D95" i="7"/>
  <c r="C95" i="7" s="1"/>
  <c r="D96" i="7" l="1"/>
  <c r="C96" i="7" s="1"/>
  <c r="F95" i="7"/>
  <c r="D33" i="2"/>
  <c r="B33" i="2"/>
  <c r="B34" i="2" s="1"/>
  <c r="B35" i="2" s="1"/>
  <c r="F96" i="7" l="1"/>
  <c r="D97" i="7"/>
  <c r="C97" i="7" s="1"/>
  <c r="C33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D98" i="7" l="1"/>
  <c r="C98" i="7" s="1"/>
  <c r="F97" i="7"/>
  <c r="F33" i="2"/>
  <c r="D34" i="2"/>
  <c r="C34" i="2" s="1"/>
  <c r="F98" i="7" l="1"/>
  <c r="D99" i="7"/>
  <c r="C99" i="7" s="1"/>
  <c r="D35" i="2"/>
  <c r="C35" i="2" s="1"/>
  <c r="F35" i="2" s="1"/>
  <c r="F34" i="2"/>
  <c r="D100" i="7" l="1"/>
  <c r="C100" i="7" s="1"/>
  <c r="F99" i="7"/>
  <c r="D36" i="2"/>
  <c r="C36" i="2" s="1"/>
  <c r="F36" i="2" s="1"/>
  <c r="F100" i="7" l="1"/>
  <c r="D101" i="7"/>
  <c r="C101" i="7" s="1"/>
  <c r="D37" i="2"/>
  <c r="C37" i="2" s="1"/>
  <c r="F37" i="2" s="1"/>
  <c r="D102" i="7" l="1"/>
  <c r="C102" i="7" s="1"/>
  <c r="F101" i="7"/>
  <c r="D38" i="2"/>
  <c r="C38" i="2" s="1"/>
  <c r="F38" i="2" s="1"/>
  <c r="F102" i="7" l="1"/>
  <c r="D103" i="7"/>
  <c r="C103" i="7" s="1"/>
  <c r="D39" i="2"/>
  <c r="C39" i="2" s="1"/>
  <c r="F39" i="2" s="1"/>
  <c r="D104" i="7" l="1"/>
  <c r="C104" i="7" s="1"/>
  <c r="F103" i="7"/>
  <c r="D40" i="2"/>
  <c r="C40" i="2" s="1"/>
  <c r="F40" i="2" s="1"/>
  <c r="F104" i="7" l="1"/>
  <c r="D105" i="7"/>
  <c r="C105" i="7" s="1"/>
  <c r="D41" i="2"/>
  <c r="C41" i="2" s="1"/>
  <c r="F41" i="2" s="1"/>
  <c r="D106" i="7" l="1"/>
  <c r="C106" i="7" s="1"/>
  <c r="F105" i="7"/>
  <c r="D42" i="2"/>
  <c r="C42" i="2" s="1"/>
  <c r="F42" i="2" s="1"/>
  <c r="F106" i="7" l="1"/>
  <c r="D107" i="7"/>
  <c r="C107" i="7" s="1"/>
  <c r="D43" i="2"/>
  <c r="C43" i="2" s="1"/>
  <c r="F43" i="2" s="1"/>
  <c r="D108" i="7" l="1"/>
  <c r="C108" i="7" s="1"/>
  <c r="F107" i="7"/>
  <c r="D44" i="2"/>
  <c r="C44" i="2" s="1"/>
  <c r="F44" i="2" s="1"/>
  <c r="F108" i="7" l="1"/>
  <c r="D109" i="7"/>
  <c r="C109" i="7" s="1"/>
  <c r="D45" i="2"/>
  <c r="C45" i="2" s="1"/>
  <c r="F45" i="2" s="1"/>
  <c r="D110" i="7" l="1"/>
  <c r="C110" i="7" s="1"/>
  <c r="F109" i="7"/>
  <c r="D46" i="2"/>
  <c r="C46" i="2" s="1"/>
  <c r="F46" i="2" s="1"/>
  <c r="F110" i="7" l="1"/>
  <c r="D111" i="7"/>
  <c r="C111" i="7" s="1"/>
  <c r="D47" i="2"/>
  <c r="C47" i="2" s="1"/>
  <c r="F47" i="2" s="1"/>
  <c r="D112" i="7" l="1"/>
  <c r="C112" i="7" s="1"/>
  <c r="F111" i="7"/>
  <c r="D48" i="2"/>
  <c r="C48" i="2" s="1"/>
  <c r="F48" i="2" s="1"/>
  <c r="F112" i="7" l="1"/>
  <c r="D113" i="7"/>
  <c r="C113" i="7" s="1"/>
  <c r="D49" i="2"/>
  <c r="C49" i="2" s="1"/>
  <c r="F49" i="2" s="1"/>
  <c r="D114" i="7" l="1"/>
  <c r="C114" i="7" s="1"/>
  <c r="F113" i="7"/>
  <c r="D50" i="2"/>
  <c r="C50" i="2" s="1"/>
  <c r="F50" i="2" s="1"/>
  <c r="F114" i="7" l="1"/>
  <c r="D115" i="7"/>
  <c r="C115" i="7" s="1"/>
  <c r="D51" i="2"/>
  <c r="C51" i="2" s="1"/>
  <c r="F51" i="2" s="1"/>
  <c r="D116" i="7" l="1"/>
  <c r="C116" i="7" s="1"/>
  <c r="F115" i="7"/>
  <c r="D52" i="2"/>
  <c r="C52" i="2" s="1"/>
  <c r="F52" i="2" s="1"/>
  <c r="F116" i="7" l="1"/>
  <c r="D117" i="7"/>
  <c r="C117" i="7" s="1"/>
  <c r="D53" i="2"/>
  <c r="C53" i="2" s="1"/>
  <c r="F53" i="2" s="1"/>
  <c r="D118" i="7" l="1"/>
  <c r="C118" i="7" s="1"/>
  <c r="F117" i="7"/>
  <c r="D54" i="2"/>
  <c r="C54" i="2" s="1"/>
  <c r="F54" i="2" s="1"/>
  <c r="F118" i="7" l="1"/>
  <c r="D119" i="7"/>
  <c r="C119" i="7" s="1"/>
  <c r="D55" i="2"/>
  <c r="C55" i="2" s="1"/>
  <c r="F55" i="2" s="1"/>
  <c r="D120" i="7" l="1"/>
  <c r="C120" i="7" s="1"/>
  <c r="F119" i="7"/>
  <c r="D56" i="2"/>
  <c r="C56" i="2" s="1"/>
  <c r="F56" i="2" s="1"/>
  <c r="F120" i="7" l="1"/>
  <c r="D121" i="7"/>
  <c r="C121" i="7" s="1"/>
  <c r="D57" i="2"/>
  <c r="C57" i="2" s="1"/>
  <c r="F57" i="2" s="1"/>
  <c r="D122" i="7" l="1"/>
  <c r="C122" i="7" s="1"/>
  <c r="F121" i="7"/>
  <c r="D58" i="2"/>
  <c r="C58" i="2" s="1"/>
  <c r="F58" i="2" s="1"/>
  <c r="F122" i="7" l="1"/>
  <c r="D123" i="7"/>
  <c r="C123" i="7" s="1"/>
  <c r="D59" i="2"/>
  <c r="C59" i="2" s="1"/>
  <c r="F59" i="2" s="1"/>
  <c r="D124" i="7" l="1"/>
  <c r="C124" i="7" s="1"/>
  <c r="F123" i="7"/>
  <c r="D60" i="2"/>
  <c r="C60" i="2" s="1"/>
  <c r="F60" i="2" s="1"/>
  <c r="F124" i="7" l="1"/>
  <c r="D125" i="7"/>
  <c r="C125" i="7" s="1"/>
  <c r="D61" i="2"/>
  <c r="C61" i="2" s="1"/>
  <c r="F61" i="2" s="1"/>
  <c r="D126" i="7" l="1"/>
  <c r="C126" i="7" s="1"/>
  <c r="F125" i="7"/>
  <c r="D62" i="2"/>
  <c r="C62" i="2" s="1"/>
  <c r="F62" i="2" s="1"/>
  <c r="F126" i="7" l="1"/>
  <c r="D127" i="7"/>
  <c r="C127" i="7" s="1"/>
  <c r="D63" i="2"/>
  <c r="C63" i="2" s="1"/>
  <c r="F63" i="2" s="1"/>
  <c r="D128" i="7" l="1"/>
  <c r="C128" i="7" s="1"/>
  <c r="F127" i="7"/>
  <c r="D64" i="2"/>
  <c r="C64" i="2" s="1"/>
  <c r="F64" i="2" s="1"/>
  <c r="F128" i="7" l="1"/>
  <c r="D129" i="7"/>
  <c r="C129" i="7" s="1"/>
  <c r="D65" i="2"/>
  <c r="C65" i="2" s="1"/>
  <c r="F65" i="2" s="1"/>
  <c r="D130" i="7" l="1"/>
  <c r="C130" i="7" s="1"/>
  <c r="F129" i="7"/>
  <c r="D66" i="2"/>
  <c r="C66" i="2" s="1"/>
  <c r="F66" i="2" s="1"/>
  <c r="F130" i="7" l="1"/>
  <c r="D131" i="7"/>
  <c r="C131" i="7" s="1"/>
  <c r="D67" i="2"/>
  <c r="C67" i="2" s="1"/>
  <c r="F67" i="2" s="1"/>
  <c r="D132" i="7" l="1"/>
  <c r="C132" i="7" s="1"/>
  <c r="F132" i="7" s="1"/>
  <c r="F131" i="7"/>
  <c r="D68" i="2"/>
  <c r="C68" i="2" s="1"/>
  <c r="F68" i="2" s="1"/>
  <c r="F133" i="7" l="1"/>
  <c r="D69" i="2"/>
  <c r="C69" i="2" s="1"/>
  <c r="F69" i="2" s="1"/>
  <c r="D70" i="2" l="1"/>
  <c r="C70" i="2" s="1"/>
  <c r="F70" i="2" s="1"/>
  <c r="D71" i="2" l="1"/>
  <c r="C71" i="2" s="1"/>
  <c r="F71" i="2" s="1"/>
  <c r="D72" i="2" l="1"/>
  <c r="C72" i="2" s="1"/>
  <c r="F72" i="2" s="1"/>
  <c r="D73" i="2" l="1"/>
  <c r="C73" i="2" s="1"/>
  <c r="F73" i="2" s="1"/>
  <c r="D74" i="2" l="1"/>
  <c r="C74" i="2" s="1"/>
  <c r="F74" i="2" s="1"/>
  <c r="D75" i="2" l="1"/>
  <c r="C75" i="2" s="1"/>
  <c r="F75" i="2" s="1"/>
  <c r="D76" i="2" l="1"/>
  <c r="C76" i="2" s="1"/>
  <c r="F76" i="2" s="1"/>
  <c r="D77" i="2" l="1"/>
  <c r="C77" i="2" s="1"/>
  <c r="F77" i="2" s="1"/>
  <c r="D78" i="2" l="1"/>
  <c r="C78" i="2" s="1"/>
  <c r="F78" i="2" s="1"/>
  <c r="D79" i="2" l="1"/>
  <c r="C79" i="2" s="1"/>
  <c r="F79" i="2" s="1"/>
  <c r="D80" i="2" l="1"/>
  <c r="C80" i="2" s="1"/>
  <c r="F80" i="2" s="1"/>
  <c r="D81" i="2" l="1"/>
  <c r="C81" i="2" s="1"/>
  <c r="F81" i="2" s="1"/>
  <c r="D82" i="2" l="1"/>
  <c r="C82" i="2" s="1"/>
  <c r="F82" i="2" s="1"/>
  <c r="D83" i="2" l="1"/>
  <c r="C83" i="2" s="1"/>
  <c r="F83" i="2" s="1"/>
  <c r="D84" i="2" l="1"/>
  <c r="C84" i="2" s="1"/>
  <c r="D85" i="2" l="1"/>
  <c r="C85" i="2" s="1"/>
  <c r="F85" i="2" s="1"/>
  <c r="F84" i="2"/>
  <c r="D86" i="2" l="1"/>
  <c r="C86" i="2" s="1"/>
  <c r="F86" i="2" s="1"/>
  <c r="D87" i="2" l="1"/>
  <c r="C87" i="2" s="1"/>
  <c r="F87" i="2" l="1"/>
  <c r="D88" i="2"/>
  <c r="C88" i="2" s="1"/>
  <c r="D89" i="2" l="1"/>
  <c r="C89" i="2" s="1"/>
  <c r="F89" i="2" s="1"/>
  <c r="F88" i="2"/>
  <c r="D90" i="2" l="1"/>
  <c r="C90" i="2" s="1"/>
  <c r="F90" i="2" s="1"/>
  <c r="D91" i="2" l="1"/>
  <c r="C91" i="2" s="1"/>
  <c r="F91" i="2" l="1"/>
  <c r="D92" i="2"/>
  <c r="C92" i="2" s="1"/>
  <c r="F92" i="2" s="1"/>
  <c r="D93" i="2" l="1"/>
  <c r="C93" i="2" s="1"/>
  <c r="F93" i="2" s="1"/>
  <c r="D94" i="2" l="1"/>
  <c r="C94" i="2" s="1"/>
  <c r="F94" i="2" s="1"/>
  <c r="D95" i="2" l="1"/>
  <c r="C95" i="2" s="1"/>
  <c r="F95" i="2" l="1"/>
  <c r="D96" i="2"/>
  <c r="C96" i="2" s="1"/>
  <c r="D97" i="2" l="1"/>
  <c r="C97" i="2" s="1"/>
  <c r="F97" i="2" s="1"/>
  <c r="F96" i="2"/>
  <c r="D98" i="2" l="1"/>
  <c r="C98" i="2" s="1"/>
  <c r="F98" i="2" l="1"/>
  <c r="D99" i="2"/>
  <c r="C99" i="2" s="1"/>
  <c r="F99" i="2" l="1"/>
  <c r="D100" i="2"/>
  <c r="C100" i="2" s="1"/>
  <c r="F100" i="2" s="1"/>
  <c r="D101" i="2" l="1"/>
  <c r="C101" i="2" s="1"/>
  <c r="F101" i="2" s="1"/>
  <c r="D102" i="2" l="1"/>
  <c r="C102" i="2" s="1"/>
  <c r="F102" i="2" s="1"/>
  <c r="D103" i="2" l="1"/>
  <c r="C103" i="2" s="1"/>
  <c r="F103" i="2" s="1"/>
  <c r="D104" i="2" l="1"/>
  <c r="C104" i="2" s="1"/>
  <c r="F104" i="2" s="1"/>
  <c r="D105" i="2" l="1"/>
  <c r="C105" i="2" s="1"/>
  <c r="F105" i="2" s="1"/>
  <c r="D106" i="2" l="1"/>
  <c r="C106" i="2" s="1"/>
  <c r="F106" i="2" s="1"/>
  <c r="D107" i="2" l="1"/>
  <c r="C107" i="2" s="1"/>
  <c r="F107" i="2" s="1"/>
  <c r="D108" i="2" l="1"/>
  <c r="C108" i="2" s="1"/>
  <c r="F108" i="2" s="1"/>
  <c r="D109" i="2" l="1"/>
  <c r="C109" i="2" s="1"/>
  <c r="F109" i="2" s="1"/>
  <c r="D110" i="2" l="1"/>
  <c r="C110" i="2" s="1"/>
  <c r="F110" i="2" s="1"/>
  <c r="D111" i="2" l="1"/>
  <c r="C111" i="2" s="1"/>
  <c r="F111" i="2" s="1"/>
  <c r="D112" i="2" l="1"/>
  <c r="C112" i="2" s="1"/>
  <c r="F112" i="2" s="1"/>
  <c r="D113" i="2" l="1"/>
  <c r="C113" i="2" s="1"/>
  <c r="F113" i="2" s="1"/>
  <c r="D114" i="2" l="1"/>
  <c r="C114" i="2" s="1"/>
  <c r="F114" i="2" s="1"/>
  <c r="D115" i="2" l="1"/>
  <c r="C115" i="2" s="1"/>
  <c r="F115" i="2" s="1"/>
  <c r="D116" i="2" l="1"/>
  <c r="C116" i="2" s="1"/>
  <c r="F116" i="2" s="1"/>
  <c r="D117" i="2" l="1"/>
  <c r="C117" i="2" s="1"/>
  <c r="F117" i="2" s="1"/>
  <c r="D118" i="2" l="1"/>
  <c r="C118" i="2" s="1"/>
  <c r="F118" i="2" s="1"/>
  <c r="D119" i="2" l="1"/>
  <c r="C119" i="2" s="1"/>
  <c r="F119" i="2" s="1"/>
  <c r="D120" i="2" l="1"/>
  <c r="C120" i="2" s="1"/>
  <c r="F120" i="2" s="1"/>
  <c r="D121" i="2" l="1"/>
  <c r="C121" i="2" s="1"/>
  <c r="F121" i="2" s="1"/>
  <c r="D122" i="2" l="1"/>
  <c r="C122" i="2" s="1"/>
  <c r="F122" i="2" s="1"/>
  <c r="D123" i="2" l="1"/>
  <c r="C123" i="2" s="1"/>
  <c r="F123" i="2" s="1"/>
  <c r="D124" i="2" l="1"/>
  <c r="C124" i="2" s="1"/>
  <c r="F124" i="2" s="1"/>
  <c r="D125" i="2" l="1"/>
  <c r="C125" i="2" s="1"/>
  <c r="F125" i="2" s="1"/>
  <c r="D126" i="2" l="1"/>
  <c r="C126" i="2" s="1"/>
  <c r="F126" i="2" s="1"/>
  <c r="D127" i="2" l="1"/>
  <c r="C127" i="2" s="1"/>
  <c r="F127" i="2" s="1"/>
  <c r="D128" i="2" l="1"/>
  <c r="C128" i="2" s="1"/>
  <c r="F128" i="2" s="1"/>
  <c r="D129" i="2" l="1"/>
  <c r="C129" i="2" s="1"/>
  <c r="F129" i="2" s="1"/>
  <c r="D130" i="2" l="1"/>
  <c r="C130" i="2" s="1"/>
  <c r="F130" i="2" s="1"/>
  <c r="D131" i="2" l="1"/>
  <c r="C131" i="2" s="1"/>
  <c r="F131" i="2" s="1"/>
  <c r="D132" i="2" l="1"/>
  <c r="C132" i="2" s="1"/>
  <c r="F132" i="2" s="1"/>
  <c r="F133" i="2" s="1"/>
</calcChain>
</file>

<file path=xl/sharedStrings.xml><?xml version="1.0" encoding="utf-8"?>
<sst xmlns="http://schemas.openxmlformats.org/spreadsheetml/2006/main" count="174" uniqueCount="62">
  <si>
    <t>t</t>
  </si>
  <si>
    <t>y</t>
  </si>
  <si>
    <t>y'</t>
  </si>
  <si>
    <t>-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</si>
  <si>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</si>
  <si>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</si>
  <si>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</si>
  <si>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</si>
  <si>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</si>
  <si>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</si>
  <si>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</si>
  <si>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</si>
  <si>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</si>
  <si>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Поиск минимума</t>
  </si>
  <si>
    <t>F(y ,u) dt</t>
  </si>
  <si>
    <t>u</t>
  </si>
  <si>
    <t>y(t) = y(t-1 )+ y'*dt</t>
  </si>
  <si>
    <t>y' = a3*y(t-1) + u(t)</t>
  </si>
  <si>
    <t>J(t)</t>
  </si>
  <si>
    <t>M(t)</t>
  </si>
  <si>
    <t>delta</t>
  </si>
  <si>
    <t>profit(t)</t>
  </si>
  <si>
    <t>Tax(t)</t>
  </si>
  <si>
    <t>CF(t)</t>
  </si>
  <si>
    <t>NPV</t>
  </si>
  <si>
    <t>M'(t)</t>
  </si>
  <si>
    <t>r</t>
  </si>
  <si>
    <t xml:space="preserve">dt </t>
  </si>
  <si>
    <t>u_min</t>
  </si>
  <si>
    <t xml:space="preserve"> u_max</t>
  </si>
  <si>
    <t xml:space="preserve">Поиск максимума </t>
  </si>
  <si>
    <t>(успешно найден)</t>
  </si>
  <si>
    <t>risk free rate</t>
  </si>
  <si>
    <t>Шок безрисковой ставки</t>
  </si>
  <si>
    <t>Когда нет шоков</t>
  </si>
  <si>
    <t>Шок налоговой ставки</t>
  </si>
  <si>
    <t>M(t)_1</t>
  </si>
  <si>
    <t>CF(t)_1</t>
  </si>
  <si>
    <t>M(t)_2</t>
  </si>
  <si>
    <t>CF(t)_2</t>
  </si>
  <si>
    <t>Шок нормы амортизации</t>
  </si>
  <si>
    <t>M(t)_3</t>
  </si>
  <si>
    <t>CF(t)_3</t>
  </si>
  <si>
    <t>r_dep</t>
  </si>
  <si>
    <t>r_dep_min</t>
  </si>
  <si>
    <t>r_dep_max</t>
  </si>
  <si>
    <t>r_cred_min</t>
  </si>
  <si>
    <t>r_cred_max</t>
  </si>
  <si>
    <t>disconted profits</t>
  </si>
  <si>
    <t>r_cred</t>
  </si>
  <si>
    <t>тут мы будем генерировать ставочки</t>
  </si>
  <si>
    <t>Симуляция 1</t>
  </si>
  <si>
    <t>L</t>
  </si>
  <si>
    <t>S</t>
  </si>
  <si>
    <t>K</t>
  </si>
  <si>
    <t>V</t>
  </si>
  <si>
    <t>C</t>
  </si>
  <si>
    <t>profit</t>
  </si>
  <si>
    <t>Симуляция 2</t>
  </si>
  <si>
    <t>Симуляция 3</t>
  </si>
  <si>
    <t>Симуляция 4</t>
  </si>
  <si>
    <t>Симуляция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</si>
</sst>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0" xfId="0" applyNumberFormat="1" applyFill="1"/>
    <xf numFmtId="0" fontId="0" fillId="0" borderId="1" xfId="0" applyFill="1" applyBorder="1"/>
    <xf numFmtId="0" fontId="0" fillId="0" borderId="3" xfId="0" applyBorder="1"/>
    <xf numFmtId="0" fontId="0" fillId="0" borderId="7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Fill="1" applyAlignment="1"/>
    <xf numFmtId="0" fontId="0" fillId="0" borderId="0" xfId="0" applyFill="1"/>
    <xf numFmtId="0" fontId="0" fillId="6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0" borderId="6" xfId="0" applyBorder="1"/>
    <xf numFmtId="0" fontId="0" fillId="4" borderId="6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(min)'!$C$31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(min)'!$C$32:$C$132</c:f>
              <c:numCache>
                <c:formatCode>General</c:formatCode>
                <c:ptCount val="101"/>
                <c:pt idx="0">
                  <c:v>12</c:v>
                </c:pt>
                <c:pt idx="1">
                  <c:v>19.899999999999999</c:v>
                </c:pt>
                <c:pt idx="2">
                  <c:v>33.013999999999996</c:v>
                </c:pt>
                <c:pt idx="3">
                  <c:v>54.783239999999992</c:v>
                </c:pt>
                <c:pt idx="4">
                  <c:v>90.920178399999998</c:v>
                </c:pt>
                <c:pt idx="5">
                  <c:v>150.90749614399999</c:v>
                </c:pt>
                <c:pt idx="6">
                  <c:v>250.48644359904</c:v>
                </c:pt>
                <c:pt idx="7">
                  <c:v>415.78749637440637</c:v>
                </c:pt>
                <c:pt idx="8">
                  <c:v>690.1872439815146</c:v>
                </c:pt>
                <c:pt idx="9">
                  <c:v>1145.6908250093143</c:v>
                </c:pt>
                <c:pt idx="10">
                  <c:v>1901.8267695154616</c:v>
                </c:pt>
                <c:pt idx="11">
                  <c:v>3157.0124373956664</c:v>
                </c:pt>
                <c:pt idx="12">
                  <c:v>5240.6206460768062</c:v>
                </c:pt>
                <c:pt idx="13">
                  <c:v>8699.4102724874974</c:v>
                </c:pt>
                <c:pt idx="14">
                  <c:v>14441.001052329246</c:v>
                </c:pt>
                <c:pt idx="15">
                  <c:v>23972.041746866547</c:v>
                </c:pt>
                <c:pt idx="16">
                  <c:v>39793.569299798466</c:v>
                </c:pt>
                <c:pt idx="17">
                  <c:v>66057.305037665457</c:v>
                </c:pt>
                <c:pt idx="18">
                  <c:v>109655.10636252466</c:v>
                </c:pt>
                <c:pt idx="19">
                  <c:v>182027.45656179095</c:v>
                </c:pt>
                <c:pt idx="20">
                  <c:v>302165.55789257295</c:v>
                </c:pt>
                <c:pt idx="21">
                  <c:v>501594.80610167107</c:v>
                </c:pt>
                <c:pt idx="22">
                  <c:v>832647.35812877398</c:v>
                </c:pt>
                <c:pt idx="23">
                  <c:v>1382194.5944937649</c:v>
                </c:pt>
                <c:pt idx="24">
                  <c:v>2294443.0149258315</c:v>
                </c:pt>
                <c:pt idx="25">
                  <c:v>3808775.3973727645</c:v>
                </c:pt>
                <c:pt idx="26">
                  <c:v>6322567.1546392525</c:v>
                </c:pt>
                <c:pt idx="27">
                  <c:v>10495461.474296128</c:v>
                </c:pt>
                <c:pt idx="28">
                  <c:v>17422466.045595277</c:v>
                </c:pt>
                <c:pt idx="29">
                  <c:v>28921293.634813052</c:v>
                </c:pt>
                <c:pt idx="30">
                  <c:v>48009347.433024481</c:v>
                </c:pt>
                <c:pt idx="31">
                  <c:v>79695516.738666773</c:v>
                </c:pt>
                <c:pt idx="32">
                  <c:v>132294557.78613386</c:v>
                </c:pt>
                <c:pt idx="33">
                  <c:v>219608965.92498207</c:v>
                </c:pt>
                <c:pt idx="34">
                  <c:v>364550883.435462</c:v>
                </c:pt>
                <c:pt idx="35">
                  <c:v>605154466.50278306</c:v>
                </c:pt>
                <c:pt idx="36">
                  <c:v>1004556414.3946199</c:v>
                </c:pt>
                <c:pt idx="37">
                  <c:v>1667563647.8950691</c:v>
                </c:pt>
                <c:pt idx="38">
                  <c:v>2768155655.5058146</c:v>
                </c:pt>
                <c:pt idx="39">
                  <c:v>4595138388.1396523</c:v>
                </c:pt>
                <c:pt idx="40">
                  <c:v>7627929724.3118229</c:v>
                </c:pt>
                <c:pt idx="41">
                  <c:v>12662363342.357626</c:v>
                </c:pt>
                <c:pt idx="42">
                  <c:v>21019523148.31366</c:v>
                </c:pt>
                <c:pt idx="43">
                  <c:v>34892408426.200676</c:v>
                </c:pt>
                <c:pt idx="44">
                  <c:v>57921397987.493118</c:v>
                </c:pt>
                <c:pt idx="45">
                  <c:v>96149520659.238586</c:v>
                </c:pt>
                <c:pt idx="46">
                  <c:v>159608204294.33606</c:v>
                </c:pt>
                <c:pt idx="47">
                  <c:v>264949619128.59784</c:v>
                </c:pt>
                <c:pt idx="48">
                  <c:v>439816367753.47241</c:v>
                </c:pt>
                <c:pt idx="49">
                  <c:v>730095170470.76416</c:v>
                </c:pt>
                <c:pt idx="50">
                  <c:v>1211957982981.4685</c:v>
                </c:pt>
                <c:pt idx="51">
                  <c:v>2011850251749.2378</c:v>
                </c:pt>
                <c:pt idx="52">
                  <c:v>3339671417903.7344</c:v>
                </c:pt>
                <c:pt idx="53">
                  <c:v>5543854553720.1992</c:v>
                </c:pt>
                <c:pt idx="54">
                  <c:v>9202798559175.5313</c:v>
                </c:pt>
                <c:pt idx="55">
                  <c:v>15276645608231.383</c:v>
                </c:pt>
                <c:pt idx="56">
                  <c:v>25359231709664.094</c:v>
                </c:pt>
                <c:pt idx="57">
                  <c:v>42096324638042.398</c:v>
                </c:pt>
                <c:pt idx="58">
                  <c:v>69879898899150.383</c:v>
                </c:pt>
                <c:pt idx="59">
                  <c:v>116000632172589.63</c:v>
                </c:pt>
                <c:pt idx="60">
                  <c:v>192561049406498.78</c:v>
                </c:pt>
                <c:pt idx="61">
                  <c:v>319651342014788</c:v>
                </c:pt>
                <c:pt idx="62">
                  <c:v>530621227744548.13</c:v>
                </c:pt>
                <c:pt idx="63">
                  <c:v>880831238055949.88</c:v>
                </c:pt>
                <c:pt idx="64">
                  <c:v>1462179855172876.8</c:v>
                </c:pt>
                <c:pt idx="65">
                  <c:v>2427218559586975.5</c:v>
                </c:pt>
                <c:pt idx="66">
                  <c:v>4029182808914379</c:v>
                </c:pt>
                <c:pt idx="67">
                  <c:v>6688443462797870</c:v>
                </c:pt>
                <c:pt idx="68">
                  <c:v>1.1102816148244464E+16</c:v>
                </c:pt>
                <c:pt idx="69">
                  <c:v>1.8430674806085812E+16</c:v>
                </c:pt>
                <c:pt idx="70">
                  <c:v>3.0594920178102448E+16</c:v>
                </c:pt>
                <c:pt idx="71">
                  <c:v>5.0787567495650064E+16</c:v>
                </c:pt>
                <c:pt idx="72">
                  <c:v>8.4307362042779104E+16</c:v>
                </c:pt>
                <c:pt idx="73">
                  <c:v>1.3995022099101331E+17</c:v>
                </c:pt>
                <c:pt idx="74">
                  <c:v>2.3231736684508211E+17</c:v>
                </c:pt>
                <c:pt idx="75">
                  <c:v>3.8564682896283629E+17</c:v>
                </c:pt>
                <c:pt idx="76">
                  <c:v>6.4017373607830822E+17</c:v>
                </c:pt>
                <c:pt idx="77">
                  <c:v>1.0626884018899917E+18</c:v>
                </c:pt>
                <c:pt idx="78">
                  <c:v>1.7640627471373862E+18</c:v>
                </c:pt>
                <c:pt idx="79">
                  <c:v>2.9283441602480609E+18</c:v>
                </c:pt>
                <c:pt idx="80">
                  <c:v>4.8610513060117811E+18</c:v>
                </c:pt>
                <c:pt idx="81">
                  <c:v>8.0693451679795569E+18</c:v>
                </c:pt>
                <c:pt idx="82">
                  <c:v>1.3395112978846065E+19</c:v>
                </c:pt>
                <c:pt idx="83">
                  <c:v>2.223588754488447E+19</c:v>
                </c:pt>
                <c:pt idx="84">
                  <c:v>3.6911573324508217E+19</c:v>
                </c:pt>
                <c:pt idx="85">
                  <c:v>6.127321171868364E+19</c:v>
                </c:pt>
                <c:pt idx="86">
                  <c:v>1.0171353145301484E+20</c:v>
                </c:pt>
                <c:pt idx="87">
                  <c:v>1.6884446221200464E+20</c:v>
                </c:pt>
                <c:pt idx="88">
                  <c:v>2.8028180727192768E+20</c:v>
                </c:pt>
                <c:pt idx="89">
                  <c:v>4.6526780007139993E+20</c:v>
                </c:pt>
                <c:pt idx="90">
                  <c:v>7.7234454811852381E+20</c:v>
                </c:pt>
                <c:pt idx="91">
                  <c:v>1.2820919498767495E+21</c:v>
                </c:pt>
                <c:pt idx="92">
                  <c:v>2.1282726367954042E+21</c:v>
                </c:pt>
                <c:pt idx="93">
                  <c:v>3.5329325770803711E+21</c:v>
                </c:pt>
                <c:pt idx="94">
                  <c:v>5.8646680779534159E+21</c:v>
                </c:pt>
                <c:pt idx="95">
                  <c:v>9.7353490094026717E+21</c:v>
                </c:pt>
                <c:pt idx="96">
                  <c:v>1.6160679355608436E+22</c:v>
                </c:pt>
                <c:pt idx="97">
                  <c:v>2.6826727730310004E+22</c:v>
                </c:pt>
                <c:pt idx="98">
                  <c:v>4.453236803231461E+22</c:v>
                </c:pt>
                <c:pt idx="99">
                  <c:v>7.3923730933642252E+22</c:v>
                </c:pt>
                <c:pt idx="100">
                  <c:v>1.2271339334984615E+23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5-4C31-B71C-A2F880C2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39391"/>
        <c:axId val="476847711"/>
      </c:lineChart>
      <c:catAx>
        <c:axId val="476839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47711"/>
        <c:crosses val="autoZero"/>
        <c:auto val="1"/>
        <c:lblAlgn val="ctr"/>
        <c:lblOffset val="100"/>
        <c:noMultiLvlLbl val="0"/>
      </c:catAx>
      <c:valAx>
        <c:axId val="476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'3'!$I$39</c:f>
              <c:strCache>
                <c:ptCount val="1"/>
                <c:pt idx="0">
                  <c:v>CF(t)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'3'!$I$40:$I$100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404.65793366176877</c:v>
                </c:pt>
                <c:pt idx="10">
                  <c:v>821.49508504706091</c:v>
                </c:pt>
                <c:pt idx="11">
                  <c:v>1039.0084463116173</c:v>
                </c:pt>
                <c:pt idx="12">
                  <c:v>1145.5721154121341</c:v>
                </c:pt>
                <c:pt idx="13">
                  <c:v>1191.2799052518869</c:v>
                </c:pt>
                <c:pt idx="14">
                  <c:v>1205.1965094777486</c:v>
                </c:pt>
                <c:pt idx="15">
                  <c:v>1204.062018163102</c:v>
                </c:pt>
                <c:pt idx="16">
                  <c:v>1197.1939516870407</c:v>
                </c:pt>
                <c:pt idx="17">
                  <c:v>1189.4409618510306</c:v>
                </c:pt>
                <c:pt idx="18">
                  <c:v>1183.0216961668355</c:v>
                </c:pt>
                <c:pt idx="19">
                  <c:v>1178.671943682888</c:v>
                </c:pt>
                <c:pt idx="20">
                  <c:v>1176.3565821546422</c:v>
                </c:pt>
                <c:pt idx="21">
                  <c:v>1175.6959239185899</c:v>
                </c:pt>
                <c:pt idx="22">
                  <c:v>1176.2063451623649</c:v>
                </c:pt>
                <c:pt idx="23">
                  <c:v>1177.4294564035467</c:v>
                </c:pt>
                <c:pt idx="24">
                  <c:v>1178.9894311611686</c:v>
                </c:pt>
                <c:pt idx="25">
                  <c:v>1180.6099004659834</c:v>
                </c:pt>
                <c:pt idx="26">
                  <c:v>1182.1110456926247</c:v>
                </c:pt>
                <c:pt idx="27">
                  <c:v>1183.3941019635308</c:v>
                </c:pt>
                <c:pt idx="28">
                  <c:v>1184.4232951682611</c:v>
                </c:pt>
                <c:pt idx="29">
                  <c:v>1185.2101407362231</c:v>
                </c:pt>
                <c:pt idx="30">
                  <c:v>1185.7949217043756</c:v>
                </c:pt>
                <c:pt idx="31">
                  <c:v>1186.2321740835675</c:v>
                </c:pt>
                <c:pt idx="32">
                  <c:v>1186.5795448010103</c:v>
                </c:pt>
                <c:pt idx="33">
                  <c:v>1186.8830392016052</c:v>
                </c:pt>
                <c:pt idx="34">
                  <c:v>1187.1649581540007</c:v>
                </c:pt>
                <c:pt idx="35">
                  <c:v>1187.411278931665</c:v>
                </c:pt>
                <c:pt idx="36">
                  <c:v>1187.5549802099217</c:v>
                </c:pt>
                <c:pt idx="37">
                  <c:v>1187.4641611081374</c:v>
                </c:pt>
                <c:pt idx="38">
                  <c:v>1186.9262603193533</c:v>
                </c:pt>
                <c:pt idx="39">
                  <c:v>1185.6431308210701</c:v>
                </c:pt>
                <c:pt idx="40">
                  <c:v>1183.2392865292584</c:v>
                </c:pt>
                <c:pt idx="41">
                  <c:v>1179.2948018888412</c:v>
                </c:pt>
                <c:pt idx="42">
                  <c:v>1173.4283420415968</c:v>
                </c:pt>
                <c:pt idx="43">
                  <c:v>1165.4551786301702</c:v>
                </c:pt>
                <c:pt idx="44">
                  <c:v>1155.6653560703653</c:v>
                </c:pt>
                <c:pt idx="45">
                  <c:v>1145.2905010761674</c:v>
                </c:pt>
                <c:pt idx="46">
                  <c:v>1137.2488467427713</c:v>
                </c:pt>
                <c:pt idx="47">
                  <c:v>1137.3144738248861</c:v>
                </c:pt>
                <c:pt idx="48">
                  <c:v>1155.9325723837987</c:v>
                </c:pt>
                <c:pt idx="49">
                  <c:v>1211.0450161818487</c:v>
                </c:pt>
                <c:pt idx="50">
                  <c:v>1332.5875627113828</c:v>
                </c:pt>
                <c:pt idx="51">
                  <c:v>1569.9499889335334</c:v>
                </c:pt>
                <c:pt idx="52">
                  <c:v>2005.2778853955181</c:v>
                </c:pt>
                <c:pt idx="53">
                  <c:v>2655.5218245996889</c:v>
                </c:pt>
                <c:pt idx="54">
                  <c:v>2380.3516893725723</c:v>
                </c:pt>
                <c:pt idx="55">
                  <c:v>2133.6951979119995</c:v>
                </c:pt>
                <c:pt idx="56">
                  <c:v>1912.5977131525206</c:v>
                </c:pt>
                <c:pt idx="57">
                  <c:v>1714.4107630442916</c:v>
                </c:pt>
                <c:pt idx="58">
                  <c:v>1536.7603151618571</c:v>
                </c:pt>
                <c:pt idx="59">
                  <c:v>1377.5183387572763</c:v>
                </c:pt>
                <c:pt idx="60">
                  <c:v>1234.7773136064814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A-4BE0-BAFF-2E024E2F6FE0}"/>
            </c:ext>
          </c:extLst>
        </c:ser>
        <c:ser>
          <c:idx val="1"/>
          <c:order val="1"/>
          <c:tx>
            <c:strRef>
              <c:f>'3'!$I$186</c:f>
              <c:strCache>
                <c:ptCount val="1"/>
                <c:pt idx="0">
                  <c:v>CF(t)_2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'3'!$B$188:$B$247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'3'!$I$188:$I$247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234.39923088359137</c:v>
                </c:pt>
                <c:pt idx="9">
                  <c:v>832.43181328856554</c:v>
                </c:pt>
                <c:pt idx="10">
                  <c:v>1125.0924066353073</c:v>
                </c:pt>
                <c:pt idx="11">
                  <c:v>1255.9259168614503</c:v>
                </c:pt>
                <c:pt idx="12">
                  <c:v>1303.0073023699065</c:v>
                </c:pt>
                <c:pt idx="13">
                  <c:v>1309.8186147159936</c:v>
                </c:pt>
                <c:pt idx="14">
                  <c:v>1300.1789347874524</c:v>
                </c:pt>
                <c:pt idx="15">
                  <c:v>1286.4420016288339</c:v>
                </c:pt>
                <c:pt idx="16">
                  <c:v>1274.3358860657372</c:v>
                </c:pt>
                <c:pt idx="17">
                  <c:v>1265.9030270046874</c:v>
                </c:pt>
                <c:pt idx="18">
                  <c:v>1261.2833289312975</c:v>
                </c:pt>
                <c:pt idx="19">
                  <c:v>1259.7706672592835</c:v>
                </c:pt>
                <c:pt idx="20">
                  <c:v>1260.3998051992398</c:v>
                </c:pt>
                <c:pt idx="21">
                  <c:v>1262.2556342170151</c:v>
                </c:pt>
                <c:pt idx="22">
                  <c:v>1264.6035125149906</c:v>
                </c:pt>
                <c:pt idx="23">
                  <c:v>1266.9274543480399</c:v>
                </c:pt>
                <c:pt idx="24">
                  <c:v>1268.9137380940033</c:v>
                </c:pt>
                <c:pt idx="25">
                  <c:v>1270.417891578169</c:v>
                </c:pt>
                <c:pt idx="26">
                  <c:v>1271.4219269905575</c:v>
                </c:pt>
                <c:pt idx="27">
                  <c:v>1271.9947407147986</c:v>
                </c:pt>
                <c:pt idx="28">
                  <c:v>1272.2617415942771</c:v>
                </c:pt>
                <c:pt idx="29">
                  <c:v>1272.3740002582153</c:v>
                </c:pt>
                <c:pt idx="30">
                  <c:v>1272.4940408690745</c:v>
                </c:pt>
                <c:pt idx="31">
                  <c:v>1272.7741534723327</c:v>
                </c:pt>
                <c:pt idx="32">
                  <c:v>1273.3439879157322</c:v>
                </c:pt>
                <c:pt idx="33">
                  <c:v>1274.296209406162</c:v>
                </c:pt>
                <c:pt idx="34">
                  <c:v>1275.6654342183169</c:v>
                </c:pt>
                <c:pt idx="35">
                  <c:v>1277.4081882520502</c:v>
                </c:pt>
                <c:pt idx="36">
                  <c:v>1279.3753171301144</c:v>
                </c:pt>
                <c:pt idx="37">
                  <c:v>1281.278005762686</c:v>
                </c:pt>
                <c:pt idx="38">
                  <c:v>1282.6650721178096</c:v>
                </c:pt>
                <c:pt idx="39">
                  <c:v>1282.897310561154</c:v>
                </c:pt>
                <c:pt idx="40">
                  <c:v>1281.1622666909652</c:v>
                </c:pt>
                <c:pt idx="41">
                  <c:v>1276.5361895506348</c:v>
                </c:pt>
                <c:pt idx="42">
                  <c:v>1268.1509932216184</c:v>
                </c:pt>
                <c:pt idx="43">
                  <c:v>1255.5264268688888</c:v>
                </c:pt>
                <c:pt idx="44">
                  <c:v>1239.1693825306402</c:v>
                </c:pt>
                <c:pt idx="45">
                  <c:v>1221.5943155965058</c:v>
                </c:pt>
                <c:pt idx="46">
                  <c:v>1208.9771538544385</c:v>
                </c:pt>
                <c:pt idx="47">
                  <c:v>1213.8122076552127</c:v>
                </c:pt>
                <c:pt idx="48">
                  <c:v>1259.1463016873199</c:v>
                </c:pt>
                <c:pt idx="49">
                  <c:v>1385.468617014292</c:v>
                </c:pt>
                <c:pt idx="50">
                  <c:v>1662.3878207525224</c:v>
                </c:pt>
                <c:pt idx="51">
                  <c:v>2209.8777949758096</c:v>
                </c:pt>
                <c:pt idx="52">
                  <c:v>2859.4440423891583</c:v>
                </c:pt>
                <c:pt idx="53">
                  <c:v>2563.1431057786272</c:v>
                </c:pt>
                <c:pt idx="54">
                  <c:v>2297.5454260721622</c:v>
                </c:pt>
                <c:pt idx="55">
                  <c:v>2059.4694743981377</c:v>
                </c:pt>
                <c:pt idx="56">
                  <c:v>1846.0633978535841</c:v>
                </c:pt>
                <c:pt idx="57">
                  <c:v>1654.7708578640966</c:v>
                </c:pt>
                <c:pt idx="58">
                  <c:v>1483.3004084367053</c:v>
                </c:pt>
                <c:pt idx="59">
                  <c:v>1329.5980474954654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8A-4BE0-BAFF-2E024E2F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42751"/>
        <c:axId val="1135541503"/>
      </c:scatterChart>
      <c:valAx>
        <c:axId val="11355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1503"/>
        <c:crosses val="autoZero"/>
        <c:crossBetween val="midCat"/>
      </c:valAx>
      <c:valAx>
        <c:axId val="113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'3'!$D$39</c:f>
              <c:strCache>
                <c:ptCount val="1"/>
                <c:pt idx="0">
                  <c:v>M(t)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'3'!$D$40:$D$100</c:f>
              <c:numCache>
                <c:formatCode>General</c:formatCode>
                <c:ptCount val="61"/>
                <c:pt idx="0">
                  <c:v>1383</c:v>
                </c:pt>
                <c:pt idx="1">
                  <c:v>2021.1622937490627</c:v>
                </c:pt>
                <c:pt idx="2">
                  <c:v>2775.0347155523173</c:v>
                </c:pt>
                <c:pt idx="3">
                  <c:v>3631.7534490724574</c:v>
                </c:pt>
                <c:pt idx="4">
                  <c:v>4576.8030802516842</c:v>
                </c:pt>
                <c:pt idx="5">
                  <c:v>5595.1300237852793</c:v>
                </c:pt>
                <c:pt idx="6">
                  <c:v>6671.9036717171211</c:v>
                </c:pt>
                <c:pt idx="7">
                  <c:v>7793.0163902991708</c:v>
                </c:pt>
                <c:pt idx="8">
                  <c:v>8945.3931269966524</c:v>
                </c:pt>
                <c:pt idx="9">
                  <c:v>9712.5061918660504</c:v>
                </c:pt>
                <c:pt idx="10">
                  <c:v>10069.672164999083</c:v>
                </c:pt>
                <c:pt idx="11">
                  <c:v>10211.073700286186</c:v>
                </c:pt>
                <c:pt idx="12">
                  <c:v>10246.363008745238</c:v>
                </c:pt>
                <c:pt idx="13">
                  <c:v>10236.036404774663</c:v>
                </c:pt>
                <c:pt idx="14">
                  <c:v>10211.767163660066</c:v>
                </c:pt>
                <c:pt idx="15">
                  <c:v>10188.568454297852</c:v>
                </c:pt>
                <c:pt idx="16">
                  <c:v>10172.173020216584</c:v>
                </c:pt>
                <c:pt idx="17">
                  <c:v>10163.482625772733</c:v>
                </c:pt>
                <c:pt idx="18">
                  <c:v>10161.185354126692</c:v>
                </c:pt>
                <c:pt idx="19">
                  <c:v>10163.230839925873</c:v>
                </c:pt>
                <c:pt idx="20">
                  <c:v>10167.597917341056</c:v>
                </c:pt>
                <c:pt idx="21">
                  <c:v>10172.638860611038</c:v>
                </c:pt>
                <c:pt idx="22">
                  <c:v>10177.184469988229</c:v>
                </c:pt>
                <c:pt idx="23">
                  <c:v>10180.52042761604</c:v>
                </c:pt>
                <c:pt idx="24">
                  <c:v>10182.306200571486</c:v>
                </c:pt>
                <c:pt idx="25">
                  <c:v>10182.476714482618</c:v>
                </c:pt>
                <c:pt idx="26">
                  <c:v>10181.146579555862</c:v>
                </c:pt>
                <c:pt idx="27">
                  <c:v>10178.529511020013</c:v>
                </c:pt>
                <c:pt idx="28">
                  <c:v>10174.875586119269</c:v>
                </c:pt>
                <c:pt idx="29">
                  <c:v>10170.424040057649</c:v>
                </c:pt>
                <c:pt idx="30">
                  <c:v>10165.374464902998</c:v>
                </c:pt>
                <c:pt idx="31">
                  <c:v>10159.872449397699</c:v>
                </c:pt>
                <c:pt idx="32">
                  <c:v>10154.006320538712</c:v>
                </c:pt>
                <c:pt idx="33">
                  <c:v>10147.81862383105</c:v>
                </c:pt>
                <c:pt idx="34">
                  <c:v>10141.329694571577</c:v>
                </c:pt>
                <c:pt idx="35">
                  <c:v>10134.573915404695</c:v>
                </c:pt>
                <c:pt idx="36">
                  <c:v>10127.652761863115</c:v>
                </c:pt>
                <c:pt idx="37">
                  <c:v>10120.799906410633</c:v>
                </c:pt>
                <c:pt idx="38">
                  <c:v>10114.462336192477</c:v>
                </c:pt>
                <c:pt idx="39">
                  <c:v>10109.386699636505</c:v>
                </c:pt>
                <c:pt idx="40">
                  <c:v>10106.697737283539</c:v>
                </c:pt>
                <c:pt idx="41">
                  <c:v>10107.944092990407</c:v>
                </c:pt>
                <c:pt idx="42">
                  <c:v>10115.061163379025</c:v>
                </c:pt>
                <c:pt idx="43">
                  <c:v>10130.175493326087</c:v>
                </c:pt>
                <c:pt idx="44">
                  <c:v>10155.129688948633</c:v>
                </c:pt>
                <c:pt idx="45">
                  <c:v>10190.538009256154</c:v>
                </c:pt>
                <c:pt idx="46">
                  <c:v>10234.093319837615</c:v>
                </c:pt>
                <c:pt idx="47">
                  <c:v>10277.70113714577</c:v>
                </c:pt>
                <c:pt idx="48">
                  <c:v>10302.796561166038</c:v>
                </c:pt>
                <c:pt idx="49">
                  <c:v>10272.83469951959</c:v>
                </c:pt>
                <c:pt idx="50">
                  <c:v>10121.263958171357</c:v>
                </c:pt>
                <c:pt idx="51">
                  <c:v>9731.904200742285</c:v>
                </c:pt>
                <c:pt idx="52">
                  <c:v>8905.4052622181316</c:v>
                </c:pt>
                <c:pt idx="53">
                  <c:v>7421.1710518484433</c:v>
                </c:pt>
                <c:pt idx="54">
                  <c:v>6184.3092098737034</c:v>
                </c:pt>
                <c:pt idx="55">
                  <c:v>5153.5910082280861</c:v>
                </c:pt>
                <c:pt idx="56">
                  <c:v>4294.6591735234051</c:v>
                </c:pt>
                <c:pt idx="57">
                  <c:v>3578.8826446028379</c:v>
                </c:pt>
                <c:pt idx="58">
                  <c:v>2982.4022038356984</c:v>
                </c:pt>
                <c:pt idx="59">
                  <c:v>2485.3351698630818</c:v>
                </c:pt>
                <c:pt idx="60">
                  <c:v>2071.1126415525682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7-474F-9234-14B8C95DB8C5}"/>
            </c:ext>
          </c:extLst>
        </c:ser>
        <c:ser>
          <c:idx val="1"/>
          <c:order val="1"/>
          <c:tx>
            <c:strRef>
              <c:f>'3'!$D$259</c:f>
              <c:strCache>
                <c:ptCount val="1"/>
                <c:pt idx="0">
                  <c:v>M(t)_3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'3'!$B$260:$B$320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'3'!$D$260:$D$320</c:f>
              <c:numCache>
                <c:formatCode>General</c:formatCode>
                <c:ptCount val="61"/>
                <c:pt idx="0">
                  <c:v>1383</c:v>
                </c:pt>
                <c:pt idx="1">
                  <c:v>1704.2704689211466</c:v>
                </c:pt>
                <c:pt idx="2">
                  <c:v>1826.6262932291156</c:v>
                </c:pt>
                <c:pt idx="3">
                  <c:v>1860.2366159237677</c:v>
                </c:pt>
                <c:pt idx="4">
                  <c:v>1856.5220379068028</c:v>
                </c:pt>
                <c:pt idx="5">
                  <c:v>1842.4805659482317</c:v>
                </c:pt>
                <c:pt idx="6">
                  <c:v>1830.3897893974397</c:v>
                </c:pt>
                <c:pt idx="7">
                  <c:v>1823.943788948362</c:v>
                </c:pt>
                <c:pt idx="8">
                  <c:v>1822.5808405039411</c:v>
                </c:pt>
                <c:pt idx="9">
                  <c:v>1824.4094462514395</c:v>
                </c:pt>
                <c:pt idx="10">
                  <c:v>1827.8112903600347</c:v>
                </c:pt>
                <c:pt idx="11">
                  <c:v>1831.8475941894089</c:v>
                </c:pt>
                <c:pt idx="12">
                  <c:v>1835.8723772956282</c:v>
                </c:pt>
                <c:pt idx="13">
                  <c:v>1839.1056559896786</c:v>
                </c:pt>
                <c:pt idx="14">
                  <c:v>1840.8185883588758</c:v>
                </c:pt>
                <c:pt idx="15">
                  <c:v>1840.9042096415683</c:v>
                </c:pt>
                <c:pt idx="16">
                  <c:v>1840.021297518937</c:v>
                </c:pt>
                <c:pt idx="17">
                  <c:v>1839.0944203882113</c:v>
                </c:pt>
                <c:pt idx="18">
                  <c:v>1838.7320772242681</c:v>
                </c:pt>
                <c:pt idx="19">
                  <c:v>1839.0222007043212</c:v>
                </c:pt>
                <c:pt idx="20">
                  <c:v>1839.6828841445476</c:v>
                </c:pt>
                <c:pt idx="21">
                  <c:v>1840.3230717555655</c:v>
                </c:pt>
                <c:pt idx="22">
                  <c:v>1840.6401796963216</c:v>
                </c:pt>
                <c:pt idx="23">
                  <c:v>1840.5022267127551</c:v>
                </c:pt>
                <c:pt idx="24">
                  <c:v>1839.9392856080153</c:v>
                </c:pt>
                <c:pt idx="25">
                  <c:v>1839.0889060168363</c:v>
                </c:pt>
                <c:pt idx="26">
                  <c:v>1838.1312487470332</c:v>
                </c:pt>
                <c:pt idx="27">
                  <c:v>1837.235772064058</c:v>
                </c:pt>
                <c:pt idx="28">
                  <c:v>1836.5265294165133</c:v>
                </c:pt>
                <c:pt idx="29">
                  <c:v>1836.0676891952476</c:v>
                </c:pt>
                <c:pt idx="30">
                  <c:v>1835.8640352691323</c:v>
                </c:pt>
                <c:pt idx="31">
                  <c:v>1835.8736791524025</c:v>
                </c:pt>
                <c:pt idx="32">
                  <c:v>1836.0261352757138</c:v>
                </c:pt>
                <c:pt idx="33">
                  <c:v>1836.2427748999844</c:v>
                </c:pt>
                <c:pt idx="34">
                  <c:v>1836.4561379450556</c:v>
                </c:pt>
                <c:pt idx="35">
                  <c:v>1836.6247642996564</c:v>
                </c:pt>
                <c:pt idx="36">
                  <c:v>1836.7429963072636</c:v>
                </c:pt>
                <c:pt idx="37">
                  <c:v>1836.8422152069179</c:v>
                </c:pt>
                <c:pt idx="38">
                  <c:v>1836.9846393212613</c:v>
                </c:pt>
                <c:pt idx="39">
                  <c:v>1837.2486550310778</c:v>
                </c:pt>
                <c:pt idx="40">
                  <c:v>1837.7070081387719</c:v>
                </c:pt>
                <c:pt idx="41">
                  <c:v>1838.4004655325753</c:v>
                </c:pt>
                <c:pt idx="42">
                  <c:v>1839.3113262210995</c:v>
                </c:pt>
                <c:pt idx="43">
                  <c:v>1840.3436958520808</c:v>
                </c:pt>
                <c:pt idx="44">
                  <c:v>1841.3210434944428</c:v>
                </c:pt>
                <c:pt idx="45">
                  <c:v>1842.0158477942491</c:v>
                </c:pt>
                <c:pt idx="46">
                  <c:v>1842.2285671320301</c:v>
                </c:pt>
                <c:pt idx="47">
                  <c:v>1841.9327950315555</c:v>
                </c:pt>
                <c:pt idx="48">
                  <c:v>1841.4835066717653</c:v>
                </c:pt>
                <c:pt idx="49">
                  <c:v>1841.8421896354789</c:v>
                </c:pt>
                <c:pt idx="50">
                  <c:v>1844.6785746477485</c:v>
                </c:pt>
                <c:pt idx="51">
                  <c:v>1852.0641190904116</c:v>
                </c:pt>
                <c:pt idx="52">
                  <c:v>1865.2478903400879</c:v>
                </c:pt>
                <c:pt idx="53">
                  <c:v>1881.6014140727316</c:v>
                </c:pt>
                <c:pt idx="54">
                  <c:v>1887.9343162262933</c:v>
                </c:pt>
                <c:pt idx="55">
                  <c:v>1846.2523364933722</c:v>
                </c:pt>
                <c:pt idx="56">
                  <c:v>1662.3272638109361</c:v>
                </c:pt>
                <c:pt idx="57">
                  <c:v>1108.2181758739575</c:v>
                </c:pt>
                <c:pt idx="58">
                  <c:v>738.81211724930506</c:v>
                </c:pt>
                <c:pt idx="59">
                  <c:v>492.54141149953671</c:v>
                </c:pt>
                <c:pt idx="60">
                  <c:v>328.36094099969114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7-474F-9234-14B8C95D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9695"/>
        <c:axId val="1135283455"/>
      </c:scatterChart>
      <c:valAx>
        <c:axId val="11352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3455"/>
        <c:crosses val="autoZero"/>
        <c:crossBetween val="midCat"/>
      </c:valAx>
      <c:valAx>
        <c:axId val="11352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'3'!$I$39</c:f>
              <c:strCache>
                <c:ptCount val="1"/>
                <c:pt idx="0">
                  <c:v>CF(t)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'3'!$I$40:$I$100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404.65793366176877</c:v>
                </c:pt>
                <c:pt idx="10">
                  <c:v>821.49508504706091</c:v>
                </c:pt>
                <c:pt idx="11">
                  <c:v>1039.0084463116173</c:v>
                </c:pt>
                <c:pt idx="12">
                  <c:v>1145.5721154121341</c:v>
                </c:pt>
                <c:pt idx="13">
                  <c:v>1191.2799052518869</c:v>
                </c:pt>
                <c:pt idx="14">
                  <c:v>1205.1965094777486</c:v>
                </c:pt>
                <c:pt idx="15">
                  <c:v>1204.062018163102</c:v>
                </c:pt>
                <c:pt idx="16">
                  <c:v>1197.1939516870407</c:v>
                </c:pt>
                <c:pt idx="17">
                  <c:v>1189.4409618510306</c:v>
                </c:pt>
                <c:pt idx="18">
                  <c:v>1183.0216961668355</c:v>
                </c:pt>
                <c:pt idx="19">
                  <c:v>1178.671943682888</c:v>
                </c:pt>
                <c:pt idx="20">
                  <c:v>1176.3565821546422</c:v>
                </c:pt>
                <c:pt idx="21">
                  <c:v>1175.6959239185899</c:v>
                </c:pt>
                <c:pt idx="22">
                  <c:v>1176.2063451623649</c:v>
                </c:pt>
                <c:pt idx="23">
                  <c:v>1177.4294564035467</c:v>
                </c:pt>
                <c:pt idx="24">
                  <c:v>1178.9894311611686</c:v>
                </c:pt>
                <c:pt idx="25">
                  <c:v>1180.6099004659834</c:v>
                </c:pt>
                <c:pt idx="26">
                  <c:v>1182.1110456926247</c:v>
                </c:pt>
                <c:pt idx="27">
                  <c:v>1183.3941019635308</c:v>
                </c:pt>
                <c:pt idx="28">
                  <c:v>1184.4232951682611</c:v>
                </c:pt>
                <c:pt idx="29">
                  <c:v>1185.2101407362231</c:v>
                </c:pt>
                <c:pt idx="30">
                  <c:v>1185.7949217043756</c:v>
                </c:pt>
                <c:pt idx="31">
                  <c:v>1186.2321740835675</c:v>
                </c:pt>
                <c:pt idx="32">
                  <c:v>1186.5795448010103</c:v>
                </c:pt>
                <c:pt idx="33">
                  <c:v>1186.8830392016052</c:v>
                </c:pt>
                <c:pt idx="34">
                  <c:v>1187.1649581540007</c:v>
                </c:pt>
                <c:pt idx="35">
                  <c:v>1187.411278931665</c:v>
                </c:pt>
                <c:pt idx="36">
                  <c:v>1187.5549802099217</c:v>
                </c:pt>
                <c:pt idx="37">
                  <c:v>1187.4641611081374</c:v>
                </c:pt>
                <c:pt idx="38">
                  <c:v>1186.9262603193533</c:v>
                </c:pt>
                <c:pt idx="39">
                  <c:v>1185.6431308210701</c:v>
                </c:pt>
                <c:pt idx="40">
                  <c:v>1183.2392865292584</c:v>
                </c:pt>
                <c:pt idx="41">
                  <c:v>1179.2948018888412</c:v>
                </c:pt>
                <c:pt idx="42">
                  <c:v>1173.4283420415968</c:v>
                </c:pt>
                <c:pt idx="43">
                  <c:v>1165.4551786301702</c:v>
                </c:pt>
                <c:pt idx="44">
                  <c:v>1155.6653560703653</c:v>
                </c:pt>
                <c:pt idx="45">
                  <c:v>1145.2905010761674</c:v>
                </c:pt>
                <c:pt idx="46">
                  <c:v>1137.2488467427713</c:v>
                </c:pt>
                <c:pt idx="47">
                  <c:v>1137.3144738248861</c:v>
                </c:pt>
                <c:pt idx="48">
                  <c:v>1155.9325723837987</c:v>
                </c:pt>
                <c:pt idx="49">
                  <c:v>1211.0450161818487</c:v>
                </c:pt>
                <c:pt idx="50">
                  <c:v>1332.5875627113828</c:v>
                </c:pt>
                <c:pt idx="51">
                  <c:v>1569.9499889335334</c:v>
                </c:pt>
                <c:pt idx="52">
                  <c:v>2005.2778853955181</c:v>
                </c:pt>
                <c:pt idx="53">
                  <c:v>2655.5218245996889</c:v>
                </c:pt>
                <c:pt idx="54">
                  <c:v>2380.3516893725723</c:v>
                </c:pt>
                <c:pt idx="55">
                  <c:v>2133.6951979119995</c:v>
                </c:pt>
                <c:pt idx="56">
                  <c:v>1912.5977131525206</c:v>
                </c:pt>
                <c:pt idx="57">
                  <c:v>1714.4107630442916</c:v>
                </c:pt>
                <c:pt idx="58">
                  <c:v>1536.7603151618571</c:v>
                </c:pt>
                <c:pt idx="59">
                  <c:v>1377.5183387572763</c:v>
                </c:pt>
                <c:pt idx="60">
                  <c:v>1234.7773136064814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E-4FE1-81CF-356CBA8D7FB4}"/>
            </c:ext>
          </c:extLst>
        </c:ser>
        <c:ser>
          <c:idx val="1"/>
          <c:order val="1"/>
          <c:tx>
            <c:strRef>
              <c:f>'3'!$I$259</c:f>
              <c:strCache>
                <c:ptCount val="1"/>
                <c:pt idx="0">
                  <c:v>CF(t)_3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'3'!$B$261:$B$320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'3'!$I$261:$I$320</c:f>
              <c:numCache>
                <c:formatCode>General</c:formatCode>
                <c:ptCount val="60"/>
                <c:pt idx="0">
                  <c:v>86.391824827916025</c:v>
                </c:pt>
                <c:pt idx="1">
                  <c:v>294.20149896152964</c:v>
                </c:pt>
                <c:pt idx="2">
                  <c:v>383.98713955376968</c:v>
                </c:pt>
                <c:pt idx="3">
                  <c:v>421.39964509236631</c:v>
                </c:pt>
                <c:pt idx="4">
                  <c:v>431.72089121303213</c:v>
                </c:pt>
                <c:pt idx="5">
                  <c:v>429.73982559660328</c:v>
                </c:pt>
                <c:pt idx="6">
                  <c:v>424.05737989398949</c:v>
                </c:pt>
                <c:pt idx="7">
                  <c:v>418.94985276727004</c:v>
                </c:pt>
                <c:pt idx="8">
                  <c:v>415.75273031653467</c:v>
                </c:pt>
                <c:pt idx="9">
                  <c:v>414.18693112710673</c:v>
                </c:pt>
                <c:pt idx="10">
                  <c:v>413.56565313032809</c:v>
                </c:pt>
                <c:pt idx="11">
                  <c:v>413.59170686143091</c:v>
                </c:pt>
                <c:pt idx="12">
                  <c:v>414.39650982412638</c:v>
                </c:pt>
                <c:pt idx="13">
                  <c:v>415.92667901655511</c:v>
                </c:pt>
                <c:pt idx="14">
                  <c:v>417.55888414531398</c:v>
                </c:pt>
                <c:pt idx="15">
                  <c:v>418.52765655425765</c:v>
                </c:pt>
                <c:pt idx="16">
                  <c:v>418.56913128560575</c:v>
                </c:pt>
                <c:pt idx="17">
                  <c:v>418.00192174023391</c:v>
                </c:pt>
                <c:pt idx="18">
                  <c:v>417.34839205531136</c:v>
                </c:pt>
                <c:pt idx="19">
                  <c:v>416.97868402451081</c:v>
                </c:pt>
                <c:pt idx="20">
                  <c:v>417.00109693907677</c:v>
                </c:pt>
                <c:pt idx="21">
                  <c:v>417.32600378271013</c:v>
                </c:pt>
                <c:pt idx="22">
                  <c:v>417.78195868056378</c:v>
                </c:pt>
                <c:pt idx="23">
                  <c:v>418.20655879496007</c:v>
                </c:pt>
                <c:pt idx="24">
                  <c:v>418.49239953818005</c:v>
                </c:pt>
                <c:pt idx="25">
                  <c:v>418.5972197400132</c:v>
                </c:pt>
                <c:pt idx="26">
                  <c:v>418.53220834148465</c:v>
                </c:pt>
                <c:pt idx="27">
                  <c:v>418.34326657386907</c:v>
                </c:pt>
                <c:pt idx="28">
                  <c:v>418.0906778721951</c:v>
                </c:pt>
                <c:pt idx="29">
                  <c:v>417.83405754358478</c:v>
                </c:pt>
                <c:pt idx="30">
                  <c:v>417.62011830093866</c:v>
                </c:pt>
                <c:pt idx="31">
                  <c:v>417.47733650408554</c:v>
                </c:pt>
                <c:pt idx="32">
                  <c:v>417.41363336088091</c:v>
                </c:pt>
                <c:pt idx="33">
                  <c:v>417.41758959604272</c:v>
                </c:pt>
                <c:pt idx="34">
                  <c:v>417.46299230074794</c:v>
                </c:pt>
                <c:pt idx="35">
                  <c:v>417.5139106558895</c:v>
                </c:pt>
                <c:pt idx="36">
                  <c:v>417.53328992847105</c:v>
                </c:pt>
                <c:pt idx="37">
                  <c:v>417.49039120443138</c:v>
                </c:pt>
                <c:pt idx="38">
                  <c:v>417.36923830138551</c:v>
                </c:pt>
                <c:pt idx="39">
                  <c:v>417.17571019027764</c:v>
                </c:pt>
                <c:pt idx="40">
                  <c:v>416.9419987690552</c:v>
                </c:pt>
                <c:pt idx="41">
                  <c:v>416.7266735485249</c:v>
                </c:pt>
                <c:pt idx="42">
                  <c:v>416.60784070819489</c:v>
                </c:pt>
                <c:pt idx="43">
                  <c:v>416.66582244681092</c:v>
                </c:pt>
                <c:pt idx="44">
                  <c:v>416.95109603615344</c:v>
                </c:pt>
                <c:pt idx="45">
                  <c:v>417.43507953684866</c:v>
                </c:pt>
                <c:pt idx="46">
                  <c:v>417.94414518194856</c:v>
                </c:pt>
                <c:pt idx="47">
                  <c:v>418.09686214857072</c:v>
                </c:pt>
                <c:pt idx="48">
                  <c:v>417.28766445610313</c:v>
                </c:pt>
                <c:pt idx="49">
                  <c:v>414.81094264773151</c:v>
                </c:pt>
                <c:pt idx="50">
                  <c:v>410.26920424843627</c:v>
                </c:pt>
                <c:pt idx="51">
                  <c:v>404.48755496813055</c:v>
                </c:pt>
                <c:pt idx="52">
                  <c:v>401.3375896131837</c:v>
                </c:pt>
                <c:pt idx="53">
                  <c:v>411.36545144351874</c:v>
                </c:pt>
                <c:pt idx="54">
                  <c:v>459.37803613157234</c:v>
                </c:pt>
                <c:pt idx="55">
                  <c:v>601.58368611372066</c:v>
                </c:pt>
                <c:pt idx="56">
                  <c:v>970.03538997957878</c:v>
                </c:pt>
                <c:pt idx="57">
                  <c:v>760.55884884101567</c:v>
                </c:pt>
                <c:pt idx="58">
                  <c:v>596.31820501162179</c:v>
                </c:pt>
                <c:pt idx="59">
                  <c:v>467.54488777582424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E-4FE1-81CF-356CBA8D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42751"/>
        <c:axId val="1135541503"/>
      </c:scatterChart>
      <c:valAx>
        <c:axId val="11355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1503"/>
        <c:crosses val="autoZero"/>
        <c:crossBetween val="midCat"/>
      </c:valAx>
      <c:valAx>
        <c:axId val="113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'5'!$C$30</c:f>
              <c:strCache>
                <c:ptCount val="1"/>
                <c:pt idx="0">
                  <c:v>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'5'!$B$31:$B$79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'5'!$C$31:$C$79</c:f>
              <c:numCache>
                <c:formatCode>General</c:formatCode>
                <c:ptCount val="49"/>
                <c:pt idx="0">
                  <c:v>1236</c:v>
                </c:pt>
                <c:pt idx="1">
                  <c:v>1250.8826404756251</c:v>
                </c:pt>
                <c:pt idx="2">
                  <c:v>1265.2007839580353</c:v>
                </c:pt>
                <c:pt idx="3">
                  <c:v>1279.0270712965175</c:v>
                </c:pt>
                <c:pt idx="4">
                  <c:v>1293.5392417951909</c:v>
                </c:pt>
                <c:pt idx="5">
                  <c:v>1307.4923020932547</c:v>
                </c:pt>
                <c:pt idx="6">
                  <c:v>1320.755547815344</c:v>
                </c:pt>
                <c:pt idx="7">
                  <c:v>1334.8355113713808</c:v>
                </c:pt>
                <c:pt idx="8">
                  <c:v>1348.3588192888765</c:v>
                </c:pt>
                <c:pt idx="9">
                  <c:v>1360.6865574215433</c:v>
                </c:pt>
                <c:pt idx="10">
                  <c:v>1372.0236304003699</c:v>
                </c:pt>
                <c:pt idx="11">
                  <c:v>1382.897784898237</c:v>
                </c:pt>
                <c:pt idx="12">
                  <c:v>1392.6029466354396</c:v>
                </c:pt>
                <c:pt idx="13">
                  <c:v>1402.1240693693846</c:v>
                </c:pt>
                <c:pt idx="14">
                  <c:v>1412.4233752035982</c:v>
                </c:pt>
                <c:pt idx="15">
                  <c:v>1422.0021596064132</c:v>
                </c:pt>
                <c:pt idx="16">
                  <c:v>1431.3706294813369</c:v>
                </c:pt>
                <c:pt idx="17">
                  <c:v>1439.3532868820225</c:v>
                </c:pt>
                <c:pt idx="18">
                  <c:v>1446.8342234557797</c:v>
                </c:pt>
                <c:pt idx="19">
                  <c:v>1455.134812551428</c:v>
                </c:pt>
                <c:pt idx="20">
                  <c:v>1462.7631276020425</c:v>
                </c:pt>
                <c:pt idx="21">
                  <c:v>1469.0976516845162</c:v>
                </c:pt>
                <c:pt idx="22">
                  <c:v>1476.3070020525943</c:v>
                </c:pt>
                <c:pt idx="23">
                  <c:v>1483.8846892466397</c:v>
                </c:pt>
                <c:pt idx="24">
                  <c:v>1491.2484216588546</c:v>
                </c:pt>
                <c:pt idx="25">
                  <c:v>1498.012503171148</c:v>
                </c:pt>
                <c:pt idx="26">
                  <c:v>1504.4881676167856</c:v>
                </c:pt>
                <c:pt idx="27">
                  <c:v>1511.6509106192086</c:v>
                </c:pt>
                <c:pt idx="28">
                  <c:v>1518.9445126495468</c:v>
                </c:pt>
                <c:pt idx="29">
                  <c:v>1526.7637741815881</c:v>
                </c:pt>
                <c:pt idx="30">
                  <c:v>1533.6833113447624</c:v>
                </c:pt>
                <c:pt idx="31">
                  <c:v>1540.0104994932472</c:v>
                </c:pt>
                <c:pt idx="32">
                  <c:v>1545.9471879679691</c:v>
                </c:pt>
                <c:pt idx="33">
                  <c:v>1550.1641490086861</c:v>
                </c:pt>
                <c:pt idx="34">
                  <c:v>1556.3693106939486</c:v>
                </c:pt>
                <c:pt idx="35">
                  <c:v>1561.3678316494436</c:v>
                </c:pt>
                <c:pt idx="36">
                  <c:v>1567.249791755276</c:v>
                </c:pt>
                <c:pt idx="37">
                  <c:v>1570.5340112817037</c:v>
                </c:pt>
                <c:pt idx="38">
                  <c:v>1573.5588742350201</c:v>
                </c:pt>
                <c:pt idx="39">
                  <c:v>1577.5169002048674</c:v>
                </c:pt>
                <c:pt idx="40">
                  <c:v>1580.8778071437218</c:v>
                </c:pt>
                <c:pt idx="41">
                  <c:v>1584.124106453894</c:v>
                </c:pt>
                <c:pt idx="42">
                  <c:v>1586.8335198053528</c:v>
                </c:pt>
                <c:pt idx="43">
                  <c:v>1589.1930744340759</c:v>
                </c:pt>
                <c:pt idx="44">
                  <c:v>1589.187667975152</c:v>
                </c:pt>
                <c:pt idx="45">
                  <c:v>1590.4421879999497</c:v>
                </c:pt>
                <c:pt idx="46">
                  <c:v>1591.8696148469157</c:v>
                </c:pt>
                <c:pt idx="47">
                  <c:v>1592.9401979969464</c:v>
                </c:pt>
                <c:pt idx="48">
                  <c:v>1594.1194085675595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F-4077-A5AB-77020492E4FF}"/>
            </c:ext>
          </c:extLst>
        </c:ser>
        <c:ser>
          <c:idx val="1"/>
          <c:order val="1"/>
          <c:tx>
            <c:strRef>
              <c:f>'5'!$D$30</c:f>
              <c:strCache>
                <c:ptCount val="1"/>
                <c:pt idx="0">
                  <c:v>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'5'!$B$31:$B$79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'5'!$D$31:$D$79</c:f>
              <c:numCache>
                <c:formatCode>General</c:formatCode>
                <c:ptCount val="49"/>
                <c:pt idx="0">
                  <c:v>2428</c:v>
                </c:pt>
                <c:pt idx="1">
                  <c:v>2416.5783861317323</c:v>
                </c:pt>
                <c:pt idx="2">
                  <c:v>2404.8686832502071</c:v>
                </c:pt>
                <c:pt idx="3">
                  <c:v>2392.9040904035737</c:v>
                </c:pt>
                <c:pt idx="4">
                  <c:v>2380.6973853074223</c:v>
                </c:pt>
                <c:pt idx="5">
                  <c:v>2369.4461520508808</c:v>
                </c:pt>
                <c:pt idx="6">
                  <c:v>2358.7887394436284</c:v>
                </c:pt>
                <c:pt idx="7">
                  <c:v>2348.2289007291843</c:v>
                </c:pt>
                <c:pt idx="8">
                  <c:v>2337.8147311457624</c:v>
                </c:pt>
                <c:pt idx="9">
                  <c:v>2326.4990002027075</c:v>
                </c:pt>
                <c:pt idx="10">
                  <c:v>2315.9223378224815</c:v>
                </c:pt>
                <c:pt idx="11">
                  <c:v>2305.3063747566457</c:v>
                </c:pt>
                <c:pt idx="12">
                  <c:v>2294.9776511100949</c:v>
                </c:pt>
                <c:pt idx="13">
                  <c:v>2284.674329548342</c:v>
                </c:pt>
                <c:pt idx="14">
                  <c:v>2273.6557526470483</c:v>
                </c:pt>
                <c:pt idx="15">
                  <c:v>2260.4986188904477</c:v>
                </c:pt>
                <c:pt idx="16">
                  <c:v>2247.1585795608889</c:v>
                </c:pt>
                <c:pt idx="17">
                  <c:v>2234.3856958946176</c:v>
                </c:pt>
                <c:pt idx="18">
                  <c:v>2222.313785623584</c:v>
                </c:pt>
                <c:pt idx="19">
                  <c:v>2209.7801065550507</c:v>
                </c:pt>
                <c:pt idx="20">
                  <c:v>2196.1725490476406</c:v>
                </c:pt>
                <c:pt idx="21">
                  <c:v>2184.9395189183319</c:v>
                </c:pt>
                <c:pt idx="22">
                  <c:v>2176.2163681135203</c:v>
                </c:pt>
                <c:pt idx="23">
                  <c:v>2167.6599316891602</c:v>
                </c:pt>
                <c:pt idx="24">
                  <c:v>2160.5831814461876</c:v>
                </c:pt>
                <c:pt idx="25">
                  <c:v>2153.6056569104344</c:v>
                </c:pt>
                <c:pt idx="26">
                  <c:v>2146.4495696491254</c:v>
                </c:pt>
                <c:pt idx="27">
                  <c:v>2140.7669923313447</c:v>
                </c:pt>
                <c:pt idx="28">
                  <c:v>2136.820463369445</c:v>
                </c:pt>
                <c:pt idx="29">
                  <c:v>2134.3667631690996</c:v>
                </c:pt>
                <c:pt idx="30">
                  <c:v>2129.4134236651116</c:v>
                </c:pt>
                <c:pt idx="31">
                  <c:v>2123.9030817356042</c:v>
                </c:pt>
                <c:pt idx="32">
                  <c:v>2119.7695965541707</c:v>
                </c:pt>
                <c:pt idx="33">
                  <c:v>2115.5830466316324</c:v>
                </c:pt>
                <c:pt idx="34">
                  <c:v>2113.5260653480955</c:v>
                </c:pt>
                <c:pt idx="35">
                  <c:v>2110.087114292121</c:v>
                </c:pt>
                <c:pt idx="36">
                  <c:v>2106.0663771888103</c:v>
                </c:pt>
                <c:pt idx="37">
                  <c:v>2100.5007999180275</c:v>
                </c:pt>
                <c:pt idx="38">
                  <c:v>2096.3713773499999</c:v>
                </c:pt>
                <c:pt idx="39">
                  <c:v>2092.6854362407989</c:v>
                </c:pt>
                <c:pt idx="40">
                  <c:v>2089.4311752042322</c:v>
                </c:pt>
                <c:pt idx="41">
                  <c:v>2085.4184497587912</c:v>
                </c:pt>
                <c:pt idx="42">
                  <c:v>2082.2799766176918</c:v>
                </c:pt>
                <c:pt idx="43">
                  <c:v>2080.2604595781918</c:v>
                </c:pt>
                <c:pt idx="44">
                  <c:v>2078.4141333538155</c:v>
                </c:pt>
                <c:pt idx="45">
                  <c:v>2077.0626741677643</c:v>
                </c:pt>
                <c:pt idx="46">
                  <c:v>2076.654804724571</c:v>
                </c:pt>
                <c:pt idx="47">
                  <c:v>2076.5178398348053</c:v>
                </c:pt>
                <c:pt idx="48">
                  <c:v>2075.9438778018603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F-4077-A5AB-77020492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26527"/>
        <c:axId val="1135544415"/>
      </c:scatterChart>
      <c:valAx>
        <c:axId val="11355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4415"/>
        <c:crosses val="autoZero"/>
        <c:crossBetween val="midCat"/>
      </c:valAx>
      <c:valAx>
        <c:axId val="11355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2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'5'!$C$86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'5'!$B$87:$B$135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'5'!$C$87:$C$135</c:f>
              <c:numCache>
                <c:formatCode>General</c:formatCode>
                <c:ptCount val="49"/>
                <c:pt idx="0">
                  <c:v>1236</c:v>
                </c:pt>
                <c:pt idx="1">
                  <c:v>1249.1480120100655</c:v>
                </c:pt>
                <c:pt idx="2">
                  <c:v>1262.0060204869183</c:v>
                </c:pt>
                <c:pt idx="3">
                  <c:v>1274.2703555248202</c:v>
                </c:pt>
                <c:pt idx="4">
                  <c:v>1286.030493673615</c:v>
                </c:pt>
                <c:pt idx="5">
                  <c:v>1296.9756437147175</c:v>
                </c:pt>
                <c:pt idx="6">
                  <c:v>1307.0225204496244</c:v>
                </c:pt>
                <c:pt idx="7">
                  <c:v>1316.8704264267403</c:v>
                </c:pt>
                <c:pt idx="8">
                  <c:v>1326.7958645731076</c:v>
                </c:pt>
                <c:pt idx="9">
                  <c:v>1336.1594650105137</c:v>
                </c:pt>
                <c:pt idx="10">
                  <c:v>1344.4292535694517</c:v>
                </c:pt>
                <c:pt idx="11">
                  <c:v>1353.4835774323988</c:v>
                </c:pt>
                <c:pt idx="12">
                  <c:v>1363.3366067358072</c:v>
                </c:pt>
                <c:pt idx="13">
                  <c:v>1371.8370014040668</c:v>
                </c:pt>
                <c:pt idx="14">
                  <c:v>1379.6291042163771</c:v>
                </c:pt>
                <c:pt idx="15">
                  <c:v>1387.6700522740607</c:v>
                </c:pt>
                <c:pt idx="16">
                  <c:v>1394.8574450246929</c:v>
                </c:pt>
                <c:pt idx="17">
                  <c:v>1401.4047316358526</c:v>
                </c:pt>
                <c:pt idx="18">
                  <c:v>1408.3704423834329</c:v>
                </c:pt>
                <c:pt idx="19">
                  <c:v>1414.9666863457446</c:v>
                </c:pt>
                <c:pt idx="20">
                  <c:v>1421.6012059391878</c:v>
                </c:pt>
                <c:pt idx="21">
                  <c:v>1428.0824296351734</c:v>
                </c:pt>
                <c:pt idx="22">
                  <c:v>1433.9205968256556</c:v>
                </c:pt>
                <c:pt idx="23">
                  <c:v>1439.69141250192</c:v>
                </c:pt>
                <c:pt idx="24">
                  <c:v>1444.8753017033212</c:v>
                </c:pt>
                <c:pt idx="25">
                  <c:v>1450.159951428024</c:v>
                </c:pt>
                <c:pt idx="26">
                  <c:v>1456.3387995673199</c:v>
                </c:pt>
                <c:pt idx="27">
                  <c:v>1462.1157226653879</c:v>
                </c:pt>
                <c:pt idx="28">
                  <c:v>1467.6933321090316</c:v>
                </c:pt>
                <c:pt idx="29">
                  <c:v>1472.4328095781216</c:v>
                </c:pt>
                <c:pt idx="30">
                  <c:v>1476.7533284025121</c:v>
                </c:pt>
                <c:pt idx="31">
                  <c:v>1482.2690820000703</c:v>
                </c:pt>
                <c:pt idx="32">
                  <c:v>1487.9531273203918</c:v>
                </c:pt>
                <c:pt idx="33">
                  <c:v>1493.1790977025801</c:v>
                </c:pt>
                <c:pt idx="34">
                  <c:v>1498.5860409562517</c:v>
                </c:pt>
                <c:pt idx="35">
                  <c:v>1504.129623772593</c:v>
                </c:pt>
                <c:pt idx="36">
                  <c:v>1509.3310028216472</c:v>
                </c:pt>
                <c:pt idx="37">
                  <c:v>1514.7638195963561</c:v>
                </c:pt>
                <c:pt idx="38">
                  <c:v>1519.4113848797713</c:v>
                </c:pt>
                <c:pt idx="39">
                  <c:v>1524.1739501721215</c:v>
                </c:pt>
                <c:pt idx="40">
                  <c:v>1528.9965212413611</c:v>
                </c:pt>
                <c:pt idx="41">
                  <c:v>1533.5019600490143</c:v>
                </c:pt>
                <c:pt idx="42">
                  <c:v>1536.9894761493756</c:v>
                </c:pt>
                <c:pt idx="43">
                  <c:v>1539.8845600683123</c:v>
                </c:pt>
                <c:pt idx="44">
                  <c:v>1542.3402262716929</c:v>
                </c:pt>
                <c:pt idx="45">
                  <c:v>1544.9110797783881</c:v>
                </c:pt>
                <c:pt idx="46">
                  <c:v>1546.8949332477916</c:v>
                </c:pt>
                <c:pt idx="47">
                  <c:v>1548.5126979050199</c:v>
                </c:pt>
                <c:pt idx="48">
                  <c:v>1548.8400475793421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D-4739-AECB-3109C3DD5A66}"/>
            </c:ext>
          </c:extLst>
        </c:ser>
        <c:ser>
          <c:idx val="1"/>
          <c:order val="1"/>
          <c:tx>
            <c:strRef>
              <c:f>'5'!$D$86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'5'!$B$87:$B$135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'5'!$D$87:$D$135</c:f>
              <c:numCache>
                <c:formatCode>General</c:formatCode>
                <c:ptCount val="49"/>
                <c:pt idx="0">
                  <c:v>2428</c:v>
                </c:pt>
                <c:pt idx="1">
                  <c:v>2415.6325162320595</c:v>
                </c:pt>
                <c:pt idx="2">
                  <c:v>2403.6254708531897</c:v>
                </c:pt>
                <c:pt idx="3">
                  <c:v>2392.4152990282696</c:v>
                </c:pt>
                <c:pt idx="4">
                  <c:v>2381.8111507082972</c:v>
                </c:pt>
                <c:pt idx="5">
                  <c:v>2371.4018702661042</c:v>
                </c:pt>
                <c:pt idx="6">
                  <c:v>2360.6658181465646</c:v>
                </c:pt>
                <c:pt idx="7">
                  <c:v>2349.941338197094</c:v>
                </c:pt>
                <c:pt idx="8">
                  <c:v>2339.956211462727</c:v>
                </c:pt>
                <c:pt idx="9">
                  <c:v>2330.1512424681596</c:v>
                </c:pt>
                <c:pt idx="10">
                  <c:v>2320.4285076491674</c:v>
                </c:pt>
                <c:pt idx="11">
                  <c:v>2311.2978229051673</c:v>
                </c:pt>
                <c:pt idx="12">
                  <c:v>2303.3382308782689</c:v>
                </c:pt>
                <c:pt idx="13">
                  <c:v>2294.6854886885312</c:v>
                </c:pt>
                <c:pt idx="14">
                  <c:v>2285.2407309442037</c:v>
                </c:pt>
                <c:pt idx="15">
                  <c:v>2276.1722234263384</c:v>
                </c:pt>
                <c:pt idx="16">
                  <c:v>2268.2876182210512</c:v>
                </c:pt>
                <c:pt idx="17">
                  <c:v>2261.0154705500322</c:v>
                </c:pt>
                <c:pt idx="18">
                  <c:v>2253.2436137050559</c:v>
                </c:pt>
                <c:pt idx="19">
                  <c:v>2245.0365345299724</c:v>
                </c:pt>
                <c:pt idx="20">
                  <c:v>2237.6285827556312</c:v>
                </c:pt>
                <c:pt idx="21">
                  <c:v>2230.1064506132243</c:v>
                </c:pt>
                <c:pt idx="22">
                  <c:v>2222.2943555767251</c:v>
                </c:pt>
                <c:pt idx="23">
                  <c:v>2215.5389745107095</c:v>
                </c:pt>
                <c:pt idx="24">
                  <c:v>2208.786606484593</c:v>
                </c:pt>
                <c:pt idx="25">
                  <c:v>2201.6668461136692</c:v>
                </c:pt>
                <c:pt idx="26">
                  <c:v>2195.4124518940594</c:v>
                </c:pt>
                <c:pt idx="27">
                  <c:v>2189.0754296140344</c:v>
                </c:pt>
                <c:pt idx="28">
                  <c:v>2182.4474246908467</c:v>
                </c:pt>
                <c:pt idx="29">
                  <c:v>2176.2852751567957</c:v>
                </c:pt>
                <c:pt idx="30">
                  <c:v>2169.9795407498564</c:v>
                </c:pt>
                <c:pt idx="31">
                  <c:v>2163.7402018501975</c:v>
                </c:pt>
                <c:pt idx="32">
                  <c:v>2158.7223172994281</c:v>
                </c:pt>
                <c:pt idx="33">
                  <c:v>2154.2711276006871</c:v>
                </c:pt>
                <c:pt idx="34">
                  <c:v>2150.2025510292688</c:v>
                </c:pt>
                <c:pt idx="35">
                  <c:v>2145.7933714617607</c:v>
                </c:pt>
                <c:pt idx="36">
                  <c:v>2140.6377734180219</c:v>
                </c:pt>
                <c:pt idx="37">
                  <c:v>2135.79841738184</c:v>
                </c:pt>
                <c:pt idx="38">
                  <c:v>2131.3809854978613</c:v>
                </c:pt>
                <c:pt idx="39">
                  <c:v>2127.9575650752913</c:v>
                </c:pt>
                <c:pt idx="40">
                  <c:v>2125.2745128846332</c:v>
                </c:pt>
                <c:pt idx="41">
                  <c:v>2122.6979656926878</c:v>
                </c:pt>
                <c:pt idx="42">
                  <c:v>2119.8895541596999</c:v>
                </c:pt>
                <c:pt idx="43">
                  <c:v>2116.7086648023715</c:v>
                </c:pt>
                <c:pt idx="44">
                  <c:v>2113.8210461505682</c:v>
                </c:pt>
                <c:pt idx="45">
                  <c:v>2112.1858535896504</c:v>
                </c:pt>
                <c:pt idx="46">
                  <c:v>2111.5252730351217</c:v>
                </c:pt>
                <c:pt idx="47">
                  <c:v>2111.3080135996238</c:v>
                </c:pt>
                <c:pt idx="48">
                  <c:v>2110.9571372425467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D-4739-AECB-3109C3DD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99679"/>
        <c:axId val="1135302175"/>
      </c:scatterChart>
      <c:valAx>
        <c:axId val="11352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02175"/>
        <c:crosses val="autoZero"/>
        <c:crossBetween val="midCat"/>
      </c:valAx>
      <c:valAx>
        <c:axId val="11353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'5'!$C$142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'5'!$B$143:$B$191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'5'!$C$143:$C$191</c:f>
              <c:numCache>
                <c:formatCode>General</c:formatCode>
                <c:ptCount val="49"/>
                <c:pt idx="0">
                  <c:v>1236</c:v>
                </c:pt>
                <c:pt idx="1">
                  <c:v>1249.3192123917511</c:v>
                </c:pt>
                <c:pt idx="2">
                  <c:v>1262.6392636852338</c:v>
                </c:pt>
                <c:pt idx="3">
                  <c:v>1276.1084694195931</c:v>
                </c:pt>
                <c:pt idx="4">
                  <c:v>1289.9705235428435</c:v>
                </c:pt>
                <c:pt idx="5">
                  <c:v>1303.9874521764348</c:v>
                </c:pt>
                <c:pt idx="6">
                  <c:v>1316.9939628040315</c:v>
                </c:pt>
                <c:pt idx="7">
                  <c:v>1329.1406005347685</c:v>
                </c:pt>
                <c:pt idx="8">
                  <c:v>1341.9937954521822</c:v>
                </c:pt>
                <c:pt idx="9">
                  <c:v>1355.3558115081958</c:v>
                </c:pt>
                <c:pt idx="10">
                  <c:v>1368.4546691715132</c:v>
                </c:pt>
                <c:pt idx="11">
                  <c:v>1380.7399539234859</c:v>
                </c:pt>
                <c:pt idx="12">
                  <c:v>1392.1486401140987</c:v>
                </c:pt>
                <c:pt idx="13">
                  <c:v>1402.6275708783573</c:v>
                </c:pt>
                <c:pt idx="14">
                  <c:v>1412.5999115268958</c:v>
                </c:pt>
                <c:pt idx="15">
                  <c:v>1421.7778195870549</c:v>
                </c:pt>
                <c:pt idx="16">
                  <c:v>1430.5583361272379</c:v>
                </c:pt>
                <c:pt idx="17">
                  <c:v>1438.9283626043386</c:v>
                </c:pt>
                <c:pt idx="18">
                  <c:v>1445.8010557144423</c:v>
                </c:pt>
                <c:pt idx="19">
                  <c:v>1452.0979726693013</c:v>
                </c:pt>
                <c:pt idx="20">
                  <c:v>1458.9141882013946</c:v>
                </c:pt>
                <c:pt idx="21">
                  <c:v>1464.4864826397261</c:v>
                </c:pt>
                <c:pt idx="22">
                  <c:v>1469.0825081174758</c:v>
                </c:pt>
                <c:pt idx="23">
                  <c:v>1474.2781387608802</c:v>
                </c:pt>
                <c:pt idx="24">
                  <c:v>1479.6272109140727</c:v>
                </c:pt>
                <c:pt idx="25">
                  <c:v>1485.4093157432653</c:v>
                </c:pt>
                <c:pt idx="26">
                  <c:v>1491.3260200542536</c:v>
                </c:pt>
                <c:pt idx="27">
                  <c:v>1496.9378452626027</c:v>
                </c:pt>
                <c:pt idx="28">
                  <c:v>1503.0175915163497</c:v>
                </c:pt>
                <c:pt idx="29">
                  <c:v>1509.2465094440483</c:v>
                </c:pt>
                <c:pt idx="30">
                  <c:v>1515.4403196122344</c:v>
                </c:pt>
                <c:pt idx="31">
                  <c:v>1521.5804112186206</c:v>
                </c:pt>
                <c:pt idx="32">
                  <c:v>1528.2430375260872</c:v>
                </c:pt>
                <c:pt idx="33">
                  <c:v>1534.5804228608945</c:v>
                </c:pt>
                <c:pt idx="34">
                  <c:v>1540.5339294418291</c:v>
                </c:pt>
                <c:pt idx="35">
                  <c:v>1546.7698302067695</c:v>
                </c:pt>
                <c:pt idx="36">
                  <c:v>1552.2718141960997</c:v>
                </c:pt>
                <c:pt idx="37">
                  <c:v>1558.0584384198667</c:v>
                </c:pt>
                <c:pt idx="38">
                  <c:v>1562.2251636400074</c:v>
                </c:pt>
                <c:pt idx="39">
                  <c:v>1566.6677888497532</c:v>
                </c:pt>
                <c:pt idx="40">
                  <c:v>1570.8243319167204</c:v>
                </c:pt>
                <c:pt idx="41">
                  <c:v>1575.366159418129</c:v>
                </c:pt>
                <c:pt idx="42">
                  <c:v>1579.3583121745032</c:v>
                </c:pt>
                <c:pt idx="43">
                  <c:v>1583.8831952204159</c:v>
                </c:pt>
                <c:pt idx="44">
                  <c:v>1587.6416395258775</c:v>
                </c:pt>
                <c:pt idx="45">
                  <c:v>1591.1435863298166</c:v>
                </c:pt>
                <c:pt idx="46">
                  <c:v>1593.6609991236285</c:v>
                </c:pt>
                <c:pt idx="47">
                  <c:v>1595.4431508228263</c:v>
                </c:pt>
                <c:pt idx="48">
                  <c:v>1596.4824690739918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D-4225-9124-62AED2DC35EC}"/>
            </c:ext>
          </c:extLst>
        </c:ser>
        <c:ser>
          <c:idx val="1"/>
          <c:order val="1"/>
          <c:tx>
            <c:strRef>
              <c:f>'5'!$D$142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'5'!$B$143:$B$191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'5'!$D$143:$D$191</c:f>
              <c:numCache>
                <c:formatCode>General</c:formatCode>
                <c:ptCount val="49"/>
                <c:pt idx="0">
                  <c:v>2428</c:v>
                </c:pt>
                <c:pt idx="1">
                  <c:v>2413.8405367256032</c:v>
                </c:pt>
                <c:pt idx="2">
                  <c:v>2400.918012405939</c:v>
                </c:pt>
                <c:pt idx="3">
                  <c:v>2388.0609683643315</c:v>
                </c:pt>
                <c:pt idx="4">
                  <c:v>2375.176092093694</c:v>
                </c:pt>
                <c:pt idx="5">
                  <c:v>2362.26938883394</c:v>
                </c:pt>
                <c:pt idx="6">
                  <c:v>2349.3316930260748</c:v>
                </c:pt>
                <c:pt idx="7">
                  <c:v>2336.4933460895509</c:v>
                </c:pt>
                <c:pt idx="8">
                  <c:v>2324.5109531365838</c:v>
                </c:pt>
                <c:pt idx="9">
                  <c:v>2313.6935778617403</c:v>
                </c:pt>
                <c:pt idx="10">
                  <c:v>2302.7795787257787</c:v>
                </c:pt>
                <c:pt idx="11">
                  <c:v>2292.9198630186611</c:v>
                </c:pt>
                <c:pt idx="12">
                  <c:v>2283.4044013851021</c:v>
                </c:pt>
                <c:pt idx="13">
                  <c:v>2273.611164844519</c:v>
                </c:pt>
                <c:pt idx="14">
                  <c:v>2263.8159548926519</c:v>
                </c:pt>
                <c:pt idx="15">
                  <c:v>2254.785427349012</c:v>
                </c:pt>
                <c:pt idx="16">
                  <c:v>2245.7352104705742</c:v>
                </c:pt>
                <c:pt idx="17">
                  <c:v>2237.4618959894729</c:v>
                </c:pt>
                <c:pt idx="18">
                  <c:v>2229.76152160947</c:v>
                </c:pt>
                <c:pt idx="19">
                  <c:v>2221.2179284775366</c:v>
                </c:pt>
                <c:pt idx="20">
                  <c:v>2213.040523221523</c:v>
                </c:pt>
                <c:pt idx="21">
                  <c:v>2206.3736752505529</c:v>
                </c:pt>
                <c:pt idx="22">
                  <c:v>2199.6557689297238</c:v>
                </c:pt>
                <c:pt idx="23">
                  <c:v>2192.5483857153836</c:v>
                </c:pt>
                <c:pt idx="24">
                  <c:v>2185.0529963724866</c:v>
                </c:pt>
                <c:pt idx="25">
                  <c:v>2176.9007159381695</c:v>
                </c:pt>
                <c:pt idx="26">
                  <c:v>2169.1692592669665</c:v>
                </c:pt>
                <c:pt idx="27">
                  <c:v>2161.7452230303979</c:v>
                </c:pt>
                <c:pt idx="28">
                  <c:v>2154.7349387182521</c:v>
                </c:pt>
                <c:pt idx="29">
                  <c:v>2148.7189912600347</c:v>
                </c:pt>
                <c:pt idx="30">
                  <c:v>2142.6963931559458</c:v>
                </c:pt>
                <c:pt idx="31">
                  <c:v>2137.5450701617387</c:v>
                </c:pt>
                <c:pt idx="32">
                  <c:v>2132.4401643097112</c:v>
                </c:pt>
                <c:pt idx="33">
                  <c:v>2126.8713294443705</c:v>
                </c:pt>
                <c:pt idx="34">
                  <c:v>2122.2475378640956</c:v>
                </c:pt>
                <c:pt idx="35">
                  <c:v>2116.481957743948</c:v>
                </c:pt>
                <c:pt idx="36">
                  <c:v>2111.6153014527335</c:v>
                </c:pt>
                <c:pt idx="37">
                  <c:v>2107.0881913278636</c:v>
                </c:pt>
                <c:pt idx="38">
                  <c:v>2102.9406418754597</c:v>
                </c:pt>
                <c:pt idx="39">
                  <c:v>2099.3262830895424</c:v>
                </c:pt>
                <c:pt idx="40">
                  <c:v>2095.5609516903546</c:v>
                </c:pt>
                <c:pt idx="41">
                  <c:v>2091.9292644387579</c:v>
                </c:pt>
                <c:pt idx="42">
                  <c:v>2088.8714934817099</c:v>
                </c:pt>
                <c:pt idx="43">
                  <c:v>2086.4161259228144</c:v>
                </c:pt>
                <c:pt idx="44">
                  <c:v>2084.2057195944053</c:v>
                </c:pt>
                <c:pt idx="45">
                  <c:v>2083.1599763156673</c:v>
                </c:pt>
                <c:pt idx="46">
                  <c:v>2082.7389448272997</c:v>
                </c:pt>
                <c:pt idx="47">
                  <c:v>2082.9441480601208</c:v>
                </c:pt>
                <c:pt idx="48">
                  <c:v>2083.3638088862376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D-4225-9124-62AED2DC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98559"/>
        <c:axId val="1895700639"/>
      </c:scatterChart>
      <c:valAx>
        <c:axId val="18956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700639"/>
        <c:crosses val="autoZero"/>
        <c:crossBetween val="midCat"/>
      </c:valAx>
      <c:valAx>
        <c:axId val="1895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6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'5'!$C$198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'5'!$B$199:$B$247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'5'!$C$199:$C$247</c:f>
              <c:numCache>
                <c:formatCode>General</c:formatCode>
                <c:ptCount val="49"/>
                <c:pt idx="0">
                  <c:v>1236</c:v>
                </c:pt>
                <c:pt idx="1">
                  <c:v>1249.4719522425944</c:v>
                </c:pt>
                <c:pt idx="2">
                  <c:v>1262.9194157456168</c:v>
                </c:pt>
                <c:pt idx="3">
                  <c:v>1276.7248056062269</c:v>
                </c:pt>
                <c:pt idx="4">
                  <c:v>1289.441660889046</c:v>
                </c:pt>
                <c:pt idx="5">
                  <c:v>1300.3228794828269</c:v>
                </c:pt>
                <c:pt idx="6">
                  <c:v>1309.3771033483577</c:v>
                </c:pt>
                <c:pt idx="7">
                  <c:v>1318.1025852233061</c:v>
                </c:pt>
                <c:pt idx="8">
                  <c:v>1327.9902287777265</c:v>
                </c:pt>
                <c:pt idx="9">
                  <c:v>1337.8272560131099</c:v>
                </c:pt>
                <c:pt idx="10">
                  <c:v>1348.4893292405402</c:v>
                </c:pt>
                <c:pt idx="11">
                  <c:v>1359.0004554610287</c:v>
                </c:pt>
                <c:pt idx="12">
                  <c:v>1369.0152128256732</c:v>
                </c:pt>
                <c:pt idx="13">
                  <c:v>1377.3979420078974</c:v>
                </c:pt>
                <c:pt idx="14">
                  <c:v>1385.606341658797</c:v>
                </c:pt>
                <c:pt idx="15">
                  <c:v>1393.0158957004996</c:v>
                </c:pt>
                <c:pt idx="16">
                  <c:v>1398.7396326929234</c:v>
                </c:pt>
                <c:pt idx="17">
                  <c:v>1402.7576101048501</c:v>
                </c:pt>
                <c:pt idx="18">
                  <c:v>1406.5894565579781</c:v>
                </c:pt>
                <c:pt idx="19">
                  <c:v>1410.9313684465101</c:v>
                </c:pt>
                <c:pt idx="20">
                  <c:v>1415.6152953068543</c:v>
                </c:pt>
                <c:pt idx="21">
                  <c:v>1420.5448625718843</c:v>
                </c:pt>
                <c:pt idx="22">
                  <c:v>1425.674181311455</c:v>
                </c:pt>
                <c:pt idx="23">
                  <c:v>1431.308939523916</c:v>
                </c:pt>
                <c:pt idx="24">
                  <c:v>1437.7855999083249</c:v>
                </c:pt>
                <c:pt idx="25">
                  <c:v>1444.1405741721633</c:v>
                </c:pt>
                <c:pt idx="26">
                  <c:v>1451.1189775364455</c:v>
                </c:pt>
                <c:pt idx="27">
                  <c:v>1459.6059161921748</c:v>
                </c:pt>
                <c:pt idx="28">
                  <c:v>1467.0829089089684</c:v>
                </c:pt>
                <c:pt idx="29">
                  <c:v>1473.9277472749957</c:v>
                </c:pt>
                <c:pt idx="30">
                  <c:v>1481.3011207544555</c:v>
                </c:pt>
                <c:pt idx="31">
                  <c:v>1487.8255867624873</c:v>
                </c:pt>
                <c:pt idx="32">
                  <c:v>1494.1406495103602</c:v>
                </c:pt>
                <c:pt idx="33">
                  <c:v>1500.3417627373233</c:v>
                </c:pt>
                <c:pt idx="34">
                  <c:v>1505.9950926421716</c:v>
                </c:pt>
                <c:pt idx="35">
                  <c:v>1510.9888610628545</c:v>
                </c:pt>
                <c:pt idx="36">
                  <c:v>1515.5716479848668</c:v>
                </c:pt>
                <c:pt idx="37">
                  <c:v>1520.0840531979939</c:v>
                </c:pt>
                <c:pt idx="38">
                  <c:v>1524.4153576658277</c:v>
                </c:pt>
                <c:pt idx="39">
                  <c:v>1528.6602309382381</c:v>
                </c:pt>
                <c:pt idx="40">
                  <c:v>1532.3412801346317</c:v>
                </c:pt>
                <c:pt idx="41">
                  <c:v>1535.8383026734932</c:v>
                </c:pt>
                <c:pt idx="42">
                  <c:v>1539.2946651687223</c:v>
                </c:pt>
                <c:pt idx="43">
                  <c:v>1542.0371392721277</c:v>
                </c:pt>
                <c:pt idx="44">
                  <c:v>1544.9355396147455</c:v>
                </c:pt>
                <c:pt idx="45">
                  <c:v>1547.2236693001778</c:v>
                </c:pt>
                <c:pt idx="46">
                  <c:v>1548.7679869079716</c:v>
                </c:pt>
                <c:pt idx="47">
                  <c:v>1550.3050307210669</c:v>
                </c:pt>
                <c:pt idx="48">
                  <c:v>1550.876533906104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E-4CF8-AB80-2373560C52A3}"/>
            </c:ext>
          </c:extLst>
        </c:ser>
        <c:ser>
          <c:idx val="1"/>
          <c:order val="1"/>
          <c:tx>
            <c:strRef>
              <c:f>'5'!$D$198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'5'!$B$199:$B$247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'5'!$D$199:$D$247</c:f>
              <c:numCache>
                <c:formatCode>General</c:formatCode>
                <c:ptCount val="49"/>
                <c:pt idx="0">
                  <c:v>2428</c:v>
                </c:pt>
                <c:pt idx="1">
                  <c:v>2413.2387323518319</c:v>
                </c:pt>
                <c:pt idx="2">
                  <c:v>2399.7822621018991</c:v>
                </c:pt>
                <c:pt idx="3">
                  <c:v>2385.5209810357751</c:v>
                </c:pt>
                <c:pt idx="4">
                  <c:v>2371.7097491220893</c:v>
                </c:pt>
                <c:pt idx="5">
                  <c:v>2359.0205068889768</c:v>
                </c:pt>
                <c:pt idx="6">
                  <c:v>2349.0116913816255</c:v>
                </c:pt>
                <c:pt idx="7">
                  <c:v>2340.7593814357938</c:v>
                </c:pt>
                <c:pt idx="8">
                  <c:v>2331.0343699689847</c:v>
                </c:pt>
                <c:pt idx="9">
                  <c:v>2321.96734616299</c:v>
                </c:pt>
                <c:pt idx="10">
                  <c:v>2311.4809917270741</c:v>
                </c:pt>
                <c:pt idx="11">
                  <c:v>2303.0657901982499</c:v>
                </c:pt>
                <c:pt idx="12">
                  <c:v>2294.3116631514772</c:v>
                </c:pt>
                <c:pt idx="13">
                  <c:v>2286.2846423318097</c:v>
                </c:pt>
                <c:pt idx="14">
                  <c:v>2278.4367093154556</c:v>
                </c:pt>
                <c:pt idx="15">
                  <c:v>2272.573948551636</c:v>
                </c:pt>
                <c:pt idx="16">
                  <c:v>2265.9673053530514</c:v>
                </c:pt>
                <c:pt idx="17">
                  <c:v>2259.2065150107974</c:v>
                </c:pt>
                <c:pt idx="18">
                  <c:v>2252.5324838460724</c:v>
                </c:pt>
                <c:pt idx="19">
                  <c:v>2244.3785223225977</c:v>
                </c:pt>
                <c:pt idx="20">
                  <c:v>2236.4145745039154</c:v>
                </c:pt>
                <c:pt idx="21">
                  <c:v>2230.2740064818895</c:v>
                </c:pt>
                <c:pt idx="22">
                  <c:v>2222.6473338526225</c:v>
                </c:pt>
                <c:pt idx="23">
                  <c:v>2214.5732410837131</c:v>
                </c:pt>
                <c:pt idx="24">
                  <c:v>2207.9420718162237</c:v>
                </c:pt>
                <c:pt idx="25">
                  <c:v>2199.9297912443999</c:v>
                </c:pt>
                <c:pt idx="26">
                  <c:v>2191.7345753561835</c:v>
                </c:pt>
                <c:pt idx="27">
                  <c:v>2185.2416227031977</c:v>
                </c:pt>
                <c:pt idx="28">
                  <c:v>2178.8148771658771</c:v>
                </c:pt>
                <c:pt idx="29">
                  <c:v>2172.2441527795154</c:v>
                </c:pt>
                <c:pt idx="30">
                  <c:v>2165.3124472816507</c:v>
                </c:pt>
                <c:pt idx="31">
                  <c:v>2158.114223483512</c:v>
                </c:pt>
                <c:pt idx="32">
                  <c:v>2151.0196524739849</c:v>
                </c:pt>
                <c:pt idx="33">
                  <c:v>2143.9251395512947</c:v>
                </c:pt>
                <c:pt idx="34">
                  <c:v>2137.508486702623</c:v>
                </c:pt>
                <c:pt idx="35">
                  <c:v>2131.0429760087609</c:v>
                </c:pt>
                <c:pt idx="36">
                  <c:v>2124.8067388200434</c:v>
                </c:pt>
                <c:pt idx="37">
                  <c:v>2118.6281179329153</c:v>
                </c:pt>
                <c:pt idx="38">
                  <c:v>2113.7925655657818</c:v>
                </c:pt>
                <c:pt idx="39">
                  <c:v>2110.0913653538737</c:v>
                </c:pt>
                <c:pt idx="40">
                  <c:v>2107.0928438068186</c:v>
                </c:pt>
                <c:pt idx="41">
                  <c:v>2105.3202194422206</c:v>
                </c:pt>
                <c:pt idx="42">
                  <c:v>2103.7298771121318</c:v>
                </c:pt>
                <c:pt idx="43">
                  <c:v>2103.4905046142294</c:v>
                </c:pt>
                <c:pt idx="44">
                  <c:v>2103.5505982631412</c:v>
                </c:pt>
                <c:pt idx="45">
                  <c:v>2104.555684062464</c:v>
                </c:pt>
                <c:pt idx="46">
                  <c:v>2105.2779465055064</c:v>
                </c:pt>
                <c:pt idx="47">
                  <c:v>2105.4442948036208</c:v>
                </c:pt>
                <c:pt idx="48">
                  <c:v>2105.5607936165134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E-4CF8-AB80-2373560C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18287"/>
        <c:axId val="1428427855"/>
      </c:scatterChart>
      <c:valAx>
        <c:axId val="14284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427855"/>
        <c:crosses val="autoZero"/>
        <c:crossBetween val="midCat"/>
      </c:valAx>
      <c:valAx>
        <c:axId val="14284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4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'5'!$C$254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'5'!$B$255:$B$303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'5'!$C$255:$C$303</c:f>
              <c:numCache>
                <c:formatCode>General</c:formatCode>
                <c:ptCount val="49"/>
                <c:pt idx="0">
                  <c:v>1236</c:v>
                </c:pt>
                <c:pt idx="1">
                  <c:v>1239.7799170885712</c:v>
                </c:pt>
                <c:pt idx="2">
                  <c:v>1245.5392467125967</c:v>
                </c:pt>
                <c:pt idx="3">
                  <c:v>1251.807476577676</c:v>
                </c:pt>
                <c:pt idx="4">
                  <c:v>1257.3307150527528</c:v>
                </c:pt>
                <c:pt idx="5">
                  <c:v>1262.5184570171953</c:v>
                </c:pt>
                <c:pt idx="6">
                  <c:v>1265.4781304918624</c:v>
                </c:pt>
                <c:pt idx="7">
                  <c:v>1267.1961009924946</c:v>
                </c:pt>
                <c:pt idx="8">
                  <c:v>1270.8976216541598</c:v>
                </c:pt>
                <c:pt idx="9">
                  <c:v>1274.2462289874604</c:v>
                </c:pt>
                <c:pt idx="10">
                  <c:v>1278.4694395935639</c:v>
                </c:pt>
                <c:pt idx="11">
                  <c:v>1283.8696023476073</c:v>
                </c:pt>
                <c:pt idx="12">
                  <c:v>1287.1474774141134</c:v>
                </c:pt>
                <c:pt idx="13">
                  <c:v>1292.1923207583138</c:v>
                </c:pt>
                <c:pt idx="14">
                  <c:v>1298.4943668411577</c:v>
                </c:pt>
                <c:pt idx="15">
                  <c:v>1303.3001653623735</c:v>
                </c:pt>
                <c:pt idx="16">
                  <c:v>1307.8125839885215</c:v>
                </c:pt>
                <c:pt idx="17">
                  <c:v>1313.3612694181365</c:v>
                </c:pt>
                <c:pt idx="18">
                  <c:v>1317.7018246477865</c:v>
                </c:pt>
                <c:pt idx="19">
                  <c:v>1324.0512123248434</c:v>
                </c:pt>
                <c:pt idx="20">
                  <c:v>1330.910087088266</c:v>
                </c:pt>
                <c:pt idx="21">
                  <c:v>1337.7697168026759</c:v>
                </c:pt>
                <c:pt idx="22">
                  <c:v>1343.9973091459469</c:v>
                </c:pt>
                <c:pt idx="23">
                  <c:v>1349.9783513121995</c:v>
                </c:pt>
                <c:pt idx="24">
                  <c:v>1357.2836993409096</c:v>
                </c:pt>
                <c:pt idx="25">
                  <c:v>1362.4910586470783</c:v>
                </c:pt>
                <c:pt idx="26">
                  <c:v>1368.0497684039985</c:v>
                </c:pt>
                <c:pt idx="27">
                  <c:v>1374.7139861339717</c:v>
                </c:pt>
                <c:pt idx="28">
                  <c:v>1380.0955351412654</c:v>
                </c:pt>
                <c:pt idx="29">
                  <c:v>1386.2228396306434</c:v>
                </c:pt>
                <c:pt idx="30">
                  <c:v>1391.9809805398118</c:v>
                </c:pt>
                <c:pt idx="31">
                  <c:v>1397.7614758560098</c:v>
                </c:pt>
                <c:pt idx="32">
                  <c:v>1401.9537005774191</c:v>
                </c:pt>
                <c:pt idx="33">
                  <c:v>1408.05724060891</c:v>
                </c:pt>
                <c:pt idx="34">
                  <c:v>1412.4395060344766</c:v>
                </c:pt>
                <c:pt idx="35">
                  <c:v>1417.0794680439535</c:v>
                </c:pt>
                <c:pt idx="36">
                  <c:v>1422.2206219732786</c:v>
                </c:pt>
                <c:pt idx="37">
                  <c:v>1425.6781174305129</c:v>
                </c:pt>
                <c:pt idx="38">
                  <c:v>1430.1163551519844</c:v>
                </c:pt>
                <c:pt idx="39">
                  <c:v>1434.6002087589418</c:v>
                </c:pt>
                <c:pt idx="40">
                  <c:v>1438.1692466745421</c:v>
                </c:pt>
                <c:pt idx="41">
                  <c:v>1441.670022460612</c:v>
                </c:pt>
                <c:pt idx="42">
                  <c:v>1445.5699063785551</c:v>
                </c:pt>
                <c:pt idx="43">
                  <c:v>1447.7937256673931</c:v>
                </c:pt>
                <c:pt idx="44">
                  <c:v>1450.534166688323</c:v>
                </c:pt>
                <c:pt idx="45">
                  <c:v>1452.7767017524252</c:v>
                </c:pt>
                <c:pt idx="46">
                  <c:v>1453.3890893847993</c:v>
                </c:pt>
                <c:pt idx="47">
                  <c:v>1455.7763688241448</c:v>
                </c:pt>
                <c:pt idx="48">
                  <c:v>1455.4217358187861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4-4CE9-9A9A-2CD46FC1A8A7}"/>
            </c:ext>
          </c:extLst>
        </c:ser>
        <c:ser>
          <c:idx val="1"/>
          <c:order val="1"/>
          <c:tx>
            <c:strRef>
              <c:f>'5'!$D$254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'5'!$B$255:$B$303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'5'!$D$255:$D$303</c:f>
              <c:numCache>
                <c:formatCode>General</c:formatCode>
                <c:ptCount val="49"/>
                <c:pt idx="0">
                  <c:v>2428</c:v>
                </c:pt>
                <c:pt idx="1">
                  <c:v>2418.2739261076404</c:v>
                </c:pt>
                <c:pt idx="2">
                  <c:v>2410.9261982671205</c:v>
                </c:pt>
                <c:pt idx="3">
                  <c:v>2403.8692090650243</c:v>
                </c:pt>
                <c:pt idx="4">
                  <c:v>2396.369689416963</c:v>
                </c:pt>
                <c:pt idx="5">
                  <c:v>2389.4056482707479</c:v>
                </c:pt>
                <c:pt idx="6">
                  <c:v>2381.4283200539021</c:v>
                </c:pt>
                <c:pt idx="7">
                  <c:v>2373.1634587887138</c:v>
                </c:pt>
                <c:pt idx="8">
                  <c:v>2366.5958495725417</c:v>
                </c:pt>
                <c:pt idx="9">
                  <c:v>2360.1792938545359</c:v>
                </c:pt>
                <c:pt idx="10">
                  <c:v>2354.482043905311</c:v>
                </c:pt>
                <c:pt idx="11">
                  <c:v>2349.2709868941106</c:v>
                </c:pt>
                <c:pt idx="12">
                  <c:v>2341.7484533402749</c:v>
                </c:pt>
                <c:pt idx="13">
                  <c:v>2334.3509388360567</c:v>
                </c:pt>
                <c:pt idx="14">
                  <c:v>2328.6087629080712</c:v>
                </c:pt>
                <c:pt idx="15">
                  <c:v>2321.9123706922246</c:v>
                </c:pt>
                <c:pt idx="16">
                  <c:v>2313.7655645961972</c:v>
                </c:pt>
                <c:pt idx="17">
                  <c:v>2306.0542776666448</c:v>
                </c:pt>
                <c:pt idx="18">
                  <c:v>2298.3326969115496</c:v>
                </c:pt>
                <c:pt idx="19">
                  <c:v>2292.5092438424331</c:v>
                </c:pt>
                <c:pt idx="20">
                  <c:v>2286.1617030348261</c:v>
                </c:pt>
                <c:pt idx="21">
                  <c:v>2277.699749403846</c:v>
                </c:pt>
                <c:pt idx="22">
                  <c:v>2270.4054388711002</c:v>
                </c:pt>
                <c:pt idx="23">
                  <c:v>2261.5174625612685</c:v>
                </c:pt>
                <c:pt idx="24">
                  <c:v>2252.563118798962</c:v>
                </c:pt>
                <c:pt idx="25">
                  <c:v>2244.7484560420125</c:v>
                </c:pt>
                <c:pt idx="26">
                  <c:v>2235.9704385602427</c:v>
                </c:pt>
                <c:pt idx="27">
                  <c:v>2228.8728896527705</c:v>
                </c:pt>
                <c:pt idx="28">
                  <c:v>2220.9848542733189</c:v>
                </c:pt>
                <c:pt idx="29">
                  <c:v>2213.1574845225337</c:v>
                </c:pt>
                <c:pt idx="30">
                  <c:v>2205.4327385144265</c:v>
                </c:pt>
                <c:pt idx="31">
                  <c:v>2198.0441629254947</c:v>
                </c:pt>
                <c:pt idx="32">
                  <c:v>2190.6870664020635</c:v>
                </c:pt>
                <c:pt idx="33">
                  <c:v>2183.1055400385267</c:v>
                </c:pt>
                <c:pt idx="34">
                  <c:v>2177.7277206344329</c:v>
                </c:pt>
                <c:pt idx="35">
                  <c:v>2170.8275527799001</c:v>
                </c:pt>
                <c:pt idx="36">
                  <c:v>2166.4979297927212</c:v>
                </c:pt>
                <c:pt idx="37">
                  <c:v>2161.1760002394303</c:v>
                </c:pt>
                <c:pt idx="38">
                  <c:v>2158.0233232242617</c:v>
                </c:pt>
                <c:pt idx="39">
                  <c:v>2155.1736314311252</c:v>
                </c:pt>
                <c:pt idx="40">
                  <c:v>2151.7950610494595</c:v>
                </c:pt>
                <c:pt idx="41">
                  <c:v>2150.2530735466948</c:v>
                </c:pt>
                <c:pt idx="42">
                  <c:v>2148.4916719438338</c:v>
                </c:pt>
                <c:pt idx="43">
                  <c:v>2146.6941460161743</c:v>
                </c:pt>
                <c:pt idx="44">
                  <c:v>2146.2532701454156</c:v>
                </c:pt>
                <c:pt idx="45">
                  <c:v>2145.8245403318979</c:v>
                </c:pt>
                <c:pt idx="46">
                  <c:v>2144.9038386342422</c:v>
                </c:pt>
                <c:pt idx="47">
                  <c:v>2145.550217730784</c:v>
                </c:pt>
                <c:pt idx="48">
                  <c:v>2145.0609547794252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4-4CE9-9A9A-2CD46FC1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43567"/>
        <c:axId val="834543983"/>
      </c:scatterChart>
      <c:valAx>
        <c:axId val="8345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543983"/>
        <c:crosses val="autoZero"/>
        <c:crossBetween val="midCat"/>
      </c:valAx>
      <c:valAx>
        <c:axId val="8345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54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(min)'!$E$31</c:f>
              <c:strCache>
                <c:ptCount val="1"/>
                <c:pt idx="0">
                  <c:v>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(min)'!$E$33:$E$132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-0.59669091766738047</c:v>
                </c:pt>
                <c:pt idx="24">
                  <c:v>-0.37020580569813094</c:v>
                </c:pt>
                <c:pt idx="25">
                  <c:v>-0.24997685067647041</c:v>
                </c:pt>
                <c:pt idx="26">
                  <c:v>-0.12025153178215542</c:v>
                </c:pt>
                <c:pt idx="27">
                  <c:v>-8.6814809856903791E-2</c:v>
                </c:pt>
                <c:pt idx="28">
                  <c:v>-4.3755467185888124E-2</c:v>
                </c:pt>
                <c:pt idx="29">
                  <c:v>-3.8259103280943188E-2</c:v>
                </c:pt>
                <c:pt idx="30">
                  <c:v>-7.6935776171807692E-3</c:v>
                </c:pt>
                <c:pt idx="31">
                  <c:v>-2.6488319251471186E-3</c:v>
                </c:pt>
                <c:pt idx="32">
                  <c:v>-5.729397964596453E-6</c:v>
                </c:pt>
                <c:pt idx="33">
                  <c:v>-4.1230825121424093E-4</c:v>
                </c:pt>
                <c:pt idx="34">
                  <c:v>-4.1957093389910572E-3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E-4FE0-9BE4-6270BE1E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68623"/>
        <c:axId val="1073672783"/>
      </c:lineChart>
      <c:catAx>
        <c:axId val="107366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672783"/>
        <c:crosses val="autoZero"/>
        <c:auto val="1"/>
        <c:lblAlgn val="ctr"/>
        <c:lblOffset val="100"/>
        <c:noMultiLvlLbl val="0"/>
      </c:catAx>
      <c:valAx>
        <c:axId val="1073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6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(min)'!$C$31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(min)'!$C$32:$C$132</c:f>
              <c:numCache>
                <c:formatCode>General</c:formatCode>
                <c:ptCount val="101"/>
                <c:pt idx="0">
                  <c:v>12</c:v>
                </c:pt>
                <c:pt idx="1">
                  <c:v>19.899999999999999</c:v>
                </c:pt>
                <c:pt idx="2">
                  <c:v>33.013999999999996</c:v>
                </c:pt>
                <c:pt idx="3">
                  <c:v>54.783239999999992</c:v>
                </c:pt>
                <c:pt idx="4">
                  <c:v>90.920178399999998</c:v>
                </c:pt>
                <c:pt idx="5">
                  <c:v>150.90749614399999</c:v>
                </c:pt>
                <c:pt idx="6">
                  <c:v>250.48644359904</c:v>
                </c:pt>
                <c:pt idx="7">
                  <c:v>415.78749637440637</c:v>
                </c:pt>
                <c:pt idx="8">
                  <c:v>690.1872439815146</c:v>
                </c:pt>
                <c:pt idx="9">
                  <c:v>1145.6908250093143</c:v>
                </c:pt>
                <c:pt idx="10">
                  <c:v>1901.8267695154616</c:v>
                </c:pt>
                <c:pt idx="11">
                  <c:v>3157.0124373956664</c:v>
                </c:pt>
                <c:pt idx="12">
                  <c:v>5240.6206460768062</c:v>
                </c:pt>
                <c:pt idx="13">
                  <c:v>8699.4102724874974</c:v>
                </c:pt>
                <c:pt idx="14">
                  <c:v>14441.001052329246</c:v>
                </c:pt>
                <c:pt idx="15">
                  <c:v>23972.041746866547</c:v>
                </c:pt>
                <c:pt idx="16">
                  <c:v>39793.569299798466</c:v>
                </c:pt>
                <c:pt idx="17">
                  <c:v>66057.305037665457</c:v>
                </c:pt>
                <c:pt idx="18">
                  <c:v>109655.10636252466</c:v>
                </c:pt>
                <c:pt idx="19">
                  <c:v>182027.45656179095</c:v>
                </c:pt>
                <c:pt idx="20">
                  <c:v>302165.55789257295</c:v>
                </c:pt>
                <c:pt idx="21">
                  <c:v>501594.80610167107</c:v>
                </c:pt>
                <c:pt idx="22">
                  <c:v>832647.35812877398</c:v>
                </c:pt>
                <c:pt idx="23">
                  <c:v>1382194.5944937649</c:v>
                </c:pt>
                <c:pt idx="24">
                  <c:v>2294443.0149258315</c:v>
                </c:pt>
                <c:pt idx="25">
                  <c:v>3808775.3973727645</c:v>
                </c:pt>
                <c:pt idx="26">
                  <c:v>6322567.1546392525</c:v>
                </c:pt>
                <c:pt idx="27">
                  <c:v>10495461.474296128</c:v>
                </c:pt>
                <c:pt idx="28">
                  <c:v>17422466.045595277</c:v>
                </c:pt>
                <c:pt idx="29">
                  <c:v>28921293.634813052</c:v>
                </c:pt>
                <c:pt idx="30">
                  <c:v>48009347.433024481</c:v>
                </c:pt>
                <c:pt idx="31">
                  <c:v>79695516.738666773</c:v>
                </c:pt>
                <c:pt idx="32">
                  <c:v>132294557.78613386</c:v>
                </c:pt>
                <c:pt idx="33">
                  <c:v>219608965.92498207</c:v>
                </c:pt>
                <c:pt idx="34">
                  <c:v>364550883.435462</c:v>
                </c:pt>
                <c:pt idx="35">
                  <c:v>605154466.50278306</c:v>
                </c:pt>
                <c:pt idx="36">
                  <c:v>1004556414.3946199</c:v>
                </c:pt>
                <c:pt idx="37">
                  <c:v>1667563647.8950691</c:v>
                </c:pt>
                <c:pt idx="38">
                  <c:v>2768155655.5058146</c:v>
                </c:pt>
                <c:pt idx="39">
                  <c:v>4595138388.1396523</c:v>
                </c:pt>
                <c:pt idx="40">
                  <c:v>7627929724.3118229</c:v>
                </c:pt>
                <c:pt idx="41">
                  <c:v>12662363342.357626</c:v>
                </c:pt>
                <c:pt idx="42">
                  <c:v>21019523148.31366</c:v>
                </c:pt>
                <c:pt idx="43">
                  <c:v>34892408426.200676</c:v>
                </c:pt>
                <c:pt idx="44">
                  <c:v>57921397987.493118</c:v>
                </c:pt>
                <c:pt idx="45">
                  <c:v>96149520659.238586</c:v>
                </c:pt>
                <c:pt idx="46">
                  <c:v>159608204294.33606</c:v>
                </c:pt>
                <c:pt idx="47">
                  <c:v>264949619128.59784</c:v>
                </c:pt>
                <c:pt idx="48">
                  <c:v>439816367753.47241</c:v>
                </c:pt>
                <c:pt idx="49">
                  <c:v>730095170470.76416</c:v>
                </c:pt>
                <c:pt idx="50">
                  <c:v>1211957982981.4685</c:v>
                </c:pt>
                <c:pt idx="51">
                  <c:v>2011850251749.2378</c:v>
                </c:pt>
                <c:pt idx="52">
                  <c:v>3339671417903.7344</c:v>
                </c:pt>
                <c:pt idx="53">
                  <c:v>5543854553720.1992</c:v>
                </c:pt>
                <c:pt idx="54">
                  <c:v>9202798559175.5313</c:v>
                </c:pt>
                <c:pt idx="55">
                  <c:v>15276645608231.383</c:v>
                </c:pt>
                <c:pt idx="56">
                  <c:v>25359231709664.094</c:v>
                </c:pt>
                <c:pt idx="57">
                  <c:v>42096324638042.398</c:v>
                </c:pt>
                <c:pt idx="58">
                  <c:v>69879898899150.383</c:v>
                </c:pt>
                <c:pt idx="59">
                  <c:v>116000632172589.63</c:v>
                </c:pt>
                <c:pt idx="60">
                  <c:v>192561049406498.78</c:v>
                </c:pt>
                <c:pt idx="61">
                  <c:v>319651342014788</c:v>
                </c:pt>
                <c:pt idx="62">
                  <c:v>530621227744548.13</c:v>
                </c:pt>
                <c:pt idx="63">
                  <c:v>880831238055949.88</c:v>
                </c:pt>
                <c:pt idx="64">
                  <c:v>1462179855172876.8</c:v>
                </c:pt>
                <c:pt idx="65">
                  <c:v>2427218559586975.5</c:v>
                </c:pt>
                <c:pt idx="66">
                  <c:v>4029182808914379</c:v>
                </c:pt>
                <c:pt idx="67">
                  <c:v>6688443462797870</c:v>
                </c:pt>
                <c:pt idx="68">
                  <c:v>1.1102816148244464E+16</c:v>
                </c:pt>
                <c:pt idx="69">
                  <c:v>1.8430674806085812E+16</c:v>
                </c:pt>
                <c:pt idx="70">
                  <c:v>3.0594920178102448E+16</c:v>
                </c:pt>
                <c:pt idx="71">
                  <c:v>5.0787567495650064E+16</c:v>
                </c:pt>
                <c:pt idx="72">
                  <c:v>8.4307362042779104E+16</c:v>
                </c:pt>
                <c:pt idx="73">
                  <c:v>1.3995022099101331E+17</c:v>
                </c:pt>
                <c:pt idx="74">
                  <c:v>2.3231736684508211E+17</c:v>
                </c:pt>
                <c:pt idx="75">
                  <c:v>3.8564682896283629E+17</c:v>
                </c:pt>
                <c:pt idx="76">
                  <c:v>6.4017373607830822E+17</c:v>
                </c:pt>
                <c:pt idx="77">
                  <c:v>1.0626884018899917E+18</c:v>
                </c:pt>
                <c:pt idx="78">
                  <c:v>1.7640627471373862E+18</c:v>
                </c:pt>
                <c:pt idx="79">
                  <c:v>2.9283441602480609E+18</c:v>
                </c:pt>
                <c:pt idx="80">
                  <c:v>4.8610513060117811E+18</c:v>
                </c:pt>
                <c:pt idx="81">
                  <c:v>8.0693451679795569E+18</c:v>
                </c:pt>
                <c:pt idx="82">
                  <c:v>1.3395112978846065E+19</c:v>
                </c:pt>
                <c:pt idx="83">
                  <c:v>2.223588754488447E+19</c:v>
                </c:pt>
                <c:pt idx="84">
                  <c:v>3.6911573324508217E+19</c:v>
                </c:pt>
                <c:pt idx="85">
                  <c:v>6.127321171868364E+19</c:v>
                </c:pt>
                <c:pt idx="86">
                  <c:v>1.0171353145301484E+20</c:v>
                </c:pt>
                <c:pt idx="87">
                  <c:v>1.6884446221200464E+20</c:v>
                </c:pt>
                <c:pt idx="88">
                  <c:v>2.8028180727192768E+20</c:v>
                </c:pt>
                <c:pt idx="89">
                  <c:v>4.6526780007139993E+20</c:v>
                </c:pt>
                <c:pt idx="90">
                  <c:v>7.7234454811852381E+20</c:v>
                </c:pt>
                <c:pt idx="91">
                  <c:v>1.2820919498767495E+21</c:v>
                </c:pt>
                <c:pt idx="92">
                  <c:v>2.1282726367954042E+21</c:v>
                </c:pt>
                <c:pt idx="93">
                  <c:v>3.5329325770803711E+21</c:v>
                </c:pt>
                <c:pt idx="94">
                  <c:v>5.8646680779534159E+21</c:v>
                </c:pt>
                <c:pt idx="95">
                  <c:v>9.7353490094026717E+21</c:v>
                </c:pt>
                <c:pt idx="96">
                  <c:v>1.6160679355608436E+22</c:v>
                </c:pt>
                <c:pt idx="97">
                  <c:v>2.6826727730310004E+22</c:v>
                </c:pt>
                <c:pt idx="98">
                  <c:v>4.453236803231461E+22</c:v>
                </c:pt>
                <c:pt idx="99">
                  <c:v>7.3923730933642252E+22</c:v>
                </c:pt>
                <c:pt idx="100">
                  <c:v>1.2271339334984615E+23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E-4887-8E76-9C8933B6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39391"/>
        <c:axId val="476847711"/>
      </c:lineChart>
      <c:catAx>
        <c:axId val="476839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47711"/>
        <c:crosses val="autoZero"/>
        <c:auto val="1"/>
        <c:lblAlgn val="ctr"/>
        <c:lblOffset val="100"/>
        <c:noMultiLvlLbl val="0"/>
      </c:catAx>
      <c:valAx>
        <c:axId val="476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(</a:t>
            </a:r>
            <a:r>
              <a:rPr lang="en-US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(max)'!$E$31</c:f>
              <c:strCache>
                <c:ptCount val="1"/>
                <c:pt idx="0">
                  <c:v>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(max)'!$E$33:$E$132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7.8757567591536688</c:v>
                </c:pt>
                <c:pt idx="24">
                  <c:v>4.7404448959251839</c:v>
                </c:pt>
                <c:pt idx="25">
                  <c:v>2.9320399158182564</c:v>
                </c:pt>
                <c:pt idx="26">
                  <c:v>1.836385165801981</c:v>
                </c:pt>
                <c:pt idx="27">
                  <c:v>1.4207906714407641</c:v>
                </c:pt>
                <c:pt idx="28">
                  <c:v>0.80443747396513221</c:v>
                </c:pt>
                <c:pt idx="29">
                  <c:v>0.76309431903928737</c:v>
                </c:pt>
                <c:pt idx="30">
                  <c:v>0.64460281003037734</c:v>
                </c:pt>
                <c:pt idx="31">
                  <c:v>6.9999172156358036E-2</c:v>
                </c:pt>
                <c:pt idx="32">
                  <c:v>5.2393079924215338E-2</c:v>
                </c:pt>
                <c:pt idx="33">
                  <c:v>0</c:v>
                </c:pt>
                <c:pt idx="34">
                  <c:v>6.8945202519669728E-3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4D0-A378-1FB0B209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36911"/>
        <c:axId val="786428175"/>
      </c:lineChart>
      <c:catAx>
        <c:axId val="78643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428175"/>
        <c:crosses val="autoZero"/>
        <c:auto val="1"/>
        <c:lblAlgn val="ctr"/>
        <c:lblOffset val="100"/>
        <c:noMultiLvlLbl val="0"/>
      </c:catAx>
      <c:valAx>
        <c:axId val="7864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4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'3'!$D$39</c:f>
              <c:strCache>
                <c:ptCount val="1"/>
                <c:pt idx="0">
                  <c:v>M(t)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'3'!$D$40:$D$100</c:f>
              <c:numCache>
                <c:formatCode>General</c:formatCode>
                <c:ptCount val="61"/>
                <c:pt idx="0">
                  <c:v>1383</c:v>
                </c:pt>
                <c:pt idx="1">
                  <c:v>2021.1622937490627</c:v>
                </c:pt>
                <c:pt idx="2">
                  <c:v>2775.0347155523173</c:v>
                </c:pt>
                <c:pt idx="3">
                  <c:v>3631.7534490724574</c:v>
                </c:pt>
                <c:pt idx="4">
                  <c:v>4576.8030802516842</c:v>
                </c:pt>
                <c:pt idx="5">
                  <c:v>5595.1300237852793</c:v>
                </c:pt>
                <c:pt idx="6">
                  <c:v>6671.9036717171211</c:v>
                </c:pt>
                <c:pt idx="7">
                  <c:v>7793.0163902991708</c:v>
                </c:pt>
                <c:pt idx="8">
                  <c:v>8945.3931269966524</c:v>
                </c:pt>
                <c:pt idx="9">
                  <c:v>9712.5061918660504</c:v>
                </c:pt>
                <c:pt idx="10">
                  <c:v>10069.672164999083</c:v>
                </c:pt>
                <c:pt idx="11">
                  <c:v>10211.073700286186</c:v>
                </c:pt>
                <c:pt idx="12">
                  <c:v>10246.363008745238</c:v>
                </c:pt>
                <c:pt idx="13">
                  <c:v>10236.036404774663</c:v>
                </c:pt>
                <c:pt idx="14">
                  <c:v>10211.767163660066</c:v>
                </c:pt>
                <c:pt idx="15">
                  <c:v>10188.568454297852</c:v>
                </c:pt>
                <c:pt idx="16">
                  <c:v>10172.173020216584</c:v>
                </c:pt>
                <c:pt idx="17">
                  <c:v>10163.482625772733</c:v>
                </c:pt>
                <c:pt idx="18">
                  <c:v>10161.185354126692</c:v>
                </c:pt>
                <c:pt idx="19">
                  <c:v>10163.230839925873</c:v>
                </c:pt>
                <c:pt idx="20">
                  <c:v>10167.597917341056</c:v>
                </c:pt>
                <c:pt idx="21">
                  <c:v>10172.638860611038</c:v>
                </c:pt>
                <c:pt idx="22">
                  <c:v>10177.184469988229</c:v>
                </c:pt>
                <c:pt idx="23">
                  <c:v>10180.52042761604</c:v>
                </c:pt>
                <c:pt idx="24">
                  <c:v>10182.306200571486</c:v>
                </c:pt>
                <c:pt idx="25">
                  <c:v>10182.476714482618</c:v>
                </c:pt>
                <c:pt idx="26">
                  <c:v>10181.146579555862</c:v>
                </c:pt>
                <c:pt idx="27">
                  <c:v>10178.529511020013</c:v>
                </c:pt>
                <c:pt idx="28">
                  <c:v>10174.875586119269</c:v>
                </c:pt>
                <c:pt idx="29">
                  <c:v>10170.424040057649</c:v>
                </c:pt>
                <c:pt idx="30">
                  <c:v>10165.374464902998</c:v>
                </c:pt>
                <c:pt idx="31">
                  <c:v>10159.872449397699</c:v>
                </c:pt>
                <c:pt idx="32">
                  <c:v>10154.006320538712</c:v>
                </c:pt>
                <c:pt idx="33">
                  <c:v>10147.81862383105</c:v>
                </c:pt>
                <c:pt idx="34">
                  <c:v>10141.329694571577</c:v>
                </c:pt>
                <c:pt idx="35">
                  <c:v>10134.573915404695</c:v>
                </c:pt>
                <c:pt idx="36">
                  <c:v>10127.652761863115</c:v>
                </c:pt>
                <c:pt idx="37">
                  <c:v>10120.799906410633</c:v>
                </c:pt>
                <c:pt idx="38">
                  <c:v>10114.462336192477</c:v>
                </c:pt>
                <c:pt idx="39">
                  <c:v>10109.386699636505</c:v>
                </c:pt>
                <c:pt idx="40">
                  <c:v>10106.697737283539</c:v>
                </c:pt>
                <c:pt idx="41">
                  <c:v>10107.944092990407</c:v>
                </c:pt>
                <c:pt idx="42">
                  <c:v>10115.061163379025</c:v>
                </c:pt>
                <c:pt idx="43">
                  <c:v>10130.175493326087</c:v>
                </c:pt>
                <c:pt idx="44">
                  <c:v>10155.129688948633</c:v>
                </c:pt>
                <c:pt idx="45">
                  <c:v>10190.538009256154</c:v>
                </c:pt>
                <c:pt idx="46">
                  <c:v>10234.093319837615</c:v>
                </c:pt>
                <c:pt idx="47">
                  <c:v>10277.70113714577</c:v>
                </c:pt>
                <c:pt idx="48">
                  <c:v>10302.796561166038</c:v>
                </c:pt>
                <c:pt idx="49">
                  <c:v>10272.83469951959</c:v>
                </c:pt>
                <c:pt idx="50">
                  <c:v>10121.263958171357</c:v>
                </c:pt>
                <c:pt idx="51">
                  <c:v>9731.904200742285</c:v>
                </c:pt>
                <c:pt idx="52">
                  <c:v>8905.4052622181316</c:v>
                </c:pt>
                <c:pt idx="53">
                  <c:v>7421.1710518484433</c:v>
                </c:pt>
                <c:pt idx="54">
                  <c:v>6184.3092098737034</c:v>
                </c:pt>
                <c:pt idx="55">
                  <c:v>5153.5910082280861</c:v>
                </c:pt>
                <c:pt idx="56">
                  <c:v>4294.6591735234051</c:v>
                </c:pt>
                <c:pt idx="57">
                  <c:v>3578.8826446028379</c:v>
                </c:pt>
                <c:pt idx="58">
                  <c:v>2982.4022038356984</c:v>
                </c:pt>
                <c:pt idx="59">
                  <c:v>2485.3351698630818</c:v>
                </c:pt>
                <c:pt idx="60">
                  <c:v>2071.1126415525682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9-48DE-B5B5-018FE86D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9695"/>
        <c:axId val="1135283455"/>
      </c:scatterChart>
      <c:valAx>
        <c:axId val="11352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3455"/>
        <c:crosses val="autoZero"/>
        <c:crossBetween val="midCat"/>
      </c:valAx>
      <c:valAx>
        <c:axId val="11352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'3'!$I$39</c:f>
              <c:strCache>
                <c:ptCount val="1"/>
                <c:pt idx="0">
                  <c:v>CF(t)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'3'!$I$40:$I$100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404.65793366176877</c:v>
                </c:pt>
                <c:pt idx="10">
                  <c:v>821.49508504706091</c:v>
                </c:pt>
                <c:pt idx="11">
                  <c:v>1039.0084463116173</c:v>
                </c:pt>
                <c:pt idx="12">
                  <c:v>1145.5721154121341</c:v>
                </c:pt>
                <c:pt idx="13">
                  <c:v>1191.2799052518869</c:v>
                </c:pt>
                <c:pt idx="14">
                  <c:v>1205.1965094777486</c:v>
                </c:pt>
                <c:pt idx="15">
                  <c:v>1204.062018163102</c:v>
                </c:pt>
                <c:pt idx="16">
                  <c:v>1197.1939516870407</c:v>
                </c:pt>
                <c:pt idx="17">
                  <c:v>1189.4409618510306</c:v>
                </c:pt>
                <c:pt idx="18">
                  <c:v>1183.0216961668355</c:v>
                </c:pt>
                <c:pt idx="19">
                  <c:v>1178.671943682888</c:v>
                </c:pt>
                <c:pt idx="20">
                  <c:v>1176.3565821546422</c:v>
                </c:pt>
                <c:pt idx="21">
                  <c:v>1175.6959239185899</c:v>
                </c:pt>
                <c:pt idx="22">
                  <c:v>1176.2063451623649</c:v>
                </c:pt>
                <c:pt idx="23">
                  <c:v>1177.4294564035467</c:v>
                </c:pt>
                <c:pt idx="24">
                  <c:v>1178.9894311611686</c:v>
                </c:pt>
                <c:pt idx="25">
                  <c:v>1180.6099004659834</c:v>
                </c:pt>
                <c:pt idx="26">
                  <c:v>1182.1110456926247</c:v>
                </c:pt>
                <c:pt idx="27">
                  <c:v>1183.3941019635308</c:v>
                </c:pt>
                <c:pt idx="28">
                  <c:v>1184.4232951682611</c:v>
                </c:pt>
                <c:pt idx="29">
                  <c:v>1185.2101407362231</c:v>
                </c:pt>
                <c:pt idx="30">
                  <c:v>1185.7949217043756</c:v>
                </c:pt>
                <c:pt idx="31">
                  <c:v>1186.2321740835675</c:v>
                </c:pt>
                <c:pt idx="32">
                  <c:v>1186.5795448010103</c:v>
                </c:pt>
                <c:pt idx="33">
                  <c:v>1186.8830392016052</c:v>
                </c:pt>
                <c:pt idx="34">
                  <c:v>1187.1649581540007</c:v>
                </c:pt>
                <c:pt idx="35">
                  <c:v>1187.411278931665</c:v>
                </c:pt>
                <c:pt idx="36">
                  <c:v>1187.5549802099217</c:v>
                </c:pt>
                <c:pt idx="37">
                  <c:v>1187.4641611081374</c:v>
                </c:pt>
                <c:pt idx="38">
                  <c:v>1186.9262603193533</c:v>
                </c:pt>
                <c:pt idx="39">
                  <c:v>1185.6431308210701</c:v>
                </c:pt>
                <c:pt idx="40">
                  <c:v>1183.2392865292584</c:v>
                </c:pt>
                <c:pt idx="41">
                  <c:v>1179.2948018888412</c:v>
                </c:pt>
                <c:pt idx="42">
                  <c:v>1173.4283420415968</c:v>
                </c:pt>
                <c:pt idx="43">
                  <c:v>1165.4551786301702</c:v>
                </c:pt>
                <c:pt idx="44">
                  <c:v>1155.6653560703653</c:v>
                </c:pt>
                <c:pt idx="45">
                  <c:v>1145.2905010761674</c:v>
                </c:pt>
                <c:pt idx="46">
                  <c:v>1137.2488467427713</c:v>
                </c:pt>
                <c:pt idx="47">
                  <c:v>1137.3144738248861</c:v>
                </c:pt>
                <c:pt idx="48">
                  <c:v>1155.9325723837987</c:v>
                </c:pt>
                <c:pt idx="49">
                  <c:v>1211.0450161818487</c:v>
                </c:pt>
                <c:pt idx="50">
                  <c:v>1332.5875627113828</c:v>
                </c:pt>
                <c:pt idx="51">
                  <c:v>1569.9499889335334</c:v>
                </c:pt>
                <c:pt idx="52">
                  <c:v>2005.2778853955181</c:v>
                </c:pt>
                <c:pt idx="53">
                  <c:v>2655.5218245996889</c:v>
                </c:pt>
                <c:pt idx="54">
                  <c:v>2380.3516893725723</c:v>
                </c:pt>
                <c:pt idx="55">
                  <c:v>2133.6951979119995</c:v>
                </c:pt>
                <c:pt idx="56">
                  <c:v>1912.5977131525206</c:v>
                </c:pt>
                <c:pt idx="57">
                  <c:v>1714.4107630442916</c:v>
                </c:pt>
                <c:pt idx="58">
                  <c:v>1536.7603151618571</c:v>
                </c:pt>
                <c:pt idx="59">
                  <c:v>1377.5183387572763</c:v>
                </c:pt>
                <c:pt idx="60">
                  <c:v>1234.7773136064814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B-4517-B451-78E741DD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42751"/>
        <c:axId val="1135541503"/>
      </c:scatterChart>
      <c:valAx>
        <c:axId val="11355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1503"/>
        <c:crosses val="autoZero"/>
        <c:crossBetween val="midCat"/>
      </c:valAx>
      <c:valAx>
        <c:axId val="113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'3'!$D$39</c:f>
              <c:strCache>
                <c:ptCount val="1"/>
                <c:pt idx="0">
                  <c:v>M(t)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'3'!$D$40:$D$100</c:f>
              <c:numCache>
                <c:formatCode>General</c:formatCode>
                <c:ptCount val="61"/>
                <c:pt idx="0">
                  <c:v>1383</c:v>
                </c:pt>
                <c:pt idx="1">
                  <c:v>2021.1622937490627</c:v>
                </c:pt>
                <c:pt idx="2">
                  <c:v>2775.0347155523173</c:v>
                </c:pt>
                <c:pt idx="3">
                  <c:v>3631.7534490724574</c:v>
                </c:pt>
                <c:pt idx="4">
                  <c:v>4576.8030802516842</c:v>
                </c:pt>
                <c:pt idx="5">
                  <c:v>5595.1300237852793</c:v>
                </c:pt>
                <c:pt idx="6">
                  <c:v>6671.9036717171211</c:v>
                </c:pt>
                <c:pt idx="7">
                  <c:v>7793.0163902991708</c:v>
                </c:pt>
                <c:pt idx="8">
                  <c:v>8945.3931269966524</c:v>
                </c:pt>
                <c:pt idx="9">
                  <c:v>9712.5061918660504</c:v>
                </c:pt>
                <c:pt idx="10">
                  <c:v>10069.672164999083</c:v>
                </c:pt>
                <c:pt idx="11">
                  <c:v>10211.073700286186</c:v>
                </c:pt>
                <c:pt idx="12">
                  <c:v>10246.363008745238</c:v>
                </c:pt>
                <c:pt idx="13">
                  <c:v>10236.036404774663</c:v>
                </c:pt>
                <c:pt idx="14">
                  <c:v>10211.767163660066</c:v>
                </c:pt>
                <c:pt idx="15">
                  <c:v>10188.568454297852</c:v>
                </c:pt>
                <c:pt idx="16">
                  <c:v>10172.173020216584</c:v>
                </c:pt>
                <c:pt idx="17">
                  <c:v>10163.482625772733</c:v>
                </c:pt>
                <c:pt idx="18">
                  <c:v>10161.185354126692</c:v>
                </c:pt>
                <c:pt idx="19">
                  <c:v>10163.230839925873</c:v>
                </c:pt>
                <c:pt idx="20">
                  <c:v>10167.597917341056</c:v>
                </c:pt>
                <c:pt idx="21">
                  <c:v>10172.638860611038</c:v>
                </c:pt>
                <c:pt idx="22">
                  <c:v>10177.184469988229</c:v>
                </c:pt>
                <c:pt idx="23">
                  <c:v>10180.52042761604</c:v>
                </c:pt>
                <c:pt idx="24">
                  <c:v>10182.306200571486</c:v>
                </c:pt>
                <c:pt idx="25">
                  <c:v>10182.476714482618</c:v>
                </c:pt>
                <c:pt idx="26">
                  <c:v>10181.146579555862</c:v>
                </c:pt>
                <c:pt idx="27">
                  <c:v>10178.529511020013</c:v>
                </c:pt>
                <c:pt idx="28">
                  <c:v>10174.875586119269</c:v>
                </c:pt>
                <c:pt idx="29">
                  <c:v>10170.424040057649</c:v>
                </c:pt>
                <c:pt idx="30">
                  <c:v>10165.374464902998</c:v>
                </c:pt>
                <c:pt idx="31">
                  <c:v>10159.872449397699</c:v>
                </c:pt>
                <c:pt idx="32">
                  <c:v>10154.006320538712</c:v>
                </c:pt>
                <c:pt idx="33">
                  <c:v>10147.81862383105</c:v>
                </c:pt>
                <c:pt idx="34">
                  <c:v>10141.329694571577</c:v>
                </c:pt>
                <c:pt idx="35">
                  <c:v>10134.573915404695</c:v>
                </c:pt>
                <c:pt idx="36">
                  <c:v>10127.652761863115</c:v>
                </c:pt>
                <c:pt idx="37">
                  <c:v>10120.799906410633</c:v>
                </c:pt>
                <c:pt idx="38">
                  <c:v>10114.462336192477</c:v>
                </c:pt>
                <c:pt idx="39">
                  <c:v>10109.386699636505</c:v>
                </c:pt>
                <c:pt idx="40">
                  <c:v>10106.697737283539</c:v>
                </c:pt>
                <c:pt idx="41">
                  <c:v>10107.944092990407</c:v>
                </c:pt>
                <c:pt idx="42">
                  <c:v>10115.061163379025</c:v>
                </c:pt>
                <c:pt idx="43">
                  <c:v>10130.175493326087</c:v>
                </c:pt>
                <c:pt idx="44">
                  <c:v>10155.129688948633</c:v>
                </c:pt>
                <c:pt idx="45">
                  <c:v>10190.538009256154</c:v>
                </c:pt>
                <c:pt idx="46">
                  <c:v>10234.093319837615</c:v>
                </c:pt>
                <c:pt idx="47">
                  <c:v>10277.70113714577</c:v>
                </c:pt>
                <c:pt idx="48">
                  <c:v>10302.796561166038</c:v>
                </c:pt>
                <c:pt idx="49">
                  <c:v>10272.83469951959</c:v>
                </c:pt>
                <c:pt idx="50">
                  <c:v>10121.263958171357</c:v>
                </c:pt>
                <c:pt idx="51">
                  <c:v>9731.904200742285</c:v>
                </c:pt>
                <c:pt idx="52">
                  <c:v>8905.4052622181316</c:v>
                </c:pt>
                <c:pt idx="53">
                  <c:v>7421.1710518484433</c:v>
                </c:pt>
                <c:pt idx="54">
                  <c:v>6184.3092098737034</c:v>
                </c:pt>
                <c:pt idx="55">
                  <c:v>5153.5910082280861</c:v>
                </c:pt>
                <c:pt idx="56">
                  <c:v>4294.6591735234051</c:v>
                </c:pt>
                <c:pt idx="57">
                  <c:v>3578.8826446028379</c:v>
                </c:pt>
                <c:pt idx="58">
                  <c:v>2982.4022038356984</c:v>
                </c:pt>
                <c:pt idx="59">
                  <c:v>2485.3351698630818</c:v>
                </c:pt>
                <c:pt idx="60">
                  <c:v>2071.1126415525682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6-4D08-8062-55D2F0834A5E}"/>
            </c:ext>
          </c:extLst>
        </c:ser>
        <c:ser>
          <c:idx val="1"/>
          <c:order val="1"/>
          <c:tx>
            <c:strRef>
              <c:f>'3'!$D$113</c:f>
              <c:strCache>
                <c:ptCount val="1"/>
                <c:pt idx="0">
                  <c:v>M(t)_1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'3'!$B$114:$B$174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'3'!$D$114:$D$174</c:f>
              <c:numCache>
                <c:formatCode>General</c:formatCode>
                <c:ptCount val="61"/>
                <c:pt idx="0">
                  <c:v>1383</c:v>
                </c:pt>
                <c:pt idx="1">
                  <c:v>2021.1622937490627</c:v>
                </c:pt>
                <c:pt idx="2">
                  <c:v>2775.0347155523173</c:v>
                </c:pt>
                <c:pt idx="3">
                  <c:v>3631.7534490724574</c:v>
                </c:pt>
                <c:pt idx="4">
                  <c:v>4576.8030802516842</c:v>
                </c:pt>
                <c:pt idx="5">
                  <c:v>5595.1300237852793</c:v>
                </c:pt>
                <c:pt idx="6">
                  <c:v>6671.9036717171211</c:v>
                </c:pt>
                <c:pt idx="7">
                  <c:v>7793.0163902991708</c:v>
                </c:pt>
                <c:pt idx="8">
                  <c:v>8945.3931269966524</c:v>
                </c:pt>
                <c:pt idx="9">
                  <c:v>9957.7614864979896</c:v>
                </c:pt>
                <c:pt idx="10">
                  <c:v>10202.514300423736</c:v>
                </c:pt>
                <c:pt idx="11">
                  <c:v>10201.034496280428</c:v>
                </c:pt>
                <c:pt idx="12">
                  <c:v>10151.933696375998</c:v>
                </c:pt>
                <c:pt idx="13">
                  <c:v>10116.112780892572</c:v>
                </c:pt>
                <c:pt idx="14">
                  <c:v>10101.414427620399</c:v>
                </c:pt>
                <c:pt idx="15">
                  <c:v>10100.319491806804</c:v>
                </c:pt>
                <c:pt idx="16">
                  <c:v>10104.789415820123</c:v>
                </c:pt>
                <c:pt idx="17">
                  <c:v>10110.443880717101</c:v>
                </c:pt>
                <c:pt idx="18">
                  <c:v>10116.347095047389</c:v>
                </c:pt>
                <c:pt idx="19">
                  <c:v>10123.460366163003</c:v>
                </c:pt>
                <c:pt idx="20">
                  <c:v>10133.091327188647</c:v>
                </c:pt>
                <c:pt idx="21">
                  <c:v>10145.802148632127</c:v>
                </c:pt>
                <c:pt idx="22">
                  <c:v>10160.819763340842</c:v>
                </c:pt>
                <c:pt idx="23">
                  <c:v>10175.858545740506</c:v>
                </c:pt>
                <c:pt idx="24">
                  <c:v>10185.857321563686</c:v>
                </c:pt>
                <c:pt idx="25">
                  <c:v>10191.757465019387</c:v>
                </c:pt>
                <c:pt idx="26">
                  <c:v>10189.863303339109</c:v>
                </c:pt>
                <c:pt idx="27">
                  <c:v>10181.372244061342</c:v>
                </c:pt>
                <c:pt idx="28">
                  <c:v>10172.203843862564</c:v>
                </c:pt>
                <c:pt idx="29">
                  <c:v>10172.570648023842</c:v>
                </c:pt>
                <c:pt idx="30">
                  <c:v>10193.658704551473</c:v>
                </c:pt>
                <c:pt idx="31">
                  <c:v>10237.380642379796</c:v>
                </c:pt>
                <c:pt idx="32">
                  <c:v>10272.42319884007</c:v>
                </c:pt>
                <c:pt idx="33">
                  <c:v>10184.502451597016</c:v>
                </c:pt>
                <c:pt idx="34">
                  <c:v>9676.9088976709227</c:v>
                </c:pt>
                <c:pt idx="35">
                  <c:v>8064.0907480591022</c:v>
                </c:pt>
                <c:pt idx="36">
                  <c:v>6720.075623382585</c:v>
                </c:pt>
                <c:pt idx="37">
                  <c:v>7842.8196976619411</c:v>
                </c:pt>
                <c:pt idx="38">
                  <c:v>8996.2829748921213</c:v>
                </c:pt>
                <c:pt idx="39">
                  <c:v>9641.9322988343829</c:v>
                </c:pt>
                <c:pt idx="40">
                  <c:v>9841.3111184247573</c:v>
                </c:pt>
                <c:pt idx="41">
                  <c:v>9884.9408735068773</c:v>
                </c:pt>
                <c:pt idx="42">
                  <c:v>9891.8143251477541</c:v>
                </c:pt>
                <c:pt idx="43">
                  <c:v>9900.2077779226456</c:v>
                </c:pt>
                <c:pt idx="44">
                  <c:v>9914.6091038190752</c:v>
                </c:pt>
                <c:pt idx="45">
                  <c:v>9929.9949686624404</c:v>
                </c:pt>
                <c:pt idx="46">
                  <c:v>9943.4561267120043</c:v>
                </c:pt>
                <c:pt idx="47">
                  <c:v>9957.5383417790581</c:v>
                </c:pt>
                <c:pt idx="48">
                  <c:v>9975.7168236674752</c:v>
                </c:pt>
                <c:pt idx="49">
                  <c:v>9986.6269243298793</c:v>
                </c:pt>
                <c:pt idx="50">
                  <c:v>9928.6563811061751</c:v>
                </c:pt>
                <c:pt idx="51">
                  <c:v>9617.7750602112064</c:v>
                </c:pt>
                <c:pt idx="52">
                  <c:v>8600.30987936969</c:v>
                </c:pt>
                <c:pt idx="53">
                  <c:v>7166.9248994747413</c:v>
                </c:pt>
                <c:pt idx="54">
                  <c:v>5972.4374162289514</c:v>
                </c:pt>
                <c:pt idx="55">
                  <c:v>4977.0311801907928</c:v>
                </c:pt>
                <c:pt idx="56">
                  <c:v>4147.5259834923272</c:v>
                </c:pt>
                <c:pt idx="57">
                  <c:v>3456.2716529102727</c:v>
                </c:pt>
                <c:pt idx="58">
                  <c:v>2880.2263774252274</c:v>
                </c:pt>
                <c:pt idx="59">
                  <c:v>2400.1886478543561</c:v>
                </c:pt>
                <c:pt idx="60">
                  <c:v>2000.1572065452967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6-4D08-8062-55D2F083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9695"/>
        <c:axId val="1135283455"/>
      </c:scatterChart>
      <c:valAx>
        <c:axId val="11352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3455"/>
        <c:crosses val="autoZero"/>
        <c:crossBetween val="midCat"/>
      </c:valAx>
      <c:valAx>
        <c:axId val="11352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'3'!$I$39</c:f>
              <c:strCache>
                <c:ptCount val="1"/>
                <c:pt idx="0">
                  <c:v>CF(t)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'3'!$I$40:$I$100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404.65793366176877</c:v>
                </c:pt>
                <c:pt idx="10">
                  <c:v>821.49508504706091</c:v>
                </c:pt>
                <c:pt idx="11">
                  <c:v>1039.0084463116173</c:v>
                </c:pt>
                <c:pt idx="12">
                  <c:v>1145.5721154121341</c:v>
                </c:pt>
                <c:pt idx="13">
                  <c:v>1191.2799052518869</c:v>
                </c:pt>
                <c:pt idx="14">
                  <c:v>1205.1965094777486</c:v>
                </c:pt>
                <c:pt idx="15">
                  <c:v>1204.062018163102</c:v>
                </c:pt>
                <c:pt idx="16">
                  <c:v>1197.1939516870407</c:v>
                </c:pt>
                <c:pt idx="17">
                  <c:v>1189.4409618510306</c:v>
                </c:pt>
                <c:pt idx="18">
                  <c:v>1183.0216961668355</c:v>
                </c:pt>
                <c:pt idx="19">
                  <c:v>1178.671943682888</c:v>
                </c:pt>
                <c:pt idx="20">
                  <c:v>1176.3565821546422</c:v>
                </c:pt>
                <c:pt idx="21">
                  <c:v>1175.6959239185899</c:v>
                </c:pt>
                <c:pt idx="22">
                  <c:v>1176.2063451623649</c:v>
                </c:pt>
                <c:pt idx="23">
                  <c:v>1177.4294564035467</c:v>
                </c:pt>
                <c:pt idx="24">
                  <c:v>1178.9894311611686</c:v>
                </c:pt>
                <c:pt idx="25">
                  <c:v>1180.6099004659834</c:v>
                </c:pt>
                <c:pt idx="26">
                  <c:v>1182.1110456926247</c:v>
                </c:pt>
                <c:pt idx="27">
                  <c:v>1183.3941019635308</c:v>
                </c:pt>
                <c:pt idx="28">
                  <c:v>1184.4232951682611</c:v>
                </c:pt>
                <c:pt idx="29">
                  <c:v>1185.2101407362231</c:v>
                </c:pt>
                <c:pt idx="30">
                  <c:v>1185.7949217043756</c:v>
                </c:pt>
                <c:pt idx="31">
                  <c:v>1186.2321740835675</c:v>
                </c:pt>
                <c:pt idx="32">
                  <c:v>1186.5795448010103</c:v>
                </c:pt>
                <c:pt idx="33">
                  <c:v>1186.8830392016052</c:v>
                </c:pt>
                <c:pt idx="34">
                  <c:v>1187.1649581540007</c:v>
                </c:pt>
                <c:pt idx="35">
                  <c:v>1187.411278931665</c:v>
                </c:pt>
                <c:pt idx="36">
                  <c:v>1187.5549802099217</c:v>
                </c:pt>
                <c:pt idx="37">
                  <c:v>1187.4641611081374</c:v>
                </c:pt>
                <c:pt idx="38">
                  <c:v>1186.9262603193533</c:v>
                </c:pt>
                <c:pt idx="39">
                  <c:v>1185.6431308210701</c:v>
                </c:pt>
                <c:pt idx="40">
                  <c:v>1183.2392865292584</c:v>
                </c:pt>
                <c:pt idx="41">
                  <c:v>1179.2948018888412</c:v>
                </c:pt>
                <c:pt idx="42">
                  <c:v>1173.4283420415968</c:v>
                </c:pt>
                <c:pt idx="43">
                  <c:v>1165.4551786301702</c:v>
                </c:pt>
                <c:pt idx="44">
                  <c:v>1155.6653560703653</c:v>
                </c:pt>
                <c:pt idx="45">
                  <c:v>1145.2905010761674</c:v>
                </c:pt>
                <c:pt idx="46">
                  <c:v>1137.2488467427713</c:v>
                </c:pt>
                <c:pt idx="47">
                  <c:v>1137.3144738248861</c:v>
                </c:pt>
                <c:pt idx="48">
                  <c:v>1155.9325723837987</c:v>
                </c:pt>
                <c:pt idx="49">
                  <c:v>1211.0450161818487</c:v>
                </c:pt>
                <c:pt idx="50">
                  <c:v>1332.5875627113828</c:v>
                </c:pt>
                <c:pt idx="51">
                  <c:v>1569.9499889335334</c:v>
                </c:pt>
                <c:pt idx="52">
                  <c:v>2005.2778853955181</c:v>
                </c:pt>
                <c:pt idx="53">
                  <c:v>2655.5218245996889</c:v>
                </c:pt>
                <c:pt idx="54">
                  <c:v>2380.3516893725723</c:v>
                </c:pt>
                <c:pt idx="55">
                  <c:v>2133.6951979119995</c:v>
                </c:pt>
                <c:pt idx="56">
                  <c:v>1912.5977131525206</c:v>
                </c:pt>
                <c:pt idx="57">
                  <c:v>1714.4107630442916</c:v>
                </c:pt>
                <c:pt idx="58">
                  <c:v>1536.7603151618571</c:v>
                </c:pt>
                <c:pt idx="59">
                  <c:v>1377.5183387572763</c:v>
                </c:pt>
                <c:pt idx="60">
                  <c:v>1234.7773136064814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F-426F-BCAE-A11DA292ABC5}"/>
            </c:ext>
          </c:extLst>
        </c:ser>
        <c:ser>
          <c:idx val="1"/>
          <c:order val="1"/>
          <c:tx>
            <c:strRef>
              <c:f>'3'!$I$113</c:f>
              <c:strCache>
                <c:ptCount val="1"/>
                <c:pt idx="0">
                  <c:v>CF(t)_1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'3'!$B$115:$B$174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'3'!$I$115:$I$174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159.40263902982997</c:v>
                </c:pt>
                <c:pt idx="9">
                  <c:v>935.20409950886233</c:v>
                </c:pt>
                <c:pt idx="10">
                  <c:v>1182.3176995236233</c:v>
                </c:pt>
                <c:pt idx="11">
                  <c:v>1229.9345781977229</c:v>
                </c:pt>
                <c:pt idx="12">
                  <c:v>1216.5098172456112</c:v>
                </c:pt>
                <c:pt idx="13">
                  <c:v>1195.2713934055453</c:v>
                </c:pt>
                <c:pt idx="14">
                  <c:v>1181.6179410039351</c:v>
                </c:pt>
                <c:pt idx="15">
                  <c:v>1176.0492956759695</c:v>
                </c:pt>
                <c:pt idx="16">
                  <c:v>1174.8801577689524</c:v>
                </c:pt>
                <c:pt idx="17">
                  <c:v>1174.6507004143884</c:v>
                </c:pt>
                <c:pt idx="18">
                  <c:v>1173.4605548818515</c:v>
                </c:pt>
                <c:pt idx="19">
                  <c:v>1170.9665464832785</c:v>
                </c:pt>
                <c:pt idx="20">
                  <c:v>1167.9182080178032</c:v>
                </c:pt>
                <c:pt idx="21">
                  <c:v>1165.6520648251899</c:v>
                </c:pt>
                <c:pt idx="22">
                  <c:v>1165.6775306310933</c:v>
                </c:pt>
                <c:pt idx="23">
                  <c:v>1170.7627263966913</c:v>
                </c:pt>
                <c:pt idx="24">
                  <c:v>1174.8905687287511</c:v>
                </c:pt>
                <c:pt idx="25">
                  <c:v>1182.701797913855</c:v>
                </c:pt>
                <c:pt idx="26">
                  <c:v>1189.2932875236302</c:v>
                </c:pt>
                <c:pt idx="27">
                  <c:v>1189.9460922678752</c:v>
                </c:pt>
                <c:pt idx="28">
                  <c:v>1180.3838550741614</c:v>
                </c:pt>
                <c:pt idx="29">
                  <c:v>1159.6636949858521</c:v>
                </c:pt>
                <c:pt idx="30">
                  <c:v>1137.091102596768</c:v>
                </c:pt>
                <c:pt idx="31">
                  <c:v>1145.888140568833</c:v>
                </c:pt>
                <c:pt idx="32">
                  <c:v>1268.936616513246</c:v>
                </c:pt>
                <c:pt idx="33">
                  <c:v>1688.3803470656328</c:v>
                </c:pt>
                <c:pt idx="34">
                  <c:v>2791.2558982147088</c:v>
                </c:pt>
                <c:pt idx="35">
                  <c:v>2502.0207445623737</c:v>
                </c:pt>
                <c:pt idx="36">
                  <c:v>0</c:v>
                </c:pt>
                <c:pt idx="37">
                  <c:v>0</c:v>
                </c:pt>
                <c:pt idx="38">
                  <c:v>526.71838876705851</c:v>
                </c:pt>
                <c:pt idx="39">
                  <c:v>978.83068406342022</c:v>
                </c:pt>
                <c:pt idx="40">
                  <c:v>1135.7643034323098</c:v>
                </c:pt>
                <c:pt idx="41">
                  <c:v>1172.7425041819606</c:v>
                </c:pt>
                <c:pt idx="42">
                  <c:v>1171.2562535271404</c:v>
                </c:pt>
                <c:pt idx="43">
                  <c:v>1165.2891500554128</c:v>
                </c:pt>
                <c:pt idx="44">
                  <c:v>1164.373425917006</c:v>
                </c:pt>
                <c:pt idx="45">
                  <c:v>1166.3700675345208</c:v>
                </c:pt>
                <c:pt idx="46">
                  <c:v>1165.8106068185182</c:v>
                </c:pt>
                <c:pt idx="47">
                  <c:v>1161.7774426086999</c:v>
                </c:pt>
                <c:pt idx="48">
                  <c:v>1169.1252668806055</c:v>
                </c:pt>
                <c:pt idx="49">
                  <c:v>1238.0525015358587</c:v>
                </c:pt>
                <c:pt idx="50">
                  <c:v>1490.7063529902662</c:v>
                </c:pt>
                <c:pt idx="51">
                  <c:v>2195.5119099337185</c:v>
                </c:pt>
                <c:pt idx="52">
                  <c:v>2600.5554723286127</c:v>
                </c:pt>
                <c:pt idx="53">
                  <c:v>2331.081053268188</c:v>
                </c:pt>
                <c:pt idx="54">
                  <c:v>2089.5300772185519</c:v>
                </c:pt>
                <c:pt idx="55">
                  <c:v>1873.0090648197813</c:v>
                </c:pt>
                <c:pt idx="56">
                  <c:v>1678.9243644517985</c:v>
                </c:pt>
                <c:pt idx="57">
                  <c:v>1504.9510835235033</c:v>
                </c:pt>
                <c:pt idx="58">
                  <c:v>1349.0052391598313</c:v>
                </c:pt>
                <c:pt idx="59">
                  <c:v>1209.2187946866609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F-426F-BCAE-A11DA292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42751"/>
        <c:axId val="1135541503"/>
      </c:scatterChart>
      <c:valAx>
        <c:axId val="11355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1503"/>
        <c:crosses val="autoZero"/>
        <c:crossBetween val="midCat"/>
      </c:valAx>
      <c:valAx>
        <c:axId val="113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4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'3'!$D$39</c:f>
              <c:strCache>
                <c:ptCount val="1"/>
                <c:pt idx="0">
                  <c:v>M(t)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'3'!$B$40:$B$100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'3'!$D$40:$D$100</c:f>
              <c:numCache>
                <c:formatCode>General</c:formatCode>
                <c:ptCount val="61"/>
                <c:pt idx="0">
                  <c:v>1383</c:v>
                </c:pt>
                <c:pt idx="1">
                  <c:v>2021.1622937490627</c:v>
                </c:pt>
                <c:pt idx="2">
                  <c:v>2775.0347155523173</c:v>
                </c:pt>
                <c:pt idx="3">
                  <c:v>3631.7534490724574</c:v>
                </c:pt>
                <c:pt idx="4">
                  <c:v>4576.8030802516842</c:v>
                </c:pt>
                <c:pt idx="5">
                  <c:v>5595.1300237852793</c:v>
                </c:pt>
                <c:pt idx="6">
                  <c:v>6671.9036717171211</c:v>
                </c:pt>
                <c:pt idx="7">
                  <c:v>7793.0163902991708</c:v>
                </c:pt>
                <c:pt idx="8">
                  <c:v>8945.3931269966524</c:v>
                </c:pt>
                <c:pt idx="9">
                  <c:v>9712.5061918660504</c:v>
                </c:pt>
                <c:pt idx="10">
                  <c:v>10069.672164999083</c:v>
                </c:pt>
                <c:pt idx="11">
                  <c:v>10211.073700286186</c:v>
                </c:pt>
                <c:pt idx="12">
                  <c:v>10246.363008745238</c:v>
                </c:pt>
                <c:pt idx="13">
                  <c:v>10236.036404774663</c:v>
                </c:pt>
                <c:pt idx="14">
                  <c:v>10211.767163660066</c:v>
                </c:pt>
                <c:pt idx="15">
                  <c:v>10188.568454297852</c:v>
                </c:pt>
                <c:pt idx="16">
                  <c:v>10172.173020216584</c:v>
                </c:pt>
                <c:pt idx="17">
                  <c:v>10163.482625772733</c:v>
                </c:pt>
                <c:pt idx="18">
                  <c:v>10161.185354126692</c:v>
                </c:pt>
                <c:pt idx="19">
                  <c:v>10163.230839925873</c:v>
                </c:pt>
                <c:pt idx="20">
                  <c:v>10167.597917341056</c:v>
                </c:pt>
                <c:pt idx="21">
                  <c:v>10172.638860611038</c:v>
                </c:pt>
                <c:pt idx="22">
                  <c:v>10177.184469988229</c:v>
                </c:pt>
                <c:pt idx="23">
                  <c:v>10180.52042761604</c:v>
                </c:pt>
                <c:pt idx="24">
                  <c:v>10182.306200571486</c:v>
                </c:pt>
                <c:pt idx="25">
                  <c:v>10182.476714482618</c:v>
                </c:pt>
                <c:pt idx="26">
                  <c:v>10181.146579555862</c:v>
                </c:pt>
                <c:pt idx="27">
                  <c:v>10178.529511020013</c:v>
                </c:pt>
                <c:pt idx="28">
                  <c:v>10174.875586119269</c:v>
                </c:pt>
                <c:pt idx="29">
                  <c:v>10170.424040057649</c:v>
                </c:pt>
                <c:pt idx="30">
                  <c:v>10165.374464902998</c:v>
                </c:pt>
                <c:pt idx="31">
                  <c:v>10159.872449397699</c:v>
                </c:pt>
                <c:pt idx="32">
                  <c:v>10154.006320538712</c:v>
                </c:pt>
                <c:pt idx="33">
                  <c:v>10147.81862383105</c:v>
                </c:pt>
                <c:pt idx="34">
                  <c:v>10141.329694571577</c:v>
                </c:pt>
                <c:pt idx="35">
                  <c:v>10134.573915404695</c:v>
                </c:pt>
                <c:pt idx="36">
                  <c:v>10127.652761863115</c:v>
                </c:pt>
                <c:pt idx="37">
                  <c:v>10120.799906410633</c:v>
                </c:pt>
                <c:pt idx="38">
                  <c:v>10114.462336192477</c:v>
                </c:pt>
                <c:pt idx="39">
                  <c:v>10109.386699636505</c:v>
                </c:pt>
                <c:pt idx="40">
                  <c:v>10106.697737283539</c:v>
                </c:pt>
                <c:pt idx="41">
                  <c:v>10107.944092990407</c:v>
                </c:pt>
                <c:pt idx="42">
                  <c:v>10115.061163379025</c:v>
                </c:pt>
                <c:pt idx="43">
                  <c:v>10130.175493326087</c:v>
                </c:pt>
                <c:pt idx="44">
                  <c:v>10155.129688948633</c:v>
                </c:pt>
                <c:pt idx="45">
                  <c:v>10190.538009256154</c:v>
                </c:pt>
                <c:pt idx="46">
                  <c:v>10234.093319837615</c:v>
                </c:pt>
                <c:pt idx="47">
                  <c:v>10277.70113714577</c:v>
                </c:pt>
                <c:pt idx="48">
                  <c:v>10302.796561166038</c:v>
                </c:pt>
                <c:pt idx="49">
                  <c:v>10272.83469951959</c:v>
                </c:pt>
                <c:pt idx="50">
                  <c:v>10121.263958171357</c:v>
                </c:pt>
                <c:pt idx="51">
                  <c:v>9731.904200742285</c:v>
                </c:pt>
                <c:pt idx="52">
                  <c:v>8905.4052622181316</c:v>
                </c:pt>
                <c:pt idx="53">
                  <c:v>7421.1710518484433</c:v>
                </c:pt>
                <c:pt idx="54">
                  <c:v>6184.3092098737034</c:v>
                </c:pt>
                <c:pt idx="55">
                  <c:v>5153.5910082280861</c:v>
                </c:pt>
                <c:pt idx="56">
                  <c:v>4294.6591735234051</c:v>
                </c:pt>
                <c:pt idx="57">
                  <c:v>3578.8826446028379</c:v>
                </c:pt>
                <c:pt idx="58">
                  <c:v>2982.4022038356984</c:v>
                </c:pt>
                <c:pt idx="59">
                  <c:v>2485.3351698630818</c:v>
                </c:pt>
                <c:pt idx="60">
                  <c:v>2071.1126415525682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0-4490-A77F-FB35C702E30B}"/>
            </c:ext>
          </c:extLst>
        </c:ser>
        <c:ser>
          <c:idx val="1"/>
          <c:order val="1"/>
          <c:tx>
            <c:strRef>
              <c:f>'3'!$D$186</c:f>
              <c:strCache>
                <c:ptCount val="1"/>
                <c:pt idx="0">
                  <c:v>M(t)_2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'3'!$B$187:$B$247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'3'!$D$187:$D$247</c:f>
              <c:numCache>
                <c:formatCode>General</c:formatCode>
                <c:ptCount val="61"/>
                <c:pt idx="0">
                  <c:v>1383</c:v>
                </c:pt>
                <c:pt idx="1">
                  <c:v>2046.7111847416822</c:v>
                </c:pt>
                <c:pt idx="2">
                  <c:v>2836.9003130279589</c:v>
                </c:pt>
                <c:pt idx="3">
                  <c:v>3740.193860163241</c:v>
                </c:pt>
                <c:pt idx="4">
                  <c:v>4741.1918485332462</c:v>
                </c:pt>
                <c:pt idx="5">
                  <c:v>5823.7410567187599</c:v>
                </c:pt>
                <c:pt idx="6">
                  <c:v>6971.8105074196174</c:v>
                </c:pt>
                <c:pt idx="7">
                  <c:v>8170.0710468485522</c:v>
                </c:pt>
                <c:pt idx="8">
                  <c:v>9404.258654639003</c:v>
                </c:pt>
                <c:pt idx="9">
                  <c:v>10426.982655009866</c:v>
                </c:pt>
                <c:pt idx="10">
                  <c:v>10861.703128463267</c:v>
                </c:pt>
                <c:pt idx="11">
                  <c:v>11005.864720237063</c:v>
                </c:pt>
                <c:pt idx="12">
                  <c:v>11019.625009426267</c:v>
                </c:pt>
                <c:pt idx="13">
                  <c:v>10986.338448007577</c:v>
                </c:pt>
                <c:pt idx="14">
                  <c:v>10946.155034093172</c:v>
                </c:pt>
                <c:pt idx="15">
                  <c:v>10915.498932628288</c:v>
                </c:pt>
                <c:pt idx="16">
                  <c:v>10898.487312336778</c:v>
                </c:pt>
                <c:pt idx="17">
                  <c:v>10893.527983277294</c:v>
                </c:pt>
                <c:pt idx="18">
                  <c:v>10896.985482570435</c:v>
                </c:pt>
                <c:pt idx="19">
                  <c:v>10905.073872271076</c:v>
                </c:pt>
                <c:pt idx="20">
                  <c:v>10914.700815577358</c:v>
                </c:pt>
                <c:pt idx="21">
                  <c:v>10923.728906778337</c:v>
                </c:pt>
                <c:pt idx="22">
                  <c:v>10930.929046860425</c:v>
                </c:pt>
                <c:pt idx="23">
                  <c:v>10935.803178877875</c:v>
                </c:pt>
                <c:pt idx="24">
                  <c:v>10938.367991378327</c:v>
                </c:pt>
                <c:pt idx="25">
                  <c:v>10938.954155324798</c:v>
                </c:pt>
                <c:pt idx="26">
                  <c:v>10938.037905009709</c:v>
                </c:pt>
                <c:pt idx="27">
                  <c:v>10936.114899713533</c:v>
                </c:pt>
                <c:pt idx="28">
                  <c:v>10933.613355988038</c:v>
                </c:pt>
                <c:pt idx="29">
                  <c:v>10930.837330053086</c:v>
                </c:pt>
                <c:pt idx="30">
                  <c:v>10927.940697764678</c:v>
                </c:pt>
                <c:pt idx="31">
                  <c:v>10924.91526349008</c:v>
                </c:pt>
                <c:pt idx="32">
                  <c:v>10921.600510006072</c:v>
                </c:pt>
                <c:pt idx="33">
                  <c:v>10917.70576975587</c:v>
                </c:pt>
                <c:pt idx="34">
                  <c:v>10912.846792045895</c:v>
                </c:pt>
                <c:pt idx="35">
                  <c:v>10906.603466428016</c:v>
                </c:pt>
                <c:pt idx="36">
                  <c:v>10898.597739322722</c:v>
                </c:pt>
                <c:pt idx="37">
                  <c:v>10888.599334401215</c:v>
                </c:pt>
                <c:pt idx="38">
                  <c:v>10876.665771370477</c:v>
                </c:pt>
                <c:pt idx="39">
                  <c:v>10863.30557109383</c:v>
                </c:pt>
                <c:pt idx="40">
                  <c:v>10849.667774307258</c:v>
                </c:pt>
                <c:pt idx="41">
                  <c:v>10837.717567792486</c:v>
                </c:pt>
                <c:pt idx="42">
                  <c:v>10830.350897663446</c:v>
                </c:pt>
                <c:pt idx="43">
                  <c:v>10831.342752707742</c:v>
                </c:pt>
                <c:pt idx="44">
                  <c:v>10844.962785011681</c:v>
                </c:pt>
                <c:pt idx="45">
                  <c:v>10874.988820695469</c:v>
                </c:pt>
                <c:pt idx="46">
                  <c:v>10922.693744960365</c:v>
                </c:pt>
                <c:pt idx="47">
                  <c:v>10983.169194644717</c:v>
                </c:pt>
                <c:pt idx="48">
                  <c:v>11038.9836876956</c:v>
                </c:pt>
                <c:pt idx="49">
                  <c:v>11049.604744789114</c:v>
                </c:pt>
                <c:pt idx="50">
                  <c:v>10933.928087829323</c:v>
                </c:pt>
                <c:pt idx="51">
                  <c:v>10541.026926135799</c:v>
                </c:pt>
                <c:pt idx="52">
                  <c:v>9598.9711727282847</c:v>
                </c:pt>
                <c:pt idx="53">
                  <c:v>7999.1426439402376</c:v>
                </c:pt>
                <c:pt idx="54">
                  <c:v>6665.9522032835312</c:v>
                </c:pt>
                <c:pt idx="55">
                  <c:v>5554.9601694029425</c:v>
                </c:pt>
                <c:pt idx="56">
                  <c:v>4629.1334745024524</c:v>
                </c:pt>
                <c:pt idx="57">
                  <c:v>3857.6112287520436</c:v>
                </c:pt>
                <c:pt idx="58">
                  <c:v>3214.6760239600362</c:v>
                </c:pt>
                <c:pt idx="59">
                  <c:v>2678.8966866333635</c:v>
                </c:pt>
                <c:pt idx="60">
                  <c:v>2232.4139055278029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D0-4490-A77F-FB35C702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9695"/>
        <c:axId val="1135283455"/>
      </c:scatterChart>
      <c:valAx>
        <c:axId val="11352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3455"/>
        <c:crosses val="autoZero"/>
        <c:crossBetween val="midCat"/>
      </c:valAx>
      <c:valAx>
        <c:axId val="11352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2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12" Type="http://schemas.openxmlformats.org/officeDocument/2006/relationships/chart" Target="../charts/chart12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1.xml"/><Relationship Id="rId5" Type="http://schemas.openxmlformats.org/officeDocument/2006/relationships/image" Target="../media/image4.png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6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316539</xdr:colOff>
      <xdr:row>30</xdr:row>
      <xdr:rowOff>110066</xdr:rowOff>
    </xdr:from>
    <xdr:to>
      <xdr:col>14</xdr:col>
      <xdr:colOff>195385</xdr:colOff>
      <xdr:row>46</xdr:row>
      <xdr:rowOff>85481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6136B9-25B5-43A3-ABA2-184440FFE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326158</xdr:colOff>
      <xdr:row>47</xdr:row>
      <xdr:rowOff>158173</xdr:rowOff>
    </xdr:from>
    <xdr:to>
      <xdr:col>14</xdr:col>
      <xdr:colOff>219807</xdr:colOff>
      <xdr:row>62</xdr:row>
      <xdr:rowOff>122117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910894C-C924-4893-BF96-D33F0FC4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109904</xdr:colOff>
      <xdr:row>1</xdr:row>
      <xdr:rowOff>36635</xdr:rowOff>
    </xdr:from>
    <xdr:to>
      <xdr:col>6</xdr:col>
      <xdr:colOff>964712</xdr:colOff>
      <xdr:row>11</xdr:row>
      <xdr:rowOff>119063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FA58048-20FA-4339-960C-AFC8D4FA2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481" y="219808"/>
          <a:ext cx="6447693" cy="1914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316539</xdr:colOff>
      <xdr:row>30</xdr:row>
      <xdr:rowOff>110066</xdr:rowOff>
    </xdr:from>
    <xdr:to>
      <xdr:col>14</xdr:col>
      <xdr:colOff>488461</xdr:colOff>
      <xdr:row>46</xdr:row>
      <xdr:rowOff>166077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9474BD-ABA9-4B60-9B5D-818F80C5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109904</xdr:colOff>
      <xdr:row>1</xdr:row>
      <xdr:rowOff>36635</xdr:rowOff>
    </xdr:from>
    <xdr:to>
      <xdr:col>8</xdr:col>
      <xdr:colOff>357066</xdr:colOff>
      <xdr:row>11</xdr:row>
      <xdr:rowOff>119063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9EF5424-10F3-4FCF-A5C4-668A2409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04" y="220785"/>
          <a:ext cx="6450624" cy="1923928"/>
        </a:xfrm>
        <a:prstGeom prst="rect">
          <a:avLst/>
        </a:prstGeom>
      </xdr:spPr>
    </xdr:pic>
    <xdr:clientData/>
  </xdr:twoCellAnchor>
  <xdr:twoCellAnchor>
    <xdr:from>
      <xdr:col>6</xdr:col>
      <xdr:colOff>288192</xdr:colOff>
      <xdr:row>47</xdr:row>
      <xdr:rowOff>127977</xdr:rowOff>
    </xdr:from>
    <xdr:to>
      <xdr:col>14</xdr:col>
      <xdr:colOff>468922</xdr:colOff>
      <xdr:row>62</xdr:row>
      <xdr:rowOff>127000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973FEA4-63F7-49CC-A31E-D1319E29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643820</xdr:colOff>
      <xdr:row>24</xdr:row>
      <xdr:rowOff>59070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397769-8AEE-4B24-9319-4B6AC9DC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7209"/>
          <a:ext cx="7784896" cy="4134884"/>
        </a:xfrm>
        <a:prstGeom prst="rect">
          <a:avLst/>
        </a:prstGeom>
      </xdr:spPr>
    </xdr:pic>
    <xdr:clientData/>
  </xdr:twoCellAnchor>
  <xdr:twoCellAnchor>
    <xdr:from>
      <xdr:col>11</xdr:col>
      <xdr:colOff>555078</xdr:colOff>
      <xdr:row>39</xdr:row>
      <xdr:rowOff>24305</xdr:rowOff>
    </xdr:from>
    <xdr:to>
      <xdr:col>20</xdr:col>
      <xdr:colOff>54741</xdr:colOff>
      <xdr:row>54</xdr:row>
      <xdr:rowOff>131379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4331EB-387F-4140-8471-FEF0C38D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51458</xdr:colOff>
      <xdr:row>55</xdr:row>
      <xdr:rowOff>100942</xdr:rowOff>
    </xdr:from>
    <xdr:to>
      <xdr:col>20</xdr:col>
      <xdr:colOff>65690</xdr:colOff>
      <xdr:row>73</xdr:row>
      <xdr:rowOff>164224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528153-786D-4701-B90D-6D372B02F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32846</xdr:colOff>
      <xdr:row>107</xdr:row>
      <xdr:rowOff>87586</xdr:rowOff>
    </xdr:from>
    <xdr:to>
      <xdr:col>13</xdr:col>
      <xdr:colOff>280156</xdr:colOff>
      <xdr:row>109</xdr:row>
      <xdr:rowOff>120431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055D20A-0E69-42FA-AC82-2D21D2ECC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5949" y="20155776"/>
          <a:ext cx="8994983" cy="4050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10</xdr:col>
      <xdr:colOff>536466</xdr:colOff>
      <xdr:row>183</xdr:row>
      <xdr:rowOff>73040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2FF85DE-B0E2-4234-8435-7DB9079F2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103" y="33917759"/>
          <a:ext cx="7149225" cy="445281"/>
        </a:xfrm>
        <a:prstGeom prst="rect">
          <a:avLst/>
        </a:prstGeom>
      </xdr:spPr>
    </xdr:pic>
    <xdr:clientData/>
  </xdr:twoCellAnchor>
  <xdr:twoCellAnchor>
    <xdr:from>
      <xdr:col>12</xdr:col>
      <xdr:colOff>32845</xdr:colOff>
      <xdr:row>113</xdr:row>
      <xdr:rowOff>10948</xdr:rowOff>
    </xdr:from>
    <xdr:to>
      <xdr:col>20</xdr:col>
      <xdr:colOff>145611</xdr:colOff>
      <xdr:row>128</xdr:row>
      <xdr:rowOff>118022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8DD671B-85CE-4FB2-BE9A-35525722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129</xdr:row>
      <xdr:rowOff>43793</xdr:rowOff>
    </xdr:from>
    <xdr:to>
      <xdr:col>20</xdr:col>
      <xdr:colOff>175171</xdr:colOff>
      <xdr:row>147</xdr:row>
      <xdr:rowOff>107075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A9BC067-3B51-44BC-809E-B8C48D21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131380</xdr:colOff>
      <xdr:row>185</xdr:row>
      <xdr:rowOff>76638</xdr:rowOff>
    </xdr:from>
    <xdr:to>
      <xdr:col>21</xdr:col>
      <xdr:colOff>175173</xdr:colOff>
      <xdr:row>201</xdr:row>
      <xdr:rowOff>21897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8BF226C-15EF-4658-A6B7-02E78943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240862</xdr:colOff>
      <xdr:row>201</xdr:row>
      <xdr:rowOff>153275</xdr:rowOff>
    </xdr:from>
    <xdr:to>
      <xdr:col>21</xdr:col>
      <xdr:colOff>251811</xdr:colOff>
      <xdr:row>220</xdr:row>
      <xdr:rowOff>32844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393D132-2CDD-46F8-8BC7-3C095CEF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602155</xdr:colOff>
      <xdr:row>253</xdr:row>
      <xdr:rowOff>54742</xdr:rowOff>
    </xdr:from>
    <xdr:to>
      <xdr:col>10</xdr:col>
      <xdr:colOff>32845</xdr:colOff>
      <xdr:row>256</xdr:row>
      <xdr:rowOff>63261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F1D5C60-14E2-45C1-9A23-D073CF559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2155" y="47449828"/>
          <a:ext cx="6656552" cy="566881"/>
        </a:xfrm>
        <a:prstGeom prst="rect">
          <a:avLst/>
        </a:prstGeom>
      </xdr:spPr>
    </xdr:pic>
    <xdr:clientData/>
  </xdr:twoCellAnchor>
  <xdr:twoCellAnchor>
    <xdr:from>
      <xdr:col>12</xdr:col>
      <xdr:colOff>131380</xdr:colOff>
      <xdr:row>258</xdr:row>
      <xdr:rowOff>76638</xdr:rowOff>
    </xdr:from>
    <xdr:to>
      <xdr:col>21</xdr:col>
      <xdr:colOff>175173</xdr:colOff>
      <xdr:row>274</xdr:row>
      <xdr:rowOff>21897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B6D22C33-06D2-48EB-8414-19B06FCF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240862</xdr:colOff>
      <xdr:row>274</xdr:row>
      <xdr:rowOff>153275</xdr:rowOff>
    </xdr:from>
    <xdr:to>
      <xdr:col>21</xdr:col>
      <xdr:colOff>251811</xdr:colOff>
      <xdr:row>293</xdr:row>
      <xdr:rowOff>32844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E77419D-F3E6-4A19-9584-22AC54D49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198426</xdr:colOff>
      <xdr:row>3</xdr:row>
      <xdr:rowOff>36812</xdr:rowOff>
    </xdr:from>
    <xdr:to>
      <xdr:col>10</xdr:col>
      <xdr:colOff>432536</xdr:colOff>
      <xdr:row>25</xdr:row>
      <xdr:rowOff>4481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2EAEC1-4E99-49AE-8CCE-BDF7BB89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890" y="773044"/>
          <a:ext cx="5663820" cy="4016944"/>
        </a:xfrm>
        <a:prstGeom prst="rect">
          <a:avLst/>
        </a:prstGeom>
      </xdr:spPr>
    </xdr:pic>
    <xdr:clientData/>
  </xdr:twoCellAnchor>
  <xdr:twoCellAnchor>
    <xdr:from>
      <xdr:col>11</xdr:col>
      <xdr:colOff>580704</xdr:colOff>
      <xdr:row>53</xdr:row>
      <xdr:rowOff>100863</xdr:rowOff>
    </xdr:from>
    <xdr:to>
      <xdr:col>19</xdr:col>
      <xdr:colOff>293573</xdr:colOff>
      <xdr:row>68</xdr:row>
      <xdr:rowOff>83194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6FA118-894A-468D-A5A9-29EA90E37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35277</xdr:colOff>
      <xdr:row>86</xdr:row>
      <xdr:rowOff>11288</xdr:rowOff>
    </xdr:from>
    <xdr:to>
      <xdr:col>19</xdr:col>
      <xdr:colOff>564444</xdr:colOff>
      <xdr:row>105</xdr:row>
      <xdr:rowOff>56444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658460-052E-4435-AB63-C963420A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63498</xdr:colOff>
      <xdr:row>141</xdr:row>
      <xdr:rowOff>152399</xdr:rowOff>
    </xdr:from>
    <xdr:to>
      <xdr:col>20</xdr:col>
      <xdr:colOff>56443</xdr:colOff>
      <xdr:row>160</xdr:row>
      <xdr:rowOff>56444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F7CD0A-82D6-4601-B79C-860F7CF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543277</xdr:colOff>
      <xdr:row>197</xdr:row>
      <xdr:rowOff>166510</xdr:rowOff>
    </xdr:from>
    <xdr:to>
      <xdr:col>20</xdr:col>
      <xdr:colOff>493889</xdr:colOff>
      <xdr:row>219</xdr:row>
      <xdr:rowOff>70556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7922FB0-3158-489E-9D46-F90B857E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571498</xdr:colOff>
      <xdr:row>253</xdr:row>
      <xdr:rowOff>138288</xdr:rowOff>
    </xdr:from>
    <xdr:to>
      <xdr:col>20</xdr:col>
      <xdr:colOff>126999</xdr:colOff>
      <xdr:row>271</xdr:row>
      <xdr:rowOff>-1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B5EB40-39C1-4DF7-BC51-B09C6CD58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2F90-4716-4D1A-BE26-F4DFA982B195}">
  <dimension ref="B8:H150"/>
  <sheetViews>
    <sheetView topLeftCell="A101" zoomScale="51" workbookViewId="0"/>
  </sheetViews>
  <sheetFormatPr defaultRowHeight="14.5" x14ac:dyDescent="0.35"/>
  <cols>
    <col min="2" max="2" width="11.6328125" customWidth="1"/>
    <col min="3" max="3" width="15.7265625" customWidth="1"/>
    <col min="4" max="4" width="15.1796875" customWidth="1"/>
    <col min="5" max="5" width="18" customWidth="1"/>
    <col min="6" max="6" width="19.36328125" style="3" customWidth="1"/>
    <col min="7" max="7" width="16.7265625" customWidth="1"/>
    <col min="15" max="15" width="8.7265625" customWidth="1"/>
    <col min="16" max="16" width="14.26953125" customWidth="1"/>
    <col min="17" max="17" width="13.08984375" customWidth="1"/>
    <col min="18" max="18" width="9.7265625" customWidth="1"/>
    <col min="19" max="19" width="15.90625" customWidth="1"/>
  </cols>
  <sheetData>
    <row r="8" spans="2:4" s="8" customFormat="1" x14ac:dyDescent="0.35"/>
    <row r="9" spans="2:4" s="8" customFormat="1" x14ac:dyDescent="0.35"/>
    <row r="13" spans="2:4" s="8" customFormat="1" x14ac:dyDescent="0.35"/>
    <row r="14" spans="2:4" s="8" customFormat="1" ht="23.5" x14ac:dyDescent="0.55000000000000004">
      <c r="B14" s="28" t="s">
        <v>13</v>
      </c>
      <c r="D14" s="8" t="s">
        <v>31</v>
      </c>
    </row>
    <row r="16" spans="2:4" x14ac:dyDescent="0.35">
      <c r="B16" s="30" t="s">
        <v>4</v>
      </c>
      <c r="C16" s="22">
        <v>12</v>
      </c>
    </row>
    <row r="17" spans="2:7" x14ac:dyDescent="0.35">
      <c r="B17" s="30" t="s">
        <v>5</v>
      </c>
      <c r="C17" s="22">
        <v>15</v>
      </c>
      <c r="D17" s="8"/>
      <c r="E17" s="8"/>
    </row>
    <row r="18" spans="2:7" x14ac:dyDescent="0.35">
      <c r="B18" s="30" t="s">
        <v>6</v>
      </c>
      <c r="C18" s="22">
        <v>33</v>
      </c>
      <c r="D18" s="8"/>
      <c r="E18" s="8"/>
    </row>
    <row r="19" spans="2:7" x14ac:dyDescent="0.35">
      <c r="B19" s="11" t="s">
        <v>7</v>
      </c>
      <c r="C19" s="5">
        <v>14</v>
      </c>
      <c r="D19" s="8"/>
      <c r="E19" s="8"/>
    </row>
    <row r="20" spans="2:7" x14ac:dyDescent="0.35">
      <c r="B20" s="11" t="s">
        <v>8</v>
      </c>
      <c r="C20" s="5">
        <v>1</v>
      </c>
      <c r="D20" s="8"/>
      <c r="E20" s="8"/>
    </row>
    <row r="21" spans="2:7" x14ac:dyDescent="0.35">
      <c r="B21" s="11" t="s">
        <v>9</v>
      </c>
      <c r="C21" s="5">
        <v>18</v>
      </c>
      <c r="D21" s="8"/>
      <c r="E21" s="8"/>
    </row>
    <row r="22" spans="2:7" ht="14" customHeight="1" x14ac:dyDescent="0.35">
      <c r="B22" s="43" t="s">
        <v>10</v>
      </c>
      <c r="C22" s="23">
        <v>1</v>
      </c>
      <c r="D22" s="8"/>
      <c r="E22" s="8"/>
    </row>
    <row r="23" spans="2:7" ht="15" customHeight="1" x14ac:dyDescent="0.35">
      <c r="B23" s="43" t="s">
        <v>11</v>
      </c>
      <c r="C23" s="23">
        <v>13</v>
      </c>
      <c r="D23" s="8"/>
      <c r="E23" s="8"/>
    </row>
    <row r="24" spans="2:7" x14ac:dyDescent="0.35">
      <c r="B24" s="43" t="s">
        <v>12</v>
      </c>
      <c r="C24" s="23">
        <v>6</v>
      </c>
      <c r="D24" s="8"/>
      <c r="E24" s="8"/>
      <c r="F24"/>
    </row>
    <row r="25" spans="2:7" x14ac:dyDescent="0.35">
      <c r="B25" s="8"/>
      <c r="C25" s="8"/>
      <c r="D25" s="8"/>
      <c r="E25" s="19"/>
      <c r="F25"/>
    </row>
    <row r="26" spans="2:7" x14ac:dyDescent="0.35">
      <c r="B26" s="25" t="s">
        <v>27</v>
      </c>
      <c r="C26" s="4">
        <f>(2-0)/100</f>
        <v>0.02</v>
      </c>
      <c r="D26" s="8"/>
      <c r="E26" s="19"/>
      <c r="F26"/>
    </row>
    <row r="27" spans="2:7" s="8" customFormat="1" x14ac:dyDescent="0.35">
      <c r="B27" s="25" t="s">
        <v>28</v>
      </c>
      <c r="C27" s="21">
        <f>-$C$22</f>
        <v>-1</v>
      </c>
      <c r="E27" s="29" t="s">
        <v>16</v>
      </c>
      <c r="F27" s="20"/>
    </row>
    <row r="28" spans="2:7" s="8" customFormat="1" x14ac:dyDescent="0.35">
      <c r="B28" s="25" t="s">
        <v>29</v>
      </c>
      <c r="C28" s="21">
        <f>$C$23</f>
        <v>13</v>
      </c>
      <c r="E28" s="29" t="s">
        <v>17</v>
      </c>
      <c r="F28" s="20"/>
    </row>
    <row r="29" spans="2:7" s="8" customFormat="1" x14ac:dyDescent="0.35">
      <c r="E29" s="19"/>
      <c r="F29" s="20"/>
    </row>
    <row r="31" spans="2:7" x14ac:dyDescent="0.35">
      <c r="B31" s="26" t="s">
        <v>0</v>
      </c>
      <c r="C31" s="26" t="s">
        <v>1</v>
      </c>
      <c r="D31" s="26" t="s">
        <v>2</v>
      </c>
      <c r="E31" s="26" t="s">
        <v>15</v>
      </c>
      <c r="F31" s="27" t="s">
        <v>14</v>
      </c>
      <c r="G31" s="7"/>
    </row>
    <row r="32" spans="2:7" x14ac:dyDescent="0.35">
      <c r="B32" s="1">
        <v>0</v>
      </c>
      <c r="C32" s="16">
        <f>$C$16</f>
        <v>12</v>
      </c>
      <c r="D32" s="2" t="s">
        <v>3</v>
      </c>
      <c r="E32" s="30" t="s">
        <v>3</v>
      </c>
      <c r="F32" s="2" t="s">
        <v>3</v>
      </c>
    </row>
    <row r="33" spans="2:8" x14ac:dyDescent="0.35">
      <c r="B33" s="1">
        <f t="shared" ref="B33:B64" si="0">B32+$C$26</f>
        <v>0.02</v>
      </c>
      <c r="C33" s="16">
        <f t="shared" ref="C33:C64" si="1">C32+$C$26*D33</f>
        <v>19.899999999999999</v>
      </c>
      <c r="D33" s="1">
        <f t="shared" ref="D33:D64" si="2">$C$18*C32+E33</f>
        <v>395</v>
      </c>
      <c r="E33" s="22">
        <v>-1</v>
      </c>
      <c r="F33" s="1">
        <f>($C$19*C33-$C$20*E33)*$C$26</f>
        <v>5.5919999999999996</v>
      </c>
    </row>
    <row r="34" spans="2:8" x14ac:dyDescent="0.35">
      <c r="B34" s="1">
        <f t="shared" si="0"/>
        <v>0.04</v>
      </c>
      <c r="C34" s="16">
        <f t="shared" si="1"/>
        <v>33.013999999999996</v>
      </c>
      <c r="D34" s="4">
        <f t="shared" si="2"/>
        <v>655.69999999999993</v>
      </c>
      <c r="E34" s="22">
        <v>-1</v>
      </c>
      <c r="F34" s="4">
        <f t="shared" ref="F34:F97" si="3">($C$19*C34-$C$20*E34)*$C$26</f>
        <v>9.2639199999999988</v>
      </c>
    </row>
    <row r="35" spans="2:8" x14ac:dyDescent="0.35">
      <c r="B35" s="1">
        <f t="shared" si="0"/>
        <v>0.06</v>
      </c>
      <c r="C35" s="16">
        <f t="shared" si="1"/>
        <v>54.783239999999992</v>
      </c>
      <c r="D35" s="4">
        <f t="shared" si="2"/>
        <v>1088.4619999999998</v>
      </c>
      <c r="E35" s="22">
        <v>-1</v>
      </c>
      <c r="F35" s="4">
        <f t="shared" si="3"/>
        <v>15.359307199999998</v>
      </c>
    </row>
    <row r="36" spans="2:8" x14ac:dyDescent="0.35">
      <c r="B36" s="1">
        <f t="shared" si="0"/>
        <v>0.08</v>
      </c>
      <c r="C36" s="16">
        <f t="shared" si="1"/>
        <v>90.920178399999998</v>
      </c>
      <c r="D36" s="4">
        <f t="shared" si="2"/>
        <v>1806.8469199999997</v>
      </c>
      <c r="E36" s="22">
        <v>-1</v>
      </c>
      <c r="F36" s="4">
        <f t="shared" si="3"/>
        <v>25.477649952000004</v>
      </c>
    </row>
    <row r="37" spans="2:8" x14ac:dyDescent="0.35">
      <c r="B37" s="1">
        <f t="shared" si="0"/>
        <v>0.1</v>
      </c>
      <c r="C37" s="16">
        <f t="shared" si="1"/>
        <v>150.90749614399999</v>
      </c>
      <c r="D37" s="4">
        <f t="shared" si="2"/>
        <v>2999.3658872000001</v>
      </c>
      <c r="E37" s="22">
        <v>-1</v>
      </c>
      <c r="F37" s="4">
        <f t="shared" si="3"/>
        <v>42.274098920319993</v>
      </c>
    </row>
    <row r="38" spans="2:8" x14ac:dyDescent="0.35">
      <c r="B38" s="1">
        <f t="shared" si="0"/>
        <v>0.12000000000000001</v>
      </c>
      <c r="C38" s="16">
        <f t="shared" si="1"/>
        <v>250.48644359904</v>
      </c>
      <c r="D38" s="4">
        <f t="shared" si="2"/>
        <v>4978.9473727519999</v>
      </c>
      <c r="E38" s="22">
        <v>-1</v>
      </c>
      <c r="F38" s="4">
        <f t="shared" si="3"/>
        <v>70.156204207731193</v>
      </c>
    </row>
    <row r="39" spans="2:8" x14ac:dyDescent="0.35">
      <c r="B39" s="1">
        <f t="shared" si="0"/>
        <v>0.14000000000000001</v>
      </c>
      <c r="C39" s="16">
        <f t="shared" si="1"/>
        <v>415.78749637440637</v>
      </c>
      <c r="D39" s="4">
        <f t="shared" si="2"/>
        <v>8265.0526387683203</v>
      </c>
      <c r="E39" s="22">
        <v>-1</v>
      </c>
      <c r="F39" s="4">
        <f t="shared" si="3"/>
        <v>116.44049898483379</v>
      </c>
    </row>
    <row r="40" spans="2:8" x14ac:dyDescent="0.35">
      <c r="B40" s="1">
        <f t="shared" si="0"/>
        <v>0.16</v>
      </c>
      <c r="C40" s="16">
        <f t="shared" si="1"/>
        <v>690.1872439815146</v>
      </c>
      <c r="D40" s="4">
        <f t="shared" si="2"/>
        <v>13719.987380355411</v>
      </c>
      <c r="E40" s="22">
        <v>-1</v>
      </c>
      <c r="F40" s="4">
        <f t="shared" si="3"/>
        <v>193.27242831482411</v>
      </c>
    </row>
    <row r="41" spans="2:8" x14ac:dyDescent="0.35">
      <c r="B41" s="1">
        <f t="shared" si="0"/>
        <v>0.18</v>
      </c>
      <c r="C41" s="16">
        <f t="shared" si="1"/>
        <v>1145.6908250093143</v>
      </c>
      <c r="D41" s="4">
        <f t="shared" si="2"/>
        <v>22775.179051389983</v>
      </c>
      <c r="E41" s="22">
        <v>-1</v>
      </c>
      <c r="F41" s="4">
        <f t="shared" si="3"/>
        <v>320.81343100260796</v>
      </c>
    </row>
    <row r="42" spans="2:8" x14ac:dyDescent="0.35">
      <c r="B42" s="1">
        <f t="shared" si="0"/>
        <v>0.19999999999999998</v>
      </c>
      <c r="C42" s="16">
        <f t="shared" si="1"/>
        <v>1901.8267695154616</v>
      </c>
      <c r="D42" s="4">
        <f t="shared" si="2"/>
        <v>37806.797225307368</v>
      </c>
      <c r="E42" s="22">
        <v>-1</v>
      </c>
      <c r="F42" s="4">
        <f t="shared" si="3"/>
        <v>532.53149546432928</v>
      </c>
    </row>
    <row r="43" spans="2:8" x14ac:dyDescent="0.35">
      <c r="B43" s="1">
        <f t="shared" si="0"/>
        <v>0.21999999999999997</v>
      </c>
      <c r="C43" s="16">
        <f t="shared" si="1"/>
        <v>3157.0124373956664</v>
      </c>
      <c r="D43" s="4">
        <f t="shared" si="2"/>
        <v>62759.283394010235</v>
      </c>
      <c r="E43" s="22">
        <v>-1</v>
      </c>
      <c r="F43" s="4">
        <f t="shared" si="3"/>
        <v>883.98348247078661</v>
      </c>
    </row>
    <row r="44" spans="2:8" x14ac:dyDescent="0.35">
      <c r="B44" s="1">
        <f t="shared" si="0"/>
        <v>0.23999999999999996</v>
      </c>
      <c r="C44" s="16">
        <f t="shared" si="1"/>
        <v>5240.6206460768062</v>
      </c>
      <c r="D44" s="4">
        <f t="shared" si="2"/>
        <v>104180.41043405699</v>
      </c>
      <c r="E44" s="22">
        <v>-1</v>
      </c>
      <c r="F44" s="4">
        <f t="shared" si="3"/>
        <v>1467.3937809015058</v>
      </c>
    </row>
    <row r="45" spans="2:8" x14ac:dyDescent="0.35">
      <c r="B45" s="1">
        <f t="shared" si="0"/>
        <v>0.25999999999999995</v>
      </c>
      <c r="C45" s="16">
        <f t="shared" si="1"/>
        <v>8699.4102724874974</v>
      </c>
      <c r="D45" s="4">
        <f t="shared" si="2"/>
        <v>172939.4813205346</v>
      </c>
      <c r="E45" s="22">
        <v>-1</v>
      </c>
      <c r="F45" s="4">
        <f t="shared" si="3"/>
        <v>2435.8548762964992</v>
      </c>
    </row>
    <row r="46" spans="2:8" x14ac:dyDescent="0.35">
      <c r="B46" s="1">
        <f t="shared" si="0"/>
        <v>0.27999999999999997</v>
      </c>
      <c r="C46" s="16">
        <f t="shared" si="1"/>
        <v>14441.001052329246</v>
      </c>
      <c r="D46" s="4">
        <f t="shared" si="2"/>
        <v>287079.53899208741</v>
      </c>
      <c r="E46" s="22">
        <v>-1</v>
      </c>
      <c r="F46" s="4">
        <f t="shared" si="3"/>
        <v>4043.500294652189</v>
      </c>
    </row>
    <row r="47" spans="2:8" x14ac:dyDescent="0.35">
      <c r="B47" s="1">
        <f t="shared" si="0"/>
        <v>0.3</v>
      </c>
      <c r="C47" s="16">
        <f t="shared" si="1"/>
        <v>23972.041746866547</v>
      </c>
      <c r="D47" s="4">
        <f t="shared" si="2"/>
        <v>476552.03472686512</v>
      </c>
      <c r="E47" s="22">
        <v>-1</v>
      </c>
      <c r="F47" s="4">
        <f t="shared" si="3"/>
        <v>6712.1916891226338</v>
      </c>
      <c r="H47" s="3"/>
    </row>
    <row r="48" spans="2:8" x14ac:dyDescent="0.35">
      <c r="B48" s="1">
        <f t="shared" si="0"/>
        <v>0.32</v>
      </c>
      <c r="C48" s="16">
        <f t="shared" si="1"/>
        <v>39793.569299798466</v>
      </c>
      <c r="D48" s="4">
        <f t="shared" si="2"/>
        <v>791076.37764659605</v>
      </c>
      <c r="E48" s="22">
        <v>-1</v>
      </c>
      <c r="F48" s="4">
        <f t="shared" si="3"/>
        <v>11142.219403943571</v>
      </c>
    </row>
    <row r="49" spans="2:6" x14ac:dyDescent="0.35">
      <c r="B49" s="1">
        <f t="shared" si="0"/>
        <v>0.34</v>
      </c>
      <c r="C49" s="16">
        <f t="shared" si="1"/>
        <v>66057.305037665457</v>
      </c>
      <c r="D49" s="4">
        <f t="shared" si="2"/>
        <v>1313186.7868933494</v>
      </c>
      <c r="E49" s="22">
        <v>-1</v>
      </c>
      <c r="F49" s="4">
        <f t="shared" si="3"/>
        <v>18496.065410546329</v>
      </c>
    </row>
    <row r="50" spans="2:6" x14ac:dyDescent="0.35">
      <c r="B50" s="1">
        <f t="shared" si="0"/>
        <v>0.36000000000000004</v>
      </c>
      <c r="C50" s="16">
        <f t="shared" si="1"/>
        <v>109655.10636252466</v>
      </c>
      <c r="D50" s="4">
        <f t="shared" si="2"/>
        <v>2179890.0662429603</v>
      </c>
      <c r="E50" s="22">
        <v>-1</v>
      </c>
      <c r="F50" s="4">
        <f t="shared" si="3"/>
        <v>30703.449781506904</v>
      </c>
    </row>
    <row r="51" spans="2:6" x14ac:dyDescent="0.35">
      <c r="B51" s="1">
        <f t="shared" si="0"/>
        <v>0.38000000000000006</v>
      </c>
      <c r="C51" s="16">
        <f t="shared" si="1"/>
        <v>182027.45656179095</v>
      </c>
      <c r="D51" s="4">
        <f t="shared" si="2"/>
        <v>3618617.5099633136</v>
      </c>
      <c r="E51" s="22">
        <v>-1</v>
      </c>
      <c r="F51" s="4">
        <f t="shared" si="3"/>
        <v>50967.707837301466</v>
      </c>
    </row>
    <row r="52" spans="2:6" x14ac:dyDescent="0.35">
      <c r="B52" s="1">
        <f t="shared" si="0"/>
        <v>0.40000000000000008</v>
      </c>
      <c r="C52" s="16">
        <f t="shared" si="1"/>
        <v>302165.55789257295</v>
      </c>
      <c r="D52" s="4">
        <f t="shared" si="2"/>
        <v>6006905.0665391013</v>
      </c>
      <c r="E52" s="22">
        <v>-1</v>
      </c>
      <c r="F52" s="4">
        <f t="shared" si="3"/>
        <v>84606.376209920418</v>
      </c>
    </row>
    <row r="53" spans="2:6" x14ac:dyDescent="0.35">
      <c r="B53" s="1">
        <f t="shared" si="0"/>
        <v>0.4200000000000001</v>
      </c>
      <c r="C53" s="16">
        <f t="shared" si="1"/>
        <v>501594.80610167107</v>
      </c>
      <c r="D53" s="4">
        <f t="shared" si="2"/>
        <v>9971462.4104549065</v>
      </c>
      <c r="E53" s="22">
        <v>-1</v>
      </c>
      <c r="F53" s="4">
        <f t="shared" si="3"/>
        <v>140446.56570846791</v>
      </c>
    </row>
    <row r="54" spans="2:6" x14ac:dyDescent="0.35">
      <c r="B54" s="1">
        <f t="shared" si="0"/>
        <v>0.44000000000000011</v>
      </c>
      <c r="C54" s="16">
        <f t="shared" si="1"/>
        <v>832647.35812877398</v>
      </c>
      <c r="D54" s="4">
        <f t="shared" si="2"/>
        <v>16552627.601355145</v>
      </c>
      <c r="E54" s="22">
        <v>-1</v>
      </c>
      <c r="F54" s="4">
        <f t="shared" si="3"/>
        <v>233141.28027605673</v>
      </c>
    </row>
    <row r="55" spans="2:6" x14ac:dyDescent="0.35">
      <c r="B55" s="1">
        <f t="shared" si="0"/>
        <v>0.46000000000000013</v>
      </c>
      <c r="C55" s="16">
        <f t="shared" si="1"/>
        <v>1382194.5944937649</v>
      </c>
      <c r="D55" s="4">
        <f t="shared" si="2"/>
        <v>27477361.818249542</v>
      </c>
      <c r="E55" s="22">
        <v>-1</v>
      </c>
      <c r="F55" s="4">
        <f t="shared" si="3"/>
        <v>387014.50645825418</v>
      </c>
    </row>
    <row r="56" spans="2:6" x14ac:dyDescent="0.35">
      <c r="B56" s="1">
        <f t="shared" si="0"/>
        <v>0.48000000000000015</v>
      </c>
      <c r="C56" s="16">
        <f t="shared" si="1"/>
        <v>2294443.0149258315</v>
      </c>
      <c r="D56" s="4">
        <f t="shared" si="2"/>
        <v>45612421.021603324</v>
      </c>
      <c r="E56" s="22">
        <v>-0.59669091766738047</v>
      </c>
      <c r="F56" s="4">
        <f t="shared" si="3"/>
        <v>642444.05611305113</v>
      </c>
    </row>
    <row r="57" spans="2:6" x14ac:dyDescent="0.35">
      <c r="B57" s="1">
        <f t="shared" si="0"/>
        <v>0.50000000000000011</v>
      </c>
      <c r="C57" s="16">
        <f t="shared" si="1"/>
        <v>3808775.3973727645</v>
      </c>
      <c r="D57" s="4">
        <f t="shared" si="2"/>
        <v>75716619.12234664</v>
      </c>
      <c r="E57" s="22">
        <v>-0.37020580569813094</v>
      </c>
      <c r="F57" s="4">
        <f t="shared" si="3"/>
        <v>1066457.1186684903</v>
      </c>
    </row>
    <row r="58" spans="2:6" x14ac:dyDescent="0.35">
      <c r="B58" s="1">
        <f t="shared" si="0"/>
        <v>0.52000000000000013</v>
      </c>
      <c r="C58" s="16">
        <f t="shared" si="1"/>
        <v>6322567.1546392525</v>
      </c>
      <c r="D58" s="4">
        <f t="shared" si="2"/>
        <v>125689587.86332439</v>
      </c>
      <c r="E58" s="22">
        <v>-0.24997685067647041</v>
      </c>
      <c r="F58" s="4">
        <f t="shared" si="3"/>
        <v>1770318.8082985277</v>
      </c>
    </row>
    <row r="59" spans="2:6" x14ac:dyDescent="0.35">
      <c r="B59" s="1">
        <f t="shared" si="0"/>
        <v>0.54000000000000015</v>
      </c>
      <c r="C59" s="16">
        <f t="shared" si="1"/>
        <v>10495461.474296128</v>
      </c>
      <c r="D59" s="4">
        <f t="shared" si="2"/>
        <v>208644715.98284379</v>
      </c>
      <c r="E59" s="22">
        <v>-0.12025153178215542</v>
      </c>
      <c r="F59" s="4">
        <f t="shared" si="3"/>
        <v>2938729.215207947</v>
      </c>
    </row>
    <row r="60" spans="2:6" x14ac:dyDescent="0.35">
      <c r="B60" s="1">
        <f t="shared" si="0"/>
        <v>0.56000000000000016</v>
      </c>
      <c r="C60" s="16">
        <f t="shared" si="1"/>
        <v>17422466.045595277</v>
      </c>
      <c r="D60" s="4">
        <f t="shared" si="2"/>
        <v>346350228.56495744</v>
      </c>
      <c r="E60" s="22">
        <v>-8.6814809856903791E-2</v>
      </c>
      <c r="F60" s="4">
        <f t="shared" si="3"/>
        <v>4878290.4945029747</v>
      </c>
    </row>
    <row r="61" spans="2:6" x14ac:dyDescent="0.35">
      <c r="B61" s="1">
        <f t="shared" si="0"/>
        <v>0.58000000000000018</v>
      </c>
      <c r="C61" s="16">
        <f t="shared" si="1"/>
        <v>28921293.634813052</v>
      </c>
      <c r="D61" s="4">
        <f t="shared" si="2"/>
        <v>574941379.46088874</v>
      </c>
      <c r="E61" s="22">
        <v>-4.3755467185888124E-2</v>
      </c>
      <c r="F61" s="4">
        <f t="shared" si="3"/>
        <v>8097962.2186227646</v>
      </c>
    </row>
    <row r="62" spans="2:6" x14ac:dyDescent="0.35">
      <c r="B62" s="1">
        <f t="shared" si="0"/>
        <v>0.6000000000000002</v>
      </c>
      <c r="C62" s="16">
        <f t="shared" si="1"/>
        <v>48009347.433024481</v>
      </c>
      <c r="D62" s="4">
        <f t="shared" si="2"/>
        <v>954402689.91057158</v>
      </c>
      <c r="E62" s="22">
        <v>-3.8259103280943188E-2</v>
      </c>
      <c r="F62" s="4">
        <f t="shared" si="3"/>
        <v>13442617.282012038</v>
      </c>
    </row>
    <row r="63" spans="2:6" x14ac:dyDescent="0.35">
      <c r="B63" s="1">
        <f t="shared" si="0"/>
        <v>0.62000000000000022</v>
      </c>
      <c r="C63" s="16">
        <f t="shared" si="1"/>
        <v>79695516.738666773</v>
      </c>
      <c r="D63" s="4">
        <f t="shared" si="2"/>
        <v>1584308465.2821143</v>
      </c>
      <c r="E63" s="22">
        <v>-7.6935776171807692E-3</v>
      </c>
      <c r="F63" s="4">
        <f t="shared" si="3"/>
        <v>22314744.686980568</v>
      </c>
    </row>
    <row r="64" spans="2:6" x14ac:dyDescent="0.35">
      <c r="B64" s="1">
        <f t="shared" si="0"/>
        <v>0.64000000000000024</v>
      </c>
      <c r="C64" s="16">
        <f t="shared" si="1"/>
        <v>132294557.78613386</v>
      </c>
      <c r="D64" s="4">
        <f t="shared" si="2"/>
        <v>2629952052.3733544</v>
      </c>
      <c r="E64" s="22">
        <v>-2.6488319251471186E-3</v>
      </c>
      <c r="F64" s="4">
        <f t="shared" si="3"/>
        <v>37042476.180170454</v>
      </c>
    </row>
    <row r="65" spans="2:6" x14ac:dyDescent="0.35">
      <c r="B65" s="1">
        <f t="shared" ref="B65:B96" si="4">B64+$C$26</f>
        <v>0.66000000000000025</v>
      </c>
      <c r="C65" s="16">
        <f t="shared" ref="C65:C96" si="5">C64+$C$26*D65</f>
        <v>219608965.92498207</v>
      </c>
      <c r="D65" s="4">
        <f t="shared" ref="D65:D96" si="6">$C$18*C64+E65</f>
        <v>4365720406.9424114</v>
      </c>
      <c r="E65" s="22">
        <v>-5.729397964596453E-6</v>
      </c>
      <c r="F65" s="4">
        <f t="shared" si="3"/>
        <v>61490510.458995096</v>
      </c>
    </row>
    <row r="66" spans="2:6" x14ac:dyDescent="0.35">
      <c r="B66" s="1">
        <f t="shared" si="4"/>
        <v>0.68000000000000027</v>
      </c>
      <c r="C66" s="16">
        <f t="shared" si="5"/>
        <v>364550883.435462</v>
      </c>
      <c r="D66" s="4">
        <f t="shared" si="6"/>
        <v>7247095875.5239964</v>
      </c>
      <c r="E66" s="22">
        <v>-4.1230825121424093E-4</v>
      </c>
      <c r="F66" s="4">
        <f t="shared" si="3"/>
        <v>102074247.3619376</v>
      </c>
    </row>
    <row r="67" spans="2:6" x14ac:dyDescent="0.35">
      <c r="B67" s="1">
        <f t="shared" si="4"/>
        <v>0.70000000000000029</v>
      </c>
      <c r="C67" s="16">
        <f t="shared" si="5"/>
        <v>605154466.50278306</v>
      </c>
      <c r="D67" s="4">
        <f t="shared" si="6"/>
        <v>12030179153.366051</v>
      </c>
      <c r="E67" s="22">
        <v>-4.1957093389910572E-3</v>
      </c>
      <c r="F67" s="4">
        <f t="shared" si="3"/>
        <v>169443250.6208632</v>
      </c>
    </row>
    <row r="68" spans="2:6" x14ac:dyDescent="0.35">
      <c r="B68" s="1">
        <f t="shared" si="4"/>
        <v>0.72000000000000031</v>
      </c>
      <c r="C68" s="16">
        <f t="shared" si="5"/>
        <v>1004556414.3946199</v>
      </c>
      <c r="D68" s="4">
        <f t="shared" si="6"/>
        <v>19970097394.591843</v>
      </c>
      <c r="E68" s="22">
        <v>0</v>
      </c>
      <c r="F68" s="4">
        <f t="shared" si="3"/>
        <v>281275796.03049362</v>
      </c>
    </row>
    <row r="69" spans="2:6" x14ac:dyDescent="0.35">
      <c r="B69" s="1">
        <f t="shared" si="4"/>
        <v>0.74000000000000032</v>
      </c>
      <c r="C69" s="16">
        <f t="shared" si="5"/>
        <v>1667563647.8950691</v>
      </c>
      <c r="D69" s="4">
        <f t="shared" si="6"/>
        <v>33150361675.022457</v>
      </c>
      <c r="E69" s="22">
        <v>0</v>
      </c>
      <c r="F69" s="4">
        <f t="shared" si="3"/>
        <v>466917821.41061938</v>
      </c>
    </row>
    <row r="70" spans="2:6" x14ac:dyDescent="0.35">
      <c r="B70" s="1">
        <f t="shared" si="4"/>
        <v>0.76000000000000034</v>
      </c>
      <c r="C70" s="16">
        <f t="shared" si="5"/>
        <v>2768155655.5058146</v>
      </c>
      <c r="D70" s="4">
        <f t="shared" si="6"/>
        <v>55029600380.537277</v>
      </c>
      <c r="E70" s="22">
        <v>0</v>
      </c>
      <c r="F70" s="4">
        <f t="shared" si="3"/>
        <v>775083583.54162812</v>
      </c>
    </row>
    <row r="71" spans="2:6" x14ac:dyDescent="0.35">
      <c r="B71" s="1">
        <f t="shared" si="4"/>
        <v>0.78000000000000036</v>
      </c>
      <c r="C71" s="16">
        <f t="shared" si="5"/>
        <v>4595138388.1396523</v>
      </c>
      <c r="D71" s="4">
        <f t="shared" si="6"/>
        <v>91349136631.691879</v>
      </c>
      <c r="E71" s="22">
        <v>0</v>
      </c>
      <c r="F71" s="4">
        <f t="shared" si="3"/>
        <v>1286638748.6791027</v>
      </c>
    </row>
    <row r="72" spans="2:6" x14ac:dyDescent="0.35">
      <c r="B72" s="1">
        <f t="shared" si="4"/>
        <v>0.80000000000000038</v>
      </c>
      <c r="C72" s="16">
        <f t="shared" si="5"/>
        <v>7627929724.3118229</v>
      </c>
      <c r="D72" s="4">
        <f t="shared" si="6"/>
        <v>151639566808.60852</v>
      </c>
      <c r="E72" s="22">
        <v>0</v>
      </c>
      <c r="F72" s="4">
        <f t="shared" si="3"/>
        <v>2135820322.8073106</v>
      </c>
    </row>
    <row r="73" spans="2:6" x14ac:dyDescent="0.35">
      <c r="B73" s="1">
        <f t="shared" si="4"/>
        <v>0.8200000000000004</v>
      </c>
      <c r="C73" s="16">
        <f t="shared" si="5"/>
        <v>12662363342.357626</v>
      </c>
      <c r="D73" s="4">
        <f t="shared" si="6"/>
        <v>251721680902.29016</v>
      </c>
      <c r="E73" s="22">
        <v>0</v>
      </c>
      <c r="F73" s="4">
        <f t="shared" si="3"/>
        <v>3545461735.8601356</v>
      </c>
    </row>
    <row r="74" spans="2:6" x14ac:dyDescent="0.35">
      <c r="B74" s="1">
        <f t="shared" si="4"/>
        <v>0.84000000000000041</v>
      </c>
      <c r="C74" s="16">
        <f t="shared" si="5"/>
        <v>21019523148.31366</v>
      </c>
      <c r="D74" s="4">
        <f t="shared" si="6"/>
        <v>417857990297.80164</v>
      </c>
      <c r="E74" s="22">
        <v>0</v>
      </c>
      <c r="F74" s="4">
        <f t="shared" si="3"/>
        <v>5885466481.5278244</v>
      </c>
    </row>
    <row r="75" spans="2:6" x14ac:dyDescent="0.35">
      <c r="B75" s="1">
        <f t="shared" si="4"/>
        <v>0.86000000000000043</v>
      </c>
      <c r="C75" s="16">
        <f t="shared" si="5"/>
        <v>34892408426.200676</v>
      </c>
      <c r="D75" s="4">
        <f t="shared" si="6"/>
        <v>693644263894.35083</v>
      </c>
      <c r="E75" s="22">
        <v>0</v>
      </c>
      <c r="F75" s="4">
        <f t="shared" si="3"/>
        <v>9769874359.3361893</v>
      </c>
    </row>
    <row r="76" spans="2:6" x14ac:dyDescent="0.35">
      <c r="B76" s="1">
        <f t="shared" si="4"/>
        <v>0.88000000000000045</v>
      </c>
      <c r="C76" s="16">
        <f t="shared" si="5"/>
        <v>57921397987.493118</v>
      </c>
      <c r="D76" s="4">
        <f t="shared" si="6"/>
        <v>1151449478064.6223</v>
      </c>
      <c r="E76" s="22">
        <v>0</v>
      </c>
      <c r="F76" s="4">
        <f t="shared" si="3"/>
        <v>16217991436.498074</v>
      </c>
    </row>
    <row r="77" spans="2:6" x14ac:dyDescent="0.35">
      <c r="B77" s="1">
        <f t="shared" si="4"/>
        <v>0.90000000000000047</v>
      </c>
      <c r="C77" s="16">
        <f t="shared" si="5"/>
        <v>96149520659.238586</v>
      </c>
      <c r="D77" s="4">
        <f t="shared" si="6"/>
        <v>1911406133587.2729</v>
      </c>
      <c r="E77" s="22">
        <v>0</v>
      </c>
      <c r="F77" s="4">
        <f t="shared" si="3"/>
        <v>26921865784.586807</v>
      </c>
    </row>
    <row r="78" spans="2:6" x14ac:dyDescent="0.35">
      <c r="B78" s="1">
        <f t="shared" si="4"/>
        <v>0.92000000000000048</v>
      </c>
      <c r="C78" s="16">
        <f t="shared" si="5"/>
        <v>159608204294.33606</v>
      </c>
      <c r="D78" s="4">
        <f t="shared" si="6"/>
        <v>3172934181754.8735</v>
      </c>
      <c r="E78" s="22">
        <v>0</v>
      </c>
      <c r="F78" s="4">
        <f t="shared" si="3"/>
        <v>44690297202.414101</v>
      </c>
    </row>
    <row r="79" spans="2:6" x14ac:dyDescent="0.35">
      <c r="B79" s="1">
        <f t="shared" si="4"/>
        <v>0.9400000000000005</v>
      </c>
      <c r="C79" s="16">
        <f t="shared" si="5"/>
        <v>264949619128.59784</v>
      </c>
      <c r="D79" s="4">
        <f t="shared" si="6"/>
        <v>5267070741713.0898</v>
      </c>
      <c r="E79" s="22">
        <v>0</v>
      </c>
      <c r="F79" s="4">
        <f t="shared" si="3"/>
        <v>74185893356.007401</v>
      </c>
    </row>
    <row r="80" spans="2:6" x14ac:dyDescent="0.35">
      <c r="B80" s="1">
        <f t="shared" si="4"/>
        <v>0.96000000000000052</v>
      </c>
      <c r="C80" s="16">
        <f t="shared" si="5"/>
        <v>439816367753.47241</v>
      </c>
      <c r="D80" s="4">
        <f t="shared" si="6"/>
        <v>8743337431243.7285</v>
      </c>
      <c r="E80" s="22">
        <v>0</v>
      </c>
      <c r="F80" s="4">
        <f t="shared" si="3"/>
        <v>123148582970.97227</v>
      </c>
    </row>
    <row r="81" spans="2:6" x14ac:dyDescent="0.35">
      <c r="B81" s="1">
        <f t="shared" si="4"/>
        <v>0.98000000000000054</v>
      </c>
      <c r="C81" s="16">
        <f t="shared" si="5"/>
        <v>730095170470.76416</v>
      </c>
      <c r="D81" s="4">
        <f t="shared" si="6"/>
        <v>14513940135864.59</v>
      </c>
      <c r="E81" s="22">
        <v>0</v>
      </c>
      <c r="F81" s="4">
        <f t="shared" si="3"/>
        <v>204426647731.814</v>
      </c>
    </row>
    <row r="82" spans="2:6" x14ac:dyDescent="0.35">
      <c r="B82" s="1">
        <f t="shared" si="4"/>
        <v>1.0000000000000004</v>
      </c>
      <c r="C82" s="16">
        <f t="shared" si="5"/>
        <v>1211957982981.4685</v>
      </c>
      <c r="D82" s="4">
        <f t="shared" si="6"/>
        <v>24093140625535.219</v>
      </c>
      <c r="E82" s="22">
        <v>0</v>
      </c>
      <c r="F82" s="4">
        <f t="shared" si="3"/>
        <v>339348235234.81116</v>
      </c>
    </row>
    <row r="83" spans="2:6" x14ac:dyDescent="0.35">
      <c r="B83" s="4">
        <f t="shared" si="4"/>
        <v>1.0200000000000005</v>
      </c>
      <c r="C83" s="16">
        <f t="shared" si="5"/>
        <v>2011850251749.2378</v>
      </c>
      <c r="D83" s="4">
        <f t="shared" si="6"/>
        <v>39994613438388.461</v>
      </c>
      <c r="E83" s="22">
        <v>0</v>
      </c>
      <c r="F83" s="4">
        <f t="shared" si="3"/>
        <v>563318070489.78662</v>
      </c>
    </row>
    <row r="84" spans="2:6" x14ac:dyDescent="0.35">
      <c r="B84" s="4">
        <f t="shared" si="4"/>
        <v>1.0400000000000005</v>
      </c>
      <c r="C84" s="16">
        <f t="shared" si="5"/>
        <v>3339671417903.7344</v>
      </c>
      <c r="D84" s="4">
        <f t="shared" si="6"/>
        <v>66391058307724.844</v>
      </c>
      <c r="E84" s="22">
        <v>0</v>
      </c>
      <c r="F84" s="4">
        <f t="shared" si="3"/>
        <v>935107997013.04565</v>
      </c>
    </row>
    <row r="85" spans="2:6" x14ac:dyDescent="0.35">
      <c r="B85" s="4">
        <f t="shared" si="4"/>
        <v>1.0600000000000005</v>
      </c>
      <c r="C85" s="16">
        <f t="shared" si="5"/>
        <v>5543854553720.1992</v>
      </c>
      <c r="D85" s="4">
        <f t="shared" si="6"/>
        <v>110209156790823.23</v>
      </c>
      <c r="E85" s="22">
        <v>0</v>
      </c>
      <c r="F85" s="4">
        <f t="shared" si="3"/>
        <v>1552279275041.6558</v>
      </c>
    </row>
    <row r="86" spans="2:6" x14ac:dyDescent="0.35">
      <c r="B86" s="4">
        <f t="shared" si="4"/>
        <v>1.0800000000000005</v>
      </c>
      <c r="C86" s="16">
        <f t="shared" si="5"/>
        <v>9202798559175.5313</v>
      </c>
      <c r="D86" s="4">
        <f t="shared" si="6"/>
        <v>182947200272766.56</v>
      </c>
      <c r="E86" s="22">
        <v>0</v>
      </c>
      <c r="F86" s="4">
        <f t="shared" si="3"/>
        <v>2576783596569.1489</v>
      </c>
    </row>
    <row r="87" spans="2:6" x14ac:dyDescent="0.35">
      <c r="B87" s="4">
        <f t="shared" si="4"/>
        <v>1.1000000000000005</v>
      </c>
      <c r="C87" s="16">
        <f t="shared" si="5"/>
        <v>15276645608231.383</v>
      </c>
      <c r="D87" s="4">
        <f t="shared" si="6"/>
        <v>303692352452792.5</v>
      </c>
      <c r="E87" s="22">
        <v>0</v>
      </c>
      <c r="F87" s="4">
        <f t="shared" si="3"/>
        <v>4277460770304.7876</v>
      </c>
    </row>
    <row r="88" spans="2:6" x14ac:dyDescent="0.35">
      <c r="B88" s="4">
        <f t="shared" si="4"/>
        <v>1.1200000000000006</v>
      </c>
      <c r="C88" s="16">
        <f t="shared" si="5"/>
        <v>25359231709664.094</v>
      </c>
      <c r="D88" s="4">
        <f t="shared" si="6"/>
        <v>504129305071635.63</v>
      </c>
      <c r="E88" s="22">
        <v>0</v>
      </c>
      <c r="F88" s="4">
        <f t="shared" si="3"/>
        <v>7100584878705.9463</v>
      </c>
    </row>
    <row r="89" spans="2:6" x14ac:dyDescent="0.35">
      <c r="B89" s="4">
        <f t="shared" si="4"/>
        <v>1.1400000000000006</v>
      </c>
      <c r="C89" s="16">
        <f t="shared" si="5"/>
        <v>42096324638042.398</v>
      </c>
      <c r="D89" s="4">
        <f t="shared" si="6"/>
        <v>836854646418915.13</v>
      </c>
      <c r="E89" s="22">
        <v>0</v>
      </c>
      <c r="F89" s="4">
        <f t="shared" si="3"/>
        <v>11786970898651.873</v>
      </c>
    </row>
    <row r="90" spans="2:6" x14ac:dyDescent="0.35">
      <c r="B90" s="4">
        <f t="shared" si="4"/>
        <v>1.1600000000000006</v>
      </c>
      <c r="C90" s="16">
        <f t="shared" si="5"/>
        <v>69879898899150.383</v>
      </c>
      <c r="D90" s="4">
        <f t="shared" si="6"/>
        <v>1389178713055399.3</v>
      </c>
      <c r="E90" s="22">
        <v>0</v>
      </c>
      <c r="F90" s="4">
        <f t="shared" si="3"/>
        <v>19566371691762.109</v>
      </c>
    </row>
    <row r="91" spans="2:6" x14ac:dyDescent="0.35">
      <c r="B91" s="4">
        <f t="shared" si="4"/>
        <v>1.1800000000000006</v>
      </c>
      <c r="C91" s="16">
        <f t="shared" si="5"/>
        <v>116000632172589.63</v>
      </c>
      <c r="D91" s="4">
        <f t="shared" si="6"/>
        <v>2306036663671962.5</v>
      </c>
      <c r="E91" s="22">
        <v>0</v>
      </c>
      <c r="F91" s="4">
        <f t="shared" si="3"/>
        <v>32480177008325.094</v>
      </c>
    </row>
    <row r="92" spans="2:6" x14ac:dyDescent="0.35">
      <c r="B92" s="4">
        <f t="shared" si="4"/>
        <v>1.2000000000000006</v>
      </c>
      <c r="C92" s="16">
        <f t="shared" si="5"/>
        <v>192561049406498.78</v>
      </c>
      <c r="D92" s="4">
        <f t="shared" si="6"/>
        <v>3828020861695457.5</v>
      </c>
      <c r="E92" s="22">
        <v>0</v>
      </c>
      <c r="F92" s="4">
        <f t="shared" si="3"/>
        <v>53917093833819.664</v>
      </c>
    </row>
    <row r="93" spans="2:6" x14ac:dyDescent="0.35">
      <c r="B93" s="4">
        <f t="shared" si="4"/>
        <v>1.2200000000000006</v>
      </c>
      <c r="C93" s="16">
        <f t="shared" si="5"/>
        <v>319651342014788</v>
      </c>
      <c r="D93" s="4">
        <f t="shared" si="6"/>
        <v>6354514630414460</v>
      </c>
      <c r="E93" s="22">
        <v>0</v>
      </c>
      <c r="F93" s="4">
        <f t="shared" si="3"/>
        <v>89502375764140.641</v>
      </c>
    </row>
    <row r="94" spans="2:6" x14ac:dyDescent="0.35">
      <c r="B94" s="4">
        <f t="shared" si="4"/>
        <v>1.2400000000000007</v>
      </c>
      <c r="C94" s="16">
        <f t="shared" si="5"/>
        <v>530621227744548.13</v>
      </c>
      <c r="D94" s="4">
        <f t="shared" si="6"/>
        <v>1.0548494286488004E+16</v>
      </c>
      <c r="E94" s="22">
        <v>0</v>
      </c>
      <c r="F94" s="4">
        <f t="shared" si="3"/>
        <v>148573943768473.47</v>
      </c>
    </row>
    <row r="95" spans="2:6" x14ac:dyDescent="0.35">
      <c r="B95" s="4">
        <f t="shared" si="4"/>
        <v>1.2600000000000007</v>
      </c>
      <c r="C95" s="16">
        <f t="shared" si="5"/>
        <v>880831238055949.88</v>
      </c>
      <c r="D95" s="4">
        <f t="shared" si="6"/>
        <v>1.7510500515570088E+16</v>
      </c>
      <c r="E95" s="22">
        <v>0</v>
      </c>
      <c r="F95" s="4">
        <f t="shared" si="3"/>
        <v>246632746655665.97</v>
      </c>
    </row>
    <row r="96" spans="2:6" x14ac:dyDescent="0.35">
      <c r="B96" s="4">
        <f t="shared" si="4"/>
        <v>1.2800000000000007</v>
      </c>
      <c r="C96" s="16">
        <f t="shared" si="5"/>
        <v>1462179855172876.8</v>
      </c>
      <c r="D96" s="4">
        <f t="shared" si="6"/>
        <v>2.9067430855846344E+16</v>
      </c>
      <c r="E96" s="22">
        <v>0</v>
      </c>
      <c r="F96" s="4">
        <f t="shared" si="3"/>
        <v>409410359448405.5</v>
      </c>
    </row>
    <row r="97" spans="2:6" x14ac:dyDescent="0.35">
      <c r="B97" s="4">
        <f t="shared" ref="B97:B132" si="7">B96+$C$26</f>
        <v>1.3000000000000007</v>
      </c>
      <c r="C97" s="16">
        <f t="shared" ref="C97:C128" si="8">C96+$C$26*D97</f>
        <v>2427218559586975.5</v>
      </c>
      <c r="D97" s="4">
        <f t="shared" ref="D97:D128" si="9">$C$18*C96+E97</f>
        <v>4.8251935220704936E+16</v>
      </c>
      <c r="E97" s="22">
        <v>0</v>
      </c>
      <c r="F97" s="4">
        <f t="shared" si="3"/>
        <v>679621196684353.13</v>
      </c>
    </row>
    <row r="98" spans="2:6" x14ac:dyDescent="0.35">
      <c r="B98" s="4">
        <f t="shared" si="7"/>
        <v>1.3200000000000007</v>
      </c>
      <c r="C98" s="16">
        <f t="shared" si="8"/>
        <v>4029182808914379</v>
      </c>
      <c r="D98" s="4">
        <f t="shared" si="9"/>
        <v>8.0098212466370192E+16</v>
      </c>
      <c r="E98" s="22">
        <v>0</v>
      </c>
      <c r="F98" s="4">
        <f t="shared" ref="F98:F132" si="10">($C$19*C98-$C$20*E98)*$C$26</f>
        <v>1128171186496026</v>
      </c>
    </row>
    <row r="99" spans="2:6" x14ac:dyDescent="0.35">
      <c r="B99" s="4">
        <f t="shared" si="7"/>
        <v>1.3400000000000007</v>
      </c>
      <c r="C99" s="16">
        <f t="shared" si="8"/>
        <v>6688443462797870</v>
      </c>
      <c r="D99" s="4">
        <f t="shared" si="9"/>
        <v>1.3296303269417451E+17</v>
      </c>
      <c r="E99" s="22">
        <v>0</v>
      </c>
      <c r="F99" s="4">
        <f t="shared" si="10"/>
        <v>1872764169583403.5</v>
      </c>
    </row>
    <row r="100" spans="2:6" x14ac:dyDescent="0.35">
      <c r="B100" s="4">
        <f t="shared" si="7"/>
        <v>1.3600000000000008</v>
      </c>
      <c r="C100" s="16">
        <f t="shared" si="8"/>
        <v>1.1102816148244464E+16</v>
      </c>
      <c r="D100" s="4">
        <f t="shared" si="9"/>
        <v>2.207186342723297E+17</v>
      </c>
      <c r="E100" s="22">
        <v>0</v>
      </c>
      <c r="F100" s="4">
        <f t="shared" si="10"/>
        <v>3108788521508450</v>
      </c>
    </row>
    <row r="101" spans="2:6" x14ac:dyDescent="0.35">
      <c r="B101" s="4">
        <f t="shared" si="7"/>
        <v>1.3800000000000008</v>
      </c>
      <c r="C101" s="16">
        <f t="shared" si="8"/>
        <v>1.8430674806085812E+16</v>
      </c>
      <c r="D101" s="4">
        <f t="shared" si="9"/>
        <v>3.6639293289206733E+17</v>
      </c>
      <c r="E101" s="22">
        <v>0</v>
      </c>
      <c r="F101" s="4">
        <f t="shared" si="10"/>
        <v>5160588945704028</v>
      </c>
    </row>
    <row r="102" spans="2:6" x14ac:dyDescent="0.35">
      <c r="B102" s="4">
        <f t="shared" si="7"/>
        <v>1.4000000000000008</v>
      </c>
      <c r="C102" s="16">
        <f t="shared" si="8"/>
        <v>3.0594920178102448E+16</v>
      </c>
      <c r="D102" s="4">
        <f t="shared" si="9"/>
        <v>6.0821226860083174E+17</v>
      </c>
      <c r="E102" s="22">
        <v>0</v>
      </c>
      <c r="F102" s="4">
        <f t="shared" si="10"/>
        <v>8566577649868685</v>
      </c>
    </row>
    <row r="103" spans="2:6" x14ac:dyDescent="0.35">
      <c r="B103" s="4">
        <f t="shared" si="7"/>
        <v>1.4200000000000008</v>
      </c>
      <c r="C103" s="16">
        <f t="shared" si="8"/>
        <v>5.0787567495650064E+16</v>
      </c>
      <c r="D103" s="4">
        <f t="shared" si="9"/>
        <v>1.0096323658773807E+18</v>
      </c>
      <c r="E103" s="22">
        <v>0</v>
      </c>
      <c r="F103" s="4">
        <f t="shared" si="10"/>
        <v>1.4220518898782018E+16</v>
      </c>
    </row>
    <row r="104" spans="2:6" x14ac:dyDescent="0.35">
      <c r="B104" s="4">
        <f t="shared" si="7"/>
        <v>1.4400000000000008</v>
      </c>
      <c r="C104" s="16">
        <f t="shared" si="8"/>
        <v>8.4307362042779104E+16</v>
      </c>
      <c r="D104" s="4">
        <f t="shared" si="9"/>
        <v>1.6759897273564521E+18</v>
      </c>
      <c r="E104" s="22">
        <v>0</v>
      </c>
      <c r="F104" s="4">
        <f t="shared" si="10"/>
        <v>2.3606061371978148E+16</v>
      </c>
    </row>
    <row r="105" spans="2:6" x14ac:dyDescent="0.35">
      <c r="B105" s="4">
        <f t="shared" si="7"/>
        <v>1.4600000000000009</v>
      </c>
      <c r="C105" s="16">
        <f t="shared" si="8"/>
        <v>1.3995022099101331E+17</v>
      </c>
      <c r="D105" s="4">
        <f t="shared" si="9"/>
        <v>2.7821429474117105E+18</v>
      </c>
      <c r="E105" s="22">
        <v>0</v>
      </c>
      <c r="F105" s="4">
        <f t="shared" si="10"/>
        <v>3.9186061877483728E+16</v>
      </c>
    </row>
    <row r="106" spans="2:6" x14ac:dyDescent="0.35">
      <c r="B106" s="4">
        <f t="shared" si="7"/>
        <v>1.4800000000000009</v>
      </c>
      <c r="C106" s="16">
        <f t="shared" si="8"/>
        <v>2.3231736684508211E+17</v>
      </c>
      <c r="D106" s="4">
        <f t="shared" si="9"/>
        <v>4.6183572927034388E+18</v>
      </c>
      <c r="E106" s="22">
        <v>0</v>
      </c>
      <c r="F106" s="4">
        <f t="shared" si="10"/>
        <v>6.5048862716622992E+16</v>
      </c>
    </row>
    <row r="107" spans="2:6" x14ac:dyDescent="0.35">
      <c r="B107" s="4">
        <f t="shared" si="7"/>
        <v>1.5000000000000009</v>
      </c>
      <c r="C107" s="16">
        <f t="shared" si="8"/>
        <v>3.8564682896283629E+17</v>
      </c>
      <c r="D107" s="4">
        <f t="shared" si="9"/>
        <v>7.6664731058877092E+18</v>
      </c>
      <c r="E107" s="22">
        <v>0</v>
      </c>
      <c r="F107" s="4">
        <f t="shared" si="10"/>
        <v>1.0798111210959416E+17</v>
      </c>
    </row>
    <row r="108" spans="2:6" x14ac:dyDescent="0.35">
      <c r="B108" s="4">
        <f t="shared" si="7"/>
        <v>1.5200000000000009</v>
      </c>
      <c r="C108" s="16">
        <f t="shared" si="8"/>
        <v>6.4017373607830822E+17</v>
      </c>
      <c r="D108" s="4">
        <f t="shared" si="9"/>
        <v>1.2726345355773598E+19</v>
      </c>
      <c r="E108" s="22">
        <v>0</v>
      </c>
      <c r="F108" s="4">
        <f t="shared" si="10"/>
        <v>1.792486461019263E+17</v>
      </c>
    </row>
    <row r="109" spans="2:6" x14ac:dyDescent="0.35">
      <c r="B109" s="4">
        <f t="shared" si="7"/>
        <v>1.5400000000000009</v>
      </c>
      <c r="C109" s="16">
        <f t="shared" si="8"/>
        <v>1.0626884018899917E+18</v>
      </c>
      <c r="D109" s="4">
        <f t="shared" si="9"/>
        <v>2.112573329058417E+19</v>
      </c>
      <c r="E109" s="22">
        <v>0</v>
      </c>
      <c r="F109" s="4">
        <f t="shared" si="10"/>
        <v>2.975527525291977E+17</v>
      </c>
    </row>
    <row r="110" spans="2:6" x14ac:dyDescent="0.35">
      <c r="B110" s="4">
        <f t="shared" si="7"/>
        <v>1.5600000000000009</v>
      </c>
      <c r="C110" s="16">
        <f t="shared" si="8"/>
        <v>1.7640627471373862E+18</v>
      </c>
      <c r="D110" s="4">
        <f t="shared" si="9"/>
        <v>3.5068717262369726E+19</v>
      </c>
      <c r="E110" s="22">
        <v>0</v>
      </c>
      <c r="F110" s="4">
        <f t="shared" si="10"/>
        <v>4.9393756919846816E+17</v>
      </c>
    </row>
    <row r="111" spans="2:6" x14ac:dyDescent="0.35">
      <c r="B111" s="4">
        <f t="shared" si="7"/>
        <v>1.580000000000001</v>
      </c>
      <c r="C111" s="16">
        <f t="shared" si="8"/>
        <v>2.9283441602480609E+18</v>
      </c>
      <c r="D111" s="4">
        <f t="shared" si="9"/>
        <v>5.8214070655533744E+19</v>
      </c>
      <c r="E111" s="22">
        <v>0</v>
      </c>
      <c r="F111" s="4">
        <f t="shared" si="10"/>
        <v>8.1993636486945702E+17</v>
      </c>
    </row>
    <row r="112" spans="2:6" x14ac:dyDescent="0.35">
      <c r="B112" s="4">
        <f t="shared" si="7"/>
        <v>1.600000000000001</v>
      </c>
      <c r="C112" s="16">
        <f t="shared" si="8"/>
        <v>4.8610513060117811E+18</v>
      </c>
      <c r="D112" s="4">
        <f t="shared" si="9"/>
        <v>9.6635357288186003E+19</v>
      </c>
      <c r="E112" s="22">
        <v>0</v>
      </c>
      <c r="F112" s="4">
        <f t="shared" si="10"/>
        <v>1.3610943656832988E+18</v>
      </c>
    </row>
    <row r="113" spans="2:6" x14ac:dyDescent="0.35">
      <c r="B113" s="4">
        <f t="shared" si="7"/>
        <v>1.620000000000001</v>
      </c>
      <c r="C113" s="16">
        <f t="shared" si="8"/>
        <v>8.0693451679795569E+18</v>
      </c>
      <c r="D113" s="4">
        <f t="shared" si="9"/>
        <v>1.6041469309838878E+20</v>
      </c>
      <c r="E113" s="22">
        <v>0</v>
      </c>
      <c r="F113" s="4">
        <f t="shared" si="10"/>
        <v>2.2594166470342758E+18</v>
      </c>
    </row>
    <row r="114" spans="2:6" x14ac:dyDescent="0.35">
      <c r="B114" s="4">
        <f t="shared" si="7"/>
        <v>1.640000000000001</v>
      </c>
      <c r="C114" s="16">
        <f t="shared" si="8"/>
        <v>1.3395112978846065E+19</v>
      </c>
      <c r="D114" s="4">
        <f t="shared" si="9"/>
        <v>2.6628839054332536E+20</v>
      </c>
      <c r="E114" s="22">
        <v>0</v>
      </c>
      <c r="F114" s="4">
        <f t="shared" si="10"/>
        <v>3.7506316340768983E+18</v>
      </c>
    </row>
    <row r="115" spans="2:6" x14ac:dyDescent="0.35">
      <c r="B115" s="4">
        <f t="shared" si="7"/>
        <v>1.660000000000001</v>
      </c>
      <c r="C115" s="16">
        <f t="shared" si="8"/>
        <v>2.223588754488447E+19</v>
      </c>
      <c r="D115" s="4">
        <f t="shared" si="9"/>
        <v>4.4203872830192012E+20</v>
      </c>
      <c r="E115" s="22">
        <v>0</v>
      </c>
      <c r="F115" s="4">
        <f t="shared" si="10"/>
        <v>6.2260485125676524E+18</v>
      </c>
    </row>
    <row r="116" spans="2:6" x14ac:dyDescent="0.35">
      <c r="B116" s="4">
        <f t="shared" si="7"/>
        <v>1.680000000000001</v>
      </c>
      <c r="C116" s="16">
        <f t="shared" si="8"/>
        <v>3.6911573324508217E+19</v>
      </c>
      <c r="D116" s="4">
        <f t="shared" si="9"/>
        <v>7.3378428898118756E+20</v>
      </c>
      <c r="E116" s="22">
        <v>0</v>
      </c>
      <c r="F116" s="4">
        <f t="shared" si="10"/>
        <v>1.0335240530862301E+19</v>
      </c>
    </row>
    <row r="117" spans="2:6" x14ac:dyDescent="0.35">
      <c r="B117" s="4">
        <f t="shared" si="7"/>
        <v>1.7000000000000011</v>
      </c>
      <c r="C117" s="16">
        <f t="shared" si="8"/>
        <v>6.127321171868364E+19</v>
      </c>
      <c r="D117" s="4">
        <f t="shared" si="9"/>
        <v>1.2180819197087711E+21</v>
      </c>
      <c r="E117" s="22">
        <v>0</v>
      </c>
      <c r="F117" s="4">
        <f t="shared" si="10"/>
        <v>1.7156499281231419E+19</v>
      </c>
    </row>
    <row r="118" spans="2:6" x14ac:dyDescent="0.35">
      <c r="B118" s="4">
        <f t="shared" si="7"/>
        <v>1.7200000000000011</v>
      </c>
      <c r="C118" s="16">
        <f t="shared" si="8"/>
        <v>1.0171353145301484E+20</v>
      </c>
      <c r="D118" s="4">
        <f t="shared" si="9"/>
        <v>2.0220159867165601E+21</v>
      </c>
      <c r="E118" s="22">
        <v>0</v>
      </c>
      <c r="F118" s="4">
        <f t="shared" si="10"/>
        <v>2.8479788806844154E+19</v>
      </c>
    </row>
    <row r="119" spans="2:6" x14ac:dyDescent="0.35">
      <c r="B119" s="4">
        <f t="shared" si="7"/>
        <v>1.7400000000000011</v>
      </c>
      <c r="C119" s="16">
        <f t="shared" si="8"/>
        <v>1.6884446221200464E+20</v>
      </c>
      <c r="D119" s="4">
        <f t="shared" si="9"/>
        <v>3.3565465379494895E+21</v>
      </c>
      <c r="E119" s="22">
        <v>0</v>
      </c>
      <c r="F119" s="4">
        <f t="shared" si="10"/>
        <v>4.7276449419361296E+19</v>
      </c>
    </row>
    <row r="120" spans="2:6" x14ac:dyDescent="0.35">
      <c r="B120" s="4">
        <f t="shared" si="7"/>
        <v>1.7600000000000011</v>
      </c>
      <c r="C120" s="16">
        <f t="shared" si="8"/>
        <v>2.8028180727192768E+20</v>
      </c>
      <c r="D120" s="4">
        <f t="shared" si="9"/>
        <v>5.5718672529961528E+21</v>
      </c>
      <c r="E120" s="22">
        <v>0</v>
      </c>
      <c r="F120" s="4">
        <f t="shared" si="10"/>
        <v>7.8478906036139753E+19</v>
      </c>
    </row>
    <row r="121" spans="2:6" x14ac:dyDescent="0.35">
      <c r="B121" s="4">
        <f t="shared" si="7"/>
        <v>1.7800000000000011</v>
      </c>
      <c r="C121" s="16">
        <f t="shared" si="8"/>
        <v>4.6526780007139993E+20</v>
      </c>
      <c r="D121" s="4">
        <f t="shared" si="9"/>
        <v>9.2492996399736134E+21</v>
      </c>
      <c r="E121" s="22">
        <v>0</v>
      </c>
      <c r="F121" s="4">
        <f t="shared" si="10"/>
        <v>1.3027498401999199E+20</v>
      </c>
    </row>
    <row r="122" spans="2:6" x14ac:dyDescent="0.35">
      <c r="B122" s="4">
        <f t="shared" si="7"/>
        <v>1.8000000000000012</v>
      </c>
      <c r="C122" s="16">
        <f t="shared" si="8"/>
        <v>7.7234454811852381E+20</v>
      </c>
      <c r="D122" s="4">
        <f t="shared" si="9"/>
        <v>1.5353837402356198E+22</v>
      </c>
      <c r="E122" s="22">
        <v>0</v>
      </c>
      <c r="F122" s="4">
        <f t="shared" si="10"/>
        <v>2.1625647347318669E+20</v>
      </c>
    </row>
    <row r="123" spans="2:6" x14ac:dyDescent="0.35">
      <c r="B123" s="4">
        <f t="shared" si="7"/>
        <v>1.8200000000000012</v>
      </c>
      <c r="C123" s="16">
        <f t="shared" si="8"/>
        <v>1.2820919498767495E+21</v>
      </c>
      <c r="D123" s="4">
        <f t="shared" si="9"/>
        <v>2.5487370087911286E+22</v>
      </c>
      <c r="E123" s="22">
        <v>0</v>
      </c>
      <c r="F123" s="4">
        <f t="shared" si="10"/>
        <v>3.5898574596548991E+20</v>
      </c>
    </row>
    <row r="124" spans="2:6" x14ac:dyDescent="0.35">
      <c r="B124" s="4">
        <f t="shared" si="7"/>
        <v>1.8400000000000012</v>
      </c>
      <c r="C124" s="16">
        <f t="shared" si="8"/>
        <v>2.1282726367954042E+21</v>
      </c>
      <c r="D124" s="4">
        <f t="shared" si="9"/>
        <v>4.2309034345932733E+22</v>
      </c>
      <c r="E124" s="22">
        <v>0</v>
      </c>
      <c r="F124" s="4">
        <f t="shared" si="10"/>
        <v>5.959163383027132E+20</v>
      </c>
    </row>
    <row r="125" spans="2:6" x14ac:dyDescent="0.35">
      <c r="B125" s="4">
        <f t="shared" si="7"/>
        <v>1.8600000000000012</v>
      </c>
      <c r="C125" s="16">
        <f t="shared" si="8"/>
        <v>3.5329325770803711E+21</v>
      </c>
      <c r="D125" s="4">
        <f t="shared" si="9"/>
        <v>7.0232997014248337E+22</v>
      </c>
      <c r="E125" s="22">
        <v>0</v>
      </c>
      <c r="F125" s="4">
        <f t="shared" si="10"/>
        <v>9.8922112158250382E+20</v>
      </c>
    </row>
    <row r="126" spans="2:6" x14ac:dyDescent="0.35">
      <c r="B126" s="4">
        <f t="shared" si="7"/>
        <v>1.8800000000000012</v>
      </c>
      <c r="C126" s="16">
        <f t="shared" si="8"/>
        <v>5.8646680779534159E+21</v>
      </c>
      <c r="D126" s="4">
        <f t="shared" si="9"/>
        <v>1.1658677504365225E+23</v>
      </c>
      <c r="E126" s="22">
        <v>0</v>
      </c>
      <c r="F126" s="4">
        <f t="shared" si="10"/>
        <v>1.6421070618269566E+21</v>
      </c>
    </row>
    <row r="127" spans="2:6" x14ac:dyDescent="0.35">
      <c r="B127" s="4">
        <f t="shared" si="7"/>
        <v>1.9000000000000012</v>
      </c>
      <c r="C127" s="16">
        <f t="shared" si="8"/>
        <v>9.7353490094026717E+21</v>
      </c>
      <c r="D127" s="4">
        <f t="shared" si="9"/>
        <v>1.9353404657246272E+23</v>
      </c>
      <c r="E127" s="22">
        <v>0</v>
      </c>
      <c r="F127" s="4">
        <f t="shared" si="10"/>
        <v>2.7258977226327484E+21</v>
      </c>
    </row>
    <row r="128" spans="2:6" x14ac:dyDescent="0.35">
      <c r="B128" s="4">
        <f t="shared" si="7"/>
        <v>1.9200000000000013</v>
      </c>
      <c r="C128" s="16">
        <f t="shared" si="8"/>
        <v>1.6160679355608436E+22</v>
      </c>
      <c r="D128" s="4">
        <f t="shared" si="9"/>
        <v>3.2126651731028814E+23</v>
      </c>
      <c r="E128" s="22">
        <v>0</v>
      </c>
      <c r="F128" s="4">
        <f t="shared" si="10"/>
        <v>4.5249902195703619E+21</v>
      </c>
    </row>
    <row r="129" spans="2:6" x14ac:dyDescent="0.35">
      <c r="B129" s="4">
        <f t="shared" si="7"/>
        <v>1.9400000000000013</v>
      </c>
      <c r="C129" s="16">
        <f t="shared" ref="C129:C160" si="11">C128+$C$26*D129</f>
        <v>2.6826727730310004E+22</v>
      </c>
      <c r="D129" s="4">
        <f t="shared" ref="D129:D160" si="12">$C$18*C128+E129</f>
        <v>5.3330241873507836E+23</v>
      </c>
      <c r="E129" s="22">
        <v>0</v>
      </c>
      <c r="F129" s="4">
        <f t="shared" si="10"/>
        <v>7.5114837644868017E+21</v>
      </c>
    </row>
    <row r="130" spans="2:6" x14ac:dyDescent="0.35">
      <c r="B130" s="4">
        <f t="shared" si="7"/>
        <v>1.9600000000000013</v>
      </c>
      <c r="C130" s="16">
        <f t="shared" si="11"/>
        <v>4.453236803231461E+22</v>
      </c>
      <c r="D130" s="4">
        <f t="shared" si="12"/>
        <v>8.8528201510023013E+23</v>
      </c>
      <c r="E130" s="22">
        <v>0</v>
      </c>
      <c r="F130" s="4">
        <f t="shared" si="10"/>
        <v>1.2469063049048092E+22</v>
      </c>
    </row>
    <row r="131" spans="2:6" x14ac:dyDescent="0.35">
      <c r="B131" s="4">
        <f t="shared" si="7"/>
        <v>1.9800000000000013</v>
      </c>
      <c r="C131" s="16">
        <f t="shared" si="11"/>
        <v>7.3923730933642252E+22</v>
      </c>
      <c r="D131" s="4">
        <f t="shared" si="12"/>
        <v>1.4695681450663821E+24</v>
      </c>
      <c r="E131" s="22">
        <v>0</v>
      </c>
      <c r="F131" s="4">
        <f t="shared" si="10"/>
        <v>2.069864466141983E+22</v>
      </c>
    </row>
    <row r="132" spans="2:6" x14ac:dyDescent="0.35">
      <c r="B132" s="17">
        <f t="shared" si="7"/>
        <v>2.0000000000000013</v>
      </c>
      <c r="C132" s="16">
        <f t="shared" si="11"/>
        <v>1.2271339334984615E+23</v>
      </c>
      <c r="D132" s="4">
        <f t="shared" si="12"/>
        <v>2.4394831208101942E+24</v>
      </c>
      <c r="E132" s="22">
        <v>0</v>
      </c>
      <c r="F132" s="4">
        <f t="shared" si="10"/>
        <v>3.4359750137956924E+22</v>
      </c>
    </row>
    <row r="133" spans="2:6" x14ac:dyDescent="0.35">
      <c r="B133" s="18"/>
      <c r="F133" s="22">
        <f>SUM(F33:F132)</f>
        <v>8.6419977619709826E+22</v>
      </c>
    </row>
    <row r="134" spans="2:6" x14ac:dyDescent="0.35">
      <c r="B134" s="12"/>
    </row>
    <row r="135" spans="2:6" x14ac:dyDescent="0.35">
      <c r="B135" s="12"/>
    </row>
    <row r="136" spans="2:6" x14ac:dyDescent="0.35">
      <c r="B136" s="12"/>
    </row>
    <row r="137" spans="2:6" x14ac:dyDescent="0.35">
      <c r="B137" s="12"/>
    </row>
    <row r="138" spans="2:6" x14ac:dyDescent="0.35">
      <c r="B138" s="12"/>
    </row>
    <row r="139" spans="2:6" x14ac:dyDescent="0.35">
      <c r="B139" s="12"/>
    </row>
    <row r="140" spans="2:6" x14ac:dyDescent="0.35">
      <c r="B140" s="12"/>
    </row>
    <row r="141" spans="2:6" x14ac:dyDescent="0.35">
      <c r="B141" s="12"/>
    </row>
    <row r="142" spans="2:6" x14ac:dyDescent="0.35">
      <c r="B142" s="12"/>
    </row>
    <row r="143" spans="2:6" x14ac:dyDescent="0.35">
      <c r="B143" s="12"/>
    </row>
    <row r="144" spans="2:6" x14ac:dyDescent="0.35">
      <c r="B144" s="12"/>
    </row>
    <row r="145" spans="2:2" x14ac:dyDescent="0.35">
      <c r="B145" s="12"/>
    </row>
    <row r="146" spans="2:2" x14ac:dyDescent="0.35">
      <c r="B146" s="12"/>
    </row>
    <row r="147" spans="2:2" x14ac:dyDescent="0.35">
      <c r="B147" s="12"/>
    </row>
    <row r="148" spans="2:2" x14ac:dyDescent="0.35">
      <c r="B148" s="12"/>
    </row>
    <row r="149" spans="2:2" x14ac:dyDescent="0.35">
      <c r="B149" s="12"/>
    </row>
    <row r="150" spans="2:2" x14ac:dyDescent="0.35">
      <c r="B150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C946-018E-4734-81B7-5E1FC5C37EFA}">
  <dimension ref="A1:P137"/>
  <sheetViews>
    <sheetView tabSelected="1" topLeftCell="A21" zoomScale="58" zoomScaleNormal="65" workbookViewId="0">
      <selection activeCell="F133" sqref="F133"/>
    </sheetView>
  </sheetViews>
  <sheetFormatPr defaultRowHeight="14.5" x14ac:dyDescent="0.35"/>
  <cols>
    <col min="3" max="3" width="12.1796875" customWidth="1"/>
    <col min="4" max="4" width="13.6328125" customWidth="1"/>
    <col min="5" max="5" width="17.54296875" customWidth="1"/>
    <col min="6" max="6" width="18.81640625" customWidth="1"/>
  </cols>
  <sheetData>
    <row r="1" spans="1:16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23.5" x14ac:dyDescent="0.55000000000000004">
      <c r="A14" s="8"/>
      <c r="B14" s="28" t="s">
        <v>30</v>
      </c>
      <c r="C14" s="8"/>
      <c r="D14" s="8"/>
      <c r="E14" s="8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5">
      <c r="A16" s="8"/>
      <c r="B16" s="30" t="s">
        <v>4</v>
      </c>
      <c r="C16" s="22">
        <v>12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5">
      <c r="A17" s="8"/>
      <c r="B17" s="30" t="s">
        <v>5</v>
      </c>
      <c r="C17" s="22">
        <v>15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5">
      <c r="A18" s="8"/>
      <c r="B18" s="30" t="s">
        <v>6</v>
      </c>
      <c r="C18" s="22">
        <v>33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5">
      <c r="A19" s="8"/>
      <c r="B19" s="11" t="s">
        <v>7</v>
      </c>
      <c r="C19" s="5">
        <v>14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5">
      <c r="A20" s="8"/>
      <c r="B20" s="11" t="s">
        <v>8</v>
      </c>
      <c r="C20" s="5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5">
      <c r="A21" s="8"/>
      <c r="B21" s="11" t="s">
        <v>9</v>
      </c>
      <c r="C21" s="5">
        <v>18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5">
      <c r="A22" s="8"/>
      <c r="B22" s="43" t="s">
        <v>10</v>
      </c>
      <c r="C22" s="23">
        <v>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5">
      <c r="A23" s="8"/>
      <c r="B23" s="43" t="s">
        <v>11</v>
      </c>
      <c r="C23" s="23">
        <v>13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5">
      <c r="A24" s="8"/>
      <c r="B24" s="43" t="s">
        <v>12</v>
      </c>
      <c r="C24" s="23">
        <v>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5">
      <c r="A25" s="8"/>
      <c r="B25" s="8"/>
      <c r="C25" s="8"/>
      <c r="D25" s="8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5">
      <c r="A26" s="8"/>
      <c r="B26" s="25" t="s">
        <v>27</v>
      </c>
      <c r="C26" s="4">
        <f>(2-0)/100</f>
        <v>0.02</v>
      </c>
      <c r="D26" s="8"/>
      <c r="E26" s="1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5">
      <c r="A27" s="8"/>
      <c r="B27" s="25" t="s">
        <v>28</v>
      </c>
      <c r="C27" s="21">
        <f>-$C$22</f>
        <v>-1</v>
      </c>
      <c r="D27" s="8"/>
      <c r="E27" s="24" t="s">
        <v>16</v>
      </c>
      <c r="F27" s="20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5">
      <c r="A28" s="8"/>
      <c r="B28" s="25" t="s">
        <v>29</v>
      </c>
      <c r="C28" s="21">
        <f>$C$23</f>
        <v>13</v>
      </c>
      <c r="D28" s="8"/>
      <c r="E28" s="24" t="s">
        <v>17</v>
      </c>
      <c r="F28" s="20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35">
      <c r="A29" s="8"/>
      <c r="B29" s="8"/>
      <c r="C29" s="8"/>
      <c r="D29" s="8"/>
      <c r="E29" s="19"/>
      <c r="F29" s="20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5">
      <c r="A31" s="8"/>
      <c r="B31" s="26" t="s">
        <v>0</v>
      </c>
      <c r="C31" s="26" t="s">
        <v>1</v>
      </c>
      <c r="D31" s="26" t="s">
        <v>2</v>
      </c>
      <c r="E31" s="26" t="s">
        <v>15</v>
      </c>
      <c r="F31" s="27" t="s">
        <v>14</v>
      </c>
      <c r="G31" s="7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5">
      <c r="A32" s="8"/>
      <c r="B32" s="4">
        <v>0</v>
      </c>
      <c r="C32" s="16">
        <f>$C$16</f>
        <v>12</v>
      </c>
      <c r="D32" s="6" t="s">
        <v>3</v>
      </c>
      <c r="E32" s="30" t="s">
        <v>3</v>
      </c>
      <c r="F32" s="6" t="s">
        <v>3</v>
      </c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5">
      <c r="A33" s="8"/>
      <c r="B33" s="4">
        <f t="shared" ref="B33:B64" si="0">B32+$C$26</f>
        <v>0.02</v>
      </c>
      <c r="C33" s="16">
        <f t="shared" ref="C33:C64" si="1">C32+$C$26*D33</f>
        <v>20.18</v>
      </c>
      <c r="D33" s="4">
        <f t="shared" ref="D33:D64" si="2">$C$18*C32+E33</f>
        <v>409</v>
      </c>
      <c r="E33" s="22">
        <v>13</v>
      </c>
      <c r="F33" s="4">
        <f>($C$19*C33-$C$20*E33)*$C$26</f>
        <v>5.3903999999999996</v>
      </c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35">
      <c r="A34" s="8"/>
      <c r="B34" s="4">
        <f t="shared" si="0"/>
        <v>0.04</v>
      </c>
      <c r="C34" s="16">
        <f t="shared" si="1"/>
        <v>33.758800000000001</v>
      </c>
      <c r="D34" s="4">
        <f t="shared" si="2"/>
        <v>678.93999999999994</v>
      </c>
      <c r="E34" s="22">
        <v>13</v>
      </c>
      <c r="F34" s="4">
        <f t="shared" ref="F34:F97" si="3">($C$19*C34-$C$20*E34)*$C$26</f>
        <v>9.1924639999999993</v>
      </c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35">
      <c r="A35" s="8"/>
      <c r="B35" s="4">
        <f t="shared" si="0"/>
        <v>0.06</v>
      </c>
      <c r="C35" s="16">
        <f t="shared" si="1"/>
        <v>56.299608000000006</v>
      </c>
      <c r="D35" s="4">
        <f t="shared" si="2"/>
        <v>1127.0404000000001</v>
      </c>
      <c r="E35" s="22">
        <v>13</v>
      </c>
      <c r="F35" s="4">
        <f t="shared" si="3"/>
        <v>15.50389024</v>
      </c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35">
      <c r="A36" s="8"/>
      <c r="B36" s="4">
        <f t="shared" si="0"/>
        <v>0.08</v>
      </c>
      <c r="C36" s="16">
        <f t="shared" si="1"/>
        <v>93.717349280000008</v>
      </c>
      <c r="D36" s="4">
        <f t="shared" si="2"/>
        <v>1870.8870640000002</v>
      </c>
      <c r="E36" s="22">
        <v>13</v>
      </c>
      <c r="F36" s="4">
        <f t="shared" si="3"/>
        <v>25.980857798400002</v>
      </c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35">
      <c r="A37" s="8"/>
      <c r="B37" s="4">
        <f t="shared" si="0"/>
        <v>0.1</v>
      </c>
      <c r="C37" s="16">
        <f t="shared" si="1"/>
        <v>155.83079980480002</v>
      </c>
      <c r="D37" s="4">
        <f t="shared" si="2"/>
        <v>3105.6725262400005</v>
      </c>
      <c r="E37" s="22">
        <v>13</v>
      </c>
      <c r="F37" s="4">
        <f t="shared" si="3"/>
        <v>43.372623945344003</v>
      </c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35">
      <c r="A38" s="8"/>
      <c r="B38" s="4">
        <f t="shared" si="0"/>
        <v>0.12000000000000001</v>
      </c>
      <c r="C38" s="16">
        <f t="shared" si="1"/>
        <v>258.93912767596805</v>
      </c>
      <c r="D38" s="4">
        <f t="shared" si="2"/>
        <v>5155.4163935584011</v>
      </c>
      <c r="E38" s="22">
        <v>13</v>
      </c>
      <c r="F38" s="4">
        <f t="shared" si="3"/>
        <v>72.242955749271061</v>
      </c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35">
      <c r="A39" s="8"/>
      <c r="B39" s="4">
        <f t="shared" si="0"/>
        <v>0.14000000000000001</v>
      </c>
      <c r="C39" s="16">
        <f t="shared" si="1"/>
        <v>430.09895194210696</v>
      </c>
      <c r="D39" s="4">
        <f t="shared" si="2"/>
        <v>8557.9912133069465</v>
      </c>
      <c r="E39" s="22">
        <v>13</v>
      </c>
      <c r="F39" s="4">
        <f t="shared" si="3"/>
        <v>120.16770654378996</v>
      </c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5">
      <c r="A40" s="8"/>
      <c r="B40" s="4">
        <f t="shared" si="0"/>
        <v>0.16</v>
      </c>
      <c r="C40" s="16">
        <f t="shared" si="1"/>
        <v>714.22426022389755</v>
      </c>
      <c r="D40" s="4">
        <f t="shared" si="2"/>
        <v>14206.26541408953</v>
      </c>
      <c r="E40" s="22">
        <v>13</v>
      </c>
      <c r="F40" s="4">
        <f t="shared" si="3"/>
        <v>199.72279286269131</v>
      </c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35">
      <c r="A41" s="8"/>
      <c r="B41" s="4">
        <f t="shared" si="0"/>
        <v>0.18</v>
      </c>
      <c r="C41" s="16">
        <f t="shared" si="1"/>
        <v>1185.87227197167</v>
      </c>
      <c r="D41" s="4">
        <f t="shared" si="2"/>
        <v>23582.40058738862</v>
      </c>
      <c r="E41" s="22">
        <v>13</v>
      </c>
      <c r="F41" s="4">
        <f t="shared" si="3"/>
        <v>331.78423615206759</v>
      </c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35">
      <c r="A42" s="8"/>
      <c r="B42" s="4">
        <f t="shared" si="0"/>
        <v>0.19999999999999998</v>
      </c>
      <c r="C42" s="16">
        <f t="shared" si="1"/>
        <v>1968.8079714729722</v>
      </c>
      <c r="D42" s="4">
        <f t="shared" si="2"/>
        <v>39146.784975065108</v>
      </c>
      <c r="E42" s="22">
        <v>13</v>
      </c>
      <c r="F42" s="4">
        <f t="shared" si="3"/>
        <v>551.00623201243229</v>
      </c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35">
      <c r="A43" s="8"/>
      <c r="B43" s="4">
        <f t="shared" si="0"/>
        <v>0.21999999999999997</v>
      </c>
      <c r="C43" s="16">
        <f t="shared" si="1"/>
        <v>3268.4812326451338</v>
      </c>
      <c r="D43" s="4">
        <f t="shared" si="2"/>
        <v>64983.663058608086</v>
      </c>
      <c r="E43" s="22">
        <v>13</v>
      </c>
      <c r="F43" s="4">
        <f t="shared" si="3"/>
        <v>914.91474514063736</v>
      </c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35">
      <c r="A44" s="8"/>
      <c r="B44" s="4">
        <f t="shared" si="0"/>
        <v>0.23999999999999996</v>
      </c>
      <c r="C44" s="16">
        <f t="shared" si="1"/>
        <v>5425.938846190922</v>
      </c>
      <c r="D44" s="4">
        <f t="shared" si="2"/>
        <v>107872.88067728942</v>
      </c>
      <c r="E44" s="22">
        <v>13</v>
      </c>
      <c r="F44" s="4">
        <f t="shared" si="3"/>
        <v>1519.0028769334581</v>
      </c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35">
      <c r="A45" s="8"/>
      <c r="B45" s="4">
        <f t="shared" si="0"/>
        <v>0.25999999999999995</v>
      </c>
      <c r="C45" s="16">
        <f t="shared" si="1"/>
        <v>9007.3184846769309</v>
      </c>
      <c r="D45" s="4">
        <f t="shared" si="2"/>
        <v>179068.98192430043</v>
      </c>
      <c r="E45" s="22">
        <v>13</v>
      </c>
      <c r="F45" s="4">
        <f t="shared" si="3"/>
        <v>2521.7891757095408</v>
      </c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35">
      <c r="A46" s="8"/>
      <c r="B46" s="4">
        <f t="shared" si="0"/>
        <v>0.27999999999999997</v>
      </c>
      <c r="C46" s="16">
        <f t="shared" si="1"/>
        <v>14952.408684563707</v>
      </c>
      <c r="D46" s="4">
        <f t="shared" si="2"/>
        <v>297254.50999433873</v>
      </c>
      <c r="E46" s="22">
        <v>13</v>
      </c>
      <c r="F46" s="4">
        <f t="shared" si="3"/>
        <v>4186.4144316778384</v>
      </c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5">
      <c r="A47" s="8"/>
      <c r="B47" s="4">
        <f t="shared" si="0"/>
        <v>0.3</v>
      </c>
      <c r="C47" s="16">
        <f t="shared" si="1"/>
        <v>24821.258416375753</v>
      </c>
      <c r="D47" s="4">
        <f t="shared" si="2"/>
        <v>493442.48659060232</v>
      </c>
      <c r="E47" s="22">
        <v>13</v>
      </c>
      <c r="F47" s="4">
        <f t="shared" si="3"/>
        <v>6949.6923565852112</v>
      </c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35">
      <c r="A48" s="8"/>
      <c r="B48" s="4">
        <f t="shared" si="0"/>
        <v>0.32</v>
      </c>
      <c r="C48" s="16">
        <f t="shared" si="1"/>
        <v>41203.548971183751</v>
      </c>
      <c r="D48" s="4">
        <f t="shared" si="2"/>
        <v>819114.52774039982</v>
      </c>
      <c r="E48" s="22">
        <v>13</v>
      </c>
      <c r="F48" s="4">
        <f t="shared" si="3"/>
        <v>11536.733711931449</v>
      </c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5">
      <c r="A49" s="8"/>
      <c r="B49" s="4">
        <f t="shared" si="0"/>
        <v>0.34</v>
      </c>
      <c r="C49" s="16">
        <f t="shared" si="1"/>
        <v>68398.151292165028</v>
      </c>
      <c r="D49" s="4">
        <f t="shared" si="2"/>
        <v>1359730.1160490639</v>
      </c>
      <c r="E49" s="22">
        <v>13</v>
      </c>
      <c r="F49" s="4">
        <f t="shared" si="3"/>
        <v>19151.222361806209</v>
      </c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35">
      <c r="A50" s="8"/>
      <c r="B50" s="4">
        <f t="shared" si="0"/>
        <v>0.36000000000000004</v>
      </c>
      <c r="C50" s="16">
        <f t="shared" si="1"/>
        <v>113541.19114499394</v>
      </c>
      <c r="D50" s="4">
        <f t="shared" si="2"/>
        <v>2257151.9926414457</v>
      </c>
      <c r="E50" s="22">
        <v>13</v>
      </c>
      <c r="F50" s="4">
        <f t="shared" si="3"/>
        <v>31791.273520598301</v>
      </c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35">
      <c r="A51" s="8"/>
      <c r="B51" s="4">
        <f t="shared" si="0"/>
        <v>0.38000000000000006</v>
      </c>
      <c r="C51" s="16">
        <f t="shared" si="1"/>
        <v>188478.63730068994</v>
      </c>
      <c r="D51" s="4">
        <f t="shared" si="2"/>
        <v>3746872.3077848</v>
      </c>
      <c r="E51" s="22">
        <v>13</v>
      </c>
      <c r="F51" s="4">
        <f t="shared" si="3"/>
        <v>52773.758444193183</v>
      </c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35">
      <c r="A52" s="8"/>
      <c r="B52" s="4">
        <f t="shared" si="0"/>
        <v>0.40000000000000008</v>
      </c>
      <c r="C52" s="16">
        <f t="shared" si="1"/>
        <v>312874.79791914532</v>
      </c>
      <c r="D52" s="4">
        <f t="shared" si="2"/>
        <v>6219808.0309227677</v>
      </c>
      <c r="E52" s="22">
        <v>13</v>
      </c>
      <c r="F52" s="4">
        <f t="shared" si="3"/>
        <v>87604.683417360691</v>
      </c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35">
      <c r="A53" s="8"/>
      <c r="B53" s="4">
        <f t="shared" si="0"/>
        <v>0.4200000000000001</v>
      </c>
      <c r="C53" s="16">
        <f t="shared" si="1"/>
        <v>519372.42454578122</v>
      </c>
      <c r="D53" s="4">
        <f t="shared" si="2"/>
        <v>10324881.331331795</v>
      </c>
      <c r="E53" s="22">
        <v>13</v>
      </c>
      <c r="F53" s="4">
        <f t="shared" si="3"/>
        <v>145424.01887281873</v>
      </c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35">
      <c r="A54" s="8"/>
      <c r="B54" s="4">
        <f t="shared" si="0"/>
        <v>0.44000000000000011</v>
      </c>
      <c r="C54" s="16">
        <f t="shared" si="1"/>
        <v>862158.48474599677</v>
      </c>
      <c r="D54" s="4">
        <f t="shared" si="2"/>
        <v>17139303.010010779</v>
      </c>
      <c r="E54" s="22">
        <v>13</v>
      </c>
      <c r="F54" s="4">
        <f t="shared" si="3"/>
        <v>241404.11572887909</v>
      </c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5">
      <c r="A55" s="8"/>
      <c r="B55" s="4">
        <f t="shared" si="0"/>
        <v>0.46000000000000013</v>
      </c>
      <c r="C55" s="16">
        <f t="shared" si="1"/>
        <v>1431183.3446783547</v>
      </c>
      <c r="D55" s="4">
        <f t="shared" si="2"/>
        <v>28451242.996617895</v>
      </c>
      <c r="E55" s="22">
        <v>13</v>
      </c>
      <c r="F55" s="4">
        <f t="shared" si="3"/>
        <v>400731.07650993927</v>
      </c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5">
      <c r="A56" s="8"/>
      <c r="B56" s="4">
        <f t="shared" si="0"/>
        <v>0.48000000000000015</v>
      </c>
      <c r="C56" s="16">
        <f t="shared" si="1"/>
        <v>2375764.5096812039</v>
      </c>
      <c r="D56" s="4">
        <f t="shared" si="2"/>
        <v>47229058.250142463</v>
      </c>
      <c r="E56" s="22">
        <v>7.8757567591536688</v>
      </c>
      <c r="F56" s="4">
        <f t="shared" si="3"/>
        <v>665213.90519560187</v>
      </c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35">
      <c r="A57" s="8"/>
      <c r="B57" s="4">
        <f t="shared" si="0"/>
        <v>0.50000000000000011</v>
      </c>
      <c r="C57" s="16">
        <f t="shared" si="1"/>
        <v>3943769.1808796963</v>
      </c>
      <c r="D57" s="4">
        <f t="shared" si="2"/>
        <v>78400233.559924632</v>
      </c>
      <c r="E57" s="22">
        <v>4.7404448959251839</v>
      </c>
      <c r="F57" s="4">
        <f t="shared" si="3"/>
        <v>1104255.275837417</v>
      </c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35">
      <c r="A58" s="8"/>
      <c r="B58" s="4">
        <f t="shared" si="0"/>
        <v>0.52000000000000013</v>
      </c>
      <c r="C58" s="16">
        <f t="shared" si="1"/>
        <v>6546656.8989010938</v>
      </c>
      <c r="D58" s="4">
        <f t="shared" si="2"/>
        <v>130144385.90106989</v>
      </c>
      <c r="E58" s="22">
        <v>2.9320399158182564</v>
      </c>
      <c r="F58" s="4">
        <f t="shared" si="3"/>
        <v>1833063.8730515081</v>
      </c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5">
      <c r="A59" s="8"/>
      <c r="B59" s="4">
        <f t="shared" si="0"/>
        <v>0.54000000000000015</v>
      </c>
      <c r="C59" s="16">
        <f t="shared" si="1"/>
        <v>10867450.488903519</v>
      </c>
      <c r="D59" s="4">
        <f t="shared" si="2"/>
        <v>216039679.50012127</v>
      </c>
      <c r="E59" s="22">
        <v>1.836385165801981</v>
      </c>
      <c r="F59" s="4">
        <f t="shared" si="3"/>
        <v>3042886.1001652819</v>
      </c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5">
      <c r="A60" s="8"/>
      <c r="B60" s="4">
        <f t="shared" si="0"/>
        <v>0.56000000000000016</v>
      </c>
      <c r="C60" s="16">
        <f t="shared" si="1"/>
        <v>18039967.839995656</v>
      </c>
      <c r="D60" s="4">
        <f t="shared" si="2"/>
        <v>358625867.5546068</v>
      </c>
      <c r="E60" s="22">
        <v>1.4207906714407641</v>
      </c>
      <c r="F60" s="4">
        <f t="shared" si="3"/>
        <v>5051190.9667829704</v>
      </c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35">
      <c r="A61" s="8"/>
      <c r="B61" s="4">
        <f t="shared" si="0"/>
        <v>0.58000000000000018</v>
      </c>
      <c r="C61" s="16">
        <f t="shared" si="1"/>
        <v>29946346.630481541</v>
      </c>
      <c r="D61" s="4">
        <f t="shared" si="2"/>
        <v>595318939.52429414</v>
      </c>
      <c r="E61" s="22">
        <v>0.80443747396513221</v>
      </c>
      <c r="F61" s="4">
        <f t="shared" si="3"/>
        <v>8384977.0404460821</v>
      </c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35">
      <c r="A62" s="8"/>
      <c r="B62" s="4">
        <f t="shared" si="0"/>
        <v>0.6000000000000002</v>
      </c>
      <c r="C62" s="16">
        <f t="shared" si="1"/>
        <v>49710935.421861246</v>
      </c>
      <c r="D62" s="4">
        <f t="shared" si="2"/>
        <v>988229439.5689851</v>
      </c>
      <c r="E62" s="22">
        <v>0.76309431903928737</v>
      </c>
      <c r="F62" s="4">
        <f t="shared" si="3"/>
        <v>13919061.902859263</v>
      </c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35">
      <c r="A63" s="8"/>
      <c r="B63" s="4">
        <f t="shared" si="0"/>
        <v>0.62000000000000022</v>
      </c>
      <c r="C63" s="16">
        <f t="shared" si="1"/>
        <v>82520152.813181728</v>
      </c>
      <c r="D63" s="4">
        <f t="shared" si="2"/>
        <v>1640460869.5660238</v>
      </c>
      <c r="E63" s="22">
        <v>0.64460281003037734</v>
      </c>
      <c r="F63" s="4">
        <f t="shared" si="3"/>
        <v>23105642.774798829</v>
      </c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35">
      <c r="A64" s="8"/>
      <c r="B64" s="4">
        <f t="shared" si="0"/>
        <v>0.64000000000000024</v>
      </c>
      <c r="C64" s="16">
        <f t="shared" si="1"/>
        <v>136983453.67128167</v>
      </c>
      <c r="D64" s="4">
        <f t="shared" si="2"/>
        <v>2723165042.9049964</v>
      </c>
      <c r="E64" s="22">
        <v>6.9999172156358036E-2</v>
      </c>
      <c r="F64" s="4">
        <f t="shared" si="3"/>
        <v>38355367.026558883</v>
      </c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35">
      <c r="A65" s="8"/>
      <c r="B65" s="4">
        <f t="shared" ref="B65:B96" si="4">B64+$C$26</f>
        <v>0.66000000000000025</v>
      </c>
      <c r="C65" s="16">
        <f t="shared" ref="C65:C96" si="5">C64+$C$26*D65</f>
        <v>227392533.09537542</v>
      </c>
      <c r="D65" s="4">
        <f t="shared" ref="D65:D96" si="6">$C$18*C64+E65</f>
        <v>4520453971.2046881</v>
      </c>
      <c r="E65" s="22">
        <v>5.2393079924215338E-2</v>
      </c>
      <c r="F65" s="4">
        <f t="shared" si="3"/>
        <v>63669909.265657254</v>
      </c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35">
      <c r="A66" s="8"/>
      <c r="B66" s="4">
        <f t="shared" si="4"/>
        <v>0.68000000000000027</v>
      </c>
      <c r="C66" s="16">
        <f t="shared" si="5"/>
        <v>377471604.9383232</v>
      </c>
      <c r="D66" s="4">
        <f t="shared" si="6"/>
        <v>7503953592.1473885</v>
      </c>
      <c r="E66" s="22">
        <v>0</v>
      </c>
      <c r="F66" s="4">
        <f t="shared" si="3"/>
        <v>105692049.3827305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35">
      <c r="A67" s="8"/>
      <c r="B67" s="4">
        <f t="shared" si="4"/>
        <v>0.70000000000000029</v>
      </c>
      <c r="C67" s="16">
        <f t="shared" si="5"/>
        <v>626602864.19775438</v>
      </c>
      <c r="D67" s="4">
        <f t="shared" si="6"/>
        <v>12456562962.971561</v>
      </c>
      <c r="E67" s="22">
        <v>6.8945202519669728E-3</v>
      </c>
      <c r="F67" s="4">
        <f t="shared" si="3"/>
        <v>175448801.97523335</v>
      </c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35">
      <c r="A68" s="8"/>
      <c r="B68" s="4">
        <f t="shared" si="4"/>
        <v>0.72000000000000031</v>
      </c>
      <c r="C68" s="16">
        <f t="shared" si="5"/>
        <v>1040160754.5682724</v>
      </c>
      <c r="D68" s="4">
        <f t="shared" si="6"/>
        <v>20677894518.525894</v>
      </c>
      <c r="E68" s="22">
        <v>0</v>
      </c>
      <c r="F68" s="4">
        <f t="shared" si="3"/>
        <v>291245011.27911627</v>
      </c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5">
      <c r="A69" s="8"/>
      <c r="B69" s="4">
        <f t="shared" si="4"/>
        <v>0.74000000000000032</v>
      </c>
      <c r="C69" s="16">
        <f t="shared" si="5"/>
        <v>1726666852.5833321</v>
      </c>
      <c r="D69" s="4">
        <f t="shared" si="6"/>
        <v>34325304900.752987</v>
      </c>
      <c r="E69" s="22">
        <v>0</v>
      </c>
      <c r="F69" s="4">
        <f t="shared" si="3"/>
        <v>483466718.723333</v>
      </c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35">
      <c r="A70" s="8"/>
      <c r="B70" s="4">
        <f t="shared" si="4"/>
        <v>0.76000000000000034</v>
      </c>
      <c r="C70" s="16">
        <f t="shared" si="5"/>
        <v>2866266975.288331</v>
      </c>
      <c r="D70" s="4">
        <f t="shared" si="6"/>
        <v>56980006135.249954</v>
      </c>
      <c r="E70" s="22">
        <v>0</v>
      </c>
      <c r="F70" s="4">
        <f t="shared" si="3"/>
        <v>802554753.0807327</v>
      </c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35">
      <c r="A71" s="8"/>
      <c r="B71" s="4">
        <f t="shared" si="4"/>
        <v>0.78000000000000036</v>
      </c>
      <c r="C71" s="16">
        <f t="shared" si="5"/>
        <v>4758003178.9786301</v>
      </c>
      <c r="D71" s="4">
        <f t="shared" si="6"/>
        <v>94586810184.514923</v>
      </c>
      <c r="E71" s="22">
        <v>0</v>
      </c>
      <c r="F71" s="4">
        <f t="shared" si="3"/>
        <v>1332240890.1140165</v>
      </c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35">
      <c r="A72" s="8"/>
      <c r="B72" s="4">
        <f t="shared" si="4"/>
        <v>0.80000000000000038</v>
      </c>
      <c r="C72" s="16">
        <f t="shared" si="5"/>
        <v>7898285277.1045265</v>
      </c>
      <c r="D72" s="4">
        <f t="shared" si="6"/>
        <v>157014104906.2948</v>
      </c>
      <c r="E72" s="22">
        <v>0</v>
      </c>
      <c r="F72" s="4">
        <f t="shared" si="3"/>
        <v>2211519877.5892677</v>
      </c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35">
      <c r="A73" s="8"/>
      <c r="B73" s="4">
        <f t="shared" si="4"/>
        <v>0.8200000000000004</v>
      </c>
      <c r="C73" s="16">
        <f t="shared" si="5"/>
        <v>13111153559.993515</v>
      </c>
      <c r="D73" s="4">
        <f t="shared" si="6"/>
        <v>260643414144.44937</v>
      </c>
      <c r="E73" s="22">
        <v>0</v>
      </c>
      <c r="F73" s="4">
        <f t="shared" si="3"/>
        <v>3671122996.7981844</v>
      </c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35">
      <c r="A74" s="8"/>
      <c r="B74" s="4">
        <f t="shared" si="4"/>
        <v>0.84000000000000041</v>
      </c>
      <c r="C74" s="16">
        <f t="shared" si="5"/>
        <v>21764514909.589233</v>
      </c>
      <c r="D74" s="4">
        <f t="shared" si="6"/>
        <v>432668067479.78601</v>
      </c>
      <c r="E74" s="22">
        <v>0</v>
      </c>
      <c r="F74" s="4">
        <f t="shared" si="3"/>
        <v>6094064174.6849852</v>
      </c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35">
      <c r="A75" s="8"/>
      <c r="B75" s="4">
        <f t="shared" si="4"/>
        <v>0.86000000000000043</v>
      </c>
      <c r="C75" s="16">
        <f t="shared" si="5"/>
        <v>36129094749.918129</v>
      </c>
      <c r="D75" s="4">
        <f t="shared" si="6"/>
        <v>718228992016.4447</v>
      </c>
      <c r="E75" s="22">
        <v>0</v>
      </c>
      <c r="F75" s="4">
        <f t="shared" si="3"/>
        <v>10116146529.977077</v>
      </c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35">
      <c r="A76" s="8"/>
      <c r="B76" s="4">
        <f t="shared" si="4"/>
        <v>0.88000000000000045</v>
      </c>
      <c r="C76" s="16">
        <f t="shared" si="5"/>
        <v>59974297284.864098</v>
      </c>
      <c r="D76" s="4">
        <f t="shared" si="6"/>
        <v>1192260126747.2983</v>
      </c>
      <c r="E76" s="22">
        <v>0</v>
      </c>
      <c r="F76" s="4">
        <f t="shared" si="3"/>
        <v>16792803239.76195</v>
      </c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35">
      <c r="A77" s="8"/>
      <c r="B77" s="4">
        <f t="shared" si="4"/>
        <v>0.90000000000000047</v>
      </c>
      <c r="C77" s="16">
        <f t="shared" si="5"/>
        <v>99557333492.874405</v>
      </c>
      <c r="D77" s="4">
        <f t="shared" si="6"/>
        <v>1979151810400.5151</v>
      </c>
      <c r="E77" s="22">
        <v>0</v>
      </c>
      <c r="F77" s="4">
        <f t="shared" si="3"/>
        <v>27876053378.004833</v>
      </c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35">
      <c r="A78" s="8"/>
      <c r="B78" s="4">
        <f t="shared" si="4"/>
        <v>0.92000000000000048</v>
      </c>
      <c r="C78" s="16">
        <f t="shared" si="5"/>
        <v>165265173598.17151</v>
      </c>
      <c r="D78" s="4">
        <f t="shared" si="6"/>
        <v>3285392005264.8555</v>
      </c>
      <c r="E78" s="22">
        <v>0</v>
      </c>
      <c r="F78" s="4">
        <f t="shared" si="3"/>
        <v>46274248607.488029</v>
      </c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5">
      <c r="A79" s="8"/>
      <c r="B79" s="4">
        <f t="shared" si="4"/>
        <v>0.9400000000000005</v>
      </c>
      <c r="C79" s="16">
        <f t="shared" si="5"/>
        <v>274340188172.96472</v>
      </c>
      <c r="D79" s="4">
        <f t="shared" si="6"/>
        <v>5453750728739.6602</v>
      </c>
      <c r="E79" s="22">
        <v>0</v>
      </c>
      <c r="F79" s="4">
        <f t="shared" si="3"/>
        <v>76815252688.430115</v>
      </c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35">
      <c r="A80" s="8"/>
      <c r="B80" s="4">
        <f t="shared" si="4"/>
        <v>0.96000000000000052</v>
      </c>
      <c r="C80" s="16">
        <f t="shared" si="5"/>
        <v>455404712367.12146</v>
      </c>
      <c r="D80" s="4">
        <f t="shared" si="6"/>
        <v>9053226209707.8359</v>
      </c>
      <c r="E80" s="22">
        <v>0</v>
      </c>
      <c r="F80" s="4">
        <f t="shared" si="3"/>
        <v>127513319462.79401</v>
      </c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35">
      <c r="A81" s="8"/>
      <c r="B81" s="4">
        <f t="shared" si="4"/>
        <v>0.98000000000000054</v>
      </c>
      <c r="C81" s="16">
        <f t="shared" si="5"/>
        <v>755971822529.42163</v>
      </c>
      <c r="D81" s="4">
        <f t="shared" si="6"/>
        <v>15028355508115.008</v>
      </c>
      <c r="E81" s="22">
        <v>0</v>
      </c>
      <c r="F81" s="4">
        <f t="shared" si="3"/>
        <v>211672110308.23804</v>
      </c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35">
      <c r="A82" s="8"/>
      <c r="B82" s="4">
        <f t="shared" si="4"/>
        <v>1.0000000000000004</v>
      </c>
      <c r="C82" s="16">
        <f t="shared" si="5"/>
        <v>1254913225398.8398</v>
      </c>
      <c r="D82" s="4">
        <f t="shared" si="6"/>
        <v>24947070143470.914</v>
      </c>
      <c r="E82" s="22">
        <v>0</v>
      </c>
      <c r="F82" s="4">
        <f t="shared" si="3"/>
        <v>351375703111.67517</v>
      </c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35">
      <c r="A83" s="8"/>
      <c r="B83" s="4">
        <f t="shared" si="4"/>
        <v>1.0200000000000005</v>
      </c>
      <c r="C83" s="16">
        <f t="shared" si="5"/>
        <v>2083155954162.0742</v>
      </c>
      <c r="D83" s="4">
        <f t="shared" si="6"/>
        <v>41412136438161.719</v>
      </c>
      <c r="E83" s="22">
        <v>0</v>
      </c>
      <c r="F83" s="4">
        <f t="shared" si="3"/>
        <v>583283667165.38074</v>
      </c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35">
      <c r="A84" s="8"/>
      <c r="B84" s="4">
        <f t="shared" si="4"/>
        <v>1.0400000000000005</v>
      </c>
      <c r="C84" s="16">
        <f t="shared" si="5"/>
        <v>3458038883909.043</v>
      </c>
      <c r="D84" s="4">
        <f t="shared" si="6"/>
        <v>68744146487348.453</v>
      </c>
      <c r="E84" s="22">
        <v>0</v>
      </c>
      <c r="F84" s="4">
        <f t="shared" si="3"/>
        <v>968250887494.5321</v>
      </c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35">
      <c r="A85" s="8"/>
      <c r="B85" s="4">
        <f t="shared" si="4"/>
        <v>1.0600000000000005</v>
      </c>
      <c r="C85" s="16">
        <f t="shared" si="5"/>
        <v>5740344547289.0117</v>
      </c>
      <c r="D85" s="4">
        <f t="shared" si="6"/>
        <v>114115283168998.42</v>
      </c>
      <c r="E85" s="22">
        <v>0</v>
      </c>
      <c r="F85" s="4">
        <f t="shared" si="3"/>
        <v>1607296473240.9231</v>
      </c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35">
      <c r="A86" s="8"/>
      <c r="B86" s="4">
        <f t="shared" si="4"/>
        <v>1.0800000000000005</v>
      </c>
      <c r="C86" s="16">
        <f t="shared" si="5"/>
        <v>9528971948499.7598</v>
      </c>
      <c r="D86" s="4">
        <f t="shared" si="6"/>
        <v>189431370060537.38</v>
      </c>
      <c r="E86" s="22">
        <v>0</v>
      </c>
      <c r="F86" s="4">
        <f t="shared" si="3"/>
        <v>2668112145579.9331</v>
      </c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35">
      <c r="A87" s="8"/>
      <c r="B87" s="4">
        <f t="shared" si="4"/>
        <v>1.1000000000000005</v>
      </c>
      <c r="C87" s="16">
        <f t="shared" si="5"/>
        <v>15818093434509.602</v>
      </c>
      <c r="D87" s="4">
        <f t="shared" si="6"/>
        <v>314456074300492.06</v>
      </c>
      <c r="E87" s="22">
        <v>0</v>
      </c>
      <c r="F87" s="4">
        <f t="shared" si="3"/>
        <v>4429066161662.6885</v>
      </c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35">
      <c r="A88" s="8"/>
      <c r="B88" s="4">
        <f t="shared" si="4"/>
        <v>1.1200000000000006</v>
      </c>
      <c r="C88" s="16">
        <f t="shared" si="5"/>
        <v>26258035101285.938</v>
      </c>
      <c r="D88" s="4">
        <f t="shared" si="6"/>
        <v>521997083338816.88</v>
      </c>
      <c r="E88" s="22">
        <v>0</v>
      </c>
      <c r="F88" s="4">
        <f t="shared" si="3"/>
        <v>7352249828360.0625</v>
      </c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35">
      <c r="A89" s="8"/>
      <c r="B89" s="4">
        <f t="shared" si="4"/>
        <v>1.1400000000000006</v>
      </c>
      <c r="C89" s="16">
        <f t="shared" si="5"/>
        <v>43588338268134.656</v>
      </c>
      <c r="D89" s="4">
        <f t="shared" si="6"/>
        <v>866515158342436</v>
      </c>
      <c r="E89" s="22">
        <v>0</v>
      </c>
      <c r="F89" s="4">
        <f t="shared" si="3"/>
        <v>12204734715077.705</v>
      </c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35">
      <c r="A90" s="8"/>
      <c r="B90" s="4">
        <f t="shared" si="4"/>
        <v>1.1600000000000006</v>
      </c>
      <c r="C90" s="16">
        <f t="shared" si="5"/>
        <v>72356641525103.531</v>
      </c>
      <c r="D90" s="4">
        <f t="shared" si="6"/>
        <v>1438415162848443.8</v>
      </c>
      <c r="E90" s="22">
        <v>0</v>
      </c>
      <c r="F90" s="4">
        <f t="shared" si="3"/>
        <v>20259859627028.992</v>
      </c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35">
      <c r="A91" s="8"/>
      <c r="B91" s="4">
        <f t="shared" si="4"/>
        <v>1.1800000000000006</v>
      </c>
      <c r="C91" s="16">
        <f t="shared" si="5"/>
        <v>120112024931671.86</v>
      </c>
      <c r="D91" s="4">
        <f t="shared" si="6"/>
        <v>2387769170328416.5</v>
      </c>
      <c r="E91" s="22">
        <v>0</v>
      </c>
      <c r="F91" s="4">
        <f t="shared" si="3"/>
        <v>33631366980868.121</v>
      </c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35">
      <c r="A92" s="8"/>
      <c r="B92" s="4">
        <f t="shared" si="4"/>
        <v>1.2000000000000006</v>
      </c>
      <c r="C92" s="16">
        <f t="shared" si="5"/>
        <v>199385961386575.31</v>
      </c>
      <c r="D92" s="4">
        <f t="shared" si="6"/>
        <v>3963696822745171.5</v>
      </c>
      <c r="E92" s="22">
        <v>0</v>
      </c>
      <c r="F92" s="4">
        <f t="shared" si="3"/>
        <v>55828069188241.094</v>
      </c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35">
      <c r="A93" s="8"/>
      <c r="B93" s="4">
        <f t="shared" si="4"/>
        <v>1.2200000000000006</v>
      </c>
      <c r="C93" s="16">
        <f t="shared" si="5"/>
        <v>330980695901715</v>
      </c>
      <c r="D93" s="4">
        <f t="shared" si="6"/>
        <v>6579736725756985</v>
      </c>
      <c r="E93" s="22">
        <v>0</v>
      </c>
      <c r="F93" s="4">
        <f t="shared" si="3"/>
        <v>92674594852480.203</v>
      </c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35">
      <c r="A94" s="8"/>
      <c r="B94" s="4">
        <f t="shared" si="4"/>
        <v>1.2400000000000007</v>
      </c>
      <c r="C94" s="16">
        <f t="shared" si="5"/>
        <v>549427955196846.94</v>
      </c>
      <c r="D94" s="4">
        <f t="shared" si="6"/>
        <v>1.0922362964756596E+16</v>
      </c>
      <c r="E94" s="22">
        <v>0</v>
      </c>
      <c r="F94" s="4">
        <f t="shared" si="3"/>
        <v>153839827455117.16</v>
      </c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35">
      <c r="A95" s="8"/>
      <c r="B95" s="4">
        <f t="shared" si="4"/>
        <v>1.2600000000000007</v>
      </c>
      <c r="C95" s="16">
        <f t="shared" si="5"/>
        <v>912050405626765.88</v>
      </c>
      <c r="D95" s="4">
        <f t="shared" si="6"/>
        <v>1.8131122521495948E+16</v>
      </c>
      <c r="E95" s="22">
        <v>0</v>
      </c>
      <c r="F95" s="4">
        <f t="shared" si="3"/>
        <v>255374113575494.44</v>
      </c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35">
      <c r="A96" s="8"/>
      <c r="B96" s="4">
        <f t="shared" si="4"/>
        <v>1.2800000000000007</v>
      </c>
      <c r="C96" s="16">
        <f t="shared" si="5"/>
        <v>1514003673340431.5</v>
      </c>
      <c r="D96" s="4">
        <f t="shared" si="6"/>
        <v>3.0097663385683272E+16</v>
      </c>
      <c r="E96" s="22">
        <v>0</v>
      </c>
      <c r="F96" s="4">
        <f t="shared" si="3"/>
        <v>423921028535320.81</v>
      </c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35">
      <c r="A97" s="8"/>
      <c r="B97" s="4">
        <f t="shared" ref="B97:B132" si="7">B96+$C$26</f>
        <v>1.3000000000000007</v>
      </c>
      <c r="C97" s="16">
        <f t="shared" ref="C97:C128" si="8">C96+$C$26*D97</f>
        <v>2513246097745116.5</v>
      </c>
      <c r="D97" s="4">
        <f t="shared" ref="D97:D128" si="9">$C$18*C96+E97</f>
        <v>4.996212122023424E+16</v>
      </c>
      <c r="E97" s="22">
        <v>0</v>
      </c>
      <c r="F97" s="4">
        <f t="shared" si="3"/>
        <v>703708907368632.63</v>
      </c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35">
      <c r="A98" s="8"/>
      <c r="B98" s="4">
        <f t="shared" si="7"/>
        <v>1.3200000000000007</v>
      </c>
      <c r="C98" s="16">
        <f t="shared" si="8"/>
        <v>4171988522256893.5</v>
      </c>
      <c r="D98" s="4">
        <f t="shared" si="9"/>
        <v>8.2937121225588848E+16</v>
      </c>
      <c r="E98" s="22">
        <v>0</v>
      </c>
      <c r="F98" s="4">
        <f t="shared" ref="F98:F132" si="10">($C$19*C98-$C$20*E98)*$C$26</f>
        <v>1168156786231930.3</v>
      </c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35">
      <c r="A99" s="8"/>
      <c r="B99" s="4">
        <f t="shared" si="7"/>
        <v>1.3400000000000007</v>
      </c>
      <c r="C99" s="16">
        <f t="shared" si="8"/>
        <v>6925500946946444</v>
      </c>
      <c r="D99" s="4">
        <f t="shared" si="9"/>
        <v>1.3767562123447749E+17</v>
      </c>
      <c r="E99" s="22">
        <v>0</v>
      </c>
      <c r="F99" s="4">
        <f t="shared" si="10"/>
        <v>1939140265145004.3</v>
      </c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35">
      <c r="A100" s="8"/>
      <c r="B100" s="4">
        <f t="shared" si="7"/>
        <v>1.3600000000000008</v>
      </c>
      <c r="C100" s="16">
        <f t="shared" si="8"/>
        <v>1.1496331571931096E+16</v>
      </c>
      <c r="D100" s="4">
        <f t="shared" si="9"/>
        <v>2.2854153124923264E+17</v>
      </c>
      <c r="E100" s="22">
        <v>0</v>
      </c>
      <c r="F100" s="4">
        <f t="shared" si="10"/>
        <v>3218972840140706.5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35">
      <c r="A101" s="8"/>
      <c r="B101" s="4">
        <f t="shared" si="7"/>
        <v>1.3800000000000008</v>
      </c>
      <c r="C101" s="16">
        <f t="shared" si="8"/>
        <v>1.908391040940562E+16</v>
      </c>
      <c r="D101" s="4">
        <f t="shared" si="9"/>
        <v>3.7937894187372614E+17</v>
      </c>
      <c r="E101" s="22">
        <v>0</v>
      </c>
      <c r="F101" s="4">
        <f t="shared" si="10"/>
        <v>5343494914633574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35">
      <c r="A102" s="8"/>
      <c r="B102" s="4">
        <f t="shared" si="7"/>
        <v>1.4000000000000008</v>
      </c>
      <c r="C102" s="16">
        <f t="shared" si="8"/>
        <v>3.1679291279613328E+16</v>
      </c>
      <c r="D102" s="4">
        <f t="shared" si="9"/>
        <v>6.2976904351038541E+17</v>
      </c>
      <c r="E102" s="22">
        <v>0</v>
      </c>
      <c r="F102" s="4">
        <f t="shared" si="10"/>
        <v>8870201558291733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35">
      <c r="A103" s="8"/>
      <c r="B103" s="4">
        <f t="shared" si="7"/>
        <v>1.4200000000000008</v>
      </c>
      <c r="C103" s="16">
        <f t="shared" si="8"/>
        <v>5.2587623524158128E+16</v>
      </c>
      <c r="D103" s="4">
        <f t="shared" si="9"/>
        <v>1.0454166122272398E+18</v>
      </c>
      <c r="E103" s="22">
        <v>0</v>
      </c>
      <c r="F103" s="4">
        <f t="shared" si="10"/>
        <v>1.4724534586764276E+16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35">
      <c r="A104" s="8"/>
      <c r="B104" s="4">
        <f t="shared" si="7"/>
        <v>1.4400000000000008</v>
      </c>
      <c r="C104" s="16">
        <f t="shared" si="8"/>
        <v>8.7295455050102496E+16</v>
      </c>
      <c r="D104" s="4">
        <f t="shared" si="9"/>
        <v>1.7353915762972183E+18</v>
      </c>
      <c r="E104" s="22">
        <v>0</v>
      </c>
      <c r="F104" s="4">
        <f t="shared" si="10"/>
        <v>2.44427274140287E+16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35">
      <c r="A105" s="8"/>
      <c r="B105" s="4">
        <f t="shared" si="7"/>
        <v>1.4600000000000009</v>
      </c>
      <c r="C105" s="16">
        <f t="shared" si="8"/>
        <v>1.4491045538317014E+17</v>
      </c>
      <c r="D105" s="4">
        <f t="shared" si="9"/>
        <v>2.8807500166533821E+18</v>
      </c>
      <c r="E105" s="22">
        <v>0</v>
      </c>
      <c r="F105" s="4">
        <f t="shared" si="10"/>
        <v>4.057492750728764E+16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5">
      <c r="A106" s="8"/>
      <c r="B106" s="4">
        <f t="shared" si="7"/>
        <v>1.4800000000000009</v>
      </c>
      <c r="C106" s="16">
        <f t="shared" si="8"/>
        <v>2.4055135593606243E+17</v>
      </c>
      <c r="D106" s="4">
        <f t="shared" si="9"/>
        <v>4.7820450276446147E+18</v>
      </c>
      <c r="E106" s="22">
        <v>0</v>
      </c>
      <c r="F106" s="4">
        <f t="shared" si="10"/>
        <v>6.735437966209748E+16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35">
      <c r="A107" s="8"/>
      <c r="B107" s="4">
        <f t="shared" si="7"/>
        <v>1.5000000000000009</v>
      </c>
      <c r="C107" s="16">
        <f t="shared" si="8"/>
        <v>3.9931525085386368E+17</v>
      </c>
      <c r="D107" s="4">
        <f t="shared" si="9"/>
        <v>7.9381947458900603E+18</v>
      </c>
      <c r="E107" s="22">
        <v>0</v>
      </c>
      <c r="F107" s="4">
        <f t="shared" si="10"/>
        <v>1.1180827023908184E+17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35">
      <c r="A108" s="8"/>
      <c r="B108" s="4">
        <f t="shared" si="7"/>
        <v>1.5200000000000009</v>
      </c>
      <c r="C108" s="16">
        <f t="shared" si="8"/>
        <v>6.6286331641741363E+17</v>
      </c>
      <c r="D108" s="4">
        <f t="shared" si="9"/>
        <v>1.3177403278177501E+19</v>
      </c>
      <c r="E108" s="22">
        <v>0</v>
      </c>
      <c r="F108" s="4">
        <f t="shared" si="10"/>
        <v>1.8560172859687584E+17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35">
      <c r="A109" s="8"/>
      <c r="B109" s="4">
        <f t="shared" si="7"/>
        <v>1.5400000000000009</v>
      </c>
      <c r="C109" s="16">
        <f t="shared" si="8"/>
        <v>1.1003531052529066E+18</v>
      </c>
      <c r="D109" s="4">
        <f t="shared" si="9"/>
        <v>2.1874489441774649E+19</v>
      </c>
      <c r="E109" s="22">
        <v>0</v>
      </c>
      <c r="F109" s="4">
        <f t="shared" si="10"/>
        <v>3.0809886947081382E+17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35">
      <c r="A110" s="8"/>
      <c r="B110" s="4">
        <f t="shared" si="7"/>
        <v>1.5600000000000009</v>
      </c>
      <c r="C110" s="16">
        <f t="shared" si="8"/>
        <v>1.8265861547198249E+18</v>
      </c>
      <c r="D110" s="4">
        <f t="shared" si="9"/>
        <v>3.6311652473345917E+19</v>
      </c>
      <c r="E110" s="22">
        <v>0</v>
      </c>
      <c r="F110" s="4">
        <f t="shared" si="10"/>
        <v>5.1144412332155091E+17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35">
      <c r="A111" s="8"/>
      <c r="B111" s="4">
        <f t="shared" si="7"/>
        <v>1.580000000000001</v>
      </c>
      <c r="C111" s="16">
        <f t="shared" si="8"/>
        <v>3.0321330168349092E+18</v>
      </c>
      <c r="D111" s="4">
        <f t="shared" si="9"/>
        <v>6.0277343105754218E+19</v>
      </c>
      <c r="E111" s="22">
        <v>0</v>
      </c>
      <c r="F111" s="4">
        <f t="shared" si="10"/>
        <v>8.4899724471377459E+17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35">
      <c r="A112" s="8"/>
      <c r="B112" s="4">
        <f t="shared" si="7"/>
        <v>1.600000000000001</v>
      </c>
      <c r="C112" s="16">
        <f t="shared" si="8"/>
        <v>5.0333408079459492E+18</v>
      </c>
      <c r="D112" s="4">
        <f t="shared" si="9"/>
        <v>1.0006038955555201E+20</v>
      </c>
      <c r="E112" s="22">
        <v>0</v>
      </c>
      <c r="F112" s="4">
        <f t="shared" si="10"/>
        <v>1.4093354262248658E+18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35">
      <c r="A113" s="8"/>
      <c r="B113" s="4">
        <f t="shared" si="7"/>
        <v>1.620000000000001</v>
      </c>
      <c r="C113" s="16">
        <f t="shared" si="8"/>
        <v>8.3553457411902751E+18</v>
      </c>
      <c r="D113" s="4">
        <f t="shared" si="9"/>
        <v>1.6610024666221632E+20</v>
      </c>
      <c r="E113" s="22">
        <v>0</v>
      </c>
      <c r="F113" s="4">
        <f t="shared" si="10"/>
        <v>2.3394968075332772E+18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35">
      <c r="A114" s="8"/>
      <c r="B114" s="4">
        <f t="shared" si="7"/>
        <v>1.640000000000001</v>
      </c>
      <c r="C114" s="16">
        <f t="shared" si="8"/>
        <v>1.3869873930375856E+19</v>
      </c>
      <c r="D114" s="4">
        <f t="shared" si="9"/>
        <v>2.7572640945927907E+20</v>
      </c>
      <c r="E114" s="22">
        <v>0</v>
      </c>
      <c r="F114" s="4">
        <f t="shared" si="10"/>
        <v>3.8835647005052396E+18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35">
      <c r="A115" s="8"/>
      <c r="B115" s="4">
        <f t="shared" si="7"/>
        <v>1.660000000000001</v>
      </c>
      <c r="C115" s="16">
        <f t="shared" si="8"/>
        <v>2.3023990724423922E+19</v>
      </c>
      <c r="D115" s="4">
        <f t="shared" si="9"/>
        <v>4.5770583970240325E+20</v>
      </c>
      <c r="E115" s="22">
        <v>0</v>
      </c>
      <c r="F115" s="4">
        <f t="shared" si="10"/>
        <v>6.446717402838699E+18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35">
      <c r="A116" s="8"/>
      <c r="B116" s="4">
        <f t="shared" si="7"/>
        <v>1.680000000000001</v>
      </c>
      <c r="C116" s="16">
        <f t="shared" si="8"/>
        <v>3.821982460254371E+19</v>
      </c>
      <c r="D116" s="4">
        <f t="shared" si="9"/>
        <v>7.5979169390598947E+20</v>
      </c>
      <c r="E116" s="22">
        <v>0</v>
      </c>
      <c r="F116" s="4">
        <f t="shared" si="10"/>
        <v>1.0701550888712239E+19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35">
      <c r="A117" s="8"/>
      <c r="B117" s="4">
        <f t="shared" si="7"/>
        <v>1.7000000000000011</v>
      </c>
      <c r="C117" s="16">
        <f t="shared" si="8"/>
        <v>6.3444908840222556E+19</v>
      </c>
      <c r="D117" s="4">
        <f t="shared" si="9"/>
        <v>1.2612542118839425E+21</v>
      </c>
      <c r="E117" s="22">
        <v>0</v>
      </c>
      <c r="F117" s="4">
        <f t="shared" si="10"/>
        <v>1.7764574475262314E+19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35">
      <c r="A118" s="8"/>
      <c r="B118" s="4">
        <f t="shared" si="7"/>
        <v>1.7200000000000011</v>
      </c>
      <c r="C118" s="16">
        <f t="shared" si="8"/>
        <v>1.0531854867476945E+20</v>
      </c>
      <c r="D118" s="4">
        <f t="shared" si="9"/>
        <v>2.0936819917273443E+21</v>
      </c>
      <c r="E118" s="22">
        <v>0</v>
      </c>
      <c r="F118" s="4">
        <f t="shared" si="10"/>
        <v>2.9489193628935447E+19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35">
      <c r="A119" s="8"/>
      <c r="B119" s="4">
        <f t="shared" si="7"/>
        <v>1.7400000000000011</v>
      </c>
      <c r="C119" s="16">
        <f t="shared" si="8"/>
        <v>1.748287908001173E+20</v>
      </c>
      <c r="D119" s="4">
        <f t="shared" si="9"/>
        <v>3.4755121062673918E+21</v>
      </c>
      <c r="E119" s="22">
        <v>0</v>
      </c>
      <c r="F119" s="4">
        <f t="shared" si="10"/>
        <v>4.8952061424032842E+19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35">
      <c r="A120" s="8"/>
      <c r="B120" s="4">
        <f t="shared" si="7"/>
        <v>1.7600000000000011</v>
      </c>
      <c r="C120" s="16">
        <f t="shared" si="8"/>
        <v>2.9021579272819471E+20</v>
      </c>
      <c r="D120" s="4">
        <f t="shared" si="9"/>
        <v>5.7693500964038708E+21</v>
      </c>
      <c r="E120" s="22">
        <v>0</v>
      </c>
      <c r="F120" s="4">
        <f t="shared" si="10"/>
        <v>8.1260421963894522E+19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35">
      <c r="A121" s="8"/>
      <c r="B121" s="4">
        <f t="shared" si="7"/>
        <v>1.7800000000000011</v>
      </c>
      <c r="C121" s="16">
        <f t="shared" si="8"/>
        <v>4.8175821592880323E+20</v>
      </c>
      <c r="D121" s="4">
        <f t="shared" si="9"/>
        <v>9.5771211600304254E+21</v>
      </c>
      <c r="E121" s="22">
        <v>0</v>
      </c>
      <c r="F121" s="4">
        <f t="shared" si="10"/>
        <v>1.348923004600649E+20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35">
      <c r="A122" s="8"/>
      <c r="B122" s="4">
        <f t="shared" si="7"/>
        <v>1.8000000000000012</v>
      </c>
      <c r="C122" s="16">
        <f t="shared" si="8"/>
        <v>7.9971863844181338E+20</v>
      </c>
      <c r="D122" s="4">
        <f t="shared" si="9"/>
        <v>1.5898021125650507E+22</v>
      </c>
      <c r="E122" s="22">
        <v>0</v>
      </c>
      <c r="F122" s="4">
        <f t="shared" si="10"/>
        <v>2.2392121876370778E+20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35">
      <c r="A123" s="8"/>
      <c r="B123" s="4">
        <f t="shared" si="7"/>
        <v>1.8200000000000012</v>
      </c>
      <c r="C123" s="16">
        <f t="shared" si="8"/>
        <v>1.3275329398134103E+21</v>
      </c>
      <c r="D123" s="4">
        <f t="shared" si="9"/>
        <v>2.639071506857984E+22</v>
      </c>
      <c r="E123" s="22">
        <v>0</v>
      </c>
      <c r="F123" s="4">
        <f t="shared" si="10"/>
        <v>3.7170922314775488E+20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35">
      <c r="A124" s="8"/>
      <c r="B124" s="4">
        <f t="shared" si="7"/>
        <v>1.8400000000000012</v>
      </c>
      <c r="C124" s="16">
        <f t="shared" si="8"/>
        <v>2.203704680090261E+21</v>
      </c>
      <c r="D124" s="4">
        <f t="shared" si="9"/>
        <v>4.3808587013842543E+22</v>
      </c>
      <c r="E124" s="22">
        <v>0</v>
      </c>
      <c r="F124" s="4">
        <f t="shared" si="10"/>
        <v>6.1703731042527307E+20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35">
      <c r="A125" s="8"/>
      <c r="B125" s="4">
        <f t="shared" si="7"/>
        <v>1.8600000000000012</v>
      </c>
      <c r="C125" s="16">
        <f t="shared" si="8"/>
        <v>3.6581497689498337E+21</v>
      </c>
      <c r="D125" s="4">
        <f t="shared" si="9"/>
        <v>7.2722254442978615E+22</v>
      </c>
      <c r="E125" s="22">
        <v>0</v>
      </c>
      <c r="F125" s="4">
        <f t="shared" si="10"/>
        <v>1.0242819353059535E+21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35">
      <c r="A126" s="8"/>
      <c r="B126" s="4">
        <f t="shared" si="7"/>
        <v>1.8800000000000012</v>
      </c>
      <c r="C126" s="16">
        <f t="shared" si="8"/>
        <v>6.0725286164567236E+21</v>
      </c>
      <c r="D126" s="4">
        <f t="shared" si="9"/>
        <v>1.2071894237534451E+23</v>
      </c>
      <c r="E126" s="22">
        <v>0</v>
      </c>
      <c r="F126" s="4">
        <f t="shared" si="10"/>
        <v>1.7003080126078824E+21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35">
      <c r="A127" s="8"/>
      <c r="B127" s="4">
        <f t="shared" si="7"/>
        <v>1.9000000000000012</v>
      </c>
      <c r="C127" s="16">
        <f t="shared" si="8"/>
        <v>1.0080397503318161E+22</v>
      </c>
      <c r="D127" s="4">
        <f t="shared" si="9"/>
        <v>2.0039344434307189E+23</v>
      </c>
      <c r="E127" s="22">
        <v>0</v>
      </c>
      <c r="F127" s="4">
        <f t="shared" si="10"/>
        <v>2.822511300929085E+21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35">
      <c r="A128" s="8"/>
      <c r="B128" s="4">
        <f t="shared" si="7"/>
        <v>1.9200000000000013</v>
      </c>
      <c r="C128" s="16">
        <f t="shared" si="8"/>
        <v>1.6733459855508146E+22</v>
      </c>
      <c r="D128" s="4">
        <f t="shared" si="9"/>
        <v>3.3265311760949927E+23</v>
      </c>
      <c r="E128" s="22">
        <v>0</v>
      </c>
      <c r="F128" s="4">
        <f t="shared" si="10"/>
        <v>4.6853687595422811E+21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35">
      <c r="A129" s="8"/>
      <c r="B129" s="4">
        <f t="shared" si="7"/>
        <v>1.9400000000000013</v>
      </c>
      <c r="C129" s="16">
        <f t="shared" ref="C129:C160" si="11">C128+$C$26*D129</f>
        <v>2.7777543360143524E+22</v>
      </c>
      <c r="D129" s="4">
        <f t="shared" ref="D129:D160" si="12">$C$18*C128+E129</f>
        <v>5.5220417523176884E+23</v>
      </c>
      <c r="E129" s="22">
        <v>0</v>
      </c>
      <c r="F129" s="4">
        <f t="shared" si="10"/>
        <v>7.7777121408401864E+21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35">
      <c r="A130" s="8"/>
      <c r="B130" s="4">
        <f t="shared" si="7"/>
        <v>1.9600000000000013</v>
      </c>
      <c r="C130" s="16">
        <f t="shared" si="11"/>
        <v>4.6110721977838253E+22</v>
      </c>
      <c r="D130" s="4">
        <f t="shared" si="12"/>
        <v>9.1665893088473634E+23</v>
      </c>
      <c r="E130" s="22">
        <v>0</v>
      </c>
      <c r="F130" s="4">
        <f t="shared" si="10"/>
        <v>1.2911002153794711E+22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35">
      <c r="A131" s="8"/>
      <c r="B131" s="4">
        <f t="shared" si="7"/>
        <v>1.9800000000000013</v>
      </c>
      <c r="C131" s="16">
        <f t="shared" si="11"/>
        <v>7.6543798483211497E+22</v>
      </c>
      <c r="D131" s="4">
        <f t="shared" si="12"/>
        <v>1.5216538252686622E+24</v>
      </c>
      <c r="E131" s="22">
        <v>0</v>
      </c>
      <c r="F131" s="4">
        <f t="shared" si="10"/>
        <v>2.1432263575299221E+22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35">
      <c r="A132" s="8"/>
      <c r="B132" s="17">
        <f t="shared" si="7"/>
        <v>2.0000000000000013</v>
      </c>
      <c r="C132" s="16">
        <f t="shared" si="11"/>
        <v>1.2706270548213108E+23</v>
      </c>
      <c r="D132" s="4">
        <f t="shared" si="12"/>
        <v>2.5259453499459795E+24</v>
      </c>
      <c r="E132" s="22">
        <v>0</v>
      </c>
      <c r="F132" s="4">
        <f t="shared" si="10"/>
        <v>3.5577557534996701E+22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35">
      <c r="A133" s="8"/>
      <c r="B133" s="18"/>
      <c r="C133" s="8"/>
      <c r="D133" s="8"/>
      <c r="E133" s="8"/>
      <c r="F133" s="22">
        <f>SUM(F33:F132)</f>
        <v>8.9482947739537161E+22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35">
      <c r="A134" s="8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35">
      <c r="A135" s="8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35">
      <c r="A136" s="8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35">
      <c r="A137" s="8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01EA-138E-47C0-929E-15D7C6EF8BAC}">
  <dimension ref="A26:Y321"/>
  <sheetViews>
    <sheetView topLeftCell="A257" zoomScale="39" workbookViewId="0">
      <selection activeCell="K321" sqref="K321"/>
    </sheetView>
  </sheetViews>
  <sheetFormatPr defaultRowHeight="14.5" x14ac:dyDescent="0.35"/>
  <cols>
    <col min="7" max="7" width="13.453125" customWidth="1"/>
    <col min="8" max="8" width="12.7265625" customWidth="1"/>
    <col min="9" max="9" width="11.36328125" customWidth="1"/>
    <col min="10" max="10" width="13.08984375" customWidth="1"/>
    <col min="11" max="11" width="13" customWidth="1"/>
  </cols>
  <sheetData>
    <row r="26" spans="1:11" x14ac:dyDescent="0.35">
      <c r="B26" s="30" t="s">
        <v>4</v>
      </c>
      <c r="C26" s="22">
        <v>12</v>
      </c>
      <c r="D26" s="8"/>
      <c r="H26" s="8"/>
      <c r="I26" s="8"/>
      <c r="J26" s="8"/>
      <c r="K26" s="8"/>
    </row>
    <row r="27" spans="1:11" x14ac:dyDescent="0.35">
      <c r="B27" s="30" t="s">
        <v>5</v>
      </c>
      <c r="C27" s="22">
        <v>15</v>
      </c>
      <c r="D27" s="8"/>
      <c r="H27" s="8"/>
      <c r="I27" s="8"/>
      <c r="J27" s="8"/>
      <c r="K27" s="8"/>
    </row>
    <row r="28" spans="1:11" x14ac:dyDescent="0.35">
      <c r="B28" s="30" t="s">
        <v>6</v>
      </c>
      <c r="C28" s="22">
        <v>33</v>
      </c>
      <c r="D28" s="8"/>
      <c r="H28" s="8"/>
      <c r="I28" s="31"/>
      <c r="J28" s="31"/>
      <c r="K28" s="8"/>
    </row>
    <row r="29" spans="1:11" x14ac:dyDescent="0.35">
      <c r="A29" s="8"/>
      <c r="B29" s="11" t="s">
        <v>7</v>
      </c>
      <c r="C29" s="5">
        <v>14</v>
      </c>
      <c r="D29" s="8"/>
      <c r="F29" s="8"/>
      <c r="G29" s="8"/>
      <c r="H29" s="8"/>
      <c r="I29" s="8"/>
      <c r="J29" s="8"/>
      <c r="K29" s="8"/>
    </row>
    <row r="30" spans="1:11" x14ac:dyDescent="0.35">
      <c r="B30" s="11" t="s">
        <v>8</v>
      </c>
      <c r="C30" s="5">
        <v>1</v>
      </c>
      <c r="D30" s="8"/>
      <c r="K30" s="8"/>
    </row>
    <row r="31" spans="1:11" x14ac:dyDescent="0.35">
      <c r="B31" s="11" t="s">
        <v>9</v>
      </c>
      <c r="C31" s="5">
        <v>18</v>
      </c>
      <c r="D31" s="8"/>
      <c r="K31" s="8"/>
    </row>
    <row r="32" spans="1:11" x14ac:dyDescent="0.35">
      <c r="B32" s="43" t="s">
        <v>10</v>
      </c>
      <c r="C32" s="23">
        <v>1</v>
      </c>
      <c r="D32" s="8"/>
      <c r="K32" s="8"/>
    </row>
    <row r="33" spans="2:11" x14ac:dyDescent="0.35">
      <c r="B33" s="43" t="s">
        <v>11</v>
      </c>
      <c r="C33" s="23">
        <v>13</v>
      </c>
      <c r="D33" s="8"/>
      <c r="K33" s="8"/>
    </row>
    <row r="34" spans="2:11" x14ac:dyDescent="0.35">
      <c r="B34" s="43" t="s">
        <v>12</v>
      </c>
      <c r="C34" s="23">
        <v>6</v>
      </c>
      <c r="D34" s="8"/>
    </row>
    <row r="37" spans="2:11" ht="21" x14ac:dyDescent="0.5">
      <c r="B37" s="32" t="s">
        <v>34</v>
      </c>
      <c r="C37" s="32"/>
      <c r="D37" s="33"/>
      <c r="E37" s="8"/>
      <c r="F37" s="8"/>
      <c r="G37" s="8"/>
      <c r="H37" s="8"/>
      <c r="I37" s="8"/>
      <c r="J37" s="8"/>
      <c r="K37" s="8"/>
    </row>
    <row r="38" spans="2:11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2:11" x14ac:dyDescent="0.35">
      <c r="B39" s="34" t="s">
        <v>0</v>
      </c>
      <c r="C39" s="34" t="s">
        <v>18</v>
      </c>
      <c r="D39" s="34" t="s">
        <v>19</v>
      </c>
      <c r="E39" s="34" t="s">
        <v>25</v>
      </c>
      <c r="F39" s="34" t="s">
        <v>20</v>
      </c>
      <c r="G39" s="34" t="s">
        <v>21</v>
      </c>
      <c r="H39" s="34" t="s">
        <v>22</v>
      </c>
      <c r="I39" s="34" t="s">
        <v>23</v>
      </c>
      <c r="J39" s="34" t="s">
        <v>32</v>
      </c>
      <c r="K39" s="34" t="s">
        <v>24</v>
      </c>
    </row>
    <row r="40" spans="2:11" x14ac:dyDescent="0.35">
      <c r="B40" s="4">
        <v>0</v>
      </c>
      <c r="C40" s="4"/>
      <c r="D40" s="22">
        <f>100*$C$26+10*$C$27+$C$28</f>
        <v>1383</v>
      </c>
      <c r="E40" s="4"/>
      <c r="F40" s="4"/>
      <c r="G40" s="4"/>
      <c r="H40" s="4"/>
      <c r="I40" s="22"/>
      <c r="J40" s="4"/>
      <c r="K40" s="4"/>
    </row>
    <row r="41" spans="2:11" x14ac:dyDescent="0.35">
      <c r="B41" s="4">
        <v>1</v>
      </c>
      <c r="C41" s="4">
        <v>868.66229374906266</v>
      </c>
      <c r="D41" s="22">
        <f>D40+E41</f>
        <v>2021.1622937490627</v>
      </c>
      <c r="E41" s="4">
        <f>C41-D40*F41</f>
        <v>638.16229374906266</v>
      </c>
      <c r="F41" s="4">
        <f t="shared" ref="F41:F72" si="0">1/(5+$C$32)</f>
        <v>0.16666666666666666</v>
      </c>
      <c r="G41" s="4">
        <f>$C$26*D40^(0.6)</f>
        <v>919.76007573430161</v>
      </c>
      <c r="H41" s="4">
        <f t="shared" ref="H41:H72" si="1">(1/(5+$C$33))*G41</f>
        <v>51.097781985238974</v>
      </c>
      <c r="I41" s="22">
        <f>G41-H41-C41</f>
        <v>0</v>
      </c>
      <c r="J41" s="4">
        <v>3.0000000000000001E-3</v>
      </c>
      <c r="K41" s="4">
        <f>I41/(1+J41)^B41</f>
        <v>0</v>
      </c>
    </row>
    <row r="42" spans="2:11" x14ac:dyDescent="0.35">
      <c r="B42" s="4">
        <v>2</v>
      </c>
      <c r="C42" s="4">
        <v>1090.732804094765</v>
      </c>
      <c r="D42" s="22">
        <f t="shared" ref="D42:D100" si="2">D41+E42</f>
        <v>2775.0347155523173</v>
      </c>
      <c r="E42" s="4">
        <f t="shared" ref="E42:E100" si="3">C42-D41*F42</f>
        <v>753.87242180325461</v>
      </c>
      <c r="F42" s="4">
        <f t="shared" si="0"/>
        <v>0.16666666666666666</v>
      </c>
      <c r="G42" s="4">
        <f t="shared" ref="G42:G100" si="4">$C$26*D41^(0.6)</f>
        <v>1154.89355727681</v>
      </c>
      <c r="H42" s="4">
        <f t="shared" si="1"/>
        <v>64.160753182044999</v>
      </c>
      <c r="I42" s="22">
        <f t="shared" ref="I42:I99" si="5">G42-H42-C42</f>
        <v>0</v>
      </c>
      <c r="J42" s="4">
        <v>3.0000000000000001E-3</v>
      </c>
      <c r="K42" s="4">
        <f t="shared" ref="K42:K100" si="6">I42/(1+J42)^B42</f>
        <v>0</v>
      </c>
    </row>
    <row r="43" spans="2:11" x14ac:dyDescent="0.35">
      <c r="B43" s="4">
        <v>3</v>
      </c>
      <c r="C43" s="4">
        <v>1319.2245194455263</v>
      </c>
      <c r="D43" s="22">
        <f t="shared" si="2"/>
        <v>3631.7534490724574</v>
      </c>
      <c r="E43" s="4">
        <f t="shared" si="3"/>
        <v>856.71873352014018</v>
      </c>
      <c r="F43" s="4">
        <f t="shared" si="0"/>
        <v>0.16666666666666666</v>
      </c>
      <c r="G43" s="4">
        <f t="shared" si="4"/>
        <v>1396.8259617658514</v>
      </c>
      <c r="H43" s="4">
        <f t="shared" si="1"/>
        <v>77.601442320325077</v>
      </c>
      <c r="I43" s="22">
        <f t="shared" si="5"/>
        <v>0</v>
      </c>
      <c r="J43" s="4">
        <v>3.0000000000000001E-3</v>
      </c>
      <c r="K43" s="4">
        <f t="shared" si="6"/>
        <v>0</v>
      </c>
    </row>
    <row r="44" spans="2:11" x14ac:dyDescent="0.35">
      <c r="B44" s="4">
        <v>4</v>
      </c>
      <c r="C44" s="4">
        <v>1550.3418726913033</v>
      </c>
      <c r="D44" s="22">
        <f t="shared" si="2"/>
        <v>4576.8030802516842</v>
      </c>
      <c r="E44" s="4">
        <f t="shared" si="3"/>
        <v>945.04963117922705</v>
      </c>
      <c r="F44" s="4">
        <f t="shared" si="0"/>
        <v>0.16666666666666666</v>
      </c>
      <c r="G44" s="4">
        <f t="shared" si="4"/>
        <v>1641.5384534378504</v>
      </c>
      <c r="H44" s="4">
        <f t="shared" si="1"/>
        <v>91.196580746547241</v>
      </c>
      <c r="I44" s="22">
        <f t="shared" si="5"/>
        <v>0</v>
      </c>
      <c r="J44" s="4">
        <v>3.0000000000000001E-3</v>
      </c>
      <c r="K44" s="4">
        <f t="shared" si="6"/>
        <v>0</v>
      </c>
    </row>
    <row r="45" spans="2:11" x14ac:dyDescent="0.35">
      <c r="B45" s="4">
        <v>5</v>
      </c>
      <c r="C45" s="4">
        <v>1781.1274569088757</v>
      </c>
      <c r="D45" s="22">
        <f t="shared" si="2"/>
        <v>5595.1300237852793</v>
      </c>
      <c r="E45" s="4">
        <f t="shared" si="3"/>
        <v>1018.3269435335951</v>
      </c>
      <c r="F45" s="4">
        <f t="shared" si="0"/>
        <v>0.16666666666666666</v>
      </c>
      <c r="G45" s="4">
        <f t="shared" si="4"/>
        <v>1885.8996602564566</v>
      </c>
      <c r="H45" s="4">
        <f t="shared" si="1"/>
        <v>104.77220334758091</v>
      </c>
      <c r="I45" s="22">
        <f t="shared" si="5"/>
        <v>0</v>
      </c>
      <c r="J45" s="4">
        <v>3.0000000000000001E-3</v>
      </c>
      <c r="K45" s="4">
        <f t="shared" si="6"/>
        <v>0</v>
      </c>
    </row>
    <row r="46" spans="2:11" x14ac:dyDescent="0.35">
      <c r="B46" s="4">
        <v>6</v>
      </c>
      <c r="C46" s="4">
        <v>2009.2953185627218</v>
      </c>
      <c r="D46" s="22">
        <f t="shared" si="2"/>
        <v>6671.9036717171211</v>
      </c>
      <c r="E46" s="4">
        <f t="shared" si="3"/>
        <v>1076.7736479318419</v>
      </c>
      <c r="F46" s="4">
        <f t="shared" si="0"/>
        <v>0.16666666666666666</v>
      </c>
      <c r="G46" s="4">
        <f t="shared" si="4"/>
        <v>2127.4891608311173</v>
      </c>
      <c r="H46" s="4">
        <f t="shared" si="1"/>
        <v>118.1938422683954</v>
      </c>
      <c r="I46" s="22">
        <f>G46-H46-C46</f>
        <v>0</v>
      </c>
      <c r="J46" s="4">
        <v>3.0000000000000001E-3</v>
      </c>
      <c r="K46" s="4">
        <f t="shared" si="6"/>
        <v>0</v>
      </c>
    </row>
    <row r="47" spans="2:11" x14ac:dyDescent="0.35">
      <c r="B47" s="4">
        <v>7</v>
      </c>
      <c r="C47" s="4">
        <v>2233.0966638682366</v>
      </c>
      <c r="D47" s="22">
        <f t="shared" si="2"/>
        <v>7793.0163902991708</v>
      </c>
      <c r="E47" s="4">
        <f t="shared" si="3"/>
        <v>1121.1127185820499</v>
      </c>
      <c r="F47" s="4">
        <f t="shared" si="0"/>
        <v>0.16666666666666666</v>
      </c>
      <c r="G47" s="4">
        <f t="shared" si="4"/>
        <v>2364.4552911546034</v>
      </c>
      <c r="H47" s="4">
        <f t="shared" si="1"/>
        <v>131.35862728636684</v>
      </c>
      <c r="I47" s="22">
        <f t="shared" si="5"/>
        <v>0</v>
      </c>
      <c r="J47" s="4">
        <v>3.0000000000000001E-3</v>
      </c>
      <c r="K47" s="4">
        <f t="shared" si="6"/>
        <v>0</v>
      </c>
    </row>
    <row r="48" spans="2:11" x14ac:dyDescent="0.35">
      <c r="B48" s="4">
        <v>8</v>
      </c>
      <c r="C48" s="4">
        <v>2451.2128017473437</v>
      </c>
      <c r="D48" s="22">
        <f t="shared" si="2"/>
        <v>8945.3931269966524</v>
      </c>
      <c r="E48" s="4">
        <f t="shared" si="3"/>
        <v>1152.3767366974821</v>
      </c>
      <c r="F48" s="4">
        <f t="shared" si="0"/>
        <v>0.16666666666666666</v>
      </c>
      <c r="G48" s="4">
        <f t="shared" si="4"/>
        <v>2595.4017900854228</v>
      </c>
      <c r="H48" s="4">
        <f t="shared" si="1"/>
        <v>144.18898833807904</v>
      </c>
      <c r="I48" s="22">
        <f t="shared" si="5"/>
        <v>0</v>
      </c>
      <c r="J48" s="4">
        <v>3.0000000000000001E-3</v>
      </c>
      <c r="K48" s="4">
        <f t="shared" si="6"/>
        <v>0</v>
      </c>
    </row>
    <row r="49" spans="2:11" x14ac:dyDescent="0.35">
      <c r="B49" s="4">
        <v>9</v>
      </c>
      <c r="C49" s="4">
        <v>2258.0119193688406</v>
      </c>
      <c r="D49" s="22">
        <f t="shared" si="2"/>
        <v>9712.5061918660504</v>
      </c>
      <c r="E49" s="4">
        <f t="shared" si="3"/>
        <v>767.11306486939861</v>
      </c>
      <c r="F49" s="4">
        <f t="shared" si="0"/>
        <v>0.16666666666666666</v>
      </c>
      <c r="G49" s="4">
        <f t="shared" si="4"/>
        <v>2819.2974914441747</v>
      </c>
      <c r="H49" s="4">
        <f t="shared" si="1"/>
        <v>156.62763841356525</v>
      </c>
      <c r="I49" s="22">
        <f t="shared" si="5"/>
        <v>404.65793366176877</v>
      </c>
      <c r="J49" s="4">
        <v>3.0000000000000001E-3</v>
      </c>
      <c r="K49" s="4">
        <f t="shared" si="6"/>
        <v>393.89426926402695</v>
      </c>
    </row>
    <row r="50" spans="2:11" x14ac:dyDescent="0.35">
      <c r="B50" s="4">
        <v>10</v>
      </c>
      <c r="C50" s="4">
        <v>1975.917005110708</v>
      </c>
      <c r="D50" s="22">
        <f t="shared" si="2"/>
        <v>10069.672164999083</v>
      </c>
      <c r="E50" s="4">
        <f t="shared" si="3"/>
        <v>357.16597313303305</v>
      </c>
      <c r="F50" s="4">
        <f t="shared" si="0"/>
        <v>0.16666666666666666</v>
      </c>
      <c r="G50" s="4">
        <f t="shared" si="4"/>
        <v>2961.9657425199907</v>
      </c>
      <c r="H50" s="4">
        <f t="shared" si="1"/>
        <v>164.5536523622217</v>
      </c>
      <c r="I50" s="22">
        <f t="shared" si="5"/>
        <v>821.49508504706091</v>
      </c>
      <c r="J50" s="4">
        <v>3.0000000000000001E-3</v>
      </c>
      <c r="K50" s="4">
        <f t="shared" si="6"/>
        <v>797.25204006216222</v>
      </c>
    </row>
    <row r="51" spans="2:11" x14ac:dyDescent="0.35">
      <c r="B51" s="4">
        <v>11</v>
      </c>
      <c r="C51" s="4">
        <v>1819.6802294536169</v>
      </c>
      <c r="D51" s="22">
        <f t="shared" si="2"/>
        <v>10211.073700286186</v>
      </c>
      <c r="E51" s="4">
        <f t="shared" si="3"/>
        <v>141.40153528710312</v>
      </c>
      <c r="F51" s="4">
        <f t="shared" si="0"/>
        <v>0.16666666666666666</v>
      </c>
      <c r="G51" s="4">
        <f t="shared" si="4"/>
        <v>3026.8468331631893</v>
      </c>
      <c r="H51" s="4">
        <f t="shared" si="1"/>
        <v>168.15815739795497</v>
      </c>
      <c r="I51" s="22">
        <f t="shared" si="5"/>
        <v>1039.0084463116173</v>
      </c>
      <c r="J51" s="4">
        <v>3.0000000000000001E-3</v>
      </c>
      <c r="K51" s="4">
        <f t="shared" si="6"/>
        <v>1005.3303988688928</v>
      </c>
    </row>
    <row r="52" spans="2:11" x14ac:dyDescent="0.35">
      <c r="B52" s="4">
        <v>12</v>
      </c>
      <c r="C52" s="4">
        <v>1737.1349251734161</v>
      </c>
      <c r="D52" s="22">
        <f t="shared" si="2"/>
        <v>10246.363008745238</v>
      </c>
      <c r="E52" s="4">
        <f t="shared" si="3"/>
        <v>35.289308459051881</v>
      </c>
      <c r="F52" s="4">
        <f t="shared" si="0"/>
        <v>0.16666666666666666</v>
      </c>
      <c r="G52" s="4">
        <f t="shared" si="4"/>
        <v>3052.2780429729355</v>
      </c>
      <c r="H52" s="4">
        <f t="shared" si="1"/>
        <v>169.57100238738531</v>
      </c>
      <c r="I52" s="22">
        <f t="shared" si="5"/>
        <v>1145.5721154121341</v>
      </c>
      <c r="J52" s="4">
        <v>3.0000000000000001E-3</v>
      </c>
      <c r="K52" s="4">
        <f t="shared" si="6"/>
        <v>1105.1245776540675</v>
      </c>
    </row>
    <row r="53" spans="2:11" x14ac:dyDescent="0.35">
      <c r="B53" s="4">
        <v>13</v>
      </c>
      <c r="C53" s="4">
        <v>1697.4005641536303</v>
      </c>
      <c r="D53" s="22">
        <f t="shared" si="2"/>
        <v>10236.036404774663</v>
      </c>
      <c r="E53" s="4">
        <f t="shared" si="3"/>
        <v>-10.326603970576116</v>
      </c>
      <c r="F53" s="4">
        <f t="shared" si="0"/>
        <v>0.16666666666666666</v>
      </c>
      <c r="G53" s="4">
        <f t="shared" si="4"/>
        <v>3058.6028499587828</v>
      </c>
      <c r="H53" s="4">
        <f t="shared" si="1"/>
        <v>169.9223805532657</v>
      </c>
      <c r="I53" s="22">
        <f t="shared" si="5"/>
        <v>1191.2799052518869</v>
      </c>
      <c r="J53" s="4">
        <v>3.0000000000000001E-3</v>
      </c>
      <c r="K53" s="4">
        <f t="shared" si="6"/>
        <v>1145.7811861589971</v>
      </c>
    </row>
    <row r="54" spans="2:11" x14ac:dyDescent="0.35">
      <c r="B54" s="4">
        <v>14</v>
      </c>
      <c r="C54" s="4">
        <v>1681.7368263478472</v>
      </c>
      <c r="D54" s="22">
        <f t="shared" si="2"/>
        <v>10211.767163660066</v>
      </c>
      <c r="E54" s="4">
        <f t="shared" si="3"/>
        <v>-24.269241114596525</v>
      </c>
      <c r="F54" s="4">
        <f t="shared" si="0"/>
        <v>0.16666666666666666</v>
      </c>
      <c r="G54" s="4">
        <f t="shared" si="4"/>
        <v>3056.7529438153369</v>
      </c>
      <c r="H54" s="4">
        <f t="shared" si="1"/>
        <v>169.81960798974094</v>
      </c>
      <c r="I54" s="22">
        <f t="shared" si="5"/>
        <v>1205.1965094777486</v>
      </c>
      <c r="J54" s="4">
        <v>3.0000000000000001E-3</v>
      </c>
      <c r="K54" s="4">
        <f t="shared" si="6"/>
        <v>1155.6991740620886</v>
      </c>
    </row>
    <row r="55" spans="2:11" x14ac:dyDescent="0.35">
      <c r="B55" s="4">
        <v>15</v>
      </c>
      <c r="C55" s="4">
        <v>1678.762484581131</v>
      </c>
      <c r="D55" s="22">
        <f t="shared" si="2"/>
        <v>10188.568454297852</v>
      </c>
      <c r="E55" s="4">
        <f t="shared" si="3"/>
        <v>-23.198709362213322</v>
      </c>
      <c r="F55" s="4">
        <f t="shared" si="0"/>
        <v>0.16666666666666666</v>
      </c>
      <c r="G55" s="4">
        <f t="shared" si="4"/>
        <v>3052.4024146703646</v>
      </c>
      <c r="H55" s="4">
        <f t="shared" si="1"/>
        <v>169.57791192613135</v>
      </c>
      <c r="I55" s="22">
        <f t="shared" si="5"/>
        <v>1204.062018163102</v>
      </c>
      <c r="J55" s="4">
        <v>3.0000000000000001E-3</v>
      </c>
      <c r="K55" s="4">
        <f t="shared" si="6"/>
        <v>1151.1578028170552</v>
      </c>
    </row>
    <row r="56" spans="2:11" x14ac:dyDescent="0.35">
      <c r="B56" s="4">
        <v>16</v>
      </c>
      <c r="C56" s="4">
        <v>1681.6993083017069</v>
      </c>
      <c r="D56" s="22">
        <f t="shared" si="2"/>
        <v>10172.173020216584</v>
      </c>
      <c r="E56" s="4">
        <f t="shared" si="3"/>
        <v>-16.395434081268377</v>
      </c>
      <c r="F56" s="4">
        <f t="shared" si="0"/>
        <v>0.16666666666666666</v>
      </c>
      <c r="G56" s="4">
        <f t="shared" si="4"/>
        <v>3048.2399223410266</v>
      </c>
      <c r="H56" s="4">
        <f t="shared" si="1"/>
        <v>169.34666235227925</v>
      </c>
      <c r="I56" s="22">
        <f t="shared" si="5"/>
        <v>1197.1939516870407</v>
      </c>
      <c r="J56" s="4">
        <v>3.0000000000000001E-3</v>
      </c>
      <c r="K56" s="4">
        <f t="shared" si="6"/>
        <v>1141.1680022285325</v>
      </c>
    </row>
    <row r="57" spans="2:11" x14ac:dyDescent="0.35">
      <c r="B57" s="4">
        <v>17</v>
      </c>
      <c r="C57" s="4">
        <v>1686.6717755922471</v>
      </c>
      <c r="D57" s="22">
        <f t="shared" si="2"/>
        <v>10163.482625772733</v>
      </c>
      <c r="E57" s="4">
        <f t="shared" si="3"/>
        <v>-8.6903944438502094</v>
      </c>
      <c r="F57" s="4">
        <f t="shared" si="0"/>
        <v>0.16666666666666666</v>
      </c>
      <c r="G57" s="4">
        <f t="shared" si="4"/>
        <v>3045.2958396458234</v>
      </c>
      <c r="H57" s="4">
        <f t="shared" si="1"/>
        <v>169.18310220254574</v>
      </c>
      <c r="I57" s="22">
        <f t="shared" si="5"/>
        <v>1189.4409618510306</v>
      </c>
      <c r="J57" s="4">
        <v>3.0000000000000001E-3</v>
      </c>
      <c r="K57" s="4">
        <f t="shared" si="6"/>
        <v>1130.3866746298818</v>
      </c>
    </row>
    <row r="58" spans="2:11" x14ac:dyDescent="0.35">
      <c r="B58" s="4">
        <v>18</v>
      </c>
      <c r="C58" s="4">
        <v>1691.6164993160808</v>
      </c>
      <c r="D58" s="22">
        <f t="shared" si="2"/>
        <v>10161.185354126692</v>
      </c>
      <c r="E58" s="4">
        <f t="shared" si="3"/>
        <v>-2.2972716460412812</v>
      </c>
      <c r="F58" s="4">
        <f t="shared" si="0"/>
        <v>0.16666666666666666</v>
      </c>
      <c r="G58" s="4">
        <f t="shared" si="4"/>
        <v>3043.7345599230875</v>
      </c>
      <c r="H58" s="4">
        <f t="shared" si="1"/>
        <v>169.09636444017153</v>
      </c>
      <c r="I58" s="22">
        <f t="shared" si="5"/>
        <v>1183.0216961668355</v>
      </c>
      <c r="J58" s="4">
        <v>3.0000000000000001E-3</v>
      </c>
      <c r="K58" s="4">
        <f t="shared" si="6"/>
        <v>1120.9233475834189</v>
      </c>
    </row>
    <row r="59" spans="2:11" x14ac:dyDescent="0.35">
      <c r="B59" s="4">
        <v>19</v>
      </c>
      <c r="C59" s="4">
        <v>1695.5763781536298</v>
      </c>
      <c r="D59" s="22">
        <f t="shared" si="2"/>
        <v>10163.230839925873</v>
      </c>
      <c r="E59" s="4">
        <f t="shared" si="3"/>
        <v>2.0454857991812787</v>
      </c>
      <c r="F59" s="4">
        <f t="shared" si="0"/>
        <v>0.16666666666666666</v>
      </c>
      <c r="G59" s="4">
        <f t="shared" si="4"/>
        <v>3043.3217525327836</v>
      </c>
      <c r="H59" s="4">
        <f t="shared" si="1"/>
        <v>169.07343069626575</v>
      </c>
      <c r="I59" s="22">
        <f t="shared" si="5"/>
        <v>1178.671943682888</v>
      </c>
      <c r="J59" s="4">
        <v>3.0000000000000001E-3</v>
      </c>
      <c r="K59" s="4">
        <f t="shared" si="6"/>
        <v>1113.4615346647424</v>
      </c>
    </row>
    <row r="60" spans="2:11" x14ac:dyDescent="0.35">
      <c r="B60" s="4">
        <v>20</v>
      </c>
      <c r="C60" s="4">
        <v>1698.2388840694944</v>
      </c>
      <c r="D60" s="22">
        <f t="shared" si="2"/>
        <v>10167.597917341056</v>
      </c>
      <c r="E60" s="4">
        <f t="shared" si="3"/>
        <v>4.3670774151823935</v>
      </c>
      <c r="F60" s="4">
        <f t="shared" si="0"/>
        <v>0.16666666666666666</v>
      </c>
      <c r="G60" s="4">
        <f t="shared" si="4"/>
        <v>3043.6893171784973</v>
      </c>
      <c r="H60" s="4">
        <f t="shared" si="1"/>
        <v>169.09385095436096</v>
      </c>
      <c r="I60" s="22">
        <f t="shared" si="5"/>
        <v>1176.3565821546422</v>
      </c>
      <c r="J60" s="4">
        <v>3.0000000000000001E-3</v>
      </c>
      <c r="K60" s="4">
        <f t="shared" si="6"/>
        <v>1107.9504200068263</v>
      </c>
    </row>
    <row r="61" spans="2:11" x14ac:dyDescent="0.35">
      <c r="B61" s="4">
        <v>21</v>
      </c>
      <c r="C61" s="4">
        <v>1699.6405961601577</v>
      </c>
      <c r="D61" s="22">
        <f t="shared" si="2"/>
        <v>10172.638860611038</v>
      </c>
      <c r="E61" s="4">
        <f t="shared" si="3"/>
        <v>5.0409432699816534</v>
      </c>
      <c r="F61" s="4">
        <f t="shared" si="0"/>
        <v>0.16666666666666666</v>
      </c>
      <c r="G61" s="4">
        <f t="shared" si="4"/>
        <v>3044.473962436321</v>
      </c>
      <c r="H61" s="4">
        <f t="shared" si="1"/>
        <v>169.13744235757338</v>
      </c>
      <c r="I61" s="22">
        <f t="shared" si="5"/>
        <v>1175.6959239185899</v>
      </c>
      <c r="J61" s="4">
        <v>3.0000000000000001E-3</v>
      </c>
      <c r="K61" s="4">
        <f t="shared" si="6"/>
        <v>1104.0161312302287</v>
      </c>
    </row>
    <row r="62" spans="2:11" x14ac:dyDescent="0.35">
      <c r="B62" s="4">
        <v>22</v>
      </c>
      <c r="C62" s="4">
        <v>1699.9854194790314</v>
      </c>
      <c r="D62" s="22">
        <f t="shared" si="2"/>
        <v>10177.184469988229</v>
      </c>
      <c r="E62" s="4">
        <f t="shared" si="3"/>
        <v>4.5456093771917949</v>
      </c>
      <c r="F62" s="4">
        <f t="shared" si="0"/>
        <v>0.16666666666666666</v>
      </c>
      <c r="G62" s="4">
        <f t="shared" si="4"/>
        <v>3045.3795155026551</v>
      </c>
      <c r="H62" s="4">
        <f t="shared" si="1"/>
        <v>169.18775086125859</v>
      </c>
      <c r="I62" s="22">
        <f t="shared" si="5"/>
        <v>1176.2063451623649</v>
      </c>
      <c r="J62" s="4">
        <v>3.0000000000000001E-3</v>
      </c>
      <c r="K62" s="4">
        <f t="shared" si="6"/>
        <v>1101.1918575547525</v>
      </c>
    </row>
    <row r="63" spans="2:11" x14ac:dyDescent="0.35">
      <c r="B63" s="4">
        <v>23</v>
      </c>
      <c r="C63" s="4">
        <v>1699.5333692925155</v>
      </c>
      <c r="D63" s="22">
        <f t="shared" si="2"/>
        <v>10180.52042761604</v>
      </c>
      <c r="E63" s="4">
        <f t="shared" si="3"/>
        <v>3.3359576278107852</v>
      </c>
      <c r="F63" s="4">
        <f t="shared" si="0"/>
        <v>0.16666666666666666</v>
      </c>
      <c r="G63" s="4">
        <f t="shared" si="4"/>
        <v>3046.1959330899481</v>
      </c>
      <c r="H63" s="4">
        <f t="shared" si="1"/>
        <v>169.233107393886</v>
      </c>
      <c r="I63" s="22">
        <f t="shared" si="5"/>
        <v>1177.4294564035467</v>
      </c>
      <c r="J63" s="4">
        <v>3.0000000000000001E-3</v>
      </c>
      <c r="K63" s="4">
        <f t="shared" si="6"/>
        <v>1099.0398433416756</v>
      </c>
    </row>
    <row r="64" spans="2:11" x14ac:dyDescent="0.35">
      <c r="B64" s="4">
        <v>24</v>
      </c>
      <c r="C64" s="4">
        <v>1698.5391775581181</v>
      </c>
      <c r="D64" s="22">
        <f t="shared" si="2"/>
        <v>10182.306200571486</v>
      </c>
      <c r="E64" s="4">
        <f t="shared" si="3"/>
        <v>1.7857729554448269</v>
      </c>
      <c r="F64" s="4">
        <f t="shared" si="0"/>
        <v>0.16666666666666666</v>
      </c>
      <c r="G64" s="4">
        <f t="shared" si="4"/>
        <v>3046.7949974674802</v>
      </c>
      <c r="H64" s="4">
        <f t="shared" si="1"/>
        <v>169.26638874819335</v>
      </c>
      <c r="I64" s="22">
        <f t="shared" si="5"/>
        <v>1178.9894311611686</v>
      </c>
      <c r="J64" s="4">
        <v>3.0000000000000001E-3</v>
      </c>
      <c r="K64" s="4">
        <f t="shared" si="6"/>
        <v>1097.2043467624715</v>
      </c>
    </row>
    <row r="65" spans="2:11" x14ac:dyDescent="0.35">
      <c r="B65" s="4">
        <v>25</v>
      </c>
      <c r="C65" s="4">
        <v>1697.2215473397143</v>
      </c>
      <c r="D65" s="22">
        <f t="shared" si="2"/>
        <v>10182.476714482618</v>
      </c>
      <c r="E65" s="4">
        <f t="shared" si="3"/>
        <v>0.17051391113341197</v>
      </c>
      <c r="F65" s="4">
        <f t="shared" si="0"/>
        <v>0.16666666666666666</v>
      </c>
      <c r="G65" s="4">
        <f t="shared" si="4"/>
        <v>3047.1156506177977</v>
      </c>
      <c r="H65" s="4">
        <f t="shared" si="1"/>
        <v>169.28420281209986</v>
      </c>
      <c r="I65" s="22">
        <f t="shared" si="5"/>
        <v>1180.6099004659834</v>
      </c>
      <c r="J65" s="4">
        <v>3.0000000000000001E-3</v>
      </c>
      <c r="K65" s="4">
        <f t="shared" si="6"/>
        <v>1095.4261276699399</v>
      </c>
    </row>
    <row r="66" spans="2:11" x14ac:dyDescent="0.35">
      <c r="B66" s="4">
        <v>26</v>
      </c>
      <c r="C66" s="4">
        <v>1695.7493174870131</v>
      </c>
      <c r="D66" s="22">
        <f t="shared" si="2"/>
        <v>10181.146579555862</v>
      </c>
      <c r="E66" s="4">
        <f t="shared" si="3"/>
        <v>-1.3301349267565001</v>
      </c>
      <c r="F66" s="4">
        <f t="shared" si="0"/>
        <v>0.16666666666666666</v>
      </c>
      <c r="G66" s="4">
        <f t="shared" si="4"/>
        <v>3047.1462668960871</v>
      </c>
      <c r="H66" s="4">
        <f t="shared" si="1"/>
        <v>169.28590371644927</v>
      </c>
      <c r="I66" s="22">
        <f t="shared" si="5"/>
        <v>1182.1110456926247</v>
      </c>
      <c r="J66" s="4">
        <v>3.0000000000000001E-3</v>
      </c>
      <c r="K66" s="4">
        <f t="shared" si="6"/>
        <v>1093.5383467082361</v>
      </c>
    </row>
    <row r="67" spans="2:11" x14ac:dyDescent="0.35">
      <c r="B67" s="4">
        <v>27</v>
      </c>
      <c r="C67" s="4">
        <v>1694.2406947234626</v>
      </c>
      <c r="D67" s="22">
        <f t="shared" si="2"/>
        <v>10178.529511020013</v>
      </c>
      <c r="E67" s="4">
        <f t="shared" si="3"/>
        <v>-2.6170685358474657</v>
      </c>
      <c r="F67" s="4">
        <f t="shared" si="0"/>
        <v>0.16666666666666666</v>
      </c>
      <c r="G67" s="4">
        <f t="shared" si="4"/>
        <v>3046.9074317862282</v>
      </c>
      <c r="H67" s="4">
        <f t="shared" si="1"/>
        <v>169.27263509923489</v>
      </c>
      <c r="I67" s="22">
        <f t="shared" si="5"/>
        <v>1183.3941019635308</v>
      </c>
      <c r="J67" s="4">
        <v>3.0000000000000001E-3</v>
      </c>
      <c r="K67" s="4">
        <f t="shared" si="6"/>
        <v>1091.4509139586341</v>
      </c>
    </row>
    <row r="68" spans="2:11" x14ac:dyDescent="0.35">
      <c r="B68" s="4">
        <v>28</v>
      </c>
      <c r="C68" s="4">
        <v>1692.7676602692582</v>
      </c>
      <c r="D68" s="22">
        <f t="shared" si="2"/>
        <v>10174.875586119269</v>
      </c>
      <c r="E68" s="4">
        <f t="shared" si="3"/>
        <v>-3.6539249007439594</v>
      </c>
      <c r="F68" s="4">
        <f t="shared" si="0"/>
        <v>0.16666666666666666</v>
      </c>
      <c r="G68" s="4">
        <f t="shared" si="4"/>
        <v>3046.4374822279615</v>
      </c>
      <c r="H68" s="4">
        <f t="shared" si="1"/>
        <v>169.24652679044229</v>
      </c>
      <c r="I68" s="22">
        <f t="shared" si="5"/>
        <v>1184.4232951682611</v>
      </c>
      <c r="J68" s="4">
        <v>3.0000000000000001E-3</v>
      </c>
      <c r="K68" s="4">
        <f t="shared" si="6"/>
        <v>1089.1327462948211</v>
      </c>
    </row>
    <row r="69" spans="2:11" x14ac:dyDescent="0.35">
      <c r="B69" s="4">
        <v>29</v>
      </c>
      <c r="C69" s="4">
        <v>1691.3610516249244</v>
      </c>
      <c r="D69" s="22">
        <f t="shared" si="2"/>
        <v>10170.424040057649</v>
      </c>
      <c r="E69" s="4">
        <f t="shared" si="3"/>
        <v>-4.4515460616205473</v>
      </c>
      <c r="F69" s="4">
        <f t="shared" si="0"/>
        <v>0.16666666666666666</v>
      </c>
      <c r="G69" s="4">
        <f t="shared" si="4"/>
        <v>3045.7812625000383</v>
      </c>
      <c r="H69" s="4">
        <f t="shared" si="1"/>
        <v>169.21007013889101</v>
      </c>
      <c r="I69" s="22">
        <f t="shared" si="5"/>
        <v>1185.2101407362231</v>
      </c>
      <c r="J69" s="4">
        <v>3.0000000000000001E-3</v>
      </c>
      <c r="K69" s="4">
        <f t="shared" si="6"/>
        <v>1086.5964981877337</v>
      </c>
    </row>
    <row r="70" spans="2:11" x14ac:dyDescent="0.35">
      <c r="B70" s="4">
        <v>30</v>
      </c>
      <c r="C70" s="4">
        <v>1690.0210981882892</v>
      </c>
      <c r="D70" s="22">
        <f t="shared" si="2"/>
        <v>10165.374464902998</v>
      </c>
      <c r="E70" s="4">
        <f t="shared" si="3"/>
        <v>-5.0495751546523024</v>
      </c>
      <c r="F70" s="4">
        <f t="shared" si="0"/>
        <v>0.16666666666666666</v>
      </c>
      <c r="G70" s="4">
        <f t="shared" si="4"/>
        <v>3044.9816681216453</v>
      </c>
      <c r="H70" s="4">
        <f t="shared" si="1"/>
        <v>169.16564822898027</v>
      </c>
      <c r="I70" s="22">
        <f t="shared" si="5"/>
        <v>1185.7949217043756</v>
      </c>
      <c r="J70" s="4">
        <v>3.0000000000000001E-3</v>
      </c>
      <c r="K70" s="4">
        <f t="shared" si="6"/>
        <v>1083.8809803862121</v>
      </c>
    </row>
    <row r="71" spans="2:11" x14ac:dyDescent="0.35">
      <c r="B71" s="4">
        <v>31</v>
      </c>
      <c r="C71" s="4">
        <v>1688.7270619785338</v>
      </c>
      <c r="D71" s="22">
        <f t="shared" si="2"/>
        <v>10159.872449397699</v>
      </c>
      <c r="E71" s="4">
        <f t="shared" si="3"/>
        <v>-5.5020155052991413</v>
      </c>
      <c r="F71" s="4">
        <f t="shared" si="0"/>
        <v>0.16666666666666666</v>
      </c>
      <c r="G71" s="4">
        <f t="shared" si="4"/>
        <v>3044.0744852422249</v>
      </c>
      <c r="H71" s="4">
        <f t="shared" si="1"/>
        <v>169.11524918012358</v>
      </c>
      <c r="I71" s="22">
        <f t="shared" si="5"/>
        <v>1186.2321740835675</v>
      </c>
      <c r="J71" s="4">
        <v>3.0000000000000001E-3</v>
      </c>
      <c r="K71" s="4">
        <f t="shared" si="6"/>
        <v>1081.0375401952854</v>
      </c>
    </row>
    <row r="72" spans="2:11" x14ac:dyDescent="0.35">
      <c r="B72" s="4">
        <v>32</v>
      </c>
      <c r="C72" s="4">
        <v>1687.4459460406301</v>
      </c>
      <c r="D72" s="22">
        <f t="shared" si="2"/>
        <v>10154.006320538712</v>
      </c>
      <c r="E72" s="4">
        <f t="shared" si="3"/>
        <v>-5.8661288589862579</v>
      </c>
      <c r="F72" s="4">
        <f t="shared" si="0"/>
        <v>0.16666666666666666</v>
      </c>
      <c r="G72" s="4">
        <f t="shared" si="4"/>
        <v>3043.0858138323251</v>
      </c>
      <c r="H72" s="4">
        <f t="shared" si="1"/>
        <v>169.06032299068471</v>
      </c>
      <c r="I72" s="22">
        <f t="shared" si="5"/>
        <v>1186.5795448010103</v>
      </c>
      <c r="J72" s="4">
        <v>3.0000000000000001E-3</v>
      </c>
      <c r="K72" s="4">
        <f t="shared" si="6"/>
        <v>1078.119746964087</v>
      </c>
    </row>
    <row r="73" spans="2:11" x14ac:dyDescent="0.35">
      <c r="B73" s="4">
        <v>33</v>
      </c>
      <c r="C73" s="4">
        <v>1686.1466900487903</v>
      </c>
      <c r="D73" s="22">
        <f t="shared" si="2"/>
        <v>10147.81862383105</v>
      </c>
      <c r="E73" s="4">
        <f t="shared" si="3"/>
        <v>-6.1876967076616438</v>
      </c>
      <c r="F73" s="4">
        <f t="shared" ref="F73:F100" si="7">1/(5+$C$32)</f>
        <v>0.16666666666666666</v>
      </c>
      <c r="G73" s="4">
        <f t="shared" si="4"/>
        <v>3042.0314780298304</v>
      </c>
      <c r="H73" s="4">
        <f t="shared" ref="H73:H104" si="8">(1/(5+$C$33))*G73</f>
        <v>169.00174877943502</v>
      </c>
      <c r="I73" s="22">
        <f t="shared" si="5"/>
        <v>1186.8830392016052</v>
      </c>
      <c r="J73" s="4">
        <v>3.0000000000000001E-3</v>
      </c>
      <c r="K73" s="4">
        <f t="shared" si="6"/>
        <v>1075.1699903614208</v>
      </c>
    </row>
    <row r="74" spans="2:11" x14ac:dyDescent="0.35">
      <c r="B74" s="4">
        <v>34</v>
      </c>
      <c r="C74" s="4">
        <v>1684.8141747123698</v>
      </c>
      <c r="D74" s="22">
        <f t="shared" si="2"/>
        <v>10141.329694571577</v>
      </c>
      <c r="E74" s="4">
        <f t="shared" si="3"/>
        <v>-6.4889292594718881</v>
      </c>
      <c r="F74" s="4">
        <f t="shared" si="7"/>
        <v>0.16666666666666666</v>
      </c>
      <c r="G74" s="4">
        <f t="shared" si="4"/>
        <v>3040.9190818585098</v>
      </c>
      <c r="H74" s="4">
        <f t="shared" si="8"/>
        <v>168.93994899213942</v>
      </c>
      <c r="I74" s="22">
        <f t="shared" si="5"/>
        <v>1187.1649581540007</v>
      </c>
      <c r="J74" s="4">
        <v>3.0000000000000001E-3</v>
      </c>
      <c r="K74" s="4">
        <f t="shared" si="6"/>
        <v>1072.2087479988331</v>
      </c>
    </row>
    <row r="75" spans="2:11" x14ac:dyDescent="0.35">
      <c r="B75" s="4">
        <v>35</v>
      </c>
      <c r="C75" s="4">
        <v>1683.4658365950468</v>
      </c>
      <c r="D75" s="22">
        <f t="shared" si="2"/>
        <v>10134.573915404695</v>
      </c>
      <c r="E75" s="4">
        <f t="shared" si="3"/>
        <v>-6.7557791668828031</v>
      </c>
      <c r="F75" s="4">
        <f t="shared" si="7"/>
        <v>0.16666666666666666</v>
      </c>
      <c r="G75" s="4">
        <f t="shared" si="4"/>
        <v>3039.7522399694594</v>
      </c>
      <c r="H75" s="4">
        <f t="shared" si="8"/>
        <v>168.87512444274773</v>
      </c>
      <c r="I75" s="22">
        <f t="shared" si="5"/>
        <v>1187.411278931665</v>
      </c>
      <c r="J75" s="4">
        <v>3.0000000000000001E-3</v>
      </c>
      <c r="K75" s="4">
        <f t="shared" si="6"/>
        <v>1069.2235462686754</v>
      </c>
    </row>
    <row r="76" spans="2:11" x14ac:dyDescent="0.35">
      <c r="B76" s="4">
        <v>36</v>
      </c>
      <c r="C76" s="4">
        <v>1682.1744990258694</v>
      </c>
      <c r="D76" s="22">
        <f t="shared" si="2"/>
        <v>10127.652761863115</v>
      </c>
      <c r="E76" s="4">
        <f t="shared" si="3"/>
        <v>-6.9211535415797698</v>
      </c>
      <c r="F76" s="4">
        <f t="shared" si="7"/>
        <v>0.16666666666666666</v>
      </c>
      <c r="G76" s="4">
        <f t="shared" si="4"/>
        <v>3038.5370956614261</v>
      </c>
      <c r="H76" s="4">
        <f t="shared" si="8"/>
        <v>168.80761642563476</v>
      </c>
      <c r="I76" s="22">
        <f t="shared" si="5"/>
        <v>1187.5549802099217</v>
      </c>
      <c r="J76" s="4">
        <v>3.0000000000000001E-3</v>
      </c>
      <c r="K76" s="4">
        <f t="shared" si="6"/>
        <v>1066.1544809485081</v>
      </c>
    </row>
    <row r="77" spans="2:11" x14ac:dyDescent="0.35">
      <c r="B77" s="4">
        <v>37</v>
      </c>
      <c r="C77" s="4">
        <v>1681.0892715247032</v>
      </c>
      <c r="D77" s="22">
        <f t="shared" si="2"/>
        <v>10120.799906410633</v>
      </c>
      <c r="E77" s="4">
        <f t="shared" si="3"/>
        <v>-6.8528554524825722</v>
      </c>
      <c r="F77" s="4">
        <f t="shared" si="7"/>
        <v>0.16666666666666666</v>
      </c>
      <c r="G77" s="4">
        <f t="shared" si="4"/>
        <v>3037.2918698465373</v>
      </c>
      <c r="H77" s="4">
        <f t="shared" si="8"/>
        <v>168.7384372136965</v>
      </c>
      <c r="I77" s="22">
        <f t="shared" si="5"/>
        <v>1187.4641611081374</v>
      </c>
      <c r="J77" s="4">
        <v>3.0000000000000001E-3</v>
      </c>
      <c r="K77" s="4">
        <f t="shared" si="6"/>
        <v>1062.884293155764</v>
      </c>
    </row>
    <row r="78" spans="2:11" x14ac:dyDescent="0.35">
      <c r="B78" s="4">
        <v>38</v>
      </c>
      <c r="C78" s="4">
        <v>1680.4624141836161</v>
      </c>
      <c r="D78" s="22">
        <f t="shared" si="2"/>
        <v>10114.462336192477</v>
      </c>
      <c r="E78" s="4">
        <f t="shared" si="3"/>
        <v>-6.3375702181560882</v>
      </c>
      <c r="F78" s="4">
        <f t="shared" si="7"/>
        <v>0.16666666666666666</v>
      </c>
      <c r="G78" s="4">
        <f t="shared" si="4"/>
        <v>3036.0585965325558</v>
      </c>
      <c r="H78" s="4">
        <f t="shared" si="8"/>
        <v>168.66992202958642</v>
      </c>
      <c r="I78" s="22">
        <f t="shared" si="5"/>
        <v>1186.9262603193533</v>
      </c>
      <c r="J78" s="4">
        <v>3.0000000000000001E-3</v>
      </c>
      <c r="K78" s="4">
        <f t="shared" si="6"/>
        <v>1059.2251494506011</v>
      </c>
    </row>
    <row r="79" spans="2:11" x14ac:dyDescent="0.35">
      <c r="B79" s="4">
        <v>39</v>
      </c>
      <c r="C79" s="4">
        <v>1680.6680861427747</v>
      </c>
      <c r="D79" s="22">
        <f t="shared" si="2"/>
        <v>10109.386699636505</v>
      </c>
      <c r="E79" s="4">
        <f t="shared" si="3"/>
        <v>-5.0756365559714141</v>
      </c>
      <c r="F79" s="4">
        <f t="shared" si="7"/>
        <v>0.16666666666666666</v>
      </c>
      <c r="G79" s="4">
        <f t="shared" si="4"/>
        <v>3034.9177591381886</v>
      </c>
      <c r="H79" s="4">
        <f t="shared" si="8"/>
        <v>168.60654217434379</v>
      </c>
      <c r="I79" s="22">
        <f t="shared" si="5"/>
        <v>1185.6431308210701</v>
      </c>
      <c r="J79" s="4">
        <v>3.0000000000000001E-3</v>
      </c>
      <c r="K79" s="4">
        <f t="shared" si="6"/>
        <v>1054.9153255697115</v>
      </c>
    </row>
    <row r="80" spans="2:11" x14ac:dyDescent="0.35">
      <c r="B80" s="4">
        <v>40</v>
      </c>
      <c r="C80" s="4">
        <v>1682.2088209197848</v>
      </c>
      <c r="D80" s="22">
        <f t="shared" si="2"/>
        <v>10106.697737283539</v>
      </c>
      <c r="E80" s="4">
        <f t="shared" si="3"/>
        <v>-2.688962352965973</v>
      </c>
      <c r="F80" s="4">
        <f t="shared" si="7"/>
        <v>0.16666666666666666</v>
      </c>
      <c r="G80" s="4">
        <f t="shared" si="4"/>
        <v>3034.0038784754574</v>
      </c>
      <c r="H80" s="4">
        <f t="shared" si="8"/>
        <v>168.55577102641431</v>
      </c>
      <c r="I80" s="22">
        <f t="shared" si="5"/>
        <v>1183.2392865292584</v>
      </c>
      <c r="J80" s="4">
        <v>3.0000000000000001E-3</v>
      </c>
      <c r="K80" s="4">
        <f t="shared" si="6"/>
        <v>1049.6276437723652</v>
      </c>
    </row>
    <row r="81" spans="2:11" x14ac:dyDescent="0.35">
      <c r="B81" s="4">
        <v>41</v>
      </c>
      <c r="C81" s="4">
        <v>1685.6959785874567</v>
      </c>
      <c r="D81" s="22">
        <f t="shared" si="2"/>
        <v>10107.944092990407</v>
      </c>
      <c r="E81" s="4">
        <f t="shared" si="3"/>
        <v>1.246355706867007</v>
      </c>
      <c r="F81" s="4">
        <f t="shared" si="7"/>
        <v>0.16666666666666666</v>
      </c>
      <c r="G81" s="4">
        <f t="shared" si="4"/>
        <v>3033.5196499160802</v>
      </c>
      <c r="H81" s="4">
        <f t="shared" si="8"/>
        <v>168.52886943978223</v>
      </c>
      <c r="I81" s="22">
        <f t="shared" si="5"/>
        <v>1179.2948018888412</v>
      </c>
      <c r="J81" s="4">
        <v>3.0000000000000001E-3</v>
      </c>
      <c r="K81" s="4">
        <f t="shared" si="6"/>
        <v>1042.9995724952103</v>
      </c>
    </row>
    <row r="82" spans="2:11" x14ac:dyDescent="0.35">
      <c r="B82" s="4">
        <v>42</v>
      </c>
      <c r="C82" s="4">
        <v>1691.7744192203522</v>
      </c>
      <c r="D82" s="22">
        <f t="shared" si="2"/>
        <v>10115.061163379025</v>
      </c>
      <c r="E82" s="4">
        <f t="shared" si="3"/>
        <v>7.1170703886177762</v>
      </c>
      <c r="F82" s="4">
        <f t="shared" si="7"/>
        <v>0.16666666666666666</v>
      </c>
      <c r="G82" s="4">
        <f t="shared" si="4"/>
        <v>3033.7441001597108</v>
      </c>
      <c r="H82" s="4">
        <f t="shared" si="8"/>
        <v>168.5413388977617</v>
      </c>
      <c r="I82" s="22">
        <f t="shared" si="5"/>
        <v>1173.4283420415968</v>
      </c>
      <c r="J82" s="4">
        <v>3.0000000000000001E-3</v>
      </c>
      <c r="K82" s="4">
        <f t="shared" si="6"/>
        <v>1034.7069989562497</v>
      </c>
    </row>
    <row r="83" spans="2:11" x14ac:dyDescent="0.35">
      <c r="B83" s="4">
        <v>43</v>
      </c>
      <c r="C83" s="4">
        <v>1700.9578571769</v>
      </c>
      <c r="D83" s="22">
        <f t="shared" si="2"/>
        <v>10130.175493326087</v>
      </c>
      <c r="E83" s="4">
        <f t="shared" si="3"/>
        <v>15.114329947062515</v>
      </c>
      <c r="F83" s="4">
        <f t="shared" si="7"/>
        <v>0.16666666666666666</v>
      </c>
      <c r="G83" s="4">
        <f t="shared" si="4"/>
        <v>3035.0255673251331</v>
      </c>
      <c r="H83" s="4">
        <f t="shared" si="8"/>
        <v>168.61253151806295</v>
      </c>
      <c r="I83" s="22">
        <f t="shared" si="5"/>
        <v>1165.4551786301702</v>
      </c>
      <c r="J83" s="4">
        <v>3.0000000000000001E-3</v>
      </c>
      <c r="K83" s="4">
        <f t="shared" si="6"/>
        <v>1024.6026058952659</v>
      </c>
    </row>
    <row r="84" spans="2:11" x14ac:dyDescent="0.35">
      <c r="B84" s="4">
        <v>44</v>
      </c>
      <c r="C84" s="4">
        <v>1713.31677784356</v>
      </c>
      <c r="D84" s="22">
        <f t="shared" si="2"/>
        <v>10155.129688948633</v>
      </c>
      <c r="E84" s="4">
        <f t="shared" si="3"/>
        <v>24.954195622545512</v>
      </c>
      <c r="F84" s="4">
        <f t="shared" si="7"/>
        <v>0.16666666666666666</v>
      </c>
      <c r="G84" s="4">
        <f t="shared" si="4"/>
        <v>3037.7457888500385</v>
      </c>
      <c r="H84" s="4">
        <f t="shared" si="8"/>
        <v>168.76365493611323</v>
      </c>
      <c r="I84" s="22">
        <f t="shared" si="5"/>
        <v>1155.6653560703653</v>
      </c>
      <c r="J84" s="4">
        <v>3.0000000000000001E-3</v>
      </c>
      <c r="K84" s="4">
        <f t="shared" si="6"/>
        <v>1012.9570736119106</v>
      </c>
    </row>
    <row r="85" spans="2:11" x14ac:dyDescent="0.35">
      <c r="B85" s="4">
        <v>45</v>
      </c>
      <c r="C85" s="4">
        <v>1727.9299351322925</v>
      </c>
      <c r="D85" s="22">
        <f t="shared" si="2"/>
        <v>10190.538009256154</v>
      </c>
      <c r="E85" s="4">
        <f t="shared" si="3"/>
        <v>35.408320307520398</v>
      </c>
      <c r="F85" s="4">
        <f t="shared" si="7"/>
        <v>0.16666666666666666</v>
      </c>
      <c r="G85" s="4">
        <f t="shared" si="4"/>
        <v>3042.2334030442516</v>
      </c>
      <c r="H85" s="4">
        <f t="shared" si="8"/>
        <v>169.01296683579176</v>
      </c>
      <c r="I85" s="22">
        <f t="shared" si="5"/>
        <v>1145.2905010761674</v>
      </c>
      <c r="J85" s="4">
        <v>3.0000000000000001E-3</v>
      </c>
      <c r="K85" s="4">
        <f t="shared" si="6"/>
        <v>1000.8607837277738</v>
      </c>
    </row>
    <row r="86" spans="2:11" x14ac:dyDescent="0.35">
      <c r="B86" s="4">
        <v>46</v>
      </c>
      <c r="C86" s="4">
        <v>1741.9783121241528</v>
      </c>
      <c r="D86" s="22">
        <f t="shared" si="2"/>
        <v>10234.093319837615</v>
      </c>
      <c r="E86" s="4">
        <f t="shared" si="3"/>
        <v>43.555310581460617</v>
      </c>
      <c r="F86" s="4">
        <f t="shared" si="7"/>
        <v>0.16666666666666666</v>
      </c>
      <c r="G86" s="4">
        <f t="shared" si="4"/>
        <v>3048.5934623296844</v>
      </c>
      <c r="H86" s="4">
        <f t="shared" si="8"/>
        <v>169.36630346276024</v>
      </c>
      <c r="I86" s="22">
        <f t="shared" si="5"/>
        <v>1137.2488467427713</v>
      </c>
      <c r="J86" s="4">
        <v>3.0000000000000001E-3</v>
      </c>
      <c r="K86" s="4">
        <f t="shared" si="6"/>
        <v>990.86066030560039</v>
      </c>
    </row>
    <row r="87" spans="2:11" x14ac:dyDescent="0.35">
      <c r="B87" s="4">
        <v>47</v>
      </c>
      <c r="C87" s="4">
        <v>1749.2900372810918</v>
      </c>
      <c r="D87" s="22">
        <f t="shared" si="2"/>
        <v>10277.70113714577</v>
      </c>
      <c r="E87" s="4">
        <f t="shared" si="3"/>
        <v>43.607817308155973</v>
      </c>
      <c r="F87" s="4">
        <f t="shared" si="7"/>
        <v>0.16666666666666666</v>
      </c>
      <c r="G87" s="4">
        <f t="shared" si="4"/>
        <v>3056.4047764651532</v>
      </c>
      <c r="H87" s="4">
        <f t="shared" si="8"/>
        <v>169.80026535917517</v>
      </c>
      <c r="I87" s="22">
        <f t="shared" si="5"/>
        <v>1137.3144738248861</v>
      </c>
      <c r="J87" s="4">
        <v>3.0000000000000001E-3</v>
      </c>
      <c r="K87" s="4">
        <f t="shared" si="6"/>
        <v>987.95397784874001</v>
      </c>
    </row>
    <row r="88" spans="2:11" x14ac:dyDescent="0.35">
      <c r="B88" s="4">
        <v>48</v>
      </c>
      <c r="C88" s="4">
        <v>1738.0456135445625</v>
      </c>
      <c r="D88" s="22">
        <f t="shared" si="2"/>
        <v>10302.796561166038</v>
      </c>
      <c r="E88" s="4">
        <f t="shared" si="3"/>
        <v>25.095424020267501</v>
      </c>
      <c r="F88" s="4">
        <f t="shared" si="7"/>
        <v>0.16666666666666666</v>
      </c>
      <c r="G88" s="4">
        <f t="shared" si="4"/>
        <v>3064.2121968653237</v>
      </c>
      <c r="H88" s="4">
        <f t="shared" si="8"/>
        <v>170.23401093696242</v>
      </c>
      <c r="I88" s="22">
        <f t="shared" si="5"/>
        <v>1155.9325723837987</v>
      </c>
      <c r="J88" s="4">
        <v>3.0000000000000001E-3</v>
      </c>
      <c r="K88" s="4">
        <f t="shared" si="6"/>
        <v>1001.1236399418486</v>
      </c>
    </row>
    <row r="89" spans="2:11" x14ac:dyDescent="0.35">
      <c r="B89" s="4">
        <v>49</v>
      </c>
      <c r="C89" s="4">
        <v>1687.1708985478911</v>
      </c>
      <c r="D89" s="22">
        <f t="shared" si="2"/>
        <v>10272.83469951959</v>
      </c>
      <c r="E89" s="4">
        <f t="shared" si="3"/>
        <v>-29.961861646448597</v>
      </c>
      <c r="F89" s="4">
        <f t="shared" si="7"/>
        <v>0.16666666666666666</v>
      </c>
      <c r="G89" s="4">
        <f t="shared" si="4"/>
        <v>3068.6992038314893</v>
      </c>
      <c r="H89" s="4">
        <f t="shared" si="8"/>
        <v>170.48328910174939</v>
      </c>
      <c r="I89" s="22">
        <f t="shared" si="5"/>
        <v>1211.0450161818487</v>
      </c>
      <c r="J89" s="4">
        <v>3.0000000000000001E-3</v>
      </c>
      <c r="K89" s="4">
        <f t="shared" si="6"/>
        <v>1045.7179642161423</v>
      </c>
    </row>
    <row r="90" spans="2:11" x14ac:dyDescent="0.35">
      <c r="B90" s="4">
        <v>50</v>
      </c>
      <c r="C90" s="4">
        <v>1560.5683752383652</v>
      </c>
      <c r="D90" s="22">
        <f t="shared" si="2"/>
        <v>10121.263958171357</v>
      </c>
      <c r="E90" s="4">
        <f t="shared" si="3"/>
        <v>-151.57074134823301</v>
      </c>
      <c r="F90" s="4">
        <f t="shared" si="7"/>
        <v>0.16666666666666666</v>
      </c>
      <c r="G90" s="4">
        <f t="shared" si="4"/>
        <v>3063.3415813585566</v>
      </c>
      <c r="H90" s="4">
        <f t="shared" si="8"/>
        <v>170.18564340880869</v>
      </c>
      <c r="I90" s="22">
        <f t="shared" si="5"/>
        <v>1332.5875627113828</v>
      </c>
      <c r="J90" s="4">
        <v>3.0000000000000001E-3</v>
      </c>
      <c r="K90" s="4">
        <f t="shared" si="6"/>
        <v>1147.2263264196836</v>
      </c>
    </row>
    <row r="91" spans="2:11" x14ac:dyDescent="0.35">
      <c r="B91" s="4">
        <v>51</v>
      </c>
      <c r="C91" s="4">
        <v>1297.5175689328203</v>
      </c>
      <c r="D91" s="22">
        <f t="shared" si="2"/>
        <v>9731.904200742285</v>
      </c>
      <c r="E91" s="4">
        <f t="shared" si="3"/>
        <v>-389.35975742907249</v>
      </c>
      <c r="F91" s="4">
        <f t="shared" si="7"/>
        <v>0.16666666666666666</v>
      </c>
      <c r="G91" s="4">
        <f t="shared" si="4"/>
        <v>3036.1421200937862</v>
      </c>
      <c r="H91" s="4">
        <f t="shared" si="8"/>
        <v>168.67456222743255</v>
      </c>
      <c r="I91" s="22">
        <f t="shared" si="5"/>
        <v>1569.9499889335334</v>
      </c>
      <c r="J91" s="4">
        <v>3.0000000000000001E-3</v>
      </c>
      <c r="K91" s="4">
        <f t="shared" si="6"/>
        <v>1347.5293527769952</v>
      </c>
    </row>
    <row r="92" spans="2:11" x14ac:dyDescent="0.35">
      <c r="B92" s="4">
        <v>52</v>
      </c>
      <c r="C92" s="4">
        <v>795.48509493289362</v>
      </c>
      <c r="D92" s="22">
        <f t="shared" si="2"/>
        <v>8905.4052622181316</v>
      </c>
      <c r="E92" s="4">
        <f t="shared" si="3"/>
        <v>-826.4989385241538</v>
      </c>
      <c r="F92" s="4">
        <f t="shared" si="7"/>
        <v>0.16666666666666666</v>
      </c>
      <c r="G92" s="4">
        <f t="shared" si="4"/>
        <v>2965.5137438771417</v>
      </c>
      <c r="H92" s="4">
        <f t="shared" si="8"/>
        <v>164.75076354873008</v>
      </c>
      <c r="I92" s="22">
        <f t="shared" si="5"/>
        <v>2005.2778853955181</v>
      </c>
      <c r="J92" s="4">
        <v>3.0000000000000001E-3</v>
      </c>
      <c r="K92" s="4">
        <f t="shared" si="6"/>
        <v>1716.0346281087027</v>
      </c>
    </row>
    <row r="93" spans="2:11" x14ac:dyDescent="0.35">
      <c r="B93" s="4">
        <v>53</v>
      </c>
      <c r="C93" s="4">
        <v>0</v>
      </c>
      <c r="D93" s="22">
        <f t="shared" si="2"/>
        <v>7421.1710518484433</v>
      </c>
      <c r="E93" s="4">
        <f t="shared" si="3"/>
        <v>-1484.2342103696885</v>
      </c>
      <c r="F93" s="4">
        <f t="shared" si="7"/>
        <v>0.16666666666666666</v>
      </c>
      <c r="G93" s="4">
        <f t="shared" si="4"/>
        <v>2811.7289907526119</v>
      </c>
      <c r="H93" s="4">
        <f t="shared" si="8"/>
        <v>156.20716615292287</v>
      </c>
      <c r="I93" s="22">
        <f t="shared" si="5"/>
        <v>2655.5218245996889</v>
      </c>
      <c r="J93" s="4">
        <v>3.0000000000000001E-3</v>
      </c>
      <c r="K93" s="4">
        <f t="shared" si="6"/>
        <v>2265.6896720485033</v>
      </c>
    </row>
    <row r="94" spans="2:11" x14ac:dyDescent="0.35">
      <c r="B94" s="4">
        <v>54</v>
      </c>
      <c r="C94" s="4">
        <v>0</v>
      </c>
      <c r="D94" s="22">
        <f t="shared" si="2"/>
        <v>6184.3092098737034</v>
      </c>
      <c r="E94" s="4">
        <f t="shared" si="3"/>
        <v>-1236.8618419747404</v>
      </c>
      <c r="F94" s="4">
        <f t="shared" si="7"/>
        <v>0.16666666666666666</v>
      </c>
      <c r="G94" s="4">
        <f t="shared" si="4"/>
        <v>2520.3723769827238</v>
      </c>
      <c r="H94" s="4">
        <f t="shared" si="8"/>
        <v>140.02068761015133</v>
      </c>
      <c r="I94" s="22">
        <f t="shared" si="5"/>
        <v>2380.3516893725723</v>
      </c>
      <c r="J94" s="4">
        <v>3.0000000000000001E-3</v>
      </c>
      <c r="K94" s="4">
        <f t="shared" si="6"/>
        <v>2024.8401526938303</v>
      </c>
    </row>
    <row r="95" spans="2:11" x14ac:dyDescent="0.35">
      <c r="B95" s="4">
        <v>55</v>
      </c>
      <c r="C95" s="4">
        <v>0</v>
      </c>
      <c r="D95" s="22">
        <f t="shared" si="2"/>
        <v>5153.5910082280861</v>
      </c>
      <c r="E95" s="4">
        <f t="shared" si="3"/>
        <v>-1030.7182016456172</v>
      </c>
      <c r="F95" s="4">
        <f t="shared" si="7"/>
        <v>0.16666666666666666</v>
      </c>
      <c r="G95" s="4">
        <f t="shared" si="4"/>
        <v>2259.206680142117</v>
      </c>
      <c r="H95" s="4">
        <f t="shared" si="8"/>
        <v>125.51148223011761</v>
      </c>
      <c r="I95" s="22">
        <f t="shared" si="5"/>
        <v>2133.6951979119995</v>
      </c>
      <c r="J95" s="4">
        <v>3.0000000000000001E-3</v>
      </c>
      <c r="K95" s="4">
        <f t="shared" si="6"/>
        <v>1809.5936502434693</v>
      </c>
    </row>
    <row r="96" spans="2:11" x14ac:dyDescent="0.35">
      <c r="B96" s="4">
        <v>56</v>
      </c>
      <c r="C96" s="4">
        <v>0</v>
      </c>
      <c r="D96" s="22">
        <f t="shared" si="2"/>
        <v>4294.6591735234051</v>
      </c>
      <c r="E96" s="4">
        <f t="shared" si="3"/>
        <v>-858.93183470468102</v>
      </c>
      <c r="F96" s="4">
        <f t="shared" si="7"/>
        <v>0.16666666666666666</v>
      </c>
      <c r="G96" s="4">
        <f t="shared" si="4"/>
        <v>2025.1034609850217</v>
      </c>
      <c r="H96" s="4">
        <f t="shared" si="8"/>
        <v>112.5057478325012</v>
      </c>
      <c r="I96" s="22">
        <f t="shared" si="5"/>
        <v>1912.5977131525206</v>
      </c>
      <c r="J96" s="4">
        <v>3.0000000000000001E-3</v>
      </c>
      <c r="K96" s="4">
        <f t="shared" si="6"/>
        <v>1617.2284882068047</v>
      </c>
    </row>
    <row r="97" spans="1:11" x14ac:dyDescent="0.35">
      <c r="B97" s="4">
        <v>57</v>
      </c>
      <c r="C97" s="4">
        <v>0</v>
      </c>
      <c r="D97" s="22">
        <f t="shared" si="2"/>
        <v>3578.8826446028379</v>
      </c>
      <c r="E97" s="4">
        <f t="shared" si="3"/>
        <v>-715.77652892056744</v>
      </c>
      <c r="F97" s="4">
        <f t="shared" si="7"/>
        <v>0.16666666666666666</v>
      </c>
      <c r="G97" s="4">
        <f t="shared" si="4"/>
        <v>1815.2584549880735</v>
      </c>
      <c r="H97" s="4">
        <f t="shared" si="8"/>
        <v>100.84769194378185</v>
      </c>
      <c r="I97" s="22">
        <f t="shared" si="5"/>
        <v>1714.4107630442916</v>
      </c>
      <c r="J97" s="4">
        <v>3.0000000000000001E-3</v>
      </c>
      <c r="K97" s="4">
        <f t="shared" si="6"/>
        <v>1445.3123123612741</v>
      </c>
    </row>
    <row r="98" spans="1:11" x14ac:dyDescent="0.35">
      <c r="B98" s="4">
        <v>58</v>
      </c>
      <c r="C98" s="4">
        <v>0</v>
      </c>
      <c r="D98" s="22">
        <f t="shared" si="2"/>
        <v>2982.4022038356984</v>
      </c>
      <c r="E98" s="4">
        <f t="shared" si="3"/>
        <v>-596.48044076713961</v>
      </c>
      <c r="F98" s="4">
        <f t="shared" si="7"/>
        <v>0.16666666666666666</v>
      </c>
      <c r="G98" s="4">
        <f t="shared" si="4"/>
        <v>1627.1579807596133</v>
      </c>
      <c r="H98" s="4">
        <f t="shared" si="8"/>
        <v>90.397665597756287</v>
      </c>
      <c r="I98" s="22">
        <f t="shared" si="5"/>
        <v>1536.7603151618571</v>
      </c>
      <c r="J98" s="4">
        <v>3.0000000000000001E-3</v>
      </c>
      <c r="K98" s="4">
        <f t="shared" si="6"/>
        <v>1291.6713349387726</v>
      </c>
    </row>
    <row r="99" spans="1:11" x14ac:dyDescent="0.35">
      <c r="B99" s="4">
        <v>59</v>
      </c>
      <c r="C99" s="4">
        <v>-5.6843418860808015E-14</v>
      </c>
      <c r="D99" s="22">
        <f t="shared" si="2"/>
        <v>2485.3351698630818</v>
      </c>
      <c r="E99" s="4">
        <f t="shared" si="3"/>
        <v>-497.06703397261646</v>
      </c>
      <c r="F99" s="4">
        <f t="shared" si="7"/>
        <v>0.16666666666666666</v>
      </c>
      <c r="G99" s="4">
        <f t="shared" si="4"/>
        <v>1458.5488292724101</v>
      </c>
      <c r="H99" s="4">
        <f t="shared" si="8"/>
        <v>81.030490515133891</v>
      </c>
      <c r="I99" s="22">
        <f t="shared" si="5"/>
        <v>1377.5183387572763</v>
      </c>
      <c r="J99" s="4">
        <v>3.0000000000000001E-3</v>
      </c>
      <c r="K99" s="4">
        <f t="shared" si="6"/>
        <v>1154.3628482460938</v>
      </c>
    </row>
    <row r="100" spans="1:11" x14ac:dyDescent="0.35">
      <c r="A100" s="8"/>
      <c r="B100" s="4">
        <v>60</v>
      </c>
      <c r="C100" s="4">
        <v>0</v>
      </c>
      <c r="D100" s="22">
        <f t="shared" si="2"/>
        <v>2071.1126415525682</v>
      </c>
      <c r="E100" s="4">
        <f t="shared" si="3"/>
        <v>-414.22252831051361</v>
      </c>
      <c r="F100" s="4">
        <f t="shared" si="7"/>
        <v>0.16666666666666666</v>
      </c>
      <c r="G100" s="4">
        <f t="shared" si="4"/>
        <v>1307.411273230392</v>
      </c>
      <c r="H100" s="4">
        <f t="shared" si="8"/>
        <v>72.633959623910656</v>
      </c>
      <c r="I100" s="22">
        <f>G100-H100-C100</f>
        <v>1234.7773136064814</v>
      </c>
      <c r="J100" s="4">
        <v>3.0000000000000001E-3</v>
      </c>
      <c r="K100" s="4">
        <f t="shared" si="6"/>
        <v>1031.6506601689046</v>
      </c>
    </row>
    <row r="101" spans="1:1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22">
        <f>SUM(K41:K100)</f>
        <v>59971.096387992424</v>
      </c>
    </row>
    <row r="102" spans="1:11" x14ac:dyDescent="0.35">
      <c r="E102" s="8"/>
      <c r="F102" s="8"/>
      <c r="G102" s="8"/>
      <c r="H102" s="8"/>
      <c r="I102" s="15"/>
      <c r="J102" s="8"/>
      <c r="K102" s="8"/>
    </row>
    <row r="103" spans="1:1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s="8" customFormat="1" x14ac:dyDescent="0.35"/>
    <row r="105" spans="1:11" s="8" customFormat="1" ht="21" x14ac:dyDescent="0.5">
      <c r="B105" s="36" t="s">
        <v>33</v>
      </c>
    </row>
    <row r="106" spans="1:11" s="8" customFormat="1" x14ac:dyDescent="0.35">
      <c r="D106" s="35"/>
      <c r="E106" s="35"/>
    </row>
    <row r="107" spans="1:11" s="8" customFormat="1" x14ac:dyDescent="0.35"/>
    <row r="108" spans="1:11" s="8" customFormat="1" x14ac:dyDescent="0.35"/>
    <row r="109" spans="1:11" s="8" customFormat="1" x14ac:dyDescent="0.35"/>
    <row r="110" spans="1:11" s="8" customFormat="1" x14ac:dyDescent="0.35"/>
    <row r="111" spans="1:11" s="8" customFormat="1" x14ac:dyDescent="0.35"/>
    <row r="112" spans="1:11" s="8" customFormat="1" x14ac:dyDescent="0.35"/>
    <row r="113" spans="2:21" s="8" customFormat="1" x14ac:dyDescent="0.35">
      <c r="B113" s="34" t="s">
        <v>0</v>
      </c>
      <c r="C113" s="34" t="s">
        <v>18</v>
      </c>
      <c r="D113" s="34" t="s">
        <v>36</v>
      </c>
      <c r="E113" s="34" t="s">
        <v>25</v>
      </c>
      <c r="F113" s="34" t="s">
        <v>20</v>
      </c>
      <c r="G113" s="34" t="s">
        <v>21</v>
      </c>
      <c r="H113" s="34" t="s">
        <v>22</v>
      </c>
      <c r="I113" s="34" t="s">
        <v>37</v>
      </c>
      <c r="J113" s="34" t="s">
        <v>32</v>
      </c>
      <c r="K113" s="34" t="s">
        <v>24</v>
      </c>
    </row>
    <row r="114" spans="2:21" s="8" customFormat="1" x14ac:dyDescent="0.35">
      <c r="B114" s="4">
        <v>0</v>
      </c>
      <c r="C114" s="4"/>
      <c r="D114" s="22">
        <f>100*$C$26+10*$C$27+$C$28</f>
        <v>1383</v>
      </c>
      <c r="E114" s="4"/>
      <c r="F114" s="4"/>
      <c r="G114" s="4"/>
      <c r="H114" s="4"/>
      <c r="I114" s="22"/>
      <c r="J114" s="4"/>
      <c r="K114" s="4"/>
    </row>
    <row r="115" spans="2:21" s="8" customFormat="1" x14ac:dyDescent="0.35">
      <c r="B115" s="4">
        <v>1</v>
      </c>
      <c r="C115" s="4">
        <v>868.66229374906266</v>
      </c>
      <c r="D115" s="22">
        <f>D114+E115</f>
        <v>2021.1622937490627</v>
      </c>
      <c r="E115" s="4">
        <f>C115-D114*F115</f>
        <v>638.16229374906266</v>
      </c>
      <c r="F115" s="4">
        <f t="shared" ref="F115:F146" si="9">1/(5+$C$32)</f>
        <v>0.16666666666666666</v>
      </c>
      <c r="G115" s="4">
        <f>$C$26*D114^(0.6)</f>
        <v>919.76007573430161</v>
      </c>
      <c r="H115" s="4">
        <f t="shared" ref="H115:H146" si="10">(1/(5+$C$33))*G115</f>
        <v>51.097781985238974</v>
      </c>
      <c r="I115" s="22">
        <f>G115-H115-C115</f>
        <v>0</v>
      </c>
      <c r="J115" s="4">
        <v>3.0000000000000001E-3</v>
      </c>
      <c r="K115" s="4">
        <f>I115/(1+J115)^B115</f>
        <v>0</v>
      </c>
    </row>
    <row r="116" spans="2:21" s="8" customFormat="1" x14ac:dyDescent="0.35">
      <c r="B116" s="4">
        <v>2</v>
      </c>
      <c r="C116" s="4">
        <v>1090.732804094765</v>
      </c>
      <c r="D116" s="22">
        <f t="shared" ref="D116:D174" si="11">D115+E116</f>
        <v>2775.0347155523173</v>
      </c>
      <c r="E116" s="4">
        <f t="shared" ref="E116:E174" si="12">C116-D115*F116</f>
        <v>753.87242180325461</v>
      </c>
      <c r="F116" s="4">
        <f t="shared" si="9"/>
        <v>0.16666666666666666</v>
      </c>
      <c r="G116" s="4">
        <f t="shared" ref="G116:G174" si="13">$C$26*D115^(0.6)</f>
        <v>1154.89355727681</v>
      </c>
      <c r="H116" s="4">
        <f t="shared" si="10"/>
        <v>64.160753182044999</v>
      </c>
      <c r="I116" s="22">
        <f t="shared" ref="I116:I119" si="14">G116-H116-C116</f>
        <v>0</v>
      </c>
      <c r="J116" s="4">
        <v>3.0000000000000001E-3</v>
      </c>
      <c r="K116" s="4">
        <f t="shared" ref="K116:K174" si="15">I116/(1+J116)^B116</f>
        <v>0</v>
      </c>
    </row>
    <row r="117" spans="2:21" s="8" customFormat="1" x14ac:dyDescent="0.35">
      <c r="B117" s="4">
        <v>3</v>
      </c>
      <c r="C117" s="4">
        <v>1319.2245194455263</v>
      </c>
      <c r="D117" s="22">
        <f t="shared" si="11"/>
        <v>3631.7534490724574</v>
      </c>
      <c r="E117" s="4">
        <f t="shared" si="12"/>
        <v>856.71873352014018</v>
      </c>
      <c r="F117" s="4">
        <f t="shared" si="9"/>
        <v>0.16666666666666666</v>
      </c>
      <c r="G117" s="4">
        <f t="shared" si="13"/>
        <v>1396.8259617658514</v>
      </c>
      <c r="H117" s="4">
        <f t="shared" si="10"/>
        <v>77.601442320325077</v>
      </c>
      <c r="I117" s="22">
        <f t="shared" si="14"/>
        <v>0</v>
      </c>
      <c r="J117" s="4">
        <v>3.0000000000000001E-3</v>
      </c>
      <c r="K117" s="4">
        <f t="shared" si="15"/>
        <v>0</v>
      </c>
    </row>
    <row r="118" spans="2:21" s="8" customFormat="1" x14ac:dyDescent="0.35">
      <c r="B118" s="4">
        <v>4</v>
      </c>
      <c r="C118" s="4">
        <v>1550.3418726913033</v>
      </c>
      <c r="D118" s="22">
        <f t="shared" si="11"/>
        <v>4576.8030802516842</v>
      </c>
      <c r="E118" s="4">
        <f t="shared" si="12"/>
        <v>945.04963117922705</v>
      </c>
      <c r="F118" s="4">
        <f t="shared" si="9"/>
        <v>0.16666666666666666</v>
      </c>
      <c r="G118" s="4">
        <f t="shared" si="13"/>
        <v>1641.5384534378504</v>
      </c>
      <c r="H118" s="4">
        <f t="shared" si="10"/>
        <v>91.196580746547241</v>
      </c>
      <c r="I118" s="22">
        <f t="shared" si="14"/>
        <v>0</v>
      </c>
      <c r="J118" s="4">
        <v>3.0000000000000001E-3</v>
      </c>
      <c r="K118" s="4">
        <f t="shared" si="15"/>
        <v>0</v>
      </c>
    </row>
    <row r="119" spans="2:21" s="8" customFormat="1" x14ac:dyDescent="0.35">
      <c r="B119" s="4">
        <v>5</v>
      </c>
      <c r="C119" s="4">
        <v>1781.1274569088757</v>
      </c>
      <c r="D119" s="22">
        <f t="shared" si="11"/>
        <v>5595.1300237852793</v>
      </c>
      <c r="E119" s="4">
        <f t="shared" si="12"/>
        <v>1018.3269435335951</v>
      </c>
      <c r="F119" s="4">
        <f t="shared" si="9"/>
        <v>0.16666666666666666</v>
      </c>
      <c r="G119" s="4">
        <f t="shared" si="13"/>
        <v>1885.8996602564566</v>
      </c>
      <c r="H119" s="4">
        <f t="shared" si="10"/>
        <v>104.77220334758091</v>
      </c>
      <c r="I119" s="22">
        <f t="shared" si="14"/>
        <v>0</v>
      </c>
      <c r="J119" s="4">
        <v>3.0000000000000001E-3</v>
      </c>
      <c r="K119" s="4">
        <f t="shared" si="15"/>
        <v>0</v>
      </c>
    </row>
    <row r="120" spans="2:21" s="8" customFormat="1" x14ac:dyDescent="0.35">
      <c r="B120" s="4">
        <v>6</v>
      </c>
      <c r="C120" s="4">
        <v>2009.2953185627218</v>
      </c>
      <c r="D120" s="22">
        <f t="shared" si="11"/>
        <v>6671.9036717171211</v>
      </c>
      <c r="E120" s="4">
        <f t="shared" si="12"/>
        <v>1076.7736479318419</v>
      </c>
      <c r="F120" s="4">
        <f t="shared" si="9"/>
        <v>0.16666666666666666</v>
      </c>
      <c r="G120" s="4">
        <f t="shared" si="13"/>
        <v>2127.4891608311173</v>
      </c>
      <c r="H120" s="4">
        <f t="shared" si="10"/>
        <v>118.1938422683954</v>
      </c>
      <c r="I120" s="22">
        <f>G120-H120-C120</f>
        <v>0</v>
      </c>
      <c r="J120" s="4">
        <v>3.0000000000000001E-3</v>
      </c>
      <c r="K120" s="4">
        <f t="shared" si="15"/>
        <v>0</v>
      </c>
    </row>
    <row r="121" spans="2:21" s="8" customFormat="1" x14ac:dyDescent="0.35">
      <c r="B121" s="4">
        <v>7</v>
      </c>
      <c r="C121" s="4">
        <v>2233.0966638682366</v>
      </c>
      <c r="D121" s="22">
        <f t="shared" si="11"/>
        <v>7793.0163902991708</v>
      </c>
      <c r="E121" s="4">
        <f t="shared" si="12"/>
        <v>1121.1127185820499</v>
      </c>
      <c r="F121" s="4">
        <f t="shared" si="9"/>
        <v>0.16666666666666666</v>
      </c>
      <c r="G121" s="4">
        <f t="shared" si="13"/>
        <v>2364.4552911546034</v>
      </c>
      <c r="H121" s="4">
        <f t="shared" si="10"/>
        <v>131.35862728636684</v>
      </c>
      <c r="I121" s="22">
        <f t="shared" ref="I121:I173" si="16">G121-H121-C121</f>
        <v>0</v>
      </c>
      <c r="J121" s="4">
        <v>3.0000000000000001E-3</v>
      </c>
      <c r="K121" s="4">
        <f t="shared" si="15"/>
        <v>0</v>
      </c>
    </row>
    <row r="122" spans="2:21" x14ac:dyDescent="0.35">
      <c r="B122" s="4">
        <v>8</v>
      </c>
      <c r="C122" s="4">
        <v>2451.2128017473437</v>
      </c>
      <c r="D122" s="22">
        <f t="shared" si="11"/>
        <v>8945.3931269966524</v>
      </c>
      <c r="E122" s="4">
        <f t="shared" si="12"/>
        <v>1152.3767366974821</v>
      </c>
      <c r="F122" s="4">
        <f t="shared" si="9"/>
        <v>0.16666666666666666</v>
      </c>
      <c r="G122" s="4">
        <f t="shared" si="13"/>
        <v>2595.4017900854228</v>
      </c>
      <c r="H122" s="4">
        <f t="shared" si="10"/>
        <v>144.18898833807904</v>
      </c>
      <c r="I122" s="22">
        <f t="shared" si="16"/>
        <v>0</v>
      </c>
      <c r="J122" s="4">
        <v>3.0000000000000001E-3</v>
      </c>
      <c r="K122" s="4">
        <f t="shared" si="15"/>
        <v>0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35">
      <c r="B123" s="4">
        <v>9</v>
      </c>
      <c r="C123" s="4">
        <v>2503.2672140007794</v>
      </c>
      <c r="D123" s="22">
        <f t="shared" si="11"/>
        <v>9957.7614864979896</v>
      </c>
      <c r="E123" s="4">
        <f t="shared" si="12"/>
        <v>1012.3683595013374</v>
      </c>
      <c r="F123" s="4">
        <f t="shared" si="9"/>
        <v>0.16666666666666666</v>
      </c>
      <c r="G123" s="4">
        <f t="shared" si="13"/>
        <v>2819.2974914441747</v>
      </c>
      <c r="H123" s="4">
        <f t="shared" si="10"/>
        <v>156.62763841356525</v>
      </c>
      <c r="I123" s="22">
        <f t="shared" si="16"/>
        <v>159.40263902982997</v>
      </c>
      <c r="J123" s="4">
        <v>3.0000000000000001E-3</v>
      </c>
      <c r="K123" s="4">
        <f t="shared" si="15"/>
        <v>155.16262204781876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35">
      <c r="B124" s="4">
        <v>10</v>
      </c>
      <c r="C124" s="4">
        <v>1904.379728342079</v>
      </c>
      <c r="D124" s="22">
        <f t="shared" si="11"/>
        <v>10202.514300423736</v>
      </c>
      <c r="E124" s="4">
        <f t="shared" si="12"/>
        <v>244.75281392574743</v>
      </c>
      <c r="F124" s="4">
        <f t="shared" si="9"/>
        <v>0.16666666666666666</v>
      </c>
      <c r="G124" s="4">
        <f t="shared" si="13"/>
        <v>3006.6181706657026</v>
      </c>
      <c r="H124" s="4">
        <f t="shared" si="10"/>
        <v>167.03434281476123</v>
      </c>
      <c r="I124" s="22">
        <f t="shared" si="16"/>
        <v>935.20409950886233</v>
      </c>
      <c r="J124" s="4">
        <v>3.0000000000000001E-3</v>
      </c>
      <c r="K124" s="4">
        <f t="shared" si="15"/>
        <v>907.60540115127424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35">
      <c r="B125" s="4">
        <v>11</v>
      </c>
      <c r="C125" s="4">
        <v>1698.9392459273151</v>
      </c>
      <c r="D125" s="22">
        <f t="shared" si="11"/>
        <v>10201.034496280428</v>
      </c>
      <c r="E125" s="4">
        <f t="shared" si="12"/>
        <v>-1.4798041433075468</v>
      </c>
      <c r="F125" s="4">
        <f t="shared" si="9"/>
        <v>0.16666666666666666</v>
      </c>
      <c r="G125" s="4">
        <f t="shared" si="13"/>
        <v>3050.7426481245229</v>
      </c>
      <c r="H125" s="4">
        <f t="shared" si="10"/>
        <v>169.4857026735846</v>
      </c>
      <c r="I125" s="22">
        <f t="shared" si="16"/>
        <v>1182.3176995236233</v>
      </c>
      <c r="J125" s="4">
        <v>3.0000000000000001E-3</v>
      </c>
      <c r="K125" s="4">
        <f t="shared" si="15"/>
        <v>1143.9944773031687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35">
      <c r="B126" s="4">
        <v>12</v>
      </c>
      <c r="C126" s="4">
        <v>1651.0716161423068</v>
      </c>
      <c r="D126" s="22">
        <f t="shared" si="11"/>
        <v>10151.933696375998</v>
      </c>
      <c r="E126" s="4">
        <f t="shared" si="12"/>
        <v>-49.100799904431142</v>
      </c>
      <c r="F126" s="4">
        <f t="shared" si="9"/>
        <v>0.16666666666666666</v>
      </c>
      <c r="G126" s="4">
        <f t="shared" si="13"/>
        <v>3050.4771469482666</v>
      </c>
      <c r="H126" s="4">
        <f t="shared" si="10"/>
        <v>169.47095260823701</v>
      </c>
      <c r="I126" s="22">
        <f t="shared" si="16"/>
        <v>1229.9345781977229</v>
      </c>
      <c r="J126" s="4">
        <v>3.0000000000000001E-3</v>
      </c>
      <c r="K126" s="4">
        <f t="shared" si="15"/>
        <v>1186.5083943527129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35">
      <c r="B127" s="4">
        <v>13</v>
      </c>
      <c r="C127" s="4">
        <v>1656.1680339125735</v>
      </c>
      <c r="D127" s="22">
        <f t="shared" si="11"/>
        <v>10116.112780892572</v>
      </c>
      <c r="E127" s="4">
        <f t="shared" si="12"/>
        <v>-35.820915483426006</v>
      </c>
      <c r="F127" s="4">
        <f t="shared" si="9"/>
        <v>0.16666666666666666</v>
      </c>
      <c r="G127" s="4">
        <f t="shared" si="13"/>
        <v>3041.658901226313</v>
      </c>
      <c r="H127" s="4">
        <f t="shared" si="10"/>
        <v>168.9810500681285</v>
      </c>
      <c r="I127" s="22">
        <f t="shared" si="16"/>
        <v>1216.5098172456112</v>
      </c>
      <c r="J127" s="4">
        <v>3.0000000000000001E-3</v>
      </c>
      <c r="K127" s="4">
        <f t="shared" si="15"/>
        <v>1170.0474886152147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35">
      <c r="B128" s="4">
        <v>14</v>
      </c>
      <c r="C128" s="4">
        <v>1671.3204435432551</v>
      </c>
      <c r="D128" s="22">
        <f t="shared" si="11"/>
        <v>10101.414427620399</v>
      </c>
      <c r="E128" s="4">
        <f t="shared" si="12"/>
        <v>-14.698353272173563</v>
      </c>
      <c r="F128" s="4">
        <f t="shared" si="9"/>
        <v>0.16666666666666666</v>
      </c>
      <c r="G128" s="4">
        <f t="shared" si="13"/>
        <v>3035.2148861810829</v>
      </c>
      <c r="H128" s="4">
        <f t="shared" si="10"/>
        <v>168.62304923228237</v>
      </c>
      <c r="I128" s="22">
        <f t="shared" si="16"/>
        <v>1195.2713934055453</v>
      </c>
      <c r="J128" s="4">
        <v>3.0000000000000001E-3</v>
      </c>
      <c r="K128" s="4">
        <f t="shared" si="15"/>
        <v>1146.1816818050904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35">
      <c r="B129" s="4">
        <v>15</v>
      </c>
      <c r="C129" s="4">
        <v>1682.4741354564715</v>
      </c>
      <c r="D129" s="22">
        <f t="shared" si="11"/>
        <v>10100.319491806804</v>
      </c>
      <c r="E129" s="4">
        <f t="shared" si="12"/>
        <v>-1.0949358135949296</v>
      </c>
      <c r="F129" s="4">
        <f t="shared" si="9"/>
        <v>0.16666666666666666</v>
      </c>
      <c r="G129" s="4">
        <f t="shared" si="13"/>
        <v>3032.5680809580776</v>
      </c>
      <c r="H129" s="4">
        <f t="shared" si="10"/>
        <v>168.47600449767097</v>
      </c>
      <c r="I129" s="22">
        <f t="shared" si="16"/>
        <v>1181.6179410039351</v>
      </c>
      <c r="J129" s="4">
        <v>3.0000000000000001E-3</v>
      </c>
      <c r="K129" s="4">
        <f t="shared" si="15"/>
        <v>1129.699876099776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35">
      <c r="B130" s="4">
        <v>16</v>
      </c>
      <c r="C130" s="4">
        <v>1687.8565059811194</v>
      </c>
      <c r="D130" s="22">
        <f t="shared" si="11"/>
        <v>10104.789415820123</v>
      </c>
      <c r="E130" s="4">
        <f t="shared" si="12"/>
        <v>4.4699240133188596</v>
      </c>
      <c r="F130" s="4">
        <f t="shared" si="9"/>
        <v>0.16666666666666666</v>
      </c>
      <c r="G130" s="4">
        <f t="shared" si="13"/>
        <v>3032.3708488133884</v>
      </c>
      <c r="H130" s="4">
        <f t="shared" si="10"/>
        <v>168.46504715629933</v>
      </c>
      <c r="I130" s="22">
        <f t="shared" si="16"/>
        <v>1176.0492956759695</v>
      </c>
      <c r="J130" s="4">
        <v>3.0000000000000001E-3</v>
      </c>
      <c r="K130" s="4">
        <f t="shared" si="15"/>
        <v>1121.0128679464381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35">
      <c r="B131" s="4">
        <v>17</v>
      </c>
      <c r="C131" s="4">
        <v>1689.7860342003314</v>
      </c>
      <c r="D131" s="22">
        <f t="shared" si="11"/>
        <v>10110.443880717101</v>
      </c>
      <c r="E131" s="4">
        <f t="shared" si="12"/>
        <v>5.6544648969775153</v>
      </c>
      <c r="F131" s="4">
        <f t="shared" si="9"/>
        <v>0.16666666666666666</v>
      </c>
      <c r="G131" s="4">
        <f t="shared" si="13"/>
        <v>3033.1759679674769</v>
      </c>
      <c r="H131" s="4">
        <f t="shared" si="10"/>
        <v>168.50977599819316</v>
      </c>
      <c r="I131" s="22">
        <f t="shared" si="16"/>
        <v>1174.8801577689524</v>
      </c>
      <c r="J131" s="4">
        <v>3.0000000000000001E-3</v>
      </c>
      <c r="K131" s="4">
        <f t="shared" si="15"/>
        <v>1116.5487966399871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35">
      <c r="B132" s="4">
        <v>18</v>
      </c>
      <c r="C132" s="4">
        <v>1690.9771944498045</v>
      </c>
      <c r="D132" s="22">
        <f t="shared" si="11"/>
        <v>10116.347095047389</v>
      </c>
      <c r="E132" s="4">
        <f t="shared" si="12"/>
        <v>5.9032143302877103</v>
      </c>
      <c r="F132" s="4">
        <f t="shared" si="9"/>
        <v>0.16666666666666666</v>
      </c>
      <c r="G132" s="4">
        <f t="shared" si="13"/>
        <v>3034.1942416209104</v>
      </c>
      <c r="H132" s="4">
        <f t="shared" si="10"/>
        <v>168.56634675671722</v>
      </c>
      <c r="I132" s="22">
        <f t="shared" si="16"/>
        <v>1174.6507004143884</v>
      </c>
      <c r="J132" s="4">
        <v>3.0000000000000001E-3</v>
      </c>
      <c r="K132" s="4">
        <f t="shared" si="15"/>
        <v>1112.9917562932148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35">
      <c r="B133" s="4">
        <v>19</v>
      </c>
      <c r="C133" s="4">
        <v>1693.1711202901772</v>
      </c>
      <c r="D133" s="22">
        <f t="shared" si="11"/>
        <v>10123.460366163003</v>
      </c>
      <c r="E133" s="4">
        <f t="shared" si="12"/>
        <v>7.113271115612406</v>
      </c>
      <c r="F133" s="4">
        <f t="shared" si="9"/>
        <v>0.16666666666666666</v>
      </c>
      <c r="G133" s="4">
        <f t="shared" si="13"/>
        <v>3035.2570678292068</v>
      </c>
      <c r="H133" s="4">
        <f t="shared" si="10"/>
        <v>168.62539265717814</v>
      </c>
      <c r="I133" s="22">
        <f t="shared" si="16"/>
        <v>1173.4605548818515</v>
      </c>
      <c r="J133" s="4">
        <v>3.0000000000000001E-3</v>
      </c>
      <c r="K133" s="4">
        <f t="shared" si="15"/>
        <v>1108.538467645767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35">
      <c r="B134" s="4">
        <v>20</v>
      </c>
      <c r="C134" s="4">
        <v>1696.8743553861457</v>
      </c>
      <c r="D134" s="22">
        <f t="shared" si="11"/>
        <v>10133.091327188647</v>
      </c>
      <c r="E134" s="4">
        <f t="shared" si="12"/>
        <v>9.6309610256453198</v>
      </c>
      <c r="F134" s="4">
        <f t="shared" si="9"/>
        <v>0.16666666666666666</v>
      </c>
      <c r="G134" s="4">
        <f t="shared" si="13"/>
        <v>3036.5374255088022</v>
      </c>
      <c r="H134" s="4">
        <f t="shared" si="10"/>
        <v>168.69652363937789</v>
      </c>
      <c r="I134" s="22">
        <f t="shared" si="16"/>
        <v>1170.9665464832785</v>
      </c>
      <c r="J134" s="4">
        <v>3.0000000000000001E-3</v>
      </c>
      <c r="K134" s="4">
        <f t="shared" si="15"/>
        <v>1102.8738196149613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35">
      <c r="B135" s="4">
        <v>21</v>
      </c>
      <c r="C135" s="4">
        <v>1701.5593759749206</v>
      </c>
      <c r="D135" s="22">
        <f t="shared" si="11"/>
        <v>10145.802148632127</v>
      </c>
      <c r="E135" s="4">
        <f t="shared" si="12"/>
        <v>12.710821443479517</v>
      </c>
      <c r="F135" s="4">
        <f t="shared" si="9"/>
        <v>0.16666666666666666</v>
      </c>
      <c r="G135" s="4">
        <f t="shared" si="13"/>
        <v>3038.2703830511191</v>
      </c>
      <c r="H135" s="4">
        <f t="shared" si="10"/>
        <v>168.7927990583955</v>
      </c>
      <c r="I135" s="22">
        <f t="shared" si="16"/>
        <v>1167.9182080178032</v>
      </c>
      <c r="J135" s="4">
        <v>3.0000000000000001E-3</v>
      </c>
      <c r="K135" s="4">
        <f t="shared" si="15"/>
        <v>1096.7126068716727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35">
      <c r="B136" s="4">
        <v>22</v>
      </c>
      <c r="C136" s="4">
        <v>1705.9846394807355</v>
      </c>
      <c r="D136" s="22">
        <f t="shared" si="11"/>
        <v>10160.819763340842</v>
      </c>
      <c r="E136" s="4">
        <f t="shared" si="12"/>
        <v>15.017614708714518</v>
      </c>
      <c r="F136" s="4">
        <f t="shared" si="9"/>
        <v>0.16666666666666666</v>
      </c>
      <c r="G136" s="4">
        <f t="shared" si="13"/>
        <v>3040.5565104415682</v>
      </c>
      <c r="H136" s="4">
        <f t="shared" si="10"/>
        <v>168.91980613564266</v>
      </c>
      <c r="I136" s="22">
        <f t="shared" si="16"/>
        <v>1165.6520648251899</v>
      </c>
      <c r="J136" s="4">
        <v>3.0000000000000001E-3</v>
      </c>
      <c r="K136" s="4">
        <f t="shared" si="15"/>
        <v>1091.3106937458267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35">
      <c r="B137" s="4">
        <v>23</v>
      </c>
      <c r="C137" s="4">
        <v>1708.5087429564715</v>
      </c>
      <c r="D137" s="22">
        <f t="shared" si="11"/>
        <v>10175.858545740506</v>
      </c>
      <c r="E137" s="4">
        <f t="shared" si="12"/>
        <v>15.038782399664569</v>
      </c>
      <c r="F137" s="4">
        <f t="shared" si="9"/>
        <v>0.16666666666666666</v>
      </c>
      <c r="G137" s="4">
        <f t="shared" si="13"/>
        <v>3043.2560543868335</v>
      </c>
      <c r="H137" s="4">
        <f t="shared" si="10"/>
        <v>169.06978079926853</v>
      </c>
      <c r="I137" s="22">
        <f t="shared" si="16"/>
        <v>1165.6775306310933</v>
      </c>
      <c r="J137" s="4">
        <v>3.0000000000000001E-3</v>
      </c>
      <c r="K137" s="4">
        <f t="shared" si="15"/>
        <v>1088.0703244548527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35">
      <c r="B138" s="4">
        <v>24</v>
      </c>
      <c r="C138" s="4">
        <v>1705.9752001132645</v>
      </c>
      <c r="D138" s="22">
        <f t="shared" si="11"/>
        <v>10185.857321563686</v>
      </c>
      <c r="E138" s="4">
        <f t="shared" si="12"/>
        <v>9.9987758231802673</v>
      </c>
      <c r="F138" s="4">
        <f t="shared" si="9"/>
        <v>0.16666666666666666</v>
      </c>
      <c r="G138" s="4">
        <f t="shared" si="13"/>
        <v>3045.957804539953</v>
      </c>
      <c r="H138" s="4">
        <f t="shared" si="10"/>
        <v>169.21987802999737</v>
      </c>
      <c r="I138" s="22">
        <f t="shared" si="16"/>
        <v>1170.7627263966913</v>
      </c>
      <c r="J138" s="4">
        <v>3.0000000000000001E-3</v>
      </c>
      <c r="K138" s="4">
        <f t="shared" si="15"/>
        <v>1089.5483186518327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35">
      <c r="B139" s="4">
        <v>25</v>
      </c>
      <c r="C139" s="4">
        <v>1703.5430303829817</v>
      </c>
      <c r="D139" s="22">
        <f t="shared" si="11"/>
        <v>10191.757465019387</v>
      </c>
      <c r="E139" s="4">
        <f t="shared" si="12"/>
        <v>5.9001434557007997</v>
      </c>
      <c r="F139" s="4">
        <f t="shared" si="9"/>
        <v>0.16666666666666666</v>
      </c>
      <c r="G139" s="4">
        <f t="shared" si="13"/>
        <v>3047.7532225888935</v>
      </c>
      <c r="H139" s="4">
        <f t="shared" si="10"/>
        <v>169.31962347716075</v>
      </c>
      <c r="I139" s="22">
        <f t="shared" si="16"/>
        <v>1174.8905687287511</v>
      </c>
      <c r="J139" s="4">
        <v>3.0000000000000001E-3</v>
      </c>
      <c r="K139" s="4">
        <f t="shared" si="15"/>
        <v>1090.119459129126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35">
      <c r="B140" s="4">
        <v>26</v>
      </c>
      <c r="C140" s="4">
        <v>1696.7320824896201</v>
      </c>
      <c r="D140" s="22">
        <f t="shared" si="11"/>
        <v>10189.863303339109</v>
      </c>
      <c r="E140" s="4">
        <f t="shared" si="12"/>
        <v>-1.894161680277648</v>
      </c>
      <c r="F140" s="4">
        <f t="shared" si="9"/>
        <v>0.16666666666666666</v>
      </c>
      <c r="G140" s="4">
        <f t="shared" si="13"/>
        <v>3048.8123439566207</v>
      </c>
      <c r="H140" s="4">
        <f t="shared" si="10"/>
        <v>169.37846355314559</v>
      </c>
      <c r="I140" s="22">
        <f t="shared" si="16"/>
        <v>1182.701797913855</v>
      </c>
      <c r="J140" s="4">
        <v>3.0000000000000001E-3</v>
      </c>
      <c r="K140" s="4">
        <f t="shared" si="15"/>
        <v>1094.0848353056249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35">
      <c r="B141" s="4">
        <v>27</v>
      </c>
      <c r="C141" s="4">
        <v>1689.8194912787503</v>
      </c>
      <c r="D141" s="22">
        <f t="shared" si="11"/>
        <v>10181.372244061342</v>
      </c>
      <c r="E141" s="4">
        <f t="shared" si="12"/>
        <v>-8.4910592777678175</v>
      </c>
      <c r="F141" s="4">
        <f t="shared" si="9"/>
        <v>0.16666666666666666</v>
      </c>
      <c r="G141" s="4">
        <f t="shared" si="13"/>
        <v>3048.4723540260497</v>
      </c>
      <c r="H141" s="4">
        <f t="shared" si="10"/>
        <v>169.35957522366942</v>
      </c>
      <c r="I141" s="22">
        <f t="shared" si="16"/>
        <v>1189.2932875236302</v>
      </c>
      <c r="J141" s="4">
        <v>3.0000000000000001E-3</v>
      </c>
      <c r="K141" s="4">
        <f t="shared" si="15"/>
        <v>1096.8917653711082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35">
      <c r="B142" s="4">
        <v>28</v>
      </c>
      <c r="C142" s="4">
        <v>1687.7269738114467</v>
      </c>
      <c r="D142" s="22">
        <f t="shared" si="11"/>
        <v>10172.203843862564</v>
      </c>
      <c r="E142" s="4">
        <f t="shared" si="12"/>
        <v>-9.1684001987769079</v>
      </c>
      <c r="F142" s="4">
        <f t="shared" si="9"/>
        <v>0.16666666666666666</v>
      </c>
      <c r="G142" s="4">
        <f t="shared" si="13"/>
        <v>3046.9479523192822</v>
      </c>
      <c r="H142" s="4">
        <f t="shared" si="10"/>
        <v>169.27488623996013</v>
      </c>
      <c r="I142" s="22">
        <f t="shared" si="16"/>
        <v>1189.9460922678752</v>
      </c>
      <c r="J142" s="4">
        <v>3.0000000000000001E-3</v>
      </c>
      <c r="K142" s="4">
        <f t="shared" si="15"/>
        <v>1094.2112171395515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35">
      <c r="B143" s="4">
        <v>29</v>
      </c>
      <c r="C143" s="4">
        <v>1695.7341114717062</v>
      </c>
      <c r="D143" s="22">
        <f t="shared" si="11"/>
        <v>10172.570648023842</v>
      </c>
      <c r="E143" s="4">
        <f t="shared" si="12"/>
        <v>0.36680416127887838</v>
      </c>
      <c r="F143" s="4">
        <f t="shared" si="9"/>
        <v>0.16666666666666666</v>
      </c>
      <c r="G143" s="4">
        <f t="shared" si="13"/>
        <v>3045.3013763426834</v>
      </c>
      <c r="H143" s="4">
        <f t="shared" si="10"/>
        <v>169.18340979681574</v>
      </c>
      <c r="I143" s="22">
        <f t="shared" si="16"/>
        <v>1180.3838550741614</v>
      </c>
      <c r="J143" s="4">
        <v>3.0000000000000001E-3</v>
      </c>
      <c r="K143" s="4">
        <f t="shared" si="15"/>
        <v>1082.1717764279347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35">
      <c r="B144" s="4">
        <v>30</v>
      </c>
      <c r="C144" s="4">
        <v>1716.5164978649377</v>
      </c>
      <c r="D144" s="22">
        <f t="shared" si="11"/>
        <v>10193.658704551473</v>
      </c>
      <c r="E144" s="4">
        <f t="shared" si="12"/>
        <v>21.08805652763067</v>
      </c>
      <c r="F144" s="4">
        <f t="shared" si="9"/>
        <v>0.16666666666666666</v>
      </c>
      <c r="G144" s="4">
        <f t="shared" si="13"/>
        <v>3045.3672630184833</v>
      </c>
      <c r="H144" s="4">
        <f t="shared" si="10"/>
        <v>169.18707016769352</v>
      </c>
      <c r="I144" s="22">
        <f t="shared" si="16"/>
        <v>1159.6636949858521</v>
      </c>
      <c r="J144" s="4">
        <v>3.0000000000000001E-3</v>
      </c>
      <c r="K144" s="4">
        <f t="shared" si="15"/>
        <v>1059.9956195063914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35">
      <c r="B145" s="4">
        <v>31</v>
      </c>
      <c r="C145" s="4">
        <v>1742.665055253568</v>
      </c>
      <c r="D145" s="22">
        <f t="shared" si="11"/>
        <v>10237.380642379796</v>
      </c>
      <c r="E145" s="4">
        <f t="shared" si="12"/>
        <v>43.721937828322552</v>
      </c>
      <c r="F145" s="4">
        <f t="shared" si="9"/>
        <v>0.16666666666666666</v>
      </c>
      <c r="G145" s="4">
        <f t="shared" si="13"/>
        <v>3049.1535789003556</v>
      </c>
      <c r="H145" s="4">
        <f t="shared" si="10"/>
        <v>169.39742105001974</v>
      </c>
      <c r="I145" s="22">
        <f t="shared" si="16"/>
        <v>1137.091102596768</v>
      </c>
      <c r="J145" s="4">
        <v>3.0000000000000001E-3</v>
      </c>
      <c r="K145" s="4">
        <f t="shared" si="15"/>
        <v>1036.2542808947262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35">
      <c r="B146" s="4">
        <v>32</v>
      </c>
      <c r="C146" s="4">
        <v>1741.2726635235736</v>
      </c>
      <c r="D146" s="22">
        <f t="shared" si="11"/>
        <v>10272.42319884007</v>
      </c>
      <c r="E146" s="4">
        <f t="shared" si="12"/>
        <v>35.042556460274227</v>
      </c>
      <c r="F146" s="4">
        <f t="shared" si="9"/>
        <v>0.16666666666666666</v>
      </c>
      <c r="G146" s="4">
        <f t="shared" si="13"/>
        <v>3056.9937925684303</v>
      </c>
      <c r="H146" s="4">
        <f t="shared" si="10"/>
        <v>169.8329884760239</v>
      </c>
      <c r="I146" s="22">
        <f t="shared" si="16"/>
        <v>1145.888140568833</v>
      </c>
      <c r="J146" s="4">
        <v>3.0000000000000001E-3</v>
      </c>
      <c r="K146" s="4">
        <f t="shared" si="15"/>
        <v>1041.1477574951759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35">
      <c r="B147" s="4">
        <v>33</v>
      </c>
      <c r="C147" s="4">
        <v>1624.1497858969583</v>
      </c>
      <c r="D147" s="22">
        <f t="shared" si="11"/>
        <v>10184.502451597016</v>
      </c>
      <c r="E147" s="4">
        <f t="shared" si="12"/>
        <v>-87.920747243053256</v>
      </c>
      <c r="F147" s="4">
        <f t="shared" ref="F147:F174" si="17">1/(5+$C$32)</f>
        <v>0.16666666666666666</v>
      </c>
      <c r="G147" s="4">
        <f t="shared" si="13"/>
        <v>3063.2679554931574</v>
      </c>
      <c r="H147" s="4">
        <f t="shared" ref="H147:H178" si="18">(1/(5+$C$33))*G147</f>
        <v>170.18155308295317</v>
      </c>
      <c r="I147" s="22">
        <f t="shared" si="16"/>
        <v>1268.936616513246</v>
      </c>
      <c r="J147" s="4">
        <v>3.0000000000000001E-3</v>
      </c>
      <c r="K147" s="4">
        <f t="shared" si="15"/>
        <v>1149.5004349068427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35">
      <c r="B148" s="4">
        <v>34</v>
      </c>
      <c r="C148" s="4">
        <v>1189.8235213400751</v>
      </c>
      <c r="D148" s="22">
        <f t="shared" si="11"/>
        <v>9676.9088976709227</v>
      </c>
      <c r="E148" s="4">
        <f t="shared" si="12"/>
        <v>-507.59355392609427</v>
      </c>
      <c r="F148" s="4">
        <f t="shared" si="17"/>
        <v>0.16666666666666666</v>
      </c>
      <c r="G148" s="4">
        <f t="shared" si="13"/>
        <v>3047.5099783119258</v>
      </c>
      <c r="H148" s="4">
        <f t="shared" si="18"/>
        <v>169.3061099062181</v>
      </c>
      <c r="I148" s="22">
        <f t="shared" si="16"/>
        <v>1688.3803470656328</v>
      </c>
      <c r="J148" s="4">
        <v>3.0000000000000001E-3</v>
      </c>
      <c r="K148" s="4">
        <f t="shared" si="15"/>
        <v>1524.8901727086215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35">
      <c r="B149" s="4">
        <v>35</v>
      </c>
      <c r="C149" s="4">
        <v>0</v>
      </c>
      <c r="D149" s="22">
        <f t="shared" si="11"/>
        <v>8064.0907480591022</v>
      </c>
      <c r="E149" s="4">
        <f t="shared" si="12"/>
        <v>-1612.8181496118204</v>
      </c>
      <c r="F149" s="4">
        <f t="shared" si="17"/>
        <v>0.16666666666666666</v>
      </c>
      <c r="G149" s="4">
        <f t="shared" si="13"/>
        <v>2955.4474216391036</v>
      </c>
      <c r="H149" s="4">
        <f t="shared" si="18"/>
        <v>164.19152342439463</v>
      </c>
      <c r="I149" s="22">
        <f t="shared" si="16"/>
        <v>2791.2558982147088</v>
      </c>
      <c r="J149" s="4">
        <v>3.0000000000000001E-3</v>
      </c>
      <c r="K149" s="4">
        <f t="shared" si="15"/>
        <v>2513.4311783846906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ht="15" thickBot="1" x14ac:dyDescent="0.4">
      <c r="B150" s="39">
        <v>36</v>
      </c>
      <c r="C150" s="39">
        <v>0</v>
      </c>
      <c r="D150" s="40">
        <f t="shared" si="11"/>
        <v>6720.075623382585</v>
      </c>
      <c r="E150" s="39">
        <f t="shared" si="12"/>
        <v>-1344.015124676517</v>
      </c>
      <c r="F150" s="39">
        <f t="shared" si="17"/>
        <v>0.16666666666666666</v>
      </c>
      <c r="G150" s="39">
        <f t="shared" si="13"/>
        <v>2649.198435418984</v>
      </c>
      <c r="H150" s="39">
        <f t="shared" si="18"/>
        <v>147.17769085661021</v>
      </c>
      <c r="I150" s="40">
        <f t="shared" si="16"/>
        <v>2502.0207445623737</v>
      </c>
      <c r="J150" s="39">
        <v>3.0000000000000001E-3</v>
      </c>
      <c r="K150" s="39">
        <f t="shared" si="15"/>
        <v>2246.246003506938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35">
      <c r="B151" s="37">
        <v>37</v>
      </c>
      <c r="C151" s="37">
        <v>2242.7566781764535</v>
      </c>
      <c r="D151" s="38">
        <f t="shared" si="11"/>
        <v>7842.8196976619411</v>
      </c>
      <c r="E151" s="37">
        <f t="shared" si="12"/>
        <v>1122.744074279356</v>
      </c>
      <c r="F151" s="37">
        <f t="shared" si="17"/>
        <v>0.16666666666666666</v>
      </c>
      <c r="G151" s="37">
        <f t="shared" si="13"/>
        <v>2374.6835415985979</v>
      </c>
      <c r="H151" s="37">
        <f t="shared" si="18"/>
        <v>131.92686342214432</v>
      </c>
      <c r="I151" s="38">
        <f t="shared" si="16"/>
        <v>0</v>
      </c>
      <c r="J151" s="37">
        <v>5.0000000000000001E-3</v>
      </c>
      <c r="K151" s="37">
        <f t="shared" si="15"/>
        <v>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35">
      <c r="B152" s="4">
        <v>38</v>
      </c>
      <c r="C152" s="4">
        <v>2460.5998935071711</v>
      </c>
      <c r="D152" s="22">
        <f t="shared" si="11"/>
        <v>8996.2829748921213</v>
      </c>
      <c r="E152" s="4">
        <f t="shared" si="12"/>
        <v>1153.4632772301811</v>
      </c>
      <c r="F152" s="4">
        <f t="shared" si="17"/>
        <v>0.16666666666666666</v>
      </c>
      <c r="G152" s="4">
        <f t="shared" si="13"/>
        <v>2605.3410637134753</v>
      </c>
      <c r="H152" s="4">
        <f t="shared" si="18"/>
        <v>144.74117020630416</v>
      </c>
      <c r="I152" s="22">
        <f t="shared" si="16"/>
        <v>0</v>
      </c>
      <c r="J152" s="4">
        <v>5.0000000000000001E-3</v>
      </c>
      <c r="K152" s="4">
        <f t="shared" si="15"/>
        <v>0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35">
      <c r="B153" s="4">
        <v>39</v>
      </c>
      <c r="C153" s="4">
        <v>2145.0298197576144</v>
      </c>
      <c r="D153" s="22">
        <f t="shared" si="11"/>
        <v>9641.9322988343829</v>
      </c>
      <c r="E153" s="4">
        <f t="shared" si="12"/>
        <v>645.64932394226093</v>
      </c>
      <c r="F153" s="4">
        <f t="shared" si="17"/>
        <v>0.16666666666666666</v>
      </c>
      <c r="G153" s="4">
        <f t="shared" si="13"/>
        <v>2828.9098678496539</v>
      </c>
      <c r="H153" s="4">
        <f t="shared" si="18"/>
        <v>157.16165932498077</v>
      </c>
      <c r="I153" s="22">
        <f t="shared" si="16"/>
        <v>526.71838876705851</v>
      </c>
      <c r="J153" s="37">
        <v>5.0000000000000001E-3</v>
      </c>
      <c r="K153" s="4">
        <f t="shared" si="15"/>
        <v>433.6127783780056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35">
      <c r="B154" s="4">
        <v>40</v>
      </c>
      <c r="C154" s="4">
        <v>1806.3675360627724</v>
      </c>
      <c r="D154" s="22">
        <f t="shared" si="11"/>
        <v>9841.3111184247573</v>
      </c>
      <c r="E154" s="4">
        <f t="shared" si="12"/>
        <v>199.37881959037531</v>
      </c>
      <c r="F154" s="4">
        <f t="shared" si="17"/>
        <v>0.16666666666666666</v>
      </c>
      <c r="G154" s="4">
        <f t="shared" si="13"/>
        <v>2949.0334095453804</v>
      </c>
      <c r="H154" s="4">
        <f t="shared" si="18"/>
        <v>163.8351894191878</v>
      </c>
      <c r="I154" s="22">
        <f t="shared" si="16"/>
        <v>978.83068406342022</v>
      </c>
      <c r="J154" s="4">
        <v>5.0000000000000001E-3</v>
      </c>
      <c r="K154" s="4">
        <f t="shared" si="15"/>
        <v>801.79825134193334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35">
      <c r="B155" s="4">
        <v>41</v>
      </c>
      <c r="C155" s="4">
        <v>1683.848274819579</v>
      </c>
      <c r="D155" s="22">
        <f t="shared" si="11"/>
        <v>9884.9408735068773</v>
      </c>
      <c r="E155" s="4">
        <f t="shared" si="12"/>
        <v>43.629755082119573</v>
      </c>
      <c r="F155" s="4">
        <f t="shared" si="17"/>
        <v>0.16666666666666666</v>
      </c>
      <c r="G155" s="4">
        <f t="shared" si="13"/>
        <v>2985.4721416784705</v>
      </c>
      <c r="H155" s="4">
        <f t="shared" si="18"/>
        <v>165.85956342658167</v>
      </c>
      <c r="I155" s="22">
        <f t="shared" si="16"/>
        <v>1135.7643034323098</v>
      </c>
      <c r="J155" s="37">
        <v>5.0000000000000001E-3</v>
      </c>
      <c r="K155" s="4">
        <f t="shared" si="15"/>
        <v>925.72007712844788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35">
      <c r="B156" s="4">
        <v>42</v>
      </c>
      <c r="C156" s="4">
        <v>1654.363597225356</v>
      </c>
      <c r="D156" s="22">
        <f t="shared" si="11"/>
        <v>9891.8143251477541</v>
      </c>
      <c r="E156" s="4">
        <f t="shared" si="12"/>
        <v>6.8734516408765103</v>
      </c>
      <c r="F156" s="4">
        <f t="shared" si="17"/>
        <v>0.16666666666666666</v>
      </c>
      <c r="G156" s="4">
        <f t="shared" si="13"/>
        <v>2993.4064603136294</v>
      </c>
      <c r="H156" s="4">
        <f t="shared" si="18"/>
        <v>166.30035890631274</v>
      </c>
      <c r="I156" s="22">
        <f t="shared" si="16"/>
        <v>1172.7425041819606</v>
      </c>
      <c r="J156" s="4">
        <v>5.0000000000000001E-3</v>
      </c>
      <c r="K156" s="4">
        <f t="shared" si="15"/>
        <v>951.10413974519486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35">
      <c r="B157" s="4">
        <v>43</v>
      </c>
      <c r="C157" s="4">
        <v>1657.02917363285</v>
      </c>
      <c r="D157" s="22">
        <f t="shared" si="11"/>
        <v>9900.2077779226456</v>
      </c>
      <c r="E157" s="4">
        <f t="shared" si="12"/>
        <v>8.3934527748911023</v>
      </c>
      <c r="F157" s="4">
        <f t="shared" si="17"/>
        <v>0.16666666666666666</v>
      </c>
      <c r="G157" s="4">
        <f t="shared" si="13"/>
        <v>2994.6551581694016</v>
      </c>
      <c r="H157" s="4">
        <f t="shared" si="18"/>
        <v>166.3697310094112</v>
      </c>
      <c r="I157" s="22">
        <f t="shared" si="16"/>
        <v>1171.2562535271404</v>
      </c>
      <c r="J157" s="37">
        <v>5.0000000000000001E-3</v>
      </c>
      <c r="K157" s="4">
        <f t="shared" si="15"/>
        <v>945.17291326399788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35">
      <c r="B158" s="4">
        <v>44</v>
      </c>
      <c r="C158" s="4">
        <v>1664.4359555502047</v>
      </c>
      <c r="D158" s="22">
        <f t="shared" si="11"/>
        <v>9914.6091038190752</v>
      </c>
      <c r="E158" s="4">
        <f t="shared" si="12"/>
        <v>14.401325896430535</v>
      </c>
      <c r="F158" s="4">
        <f t="shared" si="17"/>
        <v>0.16666666666666666</v>
      </c>
      <c r="G158" s="4">
        <f t="shared" si="13"/>
        <v>2996.1795235824184</v>
      </c>
      <c r="H158" s="4">
        <f t="shared" si="18"/>
        <v>166.45441797680101</v>
      </c>
      <c r="I158" s="22">
        <f t="shared" si="16"/>
        <v>1165.2891500554128</v>
      </c>
      <c r="J158" s="4">
        <v>5.0000000000000001E-3</v>
      </c>
      <c r="K158" s="4">
        <f t="shared" si="15"/>
        <v>935.67922199114673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35">
      <c r="B159" s="4">
        <v>45</v>
      </c>
      <c r="C159" s="4">
        <v>1667.8207154798774</v>
      </c>
      <c r="D159" s="22">
        <f t="shared" si="11"/>
        <v>9929.9949686624404</v>
      </c>
      <c r="E159" s="4">
        <f t="shared" si="12"/>
        <v>15.385864843364971</v>
      </c>
      <c r="F159" s="4">
        <f t="shared" si="17"/>
        <v>0.16666666666666666</v>
      </c>
      <c r="G159" s="4">
        <f t="shared" si="13"/>
        <v>2998.7937967731705</v>
      </c>
      <c r="H159" s="4">
        <f t="shared" si="18"/>
        <v>166.59965537628725</v>
      </c>
      <c r="I159" s="22">
        <f t="shared" si="16"/>
        <v>1164.373425917006</v>
      </c>
      <c r="J159" s="37">
        <v>5.0000000000000001E-3</v>
      </c>
      <c r="K159" s="4">
        <f t="shared" si="15"/>
        <v>930.29247084670862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35">
      <c r="B160" s="4">
        <v>46</v>
      </c>
      <c r="C160" s="4">
        <v>1668.4603194933047</v>
      </c>
      <c r="D160" s="22">
        <f t="shared" si="11"/>
        <v>9943.4561267120043</v>
      </c>
      <c r="E160" s="4">
        <f t="shared" si="12"/>
        <v>13.461158049564801</v>
      </c>
      <c r="F160" s="4">
        <f t="shared" si="17"/>
        <v>0.16666666666666666</v>
      </c>
      <c r="G160" s="4">
        <f t="shared" si="13"/>
        <v>3001.5851156765211</v>
      </c>
      <c r="H160" s="4">
        <f t="shared" si="18"/>
        <v>166.75472864869562</v>
      </c>
      <c r="I160" s="22">
        <f t="shared" si="16"/>
        <v>1166.3700675345208</v>
      </c>
      <c r="J160" s="4">
        <v>5.0000000000000001E-3</v>
      </c>
      <c r="K160" s="4">
        <f t="shared" si="15"/>
        <v>927.25145836416402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21" x14ac:dyDescent="0.35">
      <c r="B161" s="4">
        <v>47</v>
      </c>
      <c r="C161" s="4">
        <v>1671.3249028523876</v>
      </c>
      <c r="D161" s="22">
        <f t="shared" si="11"/>
        <v>9957.5383417790581</v>
      </c>
      <c r="E161" s="4">
        <f t="shared" si="12"/>
        <v>14.082215067053539</v>
      </c>
      <c r="F161" s="4">
        <f t="shared" si="17"/>
        <v>0.16666666666666666</v>
      </c>
      <c r="G161" s="4">
        <f t="shared" si="13"/>
        <v>3004.0258337691944</v>
      </c>
      <c r="H161" s="4">
        <f t="shared" si="18"/>
        <v>166.89032409828857</v>
      </c>
      <c r="I161" s="22">
        <f t="shared" si="16"/>
        <v>1165.8106068185182</v>
      </c>
      <c r="J161" s="37">
        <v>5.0000000000000001E-3</v>
      </c>
      <c r="K161" s="4">
        <f t="shared" si="15"/>
        <v>922.19571463518548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2:21" x14ac:dyDescent="0.35">
      <c r="B162" s="4">
        <v>48</v>
      </c>
      <c r="C162" s="4">
        <v>1677.7682055182599</v>
      </c>
      <c r="D162" s="22">
        <f t="shared" si="11"/>
        <v>9975.7168236674752</v>
      </c>
      <c r="E162" s="4">
        <f t="shared" si="12"/>
        <v>18.178481888417082</v>
      </c>
      <c r="F162" s="4">
        <f t="shared" si="17"/>
        <v>0.16666666666666666</v>
      </c>
      <c r="G162" s="4">
        <f t="shared" si="13"/>
        <v>3006.5777450756045</v>
      </c>
      <c r="H162" s="4">
        <f t="shared" si="18"/>
        <v>167.03209694864469</v>
      </c>
      <c r="I162" s="22">
        <f t="shared" si="16"/>
        <v>1161.7774426086999</v>
      </c>
      <c r="J162" s="4">
        <v>5.0000000000000001E-3</v>
      </c>
      <c r="K162" s="4">
        <f t="shared" si="15"/>
        <v>914.43317911271947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2:21" x14ac:dyDescent="0.35">
      <c r="B163" s="4">
        <v>49</v>
      </c>
      <c r="C163" s="4">
        <v>1673.5295712736497</v>
      </c>
      <c r="D163" s="22">
        <f t="shared" si="11"/>
        <v>9986.6269243298793</v>
      </c>
      <c r="E163" s="4">
        <f t="shared" si="12"/>
        <v>10.91010066240392</v>
      </c>
      <c r="F163" s="4">
        <f t="shared" si="17"/>
        <v>0.16666666666666666</v>
      </c>
      <c r="G163" s="4">
        <f t="shared" si="13"/>
        <v>3009.8698286339172</v>
      </c>
      <c r="H163" s="4">
        <f t="shared" si="18"/>
        <v>167.21499047966205</v>
      </c>
      <c r="I163" s="22">
        <f t="shared" si="16"/>
        <v>1169.1252668806055</v>
      </c>
      <c r="J163" s="37">
        <v>5.0000000000000001E-3</v>
      </c>
      <c r="K163" s="4">
        <f t="shared" si="15"/>
        <v>915.63844768365641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2:21" x14ac:dyDescent="0.35">
      <c r="B164" s="4">
        <v>50</v>
      </c>
      <c r="C164" s="4">
        <v>1606.4672774979415</v>
      </c>
      <c r="D164" s="22">
        <f t="shared" si="11"/>
        <v>9928.6563811061751</v>
      </c>
      <c r="E164" s="4">
        <f t="shared" si="12"/>
        <v>-57.970543223704908</v>
      </c>
      <c r="F164" s="4">
        <f t="shared" si="17"/>
        <v>0.16666666666666666</v>
      </c>
      <c r="G164" s="4">
        <f t="shared" si="13"/>
        <v>3011.8444719181416</v>
      </c>
      <c r="H164" s="4">
        <f t="shared" si="18"/>
        <v>167.3246928843412</v>
      </c>
      <c r="I164" s="22">
        <f t="shared" si="16"/>
        <v>1238.0525015358587</v>
      </c>
      <c r="J164" s="4">
        <v>5.0000000000000001E-3</v>
      </c>
      <c r="K164" s="4">
        <f t="shared" si="15"/>
        <v>964.79706621100286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2:21" x14ac:dyDescent="0.35">
      <c r="B165" s="4">
        <v>51</v>
      </c>
      <c r="C165" s="4">
        <v>1343.8947426227264</v>
      </c>
      <c r="D165" s="22">
        <f t="shared" si="11"/>
        <v>9617.7750602112064</v>
      </c>
      <c r="E165" s="4">
        <f t="shared" si="12"/>
        <v>-310.88132089496935</v>
      </c>
      <c r="F165" s="4">
        <f t="shared" si="17"/>
        <v>0.16666666666666666</v>
      </c>
      <c r="G165" s="4">
        <f t="shared" si="13"/>
        <v>3001.3423365314038</v>
      </c>
      <c r="H165" s="4">
        <f t="shared" si="18"/>
        <v>166.74124091841131</v>
      </c>
      <c r="I165" s="22">
        <f t="shared" si="16"/>
        <v>1490.7063529902662</v>
      </c>
      <c r="J165" s="37">
        <v>5.0000000000000001E-3</v>
      </c>
      <c r="K165" s="4">
        <f t="shared" si="15"/>
        <v>1155.9071569547714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2:21" x14ac:dyDescent="0.35">
      <c r="B166" s="4">
        <v>52</v>
      </c>
      <c r="C166" s="4">
        <v>585.49732919368455</v>
      </c>
      <c r="D166" s="22">
        <f t="shared" si="11"/>
        <v>8600.30987936969</v>
      </c>
      <c r="E166" s="4">
        <f t="shared" si="12"/>
        <v>-1017.4651808415164</v>
      </c>
      <c r="F166" s="4">
        <f t="shared" si="17"/>
        <v>0.16666666666666666</v>
      </c>
      <c r="G166" s="4">
        <f t="shared" si="13"/>
        <v>2944.5980178996033</v>
      </c>
      <c r="H166" s="4">
        <f t="shared" si="18"/>
        <v>163.58877877220019</v>
      </c>
      <c r="I166" s="22">
        <f t="shared" si="16"/>
        <v>2195.5119099337185</v>
      </c>
      <c r="J166" s="4">
        <v>5.0000000000000001E-3</v>
      </c>
      <c r="K166" s="4">
        <f t="shared" si="15"/>
        <v>1693.9499953881586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2:21" x14ac:dyDescent="0.35">
      <c r="B167" s="4">
        <v>53</v>
      </c>
      <c r="C167" s="4">
        <v>0</v>
      </c>
      <c r="D167" s="22">
        <f t="shared" si="11"/>
        <v>7166.9248994747413</v>
      </c>
      <c r="E167" s="4">
        <f t="shared" si="12"/>
        <v>-1433.3849798949482</v>
      </c>
      <c r="F167" s="4">
        <f t="shared" si="17"/>
        <v>0.16666666666666666</v>
      </c>
      <c r="G167" s="4">
        <f t="shared" si="13"/>
        <v>2753.5293236420607</v>
      </c>
      <c r="H167" s="4">
        <f t="shared" si="18"/>
        <v>152.9738513134478</v>
      </c>
      <c r="I167" s="22">
        <f t="shared" si="16"/>
        <v>2600.5554723286127</v>
      </c>
      <c r="J167" s="37">
        <v>5.0000000000000001E-3</v>
      </c>
      <c r="K167" s="4">
        <f t="shared" si="15"/>
        <v>1996.4794717053928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2:21" x14ac:dyDescent="0.35">
      <c r="B168" s="4">
        <v>54</v>
      </c>
      <c r="C168" s="4">
        <v>0</v>
      </c>
      <c r="D168" s="22">
        <f t="shared" si="11"/>
        <v>5972.4374162289514</v>
      </c>
      <c r="E168" s="4">
        <f t="shared" si="12"/>
        <v>-1194.4874832457901</v>
      </c>
      <c r="F168" s="4">
        <f t="shared" si="17"/>
        <v>0.16666666666666666</v>
      </c>
      <c r="G168" s="4">
        <f t="shared" si="13"/>
        <v>2468.2034681663167</v>
      </c>
      <c r="H168" s="4">
        <f t="shared" si="18"/>
        <v>137.12241489812871</v>
      </c>
      <c r="I168" s="22">
        <f t="shared" si="16"/>
        <v>2331.081053268188</v>
      </c>
      <c r="J168" s="4">
        <v>5.0000000000000001E-3</v>
      </c>
      <c r="K168" s="4">
        <f t="shared" si="15"/>
        <v>1780.6970517235973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2:21" x14ac:dyDescent="0.35">
      <c r="B169" s="4">
        <v>55</v>
      </c>
      <c r="C169" s="4">
        <v>0</v>
      </c>
      <c r="D169" s="22">
        <f t="shared" si="11"/>
        <v>4977.0311801907928</v>
      </c>
      <c r="E169" s="4">
        <f t="shared" si="12"/>
        <v>-995.40623603815857</v>
      </c>
      <c r="F169" s="4">
        <f t="shared" si="17"/>
        <v>0.16666666666666666</v>
      </c>
      <c r="G169" s="4">
        <f t="shared" si="13"/>
        <v>2212.4436111725845</v>
      </c>
      <c r="H169" s="4">
        <f t="shared" si="18"/>
        <v>122.91353395403246</v>
      </c>
      <c r="I169" s="22">
        <f t="shared" si="16"/>
        <v>2089.5300772185519</v>
      </c>
      <c r="J169" s="37">
        <v>5.0000000000000001E-3</v>
      </c>
      <c r="K169" s="4">
        <f t="shared" si="15"/>
        <v>1588.2367111486244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2:21" x14ac:dyDescent="0.35">
      <c r="B170" s="4">
        <v>56</v>
      </c>
      <c r="C170" s="4">
        <v>0</v>
      </c>
      <c r="D170" s="22">
        <f t="shared" si="11"/>
        <v>4147.5259834923272</v>
      </c>
      <c r="E170" s="4">
        <f t="shared" si="12"/>
        <v>-829.5051966984654</v>
      </c>
      <c r="F170" s="4">
        <f t="shared" si="17"/>
        <v>0.16666666666666666</v>
      </c>
      <c r="G170" s="4">
        <f t="shared" si="13"/>
        <v>1983.1860686327095</v>
      </c>
      <c r="H170" s="4">
        <f t="shared" si="18"/>
        <v>110.17700381292831</v>
      </c>
      <c r="I170" s="22">
        <f t="shared" si="16"/>
        <v>1873.0090648197813</v>
      </c>
      <c r="J170" s="4">
        <v>5.0000000000000001E-3</v>
      </c>
      <c r="K170" s="4">
        <f t="shared" si="15"/>
        <v>1416.5777655433219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2:21" x14ac:dyDescent="0.35">
      <c r="B171" s="4">
        <v>57</v>
      </c>
      <c r="C171" s="4">
        <v>0</v>
      </c>
      <c r="D171" s="22">
        <f t="shared" si="11"/>
        <v>3456.2716529102727</v>
      </c>
      <c r="E171" s="4">
        <f t="shared" si="12"/>
        <v>-691.25433058205454</v>
      </c>
      <c r="F171" s="4">
        <f t="shared" si="17"/>
        <v>0.16666666666666666</v>
      </c>
      <c r="G171" s="4">
        <f t="shared" si="13"/>
        <v>1777.6846211842571</v>
      </c>
      <c r="H171" s="4">
        <f t="shared" si="18"/>
        <v>98.760256732458728</v>
      </c>
      <c r="I171" s="22">
        <f t="shared" si="16"/>
        <v>1678.9243644517985</v>
      </c>
      <c r="J171" s="37">
        <v>5.0000000000000001E-3</v>
      </c>
      <c r="K171" s="4">
        <f t="shared" si="15"/>
        <v>1263.4719697295361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2:21" x14ac:dyDescent="0.35">
      <c r="B172" s="4">
        <v>58</v>
      </c>
      <c r="C172" s="4">
        <v>0</v>
      </c>
      <c r="D172" s="22">
        <f t="shared" si="11"/>
        <v>2880.2263774252274</v>
      </c>
      <c r="E172" s="4">
        <f t="shared" si="12"/>
        <v>-576.04527548504541</v>
      </c>
      <c r="F172" s="4">
        <f t="shared" si="17"/>
        <v>0.16666666666666666</v>
      </c>
      <c r="G172" s="4">
        <f t="shared" si="13"/>
        <v>1593.4776178484151</v>
      </c>
      <c r="H172" s="4">
        <f t="shared" si="18"/>
        <v>88.52653432491195</v>
      </c>
      <c r="I172" s="22">
        <f t="shared" si="16"/>
        <v>1504.9510835235033</v>
      </c>
      <c r="J172" s="4">
        <v>5.0000000000000001E-3</v>
      </c>
      <c r="K172" s="4">
        <f t="shared" si="15"/>
        <v>1126.9140721547012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2:21" x14ac:dyDescent="0.35">
      <c r="B173" s="4">
        <v>59</v>
      </c>
      <c r="C173" s="4">
        <v>0</v>
      </c>
      <c r="D173" s="22">
        <f t="shared" si="11"/>
        <v>2400.1886478543561</v>
      </c>
      <c r="E173" s="4">
        <f t="shared" si="12"/>
        <v>-480.03772957087119</v>
      </c>
      <c r="F173" s="4">
        <f t="shared" si="17"/>
        <v>0.16666666666666666</v>
      </c>
      <c r="G173" s="4">
        <f t="shared" si="13"/>
        <v>1428.3584885221742</v>
      </c>
      <c r="H173" s="4">
        <f t="shared" si="18"/>
        <v>79.353249362343007</v>
      </c>
      <c r="I173" s="22">
        <f t="shared" si="16"/>
        <v>1349.0052391598313</v>
      </c>
      <c r="J173" s="37">
        <v>5.0000000000000001E-3</v>
      </c>
      <c r="K173" s="4">
        <f t="shared" si="15"/>
        <v>1005.11555178556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2:21" x14ac:dyDescent="0.35">
      <c r="B174" s="4">
        <v>60</v>
      </c>
      <c r="C174" s="4">
        <v>0</v>
      </c>
      <c r="D174" s="22">
        <f t="shared" si="11"/>
        <v>2000.1572065452967</v>
      </c>
      <c r="E174" s="4">
        <f t="shared" si="12"/>
        <v>-400.03144130905935</v>
      </c>
      <c r="F174" s="4">
        <f t="shared" si="17"/>
        <v>0.16666666666666666</v>
      </c>
      <c r="G174" s="4">
        <f t="shared" si="13"/>
        <v>1280.3493120211704</v>
      </c>
      <c r="H174" s="4">
        <f t="shared" si="18"/>
        <v>71.130517334509463</v>
      </c>
      <c r="I174" s="22">
        <f>G174-H174-C174</f>
        <v>1209.2187946866609</v>
      </c>
      <c r="J174" s="4">
        <v>5.0000000000000001E-3</v>
      </c>
      <c r="K174" s="4">
        <f t="shared" si="15"/>
        <v>896.48119355679205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2:21" x14ac:dyDescent="0.35">
      <c r="B175" s="8"/>
      <c r="C175" s="8"/>
      <c r="D175" s="8"/>
      <c r="E175" s="8"/>
      <c r="F175" s="8"/>
      <c r="G175" s="8"/>
      <c r="H175" s="8"/>
      <c r="I175" s="8"/>
      <c r="J175" s="8"/>
      <c r="K175" s="22">
        <f>SUM(K115:K174)</f>
        <v>57287.278752408951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9" spans="2:11" ht="21" x14ac:dyDescent="0.5">
      <c r="B179" s="36" t="s">
        <v>35</v>
      </c>
    </row>
    <row r="186" spans="2:11" x14ac:dyDescent="0.35">
      <c r="B186" s="34" t="s">
        <v>0</v>
      </c>
      <c r="C186" s="34" t="s">
        <v>18</v>
      </c>
      <c r="D186" s="34" t="s">
        <v>38</v>
      </c>
      <c r="E186" s="34" t="s">
        <v>25</v>
      </c>
      <c r="F186" s="34" t="s">
        <v>20</v>
      </c>
      <c r="G186" s="34" t="s">
        <v>21</v>
      </c>
      <c r="H186" s="34" t="s">
        <v>22</v>
      </c>
      <c r="I186" s="34" t="s">
        <v>39</v>
      </c>
      <c r="J186" s="34" t="s">
        <v>32</v>
      </c>
      <c r="K186" s="34" t="s">
        <v>24</v>
      </c>
    </row>
    <row r="187" spans="2:11" x14ac:dyDescent="0.35">
      <c r="B187" s="4">
        <v>0</v>
      </c>
      <c r="C187" s="4"/>
      <c r="D187" s="22">
        <f>100*$C$26+10*$C$27+$C$28</f>
        <v>1383</v>
      </c>
      <c r="E187" s="4"/>
      <c r="F187" s="4"/>
      <c r="G187" s="4"/>
      <c r="H187" s="4"/>
      <c r="I187" s="22"/>
      <c r="J187" s="4"/>
      <c r="K187" s="4"/>
    </row>
    <row r="188" spans="2:11" x14ac:dyDescent="0.35">
      <c r="B188" s="4">
        <v>1</v>
      </c>
      <c r="C188" s="4">
        <v>894.21118474168213</v>
      </c>
      <c r="D188" s="22">
        <f>D187+E188</f>
        <v>2046.7111847416822</v>
      </c>
      <c r="E188" s="4">
        <f>C188-D187*F188</f>
        <v>663.71118474168213</v>
      </c>
      <c r="F188" s="4">
        <f t="shared" ref="F188:F219" si="19">1/(5+$C$32)</f>
        <v>0.16666666666666666</v>
      </c>
      <c r="G188" s="4">
        <f>$C$26*D187^(0.6)</f>
        <v>919.76007573430161</v>
      </c>
      <c r="H188" s="4">
        <f>(1/(2*(5+$C$33)))*G188</f>
        <v>25.548890992619487</v>
      </c>
      <c r="I188" s="22">
        <f>G188-H188-C188</f>
        <v>0</v>
      </c>
      <c r="J188" s="4">
        <v>3.0000000000000001E-3</v>
      </c>
      <c r="K188" s="4">
        <f>I188/(1+J188)^B188</f>
        <v>0</v>
      </c>
    </row>
    <row r="189" spans="2:11" x14ac:dyDescent="0.35">
      <c r="B189" s="4">
        <v>2</v>
      </c>
      <c r="C189" s="4">
        <v>1131.3076590765568</v>
      </c>
      <c r="D189" s="22">
        <f t="shared" ref="D189:D247" si="20">D188+E189</f>
        <v>2836.9003130279589</v>
      </c>
      <c r="E189" s="4">
        <f t="shared" ref="E189:E247" si="21">C189-D188*F189</f>
        <v>790.1891282862764</v>
      </c>
      <c r="F189" s="4">
        <f t="shared" si="19"/>
        <v>0.16666666666666666</v>
      </c>
      <c r="G189" s="4">
        <f t="shared" ref="G189:G247" si="22">$C$26*D188^(0.6)</f>
        <v>1163.6307350501727</v>
      </c>
      <c r="H189" s="4">
        <f t="shared" ref="H189:H247" si="23">(1/(2*(5+$C$33)))*G189</f>
        <v>32.323075973615907</v>
      </c>
      <c r="I189" s="22">
        <f t="shared" ref="I189:I192" si="24">G189-H189-C189</f>
        <v>0</v>
      </c>
      <c r="J189" s="4">
        <v>3.0000000000000001E-3</v>
      </c>
      <c r="K189" s="4">
        <f t="shared" ref="K189:K247" si="25">I189/(1+J189)^B189</f>
        <v>0</v>
      </c>
    </row>
    <row r="190" spans="2:11" x14ac:dyDescent="0.35">
      <c r="B190" s="4">
        <v>3</v>
      </c>
      <c r="C190" s="4">
        <v>1376.1102659732753</v>
      </c>
      <c r="D190" s="22">
        <f t="shared" si="20"/>
        <v>3740.193860163241</v>
      </c>
      <c r="E190" s="4">
        <f t="shared" si="21"/>
        <v>903.29354713528221</v>
      </c>
      <c r="F190" s="4">
        <f t="shared" si="19"/>
        <v>0.16666666666666666</v>
      </c>
      <c r="G190" s="4">
        <f t="shared" si="22"/>
        <v>1415.4277021439402</v>
      </c>
      <c r="H190" s="4">
        <f t="shared" si="23"/>
        <v>39.317436170665005</v>
      </c>
      <c r="I190" s="22">
        <f t="shared" si="24"/>
        <v>0</v>
      </c>
      <c r="J190" s="4">
        <v>3.0000000000000001E-3</v>
      </c>
      <c r="K190" s="4">
        <f t="shared" si="25"/>
        <v>0</v>
      </c>
    </row>
    <row r="191" spans="2:11" x14ac:dyDescent="0.35">
      <c r="B191" s="4">
        <v>4</v>
      </c>
      <c r="C191" s="4">
        <v>1624.363631730545</v>
      </c>
      <c r="D191" s="22">
        <f t="shared" si="20"/>
        <v>4741.1918485332462</v>
      </c>
      <c r="E191" s="4">
        <f t="shared" si="21"/>
        <v>1000.9979883700048</v>
      </c>
      <c r="F191" s="4">
        <f t="shared" si="19"/>
        <v>0.16666666666666666</v>
      </c>
      <c r="G191" s="4">
        <f t="shared" si="22"/>
        <v>1670.7740212085605</v>
      </c>
      <c r="H191" s="4">
        <f t="shared" si="23"/>
        <v>46.410389478015567</v>
      </c>
      <c r="I191" s="22">
        <f t="shared" si="24"/>
        <v>0</v>
      </c>
      <c r="J191" s="4">
        <v>3.0000000000000001E-3</v>
      </c>
      <c r="K191" s="4">
        <f t="shared" si="25"/>
        <v>0</v>
      </c>
    </row>
    <row r="192" spans="2:11" x14ac:dyDescent="0.35">
      <c r="B192" s="4">
        <v>5</v>
      </c>
      <c r="C192" s="4">
        <v>1872.7478496077215</v>
      </c>
      <c r="D192" s="22">
        <f t="shared" si="20"/>
        <v>5823.7410567187599</v>
      </c>
      <c r="E192" s="4">
        <f t="shared" si="21"/>
        <v>1082.5492081855139</v>
      </c>
      <c r="F192" s="4">
        <f t="shared" si="19"/>
        <v>0.16666666666666666</v>
      </c>
      <c r="G192" s="4">
        <f t="shared" si="22"/>
        <v>1926.2549310250849</v>
      </c>
      <c r="H192" s="4">
        <f t="shared" si="23"/>
        <v>53.507081417363466</v>
      </c>
      <c r="I192" s="22">
        <f t="shared" si="24"/>
        <v>0</v>
      </c>
      <c r="J192" s="4">
        <v>3.0000000000000001E-3</v>
      </c>
      <c r="K192" s="4">
        <f t="shared" si="25"/>
        <v>0</v>
      </c>
    </row>
    <row r="193" spans="2:11" x14ac:dyDescent="0.35">
      <c r="B193" s="4">
        <v>6</v>
      </c>
      <c r="C193" s="4">
        <v>2118.6929601539837</v>
      </c>
      <c r="D193" s="22">
        <f t="shared" si="20"/>
        <v>6971.8105074196174</v>
      </c>
      <c r="E193" s="4">
        <f t="shared" si="21"/>
        <v>1148.069450700857</v>
      </c>
      <c r="F193" s="4">
        <f t="shared" si="19"/>
        <v>0.16666666666666666</v>
      </c>
      <c r="G193" s="4">
        <f t="shared" si="22"/>
        <v>2179.227044729812</v>
      </c>
      <c r="H193" s="4">
        <f t="shared" si="23"/>
        <v>60.534084575828103</v>
      </c>
      <c r="I193" s="22">
        <f>G193-H193-C193</f>
        <v>0</v>
      </c>
      <c r="J193" s="4">
        <v>3.0000000000000001E-3</v>
      </c>
      <c r="K193" s="4">
        <f t="shared" si="25"/>
        <v>0</v>
      </c>
    </row>
    <row r="194" spans="2:11" x14ac:dyDescent="0.35">
      <c r="B194" s="4">
        <v>7</v>
      </c>
      <c r="C194" s="4">
        <v>2360.2289573322041</v>
      </c>
      <c r="D194" s="22">
        <f t="shared" si="20"/>
        <v>8170.0710468485522</v>
      </c>
      <c r="E194" s="4">
        <f t="shared" si="21"/>
        <v>1198.2605394289346</v>
      </c>
      <c r="F194" s="4">
        <f t="shared" si="19"/>
        <v>0.16666666666666666</v>
      </c>
      <c r="G194" s="4">
        <f t="shared" si="22"/>
        <v>2427.6640703988387</v>
      </c>
      <c r="H194" s="4">
        <f t="shared" si="23"/>
        <v>67.435113066634401</v>
      </c>
      <c r="I194" s="22">
        <f t="shared" ref="I194:I246" si="26">G194-H194-C194</f>
        <v>0</v>
      </c>
      <c r="J194" s="4">
        <v>3.0000000000000001E-3</v>
      </c>
      <c r="K194" s="4">
        <f t="shared" si="25"/>
        <v>0</v>
      </c>
    </row>
    <row r="195" spans="2:11" x14ac:dyDescent="0.35">
      <c r="B195" s="4">
        <v>8</v>
      </c>
      <c r="C195" s="4">
        <v>2595.8661155985424</v>
      </c>
      <c r="D195" s="22">
        <f t="shared" si="20"/>
        <v>9404.258654639003</v>
      </c>
      <c r="E195" s="4">
        <f t="shared" si="21"/>
        <v>1234.1876077904503</v>
      </c>
      <c r="F195" s="4">
        <f t="shared" si="19"/>
        <v>0.16666666666666666</v>
      </c>
      <c r="G195" s="4">
        <f t="shared" si="22"/>
        <v>2670.033718901358</v>
      </c>
      <c r="H195" s="4">
        <f t="shared" si="23"/>
        <v>74.167603302815493</v>
      </c>
      <c r="I195" s="22">
        <f t="shared" si="26"/>
        <v>0</v>
      </c>
      <c r="J195" s="4">
        <v>3.0000000000000001E-3</v>
      </c>
      <c r="K195" s="4">
        <f t="shared" si="25"/>
        <v>0</v>
      </c>
    </row>
    <row r="196" spans="2:11" x14ac:dyDescent="0.35">
      <c r="B196" s="4">
        <v>9</v>
      </c>
      <c r="C196" s="4">
        <v>2590.1004428106971</v>
      </c>
      <c r="D196" s="22">
        <f t="shared" si="20"/>
        <v>10426.982655009866</v>
      </c>
      <c r="E196" s="4">
        <f t="shared" si="21"/>
        <v>1022.7240003708635</v>
      </c>
      <c r="F196" s="4">
        <f t="shared" si="19"/>
        <v>0.16666666666666666</v>
      </c>
      <c r="G196" s="4">
        <f t="shared" si="22"/>
        <v>2905.1996643712682</v>
      </c>
      <c r="H196" s="4">
        <f t="shared" si="23"/>
        <v>80.699990676979667</v>
      </c>
      <c r="I196" s="22">
        <f t="shared" si="26"/>
        <v>234.39923088359137</v>
      </c>
      <c r="J196" s="4">
        <v>3.0000000000000001E-3</v>
      </c>
      <c r="K196" s="4">
        <f t="shared" si="25"/>
        <v>228.16434841510971</v>
      </c>
    </row>
    <row r="197" spans="2:11" x14ac:dyDescent="0.35">
      <c r="B197" s="4">
        <v>10</v>
      </c>
      <c r="C197" s="4">
        <v>2172.5509159550447</v>
      </c>
      <c r="D197" s="22">
        <f t="shared" si="20"/>
        <v>10861.703128463267</v>
      </c>
      <c r="E197" s="4">
        <f t="shared" si="21"/>
        <v>434.72047345340047</v>
      </c>
      <c r="F197" s="4">
        <f t="shared" si="19"/>
        <v>0.16666666666666666</v>
      </c>
      <c r="G197" s="4">
        <f t="shared" si="22"/>
        <v>3090.8393786505703</v>
      </c>
      <c r="H197" s="4">
        <f t="shared" si="23"/>
        <v>85.856649406960287</v>
      </c>
      <c r="I197" s="22">
        <f t="shared" si="26"/>
        <v>832.43181328856554</v>
      </c>
      <c r="J197" s="4">
        <v>3.0000000000000001E-3</v>
      </c>
      <c r="K197" s="4">
        <f t="shared" si="25"/>
        <v>807.86601580085517</v>
      </c>
    </row>
    <row r="198" spans="2:11" x14ac:dyDescent="0.35">
      <c r="B198" s="4">
        <v>11</v>
      </c>
      <c r="C198" s="4">
        <v>1954.4454465176736</v>
      </c>
      <c r="D198" s="22">
        <f t="shared" si="20"/>
        <v>11005.864720237063</v>
      </c>
      <c r="E198" s="4">
        <f t="shared" si="21"/>
        <v>144.16159177379586</v>
      </c>
      <c r="F198" s="4">
        <f t="shared" si="19"/>
        <v>0.16666666666666666</v>
      </c>
      <c r="G198" s="4">
        <f t="shared" si="22"/>
        <v>3167.5246489573519</v>
      </c>
      <c r="H198" s="4">
        <f t="shared" si="23"/>
        <v>87.986795804370885</v>
      </c>
      <c r="I198" s="22">
        <f t="shared" si="26"/>
        <v>1125.0924066353073</v>
      </c>
      <c r="J198" s="4">
        <v>3.0000000000000001E-3</v>
      </c>
      <c r="K198" s="4">
        <f t="shared" si="25"/>
        <v>1088.6240645514463</v>
      </c>
    </row>
    <row r="199" spans="2:11" x14ac:dyDescent="0.35">
      <c r="B199" s="4">
        <v>12</v>
      </c>
      <c r="C199" s="4">
        <v>1848.071075895381</v>
      </c>
      <c r="D199" s="22">
        <f t="shared" si="20"/>
        <v>11019.625009426267</v>
      </c>
      <c r="E199" s="4">
        <f t="shared" si="21"/>
        <v>13.760289189203831</v>
      </c>
      <c r="F199" s="4">
        <f t="shared" si="19"/>
        <v>0.16666666666666666</v>
      </c>
      <c r="G199" s="4">
        <f t="shared" si="22"/>
        <v>3192.6826211213124</v>
      </c>
      <c r="H199" s="4">
        <f t="shared" si="23"/>
        <v>88.685628364480891</v>
      </c>
      <c r="I199" s="22">
        <f t="shared" si="26"/>
        <v>1255.9259168614503</v>
      </c>
      <c r="J199" s="4">
        <v>3.0000000000000001E-3</v>
      </c>
      <c r="K199" s="4">
        <f t="shared" si="25"/>
        <v>1211.582038147789</v>
      </c>
    </row>
    <row r="200" spans="2:11" x14ac:dyDescent="0.35">
      <c r="B200" s="4">
        <v>13</v>
      </c>
      <c r="C200" s="4">
        <v>1803.317606819021</v>
      </c>
      <c r="D200" s="22">
        <f t="shared" si="20"/>
        <v>10986.338448007577</v>
      </c>
      <c r="E200" s="4">
        <f t="shared" si="21"/>
        <v>-33.286561418690098</v>
      </c>
      <c r="F200" s="4">
        <f t="shared" si="19"/>
        <v>0.16666666666666666</v>
      </c>
      <c r="G200" s="4">
        <f t="shared" si="22"/>
        <v>3195.0770494514682</v>
      </c>
      <c r="H200" s="4">
        <f t="shared" si="23"/>
        <v>88.752140262540777</v>
      </c>
      <c r="I200" s="22">
        <f t="shared" si="26"/>
        <v>1303.0073023699065</v>
      </c>
      <c r="J200" s="4">
        <v>3.0000000000000001E-3</v>
      </c>
      <c r="K200" s="4">
        <f t="shared" si="25"/>
        <v>1253.24136326093</v>
      </c>
    </row>
    <row r="201" spans="2:11" x14ac:dyDescent="0.35">
      <c r="B201" s="4">
        <v>14</v>
      </c>
      <c r="C201" s="4">
        <v>1790.8729940868584</v>
      </c>
      <c r="D201" s="22">
        <f t="shared" si="20"/>
        <v>10946.155034093172</v>
      </c>
      <c r="E201" s="4">
        <f t="shared" si="21"/>
        <v>-40.183413914404355</v>
      </c>
      <c r="F201" s="4">
        <f t="shared" si="19"/>
        <v>0.16666666666666666</v>
      </c>
      <c r="G201" s="4">
        <f t="shared" si="22"/>
        <v>3189.2827976257904</v>
      </c>
      <c r="H201" s="4">
        <f t="shared" si="23"/>
        <v>88.591188822938619</v>
      </c>
      <c r="I201" s="22">
        <f t="shared" si="26"/>
        <v>1309.8186147159936</v>
      </c>
      <c r="J201" s="4">
        <v>3.0000000000000001E-3</v>
      </c>
      <c r="K201" s="4">
        <f t="shared" si="25"/>
        <v>1256.0244568368219</v>
      </c>
    </row>
    <row r="202" spans="2:11" x14ac:dyDescent="0.35">
      <c r="B202" s="4">
        <v>15</v>
      </c>
      <c r="C202" s="4">
        <v>1793.7030708839779</v>
      </c>
      <c r="D202" s="22">
        <f t="shared" si="20"/>
        <v>10915.498932628288</v>
      </c>
      <c r="E202" s="4">
        <f t="shared" si="21"/>
        <v>-30.656101464883932</v>
      </c>
      <c r="F202" s="4">
        <f t="shared" si="19"/>
        <v>0.16666666666666666</v>
      </c>
      <c r="G202" s="4">
        <f t="shared" si="22"/>
        <v>3182.2786344048995</v>
      </c>
      <c r="H202" s="4">
        <f t="shared" si="23"/>
        <v>88.396628733469427</v>
      </c>
      <c r="I202" s="22">
        <f t="shared" si="26"/>
        <v>1300.1789347874524</v>
      </c>
      <c r="J202" s="4">
        <v>3.0000000000000001E-3</v>
      </c>
      <c r="K202" s="4">
        <f t="shared" si="25"/>
        <v>1243.0515233113172</v>
      </c>
    </row>
    <row r="203" spans="2:11" x14ac:dyDescent="0.35">
      <c r="B203" s="4">
        <v>16</v>
      </c>
      <c r="C203" s="4">
        <v>1802.2382018132046</v>
      </c>
      <c r="D203" s="22">
        <f t="shared" si="20"/>
        <v>10898.487312336778</v>
      </c>
      <c r="E203" s="4">
        <f t="shared" si="21"/>
        <v>-17.011620291510098</v>
      </c>
      <c r="F203" s="4">
        <f t="shared" si="19"/>
        <v>0.16666666666666666</v>
      </c>
      <c r="G203" s="4">
        <f t="shared" si="22"/>
        <v>3176.9282092546682</v>
      </c>
      <c r="H203" s="4">
        <f t="shared" si="23"/>
        <v>88.248005812629671</v>
      </c>
      <c r="I203" s="22">
        <f t="shared" si="26"/>
        <v>1286.4420016288339</v>
      </c>
      <c r="J203" s="4">
        <v>3.0000000000000001E-3</v>
      </c>
      <c r="K203" s="4">
        <f t="shared" si="25"/>
        <v>1226.2394467604311</v>
      </c>
    </row>
    <row r="204" spans="2:11" x14ac:dyDescent="0.35">
      <c r="B204" s="4">
        <v>17</v>
      </c>
      <c r="C204" s="4">
        <v>1811.4552229966466</v>
      </c>
      <c r="D204" s="22">
        <f t="shared" si="20"/>
        <v>10893.527983277294</v>
      </c>
      <c r="E204" s="4">
        <f t="shared" si="21"/>
        <v>-4.959329059483025</v>
      </c>
      <c r="F204" s="4">
        <f t="shared" si="19"/>
        <v>0.16666666666666666</v>
      </c>
      <c r="G204" s="4">
        <f t="shared" si="22"/>
        <v>3173.956569321309</v>
      </c>
      <c r="H204" s="4">
        <f t="shared" si="23"/>
        <v>88.165460258925251</v>
      </c>
      <c r="I204" s="22">
        <f t="shared" si="26"/>
        <v>1274.3358860657372</v>
      </c>
      <c r="J204" s="4">
        <v>3.0000000000000001E-3</v>
      </c>
      <c r="K204" s="4">
        <f t="shared" si="25"/>
        <v>1211.066669815752</v>
      </c>
    </row>
    <row r="205" spans="2:11" x14ac:dyDescent="0.35">
      <c r="B205" s="4">
        <v>18</v>
      </c>
      <c r="C205" s="4">
        <v>1819.0454965060235</v>
      </c>
      <c r="D205" s="22">
        <f t="shared" si="20"/>
        <v>10896.985482570435</v>
      </c>
      <c r="E205" s="4">
        <f t="shared" si="21"/>
        <v>3.4574992931411543</v>
      </c>
      <c r="F205" s="4">
        <f t="shared" si="19"/>
        <v>0.16666666666666666</v>
      </c>
      <c r="G205" s="4">
        <f t="shared" si="22"/>
        <v>3173.0899098967311</v>
      </c>
      <c r="H205" s="4">
        <f t="shared" si="23"/>
        <v>88.141386386020301</v>
      </c>
      <c r="I205" s="22">
        <f t="shared" si="26"/>
        <v>1265.9030270046874</v>
      </c>
      <c r="J205" s="4">
        <v>3.0000000000000001E-3</v>
      </c>
      <c r="K205" s="4">
        <f t="shared" si="25"/>
        <v>1199.4541294921155</v>
      </c>
    </row>
    <row r="206" spans="2:11" x14ac:dyDescent="0.35">
      <c r="B206" s="4">
        <v>19</v>
      </c>
      <c r="C206" s="4">
        <v>1824.2526367957134</v>
      </c>
      <c r="D206" s="22">
        <f t="shared" si="20"/>
        <v>10905.073872271076</v>
      </c>
      <c r="E206" s="4">
        <f t="shared" si="21"/>
        <v>8.0883897006410734</v>
      </c>
      <c r="F206" s="4">
        <f t="shared" si="19"/>
        <v>0.16666666666666666</v>
      </c>
      <c r="G206" s="4">
        <f t="shared" si="22"/>
        <v>3173.6941361763543</v>
      </c>
      <c r="H206" s="4">
        <f t="shared" si="23"/>
        <v>88.158170449343174</v>
      </c>
      <c r="I206" s="22">
        <f t="shared" si="26"/>
        <v>1261.2833289312975</v>
      </c>
      <c r="J206" s="4">
        <v>3.0000000000000001E-3</v>
      </c>
      <c r="K206" s="4">
        <f t="shared" si="25"/>
        <v>1191.5024181289391</v>
      </c>
    </row>
    <row r="207" spans="2:11" x14ac:dyDescent="0.35">
      <c r="B207" s="4">
        <v>20</v>
      </c>
      <c r="C207" s="4">
        <v>1827.1392553514615</v>
      </c>
      <c r="D207" s="22">
        <f t="shared" si="20"/>
        <v>10914.700815577358</v>
      </c>
      <c r="E207" s="4">
        <f t="shared" si="21"/>
        <v>9.6269433062823282</v>
      </c>
      <c r="F207" s="4">
        <f t="shared" si="19"/>
        <v>0.16666666666666666</v>
      </c>
      <c r="G207" s="4">
        <f t="shared" si="22"/>
        <v>3175.107348971052</v>
      </c>
      <c r="H207" s="4">
        <f t="shared" si="23"/>
        <v>88.197426360306991</v>
      </c>
      <c r="I207" s="22">
        <f t="shared" si="26"/>
        <v>1259.7706672592835</v>
      </c>
      <c r="J207" s="4">
        <v>3.0000000000000001E-3</v>
      </c>
      <c r="K207" s="4">
        <f t="shared" si="25"/>
        <v>1186.5139032466584</v>
      </c>
    </row>
    <row r="208" spans="2:11" x14ac:dyDescent="0.35">
      <c r="B208" s="4">
        <v>21</v>
      </c>
      <c r="C208" s="4">
        <v>1828.1448937972054</v>
      </c>
      <c r="D208" s="22">
        <f t="shared" si="20"/>
        <v>10923.728906778337</v>
      </c>
      <c r="E208" s="4">
        <f t="shared" si="21"/>
        <v>9.0280912009791336</v>
      </c>
      <c r="F208" s="4">
        <f t="shared" si="19"/>
        <v>0.16666666666666666</v>
      </c>
      <c r="G208" s="4">
        <f t="shared" si="22"/>
        <v>3176.7888332534867</v>
      </c>
      <c r="H208" s="4">
        <f t="shared" si="23"/>
        <v>88.244134257041296</v>
      </c>
      <c r="I208" s="22">
        <f t="shared" si="26"/>
        <v>1260.3998051992398</v>
      </c>
      <c r="J208" s="4">
        <v>3.0000000000000001E-3</v>
      </c>
      <c r="K208" s="4">
        <f t="shared" si="25"/>
        <v>1183.5557888995047</v>
      </c>
    </row>
    <row r="209" spans="2:11" x14ac:dyDescent="0.35">
      <c r="B209" s="4">
        <v>22</v>
      </c>
      <c r="C209" s="4">
        <v>1827.821624545144</v>
      </c>
      <c r="D209" s="22">
        <f t="shared" si="20"/>
        <v>10930.929046860425</v>
      </c>
      <c r="E209" s="4">
        <f t="shared" si="21"/>
        <v>7.2001400820879553</v>
      </c>
      <c r="F209" s="4">
        <f t="shared" si="19"/>
        <v>0.16666666666666666</v>
      </c>
      <c r="G209" s="4">
        <f t="shared" si="22"/>
        <v>3178.3651804410779</v>
      </c>
      <c r="H209" s="4">
        <f t="shared" si="23"/>
        <v>88.287921678918821</v>
      </c>
      <c r="I209" s="22">
        <f t="shared" si="26"/>
        <v>1262.2556342170151</v>
      </c>
      <c r="J209" s="4">
        <v>3.0000000000000001E-3</v>
      </c>
      <c r="K209" s="4">
        <f t="shared" si="25"/>
        <v>1181.7532121547192</v>
      </c>
    </row>
    <row r="210" spans="2:11" x14ac:dyDescent="0.35">
      <c r="B210" s="4">
        <v>23</v>
      </c>
      <c r="C210" s="4">
        <v>1826.6956398275202</v>
      </c>
      <c r="D210" s="22">
        <f t="shared" si="20"/>
        <v>10935.803178877875</v>
      </c>
      <c r="E210" s="4">
        <f t="shared" si="21"/>
        <v>4.8741320174494831</v>
      </c>
      <c r="F210" s="4">
        <f t="shared" si="19"/>
        <v>0.16666666666666666</v>
      </c>
      <c r="G210" s="4">
        <f t="shared" si="22"/>
        <v>3179.6219852665827</v>
      </c>
      <c r="H210" s="4">
        <f t="shared" si="23"/>
        <v>88.322832924071733</v>
      </c>
      <c r="I210" s="22">
        <f t="shared" si="26"/>
        <v>1264.6035125149906</v>
      </c>
      <c r="J210" s="4">
        <v>3.0000000000000001E-3</v>
      </c>
      <c r="K210" s="4">
        <f t="shared" si="25"/>
        <v>1180.4101203048697</v>
      </c>
    </row>
    <row r="211" spans="2:11" x14ac:dyDescent="0.35">
      <c r="B211" s="4">
        <v>24</v>
      </c>
      <c r="C211" s="4">
        <v>1825.1986756467652</v>
      </c>
      <c r="D211" s="22">
        <f t="shared" si="20"/>
        <v>10938.367991378327</v>
      </c>
      <c r="E211" s="4">
        <f t="shared" si="21"/>
        <v>2.5648125004527174</v>
      </c>
      <c r="F211" s="4">
        <f t="shared" si="19"/>
        <v>0.16666666666666666</v>
      </c>
      <c r="G211" s="4">
        <f t="shared" si="22"/>
        <v>3180.4725908517994</v>
      </c>
      <c r="H211" s="4">
        <f t="shared" si="23"/>
        <v>88.346460856994426</v>
      </c>
      <c r="I211" s="22">
        <f t="shared" si="26"/>
        <v>1266.9274543480399</v>
      </c>
      <c r="J211" s="4">
        <v>3.0000000000000001E-3</v>
      </c>
      <c r="K211" s="4">
        <f t="shared" si="25"/>
        <v>1179.0422146314877</v>
      </c>
    </row>
    <row r="212" spans="2:11" x14ac:dyDescent="0.35">
      <c r="B212" s="4">
        <v>25</v>
      </c>
      <c r="C212" s="4">
        <v>1823.647495842858</v>
      </c>
      <c r="D212" s="22">
        <f t="shared" si="20"/>
        <v>10938.954155324798</v>
      </c>
      <c r="E212" s="4">
        <f t="shared" si="21"/>
        <v>0.58616394647015113</v>
      </c>
      <c r="F212" s="4">
        <f t="shared" si="19"/>
        <v>0.16666666666666666</v>
      </c>
      <c r="G212" s="4">
        <f t="shared" si="22"/>
        <v>3180.9201263350574</v>
      </c>
      <c r="H212" s="4">
        <f t="shared" si="23"/>
        <v>88.358892398196033</v>
      </c>
      <c r="I212" s="22">
        <f t="shared" si="26"/>
        <v>1268.9137380940033</v>
      </c>
      <c r="J212" s="4">
        <v>3.0000000000000001E-3</v>
      </c>
      <c r="K212" s="4">
        <f t="shared" si="25"/>
        <v>1177.3586363445477</v>
      </c>
    </row>
    <row r="213" spans="2:11" x14ac:dyDescent="0.35">
      <c r="B213" s="4">
        <v>26</v>
      </c>
      <c r="C213" s="4">
        <v>1822.2427755723766</v>
      </c>
      <c r="D213" s="22">
        <f t="shared" si="20"/>
        <v>10938.037905009709</v>
      </c>
      <c r="E213" s="4">
        <f t="shared" si="21"/>
        <v>-0.91625031508965549</v>
      </c>
      <c r="F213" s="4">
        <f t="shared" si="19"/>
        <v>0.16666666666666666</v>
      </c>
      <c r="G213" s="4">
        <f t="shared" si="22"/>
        <v>3181.022400497704</v>
      </c>
      <c r="H213" s="4">
        <f t="shared" si="23"/>
        <v>88.361733347158435</v>
      </c>
      <c r="I213" s="22">
        <f t="shared" si="26"/>
        <v>1270.417891578169</v>
      </c>
      <c r="J213" s="4">
        <v>3.0000000000000001E-3</v>
      </c>
      <c r="K213" s="4">
        <f t="shared" si="25"/>
        <v>1175.2285758999585</v>
      </c>
    </row>
    <row r="214" spans="2:11" x14ac:dyDescent="0.35">
      <c r="B214" s="4">
        <v>27</v>
      </c>
      <c r="C214" s="4">
        <v>1821.0833122054428</v>
      </c>
      <c r="D214" s="22">
        <f t="shared" si="20"/>
        <v>10936.114899713533</v>
      </c>
      <c r="E214" s="4">
        <f t="shared" si="21"/>
        <v>-1.9230052961752335</v>
      </c>
      <c r="F214" s="4">
        <f t="shared" si="19"/>
        <v>0.16666666666666666</v>
      </c>
      <c r="G214" s="4">
        <f t="shared" si="22"/>
        <v>3180.8625317444576</v>
      </c>
      <c r="H214" s="4">
        <f t="shared" si="23"/>
        <v>88.357292548457153</v>
      </c>
      <c r="I214" s="22">
        <f t="shared" si="26"/>
        <v>1271.4219269905575</v>
      </c>
      <c r="J214" s="4">
        <v>3.0000000000000001E-3</v>
      </c>
      <c r="K214" s="4">
        <f t="shared" si="25"/>
        <v>1172.6394629974729</v>
      </c>
    </row>
    <row r="215" spans="2:11" x14ac:dyDescent="0.35">
      <c r="B215" s="4">
        <v>28</v>
      </c>
      <c r="C215" s="4">
        <v>1820.1842728934264</v>
      </c>
      <c r="D215" s="22">
        <f t="shared" si="20"/>
        <v>10933.613355988038</v>
      </c>
      <c r="E215" s="4">
        <f t="shared" si="21"/>
        <v>-2.5015437254958215</v>
      </c>
      <c r="F215" s="4">
        <f t="shared" si="19"/>
        <v>0.16666666666666666</v>
      </c>
      <c r="G215" s="4">
        <f t="shared" si="22"/>
        <v>3180.526985425603</v>
      </c>
      <c r="H215" s="4">
        <f t="shared" si="23"/>
        <v>88.347971817377854</v>
      </c>
      <c r="I215" s="22">
        <f t="shared" si="26"/>
        <v>1271.9947407147986</v>
      </c>
      <c r="J215" s="4">
        <v>3.0000000000000001E-3</v>
      </c>
      <c r="K215" s="4">
        <f t="shared" si="25"/>
        <v>1169.6587958703306</v>
      </c>
    </row>
    <row r="216" spans="2:11" x14ac:dyDescent="0.35">
      <c r="B216" s="4">
        <v>29</v>
      </c>
      <c r="C216" s="4">
        <v>1819.4928667297197</v>
      </c>
      <c r="D216" s="22">
        <f t="shared" si="20"/>
        <v>10930.837330053086</v>
      </c>
      <c r="E216" s="4">
        <f t="shared" si="21"/>
        <v>-2.776025934953168</v>
      </c>
      <c r="F216" s="4">
        <f t="shared" si="19"/>
        <v>0.16666666666666666</v>
      </c>
      <c r="G216" s="4">
        <f t="shared" si="22"/>
        <v>3180.0904542761109</v>
      </c>
      <c r="H216" s="4">
        <f t="shared" si="23"/>
        <v>88.335845952114184</v>
      </c>
      <c r="I216" s="22">
        <f t="shared" si="26"/>
        <v>1272.2617415942771</v>
      </c>
      <c r="J216" s="4">
        <v>3.0000000000000001E-3</v>
      </c>
      <c r="K216" s="4">
        <f t="shared" si="25"/>
        <v>1166.405100394968</v>
      </c>
    </row>
    <row r="217" spans="2:11" x14ac:dyDescent="0.35">
      <c r="B217" s="4">
        <v>30</v>
      </c>
      <c r="C217" s="4">
        <v>1818.9095893871063</v>
      </c>
      <c r="D217" s="22">
        <f t="shared" si="20"/>
        <v>10927.940697764678</v>
      </c>
      <c r="E217" s="4">
        <f t="shared" si="21"/>
        <v>-2.896632288408</v>
      </c>
      <c r="F217" s="4">
        <f t="shared" si="19"/>
        <v>0.16666666666666666</v>
      </c>
      <c r="G217" s="4">
        <f t="shared" si="22"/>
        <v>3179.6059779209022</v>
      </c>
      <c r="H217" s="4">
        <f t="shared" si="23"/>
        <v>88.322388275580607</v>
      </c>
      <c r="I217" s="22">
        <f t="shared" si="26"/>
        <v>1272.3740002582153</v>
      </c>
      <c r="J217" s="4">
        <v>3.0000000000000001E-3</v>
      </c>
      <c r="K217" s="4">
        <f t="shared" si="25"/>
        <v>1163.0189618585814</v>
      </c>
    </row>
    <row r="218" spans="2:11" x14ac:dyDescent="0.35">
      <c r="B218" s="4">
        <v>31</v>
      </c>
      <c r="C218" s="4">
        <v>1818.2980153528483</v>
      </c>
      <c r="D218" s="22">
        <f t="shared" si="20"/>
        <v>10924.91526349008</v>
      </c>
      <c r="E218" s="4">
        <f t="shared" si="21"/>
        <v>-3.0254342745979557</v>
      </c>
      <c r="F218" s="4">
        <f t="shared" si="19"/>
        <v>0.16666666666666666</v>
      </c>
      <c r="G218" s="4">
        <f t="shared" si="22"/>
        <v>3179.1004006854064</v>
      </c>
      <c r="H218" s="4">
        <f t="shared" si="23"/>
        <v>88.308344463483508</v>
      </c>
      <c r="I218" s="22">
        <f t="shared" si="26"/>
        <v>1272.4940408690745</v>
      </c>
      <c r="J218" s="4">
        <v>3.0000000000000001E-3</v>
      </c>
      <c r="K218" s="4">
        <f t="shared" si="25"/>
        <v>1159.6497362896127</v>
      </c>
    </row>
    <row r="219" spans="2:11" x14ac:dyDescent="0.35">
      <c r="B219" s="4">
        <v>32</v>
      </c>
      <c r="C219" s="4">
        <v>1817.504457097672</v>
      </c>
      <c r="D219" s="22">
        <f t="shared" si="20"/>
        <v>10921.600510006072</v>
      </c>
      <c r="E219" s="4">
        <f t="shared" si="21"/>
        <v>-3.3147534840079516</v>
      </c>
      <c r="F219" s="4">
        <f t="shared" si="19"/>
        <v>0.16666666666666666</v>
      </c>
      <c r="G219" s="4">
        <f t="shared" si="22"/>
        <v>3178.5722851577193</v>
      </c>
      <c r="H219" s="4">
        <f t="shared" si="23"/>
        <v>88.29367458771442</v>
      </c>
      <c r="I219" s="22">
        <f t="shared" si="26"/>
        <v>1272.7741534723327</v>
      </c>
      <c r="J219" s="4">
        <v>3.0000000000000001E-3</v>
      </c>
      <c r="K219" s="4">
        <f t="shared" si="25"/>
        <v>1156.43570150549</v>
      </c>
    </row>
    <row r="220" spans="2:11" x14ac:dyDescent="0.35">
      <c r="B220" s="4">
        <v>33</v>
      </c>
      <c r="C220" s="4">
        <v>1816.3720114174771</v>
      </c>
      <c r="D220" s="22">
        <f t="shared" si="20"/>
        <v>10917.70576975587</v>
      </c>
      <c r="E220" s="4">
        <f t="shared" si="21"/>
        <v>-3.8947402502014938</v>
      </c>
      <c r="F220" s="4">
        <f t="shared" ref="F220:F247" si="27">1/(5+$C$32)</f>
        <v>0.16666666666666666</v>
      </c>
      <c r="G220" s="4">
        <f t="shared" si="22"/>
        <v>3177.993599314158</v>
      </c>
      <c r="H220" s="4">
        <f t="shared" si="23"/>
        <v>88.277599980948835</v>
      </c>
      <c r="I220" s="22">
        <f t="shared" si="26"/>
        <v>1273.3439879157322</v>
      </c>
      <c r="J220" s="4">
        <v>3.0000000000000001E-3</v>
      </c>
      <c r="K220" s="4">
        <f t="shared" si="25"/>
        <v>1153.4929710808519</v>
      </c>
    </row>
    <row r="221" spans="2:11" x14ac:dyDescent="0.35">
      <c r="B221" s="4">
        <v>34</v>
      </c>
      <c r="C221" s="4">
        <v>1814.75865058267</v>
      </c>
      <c r="D221" s="22">
        <f t="shared" si="20"/>
        <v>10912.846792045895</v>
      </c>
      <c r="E221" s="4">
        <f t="shared" si="21"/>
        <v>-4.8589777099748517</v>
      </c>
      <c r="F221" s="4">
        <f t="shared" si="27"/>
        <v>0.16666666666666666</v>
      </c>
      <c r="G221" s="4">
        <f t="shared" si="22"/>
        <v>3177.3135702742275</v>
      </c>
      <c r="H221" s="4">
        <f t="shared" si="23"/>
        <v>88.258710285395196</v>
      </c>
      <c r="I221" s="22">
        <f t="shared" si="26"/>
        <v>1274.296209406162</v>
      </c>
      <c r="J221" s="4">
        <v>3.0000000000000001E-3</v>
      </c>
      <c r="K221" s="4">
        <f t="shared" si="25"/>
        <v>1150.9028580085499</v>
      </c>
    </row>
    <row r="222" spans="2:11" x14ac:dyDescent="0.35">
      <c r="B222" s="4">
        <v>35</v>
      </c>
      <c r="C222" s="4">
        <v>1812.5644730564359</v>
      </c>
      <c r="D222" s="22">
        <f t="shared" si="20"/>
        <v>10906.603466428016</v>
      </c>
      <c r="E222" s="4">
        <f t="shared" si="21"/>
        <v>-6.2433256178799184</v>
      </c>
      <c r="F222" s="4">
        <f t="shared" si="27"/>
        <v>0.16666666666666666</v>
      </c>
      <c r="G222" s="4">
        <f t="shared" si="22"/>
        <v>3176.465047482603</v>
      </c>
      <c r="H222" s="4">
        <f t="shared" si="23"/>
        <v>88.23514020785008</v>
      </c>
      <c r="I222" s="22">
        <f t="shared" si="26"/>
        <v>1275.6654342183169</v>
      </c>
      <c r="J222" s="4">
        <v>3.0000000000000001E-3</v>
      </c>
      <c r="K222" s="4">
        <f t="shared" si="25"/>
        <v>1148.6934170395177</v>
      </c>
    </row>
    <row r="223" spans="2:11" x14ac:dyDescent="0.35">
      <c r="B223" s="4">
        <v>36</v>
      </c>
      <c r="C223" s="4">
        <v>1809.7615172993762</v>
      </c>
      <c r="D223" s="22">
        <f t="shared" si="20"/>
        <v>10898.597739322722</v>
      </c>
      <c r="E223" s="4">
        <f t="shared" si="21"/>
        <v>-8.0057271052930901</v>
      </c>
      <c r="F223" s="4">
        <f t="shared" si="27"/>
        <v>0.16666666666666666</v>
      </c>
      <c r="G223" s="4">
        <f t="shared" si="22"/>
        <v>3175.3745542814672</v>
      </c>
      <c r="H223" s="4">
        <f t="shared" si="23"/>
        <v>88.204848730040752</v>
      </c>
      <c r="I223" s="22">
        <f t="shared" si="26"/>
        <v>1277.4081882520502</v>
      </c>
      <c r="J223" s="4">
        <v>3.0000000000000001E-3</v>
      </c>
      <c r="K223" s="4">
        <f t="shared" si="25"/>
        <v>1146.8222411601489</v>
      </c>
    </row>
    <row r="224" spans="2:11" x14ac:dyDescent="0.35">
      <c r="B224" s="4">
        <v>37</v>
      </c>
      <c r="C224" s="4">
        <v>1806.434551632279</v>
      </c>
      <c r="D224" s="22">
        <f t="shared" si="20"/>
        <v>10888.599334401215</v>
      </c>
      <c r="E224" s="4">
        <f t="shared" si="21"/>
        <v>-9.9984049215079267</v>
      </c>
      <c r="F224" s="4">
        <f t="shared" si="27"/>
        <v>0.16666666666666666</v>
      </c>
      <c r="G224" s="4">
        <f t="shared" si="22"/>
        <v>3173.9758650127474</v>
      </c>
      <c r="H224" s="4">
        <f t="shared" si="23"/>
        <v>88.165996250354084</v>
      </c>
      <c r="I224" s="22">
        <f t="shared" si="26"/>
        <v>1279.3753171301144</v>
      </c>
      <c r="J224" s="4">
        <v>3.0000000000000001E-3</v>
      </c>
      <c r="K224" s="4">
        <f t="shared" si="25"/>
        <v>1145.1528173783252</v>
      </c>
    </row>
    <row r="225" spans="2:11" x14ac:dyDescent="0.35">
      <c r="B225" s="4">
        <v>38</v>
      </c>
      <c r="C225" s="4">
        <v>1802.8329927027985</v>
      </c>
      <c r="D225" s="22">
        <f t="shared" si="20"/>
        <v>10876.665771370477</v>
      </c>
      <c r="E225" s="4">
        <f t="shared" si="21"/>
        <v>-11.933563030737332</v>
      </c>
      <c r="F225" s="4">
        <f t="shared" si="27"/>
        <v>0.16666666666666666</v>
      </c>
      <c r="G225" s="4">
        <f t="shared" si="22"/>
        <v>3172.2284555644983</v>
      </c>
      <c r="H225" s="4">
        <f t="shared" si="23"/>
        <v>88.117457099013833</v>
      </c>
      <c r="I225" s="22">
        <f t="shared" si="26"/>
        <v>1281.278005762686</v>
      </c>
      <c r="J225" s="4">
        <v>3.0000000000000001E-3</v>
      </c>
      <c r="K225" s="4">
        <f t="shared" si="25"/>
        <v>1143.425613295128</v>
      </c>
    </row>
    <row r="226" spans="2:11" x14ac:dyDescent="0.35">
      <c r="B226" s="4">
        <v>39</v>
      </c>
      <c r="C226" s="4">
        <v>1799.4174282850979</v>
      </c>
      <c r="D226" s="22">
        <f t="shared" si="20"/>
        <v>10863.30557109383</v>
      </c>
      <c r="E226" s="4">
        <f t="shared" si="21"/>
        <v>-13.360200276648129</v>
      </c>
      <c r="F226" s="4">
        <f t="shared" si="27"/>
        <v>0.16666666666666666</v>
      </c>
      <c r="G226" s="4">
        <f t="shared" si="22"/>
        <v>3170.1420004144193</v>
      </c>
      <c r="H226" s="4">
        <f t="shared" si="23"/>
        <v>88.059500011511645</v>
      </c>
      <c r="I226" s="22">
        <f t="shared" si="26"/>
        <v>1282.6650721178096</v>
      </c>
      <c r="J226" s="4">
        <v>3.0000000000000001E-3</v>
      </c>
      <c r="K226" s="4">
        <f t="shared" si="25"/>
        <v>1141.2397263357134</v>
      </c>
    </row>
    <row r="227" spans="2:11" x14ac:dyDescent="0.35">
      <c r="B227" s="4">
        <v>40</v>
      </c>
      <c r="C227" s="4">
        <v>1796.9131317290653</v>
      </c>
      <c r="D227" s="22">
        <f t="shared" si="20"/>
        <v>10849.667774307258</v>
      </c>
      <c r="E227" s="4">
        <f t="shared" si="21"/>
        <v>-13.637796786572835</v>
      </c>
      <c r="F227" s="4">
        <f t="shared" si="27"/>
        <v>0.16666666666666666</v>
      </c>
      <c r="G227" s="4">
        <f t="shared" si="22"/>
        <v>3167.8050263556543</v>
      </c>
      <c r="H227" s="4">
        <f t="shared" si="23"/>
        <v>87.994584065434836</v>
      </c>
      <c r="I227" s="22">
        <f t="shared" si="26"/>
        <v>1282.897310561154</v>
      </c>
      <c r="J227" s="4">
        <v>3.0000000000000001E-3</v>
      </c>
      <c r="K227" s="4">
        <f t="shared" si="25"/>
        <v>1138.0322616197304</v>
      </c>
    </row>
    <row r="228" spans="2:11" x14ac:dyDescent="0.35">
      <c r="B228" s="4">
        <v>41</v>
      </c>
      <c r="C228" s="4">
        <v>1796.3277558697714</v>
      </c>
      <c r="D228" s="22">
        <f t="shared" si="20"/>
        <v>10837.717567792486</v>
      </c>
      <c r="E228" s="4">
        <f t="shared" si="21"/>
        <v>-11.95020651477148</v>
      </c>
      <c r="F228" s="4">
        <f t="shared" si="27"/>
        <v>0.16666666666666666</v>
      </c>
      <c r="G228" s="4">
        <f t="shared" si="22"/>
        <v>3165.4183089196149</v>
      </c>
      <c r="H228" s="4">
        <f t="shared" si="23"/>
        <v>87.928286358878182</v>
      </c>
      <c r="I228" s="22">
        <f t="shared" si="26"/>
        <v>1281.1622666909652</v>
      </c>
      <c r="J228" s="4">
        <v>3.0000000000000001E-3</v>
      </c>
      <c r="K228" s="4">
        <f t="shared" si="25"/>
        <v>1133.0938577151676</v>
      </c>
    </row>
    <row r="229" spans="2:11" x14ac:dyDescent="0.35">
      <c r="B229" s="4">
        <v>42</v>
      </c>
      <c r="C229" s="4">
        <v>1798.9195911697079</v>
      </c>
      <c r="D229" s="22">
        <f t="shared" si="20"/>
        <v>10830.350897663446</v>
      </c>
      <c r="E229" s="4">
        <f t="shared" si="21"/>
        <v>-7.3666701290396759</v>
      </c>
      <c r="F229" s="4">
        <f t="shared" si="27"/>
        <v>0.16666666666666666</v>
      </c>
      <c r="G229" s="4">
        <f t="shared" si="22"/>
        <v>3163.3259458837811</v>
      </c>
      <c r="H229" s="4">
        <f t="shared" si="23"/>
        <v>87.870165163438358</v>
      </c>
      <c r="I229" s="22">
        <f t="shared" si="26"/>
        <v>1276.5361895506348</v>
      </c>
      <c r="J229" s="4">
        <v>3.0000000000000001E-3</v>
      </c>
      <c r="K229" s="4">
        <f t="shared" si="25"/>
        <v>1125.6255558400014</v>
      </c>
    </row>
    <row r="230" spans="2:11" x14ac:dyDescent="0.35">
      <c r="B230" s="4">
        <v>43</v>
      </c>
      <c r="C230" s="4">
        <v>1806.0503379882045</v>
      </c>
      <c r="D230" s="22">
        <f t="shared" si="20"/>
        <v>10831.342752707742</v>
      </c>
      <c r="E230" s="4">
        <f t="shared" si="21"/>
        <v>0.99185504429692628</v>
      </c>
      <c r="F230" s="4">
        <f t="shared" si="27"/>
        <v>0.16666666666666666</v>
      </c>
      <c r="G230" s="4">
        <f t="shared" si="22"/>
        <v>3162.035654958675</v>
      </c>
      <c r="H230" s="4">
        <f t="shared" si="23"/>
        <v>87.834323748852071</v>
      </c>
      <c r="I230" s="22">
        <f t="shared" si="26"/>
        <v>1268.1509932216184</v>
      </c>
      <c r="J230" s="4">
        <v>3.0000000000000001E-3</v>
      </c>
      <c r="K230" s="4">
        <f t="shared" si="25"/>
        <v>1114.8869867743394</v>
      </c>
    </row>
    <row r="231" spans="2:11" x14ac:dyDescent="0.35">
      <c r="B231" s="4">
        <v>44</v>
      </c>
      <c r="C231" s="4">
        <v>1818.8438244218955</v>
      </c>
      <c r="D231" s="22">
        <f t="shared" si="20"/>
        <v>10844.962785011681</v>
      </c>
      <c r="E231" s="4">
        <f t="shared" si="21"/>
        <v>13.620032303938615</v>
      </c>
      <c r="F231" s="4">
        <f t="shared" si="27"/>
        <v>0.16666666666666666</v>
      </c>
      <c r="G231" s="4">
        <f t="shared" si="22"/>
        <v>3162.2094013276637</v>
      </c>
      <c r="H231" s="4">
        <f t="shared" si="23"/>
        <v>87.839150036879545</v>
      </c>
      <c r="I231" s="22">
        <f t="shared" si="26"/>
        <v>1255.5264268688888</v>
      </c>
      <c r="J231" s="4">
        <v>3.0000000000000001E-3</v>
      </c>
      <c r="K231" s="4">
        <f t="shared" si="25"/>
        <v>1100.4867183420977</v>
      </c>
    </row>
    <row r="232" spans="2:11" x14ac:dyDescent="0.35">
      <c r="B232" s="4">
        <v>45</v>
      </c>
      <c r="C232" s="4">
        <v>1837.5198331857346</v>
      </c>
      <c r="D232" s="22">
        <f t="shared" si="20"/>
        <v>10874.988820695469</v>
      </c>
      <c r="E232" s="4">
        <f t="shared" si="21"/>
        <v>30.026035683787768</v>
      </c>
      <c r="F232" s="4">
        <f t="shared" si="27"/>
        <v>0.16666666666666666</v>
      </c>
      <c r="G232" s="4">
        <f t="shared" si="22"/>
        <v>3164.5946218796998</v>
      </c>
      <c r="H232" s="4">
        <f t="shared" si="23"/>
        <v>87.905406163324997</v>
      </c>
      <c r="I232" s="22">
        <f t="shared" si="26"/>
        <v>1239.1693825306402</v>
      </c>
      <c r="J232" s="4">
        <v>3.0000000000000001E-3</v>
      </c>
      <c r="K232" s="4">
        <f t="shared" si="25"/>
        <v>1082.9008345094064</v>
      </c>
    </row>
    <row r="233" spans="2:11" x14ac:dyDescent="0.35">
      <c r="B233" s="4">
        <v>46</v>
      </c>
      <c r="C233" s="4">
        <v>1860.2030610474737</v>
      </c>
      <c r="D233" s="22">
        <f t="shared" si="20"/>
        <v>10922.693744960365</v>
      </c>
      <c r="E233" s="4">
        <f t="shared" si="21"/>
        <v>47.704924264895681</v>
      </c>
      <c r="F233" s="4">
        <f t="shared" si="27"/>
        <v>0.16666666666666666</v>
      </c>
      <c r="G233" s="4">
        <f t="shared" si="22"/>
        <v>3169.8487302623789</v>
      </c>
      <c r="H233" s="4">
        <f t="shared" si="23"/>
        <v>88.051353618399403</v>
      </c>
      <c r="I233" s="22">
        <f t="shared" si="26"/>
        <v>1221.5943155965058</v>
      </c>
      <c r="J233" s="4">
        <v>3.0000000000000001E-3</v>
      </c>
      <c r="K233" s="4">
        <f t="shared" si="25"/>
        <v>1064.3490680552018</v>
      </c>
    </row>
    <row r="234" spans="2:11" x14ac:dyDescent="0.35">
      <c r="B234" s="4">
        <v>47</v>
      </c>
      <c r="C234" s="4">
        <v>1880.9244071777459</v>
      </c>
      <c r="D234" s="22">
        <f t="shared" si="20"/>
        <v>10983.169194644717</v>
      </c>
      <c r="E234" s="4">
        <f t="shared" si="21"/>
        <v>60.475449684351815</v>
      </c>
      <c r="F234" s="4">
        <f t="shared" si="27"/>
        <v>0.16666666666666666</v>
      </c>
      <c r="G234" s="4">
        <f t="shared" si="22"/>
        <v>3178.184462775961</v>
      </c>
      <c r="H234" s="4">
        <f t="shared" si="23"/>
        <v>88.282901743776691</v>
      </c>
      <c r="I234" s="22">
        <f t="shared" si="26"/>
        <v>1208.9771538544385</v>
      </c>
      <c r="J234" s="4">
        <v>3.0000000000000001E-3</v>
      </c>
      <c r="K234" s="4">
        <f t="shared" si="25"/>
        <v>1050.2053880153521</v>
      </c>
    </row>
    <row r="235" spans="2:11" x14ac:dyDescent="0.35">
      <c r="B235" s="4">
        <v>48</v>
      </c>
      <c r="C235" s="4">
        <v>1886.342692158335</v>
      </c>
      <c r="D235" s="22">
        <f t="shared" si="20"/>
        <v>11038.9836876956</v>
      </c>
      <c r="E235" s="4">
        <f t="shared" si="21"/>
        <v>55.81449305088222</v>
      </c>
      <c r="F235" s="4">
        <f t="shared" si="27"/>
        <v>0.16666666666666666</v>
      </c>
      <c r="G235" s="4">
        <f t="shared" si="22"/>
        <v>3188.7307540939346</v>
      </c>
      <c r="H235" s="4">
        <f t="shared" si="23"/>
        <v>88.575854280387063</v>
      </c>
      <c r="I235" s="22">
        <f t="shared" si="26"/>
        <v>1213.8122076552127</v>
      </c>
      <c r="J235" s="4">
        <v>3.0000000000000001E-3</v>
      </c>
      <c r="K235" s="4">
        <f t="shared" si="25"/>
        <v>1051.2517118776791</v>
      </c>
    </row>
    <row r="236" spans="2:11" x14ac:dyDescent="0.35">
      <c r="B236" s="4">
        <v>49</v>
      </c>
      <c r="C236" s="4">
        <v>1850.451671709448</v>
      </c>
      <c r="D236" s="22">
        <f t="shared" si="20"/>
        <v>11049.604744789114</v>
      </c>
      <c r="E236" s="4">
        <f t="shared" si="21"/>
        <v>10.621057093514764</v>
      </c>
      <c r="F236" s="4">
        <f t="shared" si="27"/>
        <v>0.16666666666666666</v>
      </c>
      <c r="G236" s="4">
        <f t="shared" si="22"/>
        <v>3198.4436297795328</v>
      </c>
      <c r="H236" s="4">
        <f t="shared" si="23"/>
        <v>88.845656382764801</v>
      </c>
      <c r="I236" s="22">
        <f t="shared" si="26"/>
        <v>1259.1463016873199</v>
      </c>
      <c r="J236" s="4">
        <v>3.0000000000000001E-3</v>
      </c>
      <c r="K236" s="4">
        <f t="shared" si="25"/>
        <v>1087.2526534166695</v>
      </c>
    </row>
    <row r="237" spans="2:11" x14ac:dyDescent="0.35">
      <c r="B237" s="4">
        <v>50</v>
      </c>
      <c r="C237" s="4">
        <v>1725.9241338383943</v>
      </c>
      <c r="D237" s="22">
        <f t="shared" si="20"/>
        <v>10933.928087829323</v>
      </c>
      <c r="E237" s="4">
        <f t="shared" si="21"/>
        <v>-115.67665695979144</v>
      </c>
      <c r="F237" s="4">
        <f t="shared" si="27"/>
        <v>0.16666666666666666</v>
      </c>
      <c r="G237" s="4">
        <f t="shared" si="22"/>
        <v>3200.2896865913344</v>
      </c>
      <c r="H237" s="4">
        <f t="shared" si="23"/>
        <v>88.896935738648168</v>
      </c>
      <c r="I237" s="22">
        <f t="shared" si="26"/>
        <v>1385.468617014292</v>
      </c>
      <c r="J237" s="4">
        <v>3.0000000000000001E-3</v>
      </c>
      <c r="K237" s="4">
        <f t="shared" si="25"/>
        <v>1192.7516932793965</v>
      </c>
    </row>
    <row r="238" spans="2:11" x14ac:dyDescent="0.35">
      <c r="B238" s="4">
        <v>51</v>
      </c>
      <c r="C238" s="4">
        <v>1429.420186278029</v>
      </c>
      <c r="D238" s="22">
        <f t="shared" si="20"/>
        <v>10541.026926135799</v>
      </c>
      <c r="E238" s="4">
        <f t="shared" si="21"/>
        <v>-392.90116169352473</v>
      </c>
      <c r="F238" s="4">
        <f t="shared" si="27"/>
        <v>0.16666666666666666</v>
      </c>
      <c r="G238" s="4">
        <f t="shared" si="22"/>
        <v>3180.1453786599959</v>
      </c>
      <c r="H238" s="4">
        <f t="shared" si="23"/>
        <v>88.33737162944432</v>
      </c>
      <c r="I238" s="22">
        <f t="shared" si="26"/>
        <v>1662.3878207525224</v>
      </c>
      <c r="J238" s="4">
        <v>3.0000000000000001E-3</v>
      </c>
      <c r="K238" s="4">
        <f t="shared" si="25"/>
        <v>1426.8711742115534</v>
      </c>
    </row>
    <row r="239" spans="2:11" x14ac:dyDescent="0.35">
      <c r="B239" s="4">
        <v>52</v>
      </c>
      <c r="C239" s="4">
        <v>814.78206761511876</v>
      </c>
      <c r="D239" s="22">
        <f t="shared" si="20"/>
        <v>9598.9711727282847</v>
      </c>
      <c r="E239" s="4">
        <f t="shared" si="21"/>
        <v>-942.05575340751432</v>
      </c>
      <c r="F239" s="4">
        <f t="shared" si="27"/>
        <v>0.16666666666666666</v>
      </c>
      <c r="G239" s="4">
        <f t="shared" si="22"/>
        <v>3111.0787158078119</v>
      </c>
      <c r="H239" s="4">
        <f t="shared" si="23"/>
        <v>86.418853216883662</v>
      </c>
      <c r="I239" s="22">
        <f t="shared" si="26"/>
        <v>2209.8777949758096</v>
      </c>
      <c r="J239" s="4">
        <v>3.0000000000000001E-3</v>
      </c>
      <c r="K239" s="4">
        <f t="shared" si="25"/>
        <v>1891.1228452105629</v>
      </c>
    </row>
    <row r="240" spans="2:11" x14ac:dyDescent="0.35">
      <c r="B240" s="4">
        <v>53</v>
      </c>
      <c r="C240" s="4">
        <v>0</v>
      </c>
      <c r="D240" s="22">
        <f t="shared" si="20"/>
        <v>7999.1426439402376</v>
      </c>
      <c r="E240" s="4">
        <f t="shared" si="21"/>
        <v>-1599.8285287880474</v>
      </c>
      <c r="F240" s="4">
        <f t="shared" si="27"/>
        <v>0.16666666666666666</v>
      </c>
      <c r="G240" s="4">
        <f t="shared" si="22"/>
        <v>2941.1424436002771</v>
      </c>
      <c r="H240" s="4">
        <f t="shared" si="23"/>
        <v>81.698401211118806</v>
      </c>
      <c r="I240" s="22">
        <f t="shared" si="26"/>
        <v>2859.4440423891583</v>
      </c>
      <c r="J240" s="4">
        <v>3.0000000000000001E-3</v>
      </c>
      <c r="K240" s="4">
        <f t="shared" si="25"/>
        <v>2439.6759893390704</v>
      </c>
    </row>
    <row r="241" spans="2:11" x14ac:dyDescent="0.35">
      <c r="B241" s="4">
        <v>54</v>
      </c>
      <c r="C241" s="4">
        <v>0</v>
      </c>
      <c r="D241" s="22">
        <f t="shared" si="20"/>
        <v>6665.9522032835312</v>
      </c>
      <c r="E241" s="4">
        <f t="shared" si="21"/>
        <v>-1333.1904406567062</v>
      </c>
      <c r="F241" s="4">
        <f t="shared" si="27"/>
        <v>0.16666666666666666</v>
      </c>
      <c r="G241" s="4">
        <f t="shared" si="22"/>
        <v>2636.3757659437306</v>
      </c>
      <c r="H241" s="4">
        <f t="shared" si="23"/>
        <v>73.232660165103624</v>
      </c>
      <c r="I241" s="22">
        <f t="shared" si="26"/>
        <v>2563.1431057786272</v>
      </c>
      <c r="J241" s="4">
        <v>3.0000000000000001E-3</v>
      </c>
      <c r="K241" s="4">
        <f t="shared" si="25"/>
        <v>2180.3312093974373</v>
      </c>
    </row>
    <row r="242" spans="2:11" x14ac:dyDescent="0.35">
      <c r="B242" s="4">
        <v>55</v>
      </c>
      <c r="C242" s="4">
        <v>0</v>
      </c>
      <c r="D242" s="22">
        <f t="shared" si="20"/>
        <v>5554.9601694029425</v>
      </c>
      <c r="E242" s="4">
        <f t="shared" si="21"/>
        <v>-1110.9920338805885</v>
      </c>
      <c r="F242" s="4">
        <f t="shared" si="27"/>
        <v>0.16666666666666666</v>
      </c>
      <c r="G242" s="4">
        <f t="shared" si="22"/>
        <v>2363.1895811027953</v>
      </c>
      <c r="H242" s="4">
        <f t="shared" si="23"/>
        <v>65.6441550306332</v>
      </c>
      <c r="I242" s="22">
        <f t="shared" si="26"/>
        <v>2297.5454260721622</v>
      </c>
      <c r="J242" s="4">
        <v>3.0000000000000001E-3</v>
      </c>
      <c r="K242" s="4">
        <f t="shared" si="25"/>
        <v>1948.5555473128006</v>
      </c>
    </row>
    <row r="243" spans="2:11" x14ac:dyDescent="0.35">
      <c r="B243" s="4">
        <v>56</v>
      </c>
      <c r="C243" s="4">
        <v>0</v>
      </c>
      <c r="D243" s="22">
        <f t="shared" si="20"/>
        <v>4629.1334745024524</v>
      </c>
      <c r="E243" s="4">
        <f t="shared" si="21"/>
        <v>-925.82669490049034</v>
      </c>
      <c r="F243" s="4">
        <f t="shared" si="27"/>
        <v>0.16666666666666666</v>
      </c>
      <c r="G243" s="4">
        <f t="shared" si="22"/>
        <v>2118.3114593809414</v>
      </c>
      <c r="H243" s="4">
        <f t="shared" si="23"/>
        <v>58.841984982803922</v>
      </c>
      <c r="I243" s="22">
        <f t="shared" si="26"/>
        <v>2059.4694743981377</v>
      </c>
      <c r="J243" s="4">
        <v>3.0000000000000001E-3</v>
      </c>
      <c r="K243" s="4">
        <f t="shared" si="25"/>
        <v>1741.418324242951</v>
      </c>
    </row>
    <row r="244" spans="2:11" x14ac:dyDescent="0.35">
      <c r="B244" s="4">
        <v>57</v>
      </c>
      <c r="C244" s="4">
        <v>0</v>
      </c>
      <c r="D244" s="22">
        <f t="shared" si="20"/>
        <v>3857.6112287520436</v>
      </c>
      <c r="E244" s="4">
        <f t="shared" si="21"/>
        <v>-771.52224575040873</v>
      </c>
      <c r="F244" s="4">
        <f t="shared" si="27"/>
        <v>0.16666666666666666</v>
      </c>
      <c r="G244" s="4">
        <f t="shared" si="22"/>
        <v>1898.8080663636865</v>
      </c>
      <c r="H244" s="4">
        <f t="shared" si="23"/>
        <v>52.7446685101024</v>
      </c>
      <c r="I244" s="22">
        <f t="shared" si="26"/>
        <v>1846.0633978535841</v>
      </c>
      <c r="J244" s="4">
        <v>3.0000000000000001E-3</v>
      </c>
      <c r="K244" s="4">
        <f t="shared" si="25"/>
        <v>1556.300401182411</v>
      </c>
    </row>
    <row r="245" spans="2:11" x14ac:dyDescent="0.35">
      <c r="B245" s="4">
        <v>58</v>
      </c>
      <c r="C245" s="4">
        <v>0</v>
      </c>
      <c r="D245" s="22">
        <f t="shared" si="20"/>
        <v>3214.6760239600362</v>
      </c>
      <c r="E245" s="4">
        <f t="shared" si="21"/>
        <v>-642.9352047920072</v>
      </c>
      <c r="F245" s="4">
        <f t="shared" si="27"/>
        <v>0.16666666666666666</v>
      </c>
      <c r="G245" s="4">
        <f t="shared" si="22"/>
        <v>1702.0500252316422</v>
      </c>
      <c r="H245" s="4">
        <f t="shared" si="23"/>
        <v>47.279167367545611</v>
      </c>
      <c r="I245" s="22">
        <f t="shared" si="26"/>
        <v>1654.7708578640966</v>
      </c>
      <c r="J245" s="4">
        <v>3.0000000000000001E-3</v>
      </c>
      <c r="K245" s="4">
        <f t="shared" si="25"/>
        <v>1390.8610613555406</v>
      </c>
    </row>
    <row r="246" spans="2:11" x14ac:dyDescent="0.35">
      <c r="B246" s="4">
        <v>59</v>
      </c>
      <c r="C246" s="4">
        <v>5.6843418860808015E-14</v>
      </c>
      <c r="D246" s="22">
        <f t="shared" si="20"/>
        <v>2678.8966866333635</v>
      </c>
      <c r="E246" s="4">
        <f t="shared" si="21"/>
        <v>-535.7793373266727</v>
      </c>
      <c r="F246" s="4">
        <f t="shared" si="27"/>
        <v>0.16666666666666666</v>
      </c>
      <c r="G246" s="4">
        <f t="shared" si="22"/>
        <v>1525.6804201063255</v>
      </c>
      <c r="H246" s="4">
        <f t="shared" si="23"/>
        <v>42.380011669620153</v>
      </c>
      <c r="I246" s="22">
        <f t="shared" si="26"/>
        <v>1483.3004084367053</v>
      </c>
      <c r="J246" s="4">
        <v>3.0000000000000001E-3</v>
      </c>
      <c r="K246" s="4">
        <f t="shared" si="25"/>
        <v>1243.0084131092624</v>
      </c>
    </row>
    <row r="247" spans="2:11" x14ac:dyDescent="0.35">
      <c r="B247" s="4">
        <v>60</v>
      </c>
      <c r="C247" s="4">
        <v>0</v>
      </c>
      <c r="D247" s="22">
        <f t="shared" si="20"/>
        <v>2232.4139055278029</v>
      </c>
      <c r="E247" s="4">
        <f t="shared" si="21"/>
        <v>-446.48278110556055</v>
      </c>
      <c r="F247" s="4">
        <f t="shared" si="27"/>
        <v>0.16666666666666666</v>
      </c>
      <c r="G247" s="4">
        <f t="shared" si="22"/>
        <v>1367.586563138193</v>
      </c>
      <c r="H247" s="4">
        <f t="shared" si="23"/>
        <v>37.988515642727585</v>
      </c>
      <c r="I247" s="22">
        <f>G247-H247-C247</f>
        <v>1329.5980474954654</v>
      </c>
      <c r="J247" s="4">
        <v>3.0000000000000001E-3</v>
      </c>
      <c r="K247" s="4">
        <f t="shared" si="25"/>
        <v>1110.8729390659446</v>
      </c>
    </row>
    <row r="248" spans="2:11" x14ac:dyDescent="0.35">
      <c r="B248" s="8"/>
      <c r="C248" s="8"/>
      <c r="D248" s="8"/>
      <c r="E248" s="8"/>
      <c r="F248" s="8"/>
      <c r="G248" s="8"/>
      <c r="H248" s="8"/>
      <c r="I248" s="8"/>
      <c r="J248" s="8"/>
      <c r="K248" s="22">
        <f>SUM(K188:K247)</f>
        <v>64268.070963090518</v>
      </c>
    </row>
    <row r="252" spans="2:11" ht="21" x14ac:dyDescent="0.5">
      <c r="B252" s="36" t="s">
        <v>40</v>
      </c>
    </row>
    <row r="259" spans="2:25" x14ac:dyDescent="0.35">
      <c r="B259" s="34" t="s">
        <v>0</v>
      </c>
      <c r="C259" s="34" t="s">
        <v>18</v>
      </c>
      <c r="D259" s="34" t="s">
        <v>41</v>
      </c>
      <c r="E259" s="34" t="s">
        <v>25</v>
      </c>
      <c r="F259" s="34" t="s">
        <v>20</v>
      </c>
      <c r="G259" s="34" t="s">
        <v>21</v>
      </c>
      <c r="H259" s="34" t="s">
        <v>22</v>
      </c>
      <c r="I259" s="34" t="s">
        <v>42</v>
      </c>
      <c r="J259" s="34" t="s">
        <v>32</v>
      </c>
      <c r="K259" s="34" t="s">
        <v>24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2:25" x14ac:dyDescent="0.35">
      <c r="B260" s="4">
        <v>0</v>
      </c>
      <c r="C260" s="4"/>
      <c r="D260" s="22">
        <f>100*$C$26+10*$C$27+$C$28</f>
        <v>1383</v>
      </c>
      <c r="E260" s="4"/>
      <c r="F260" s="4"/>
      <c r="G260" s="4"/>
      <c r="H260" s="4"/>
      <c r="I260" s="22"/>
      <c r="J260" s="4"/>
      <c r="K260" s="4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2:25" x14ac:dyDescent="0.35">
      <c r="B261" s="4">
        <v>1</v>
      </c>
      <c r="C261" s="4">
        <v>782.27046892114663</v>
      </c>
      <c r="D261" s="22">
        <f>D260+E261</f>
        <v>1704.2704689211466</v>
      </c>
      <c r="E261" s="4">
        <f>C261-D260*F261</f>
        <v>321.27046892114663</v>
      </c>
      <c r="F261" s="4">
        <f>2/(5+$C$32)</f>
        <v>0.33333333333333331</v>
      </c>
      <c r="G261" s="4">
        <f>$C$26*D260^(0.6)</f>
        <v>919.76007573430161</v>
      </c>
      <c r="H261" s="4">
        <f>(1/(5+$C$33))*G261</f>
        <v>51.097781985238974</v>
      </c>
      <c r="I261" s="22">
        <f>G261-H261-C261</f>
        <v>86.391824827916025</v>
      </c>
      <c r="J261" s="4">
        <v>3.0000000000000001E-3</v>
      </c>
      <c r="K261" s="4">
        <f>I261/(1+J261)^B261</f>
        <v>86.133424554253281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2:25" x14ac:dyDescent="0.35">
      <c r="B262" s="4">
        <v>2</v>
      </c>
      <c r="C262" s="4">
        <v>690.44598061501779</v>
      </c>
      <c r="D262" s="22">
        <f t="shared" ref="D262:D320" si="28">D261+E262</f>
        <v>1826.6262932291156</v>
      </c>
      <c r="E262" s="4">
        <f t="shared" ref="E262:E320" si="29">C262-D261*F262</f>
        <v>122.35582430796899</v>
      </c>
      <c r="F262" s="4">
        <f t="shared" ref="F262:F320" si="30">2/(5+$C$32)</f>
        <v>0.33333333333333331</v>
      </c>
      <c r="G262" s="4">
        <f t="shared" ref="G262:G320" si="31">$C$26*D261^(0.6)</f>
        <v>1042.5679195516384</v>
      </c>
      <c r="H262" s="4">
        <f t="shared" ref="H262:H320" si="32">(1/(5+$C$33))*G262</f>
        <v>57.920439975091021</v>
      </c>
      <c r="I262" s="22">
        <f t="shared" ref="I262:I265" si="33">G262-H262-C262</f>
        <v>294.20149896152964</v>
      </c>
      <c r="J262" s="4">
        <v>3.0000000000000001E-3</v>
      </c>
      <c r="K262" s="4">
        <f t="shared" ref="K262:K320" si="34">I262/(1+J262)^B262</f>
        <v>292.44420175319476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2:25" x14ac:dyDescent="0.35">
      <c r="B263" s="4">
        <v>3</v>
      </c>
      <c r="C263" s="4">
        <v>642.48575377102395</v>
      </c>
      <c r="D263" s="22">
        <f t="shared" si="28"/>
        <v>1860.2366159237677</v>
      </c>
      <c r="E263" s="4">
        <f t="shared" si="29"/>
        <v>33.610322694652154</v>
      </c>
      <c r="F263" s="4">
        <f t="shared" si="30"/>
        <v>0.33333333333333331</v>
      </c>
      <c r="G263" s="4">
        <f t="shared" si="31"/>
        <v>1086.8536517556638</v>
      </c>
      <c r="H263" s="4">
        <f t="shared" si="32"/>
        <v>60.380758430870209</v>
      </c>
      <c r="I263" s="22">
        <f t="shared" si="33"/>
        <v>383.98713955376968</v>
      </c>
      <c r="J263" s="4">
        <v>3.0000000000000001E-3</v>
      </c>
      <c r="K263" s="4">
        <f t="shared" si="34"/>
        <v>380.5518873913868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2:25" x14ac:dyDescent="0.35">
      <c r="B264" s="4">
        <v>4</v>
      </c>
      <c r="C264" s="4">
        <v>616.36429395762445</v>
      </c>
      <c r="D264" s="22">
        <f t="shared" si="28"/>
        <v>1856.5220379068028</v>
      </c>
      <c r="E264" s="4">
        <f t="shared" si="29"/>
        <v>-3.7145780169647651</v>
      </c>
      <c r="F264" s="4">
        <f t="shared" si="30"/>
        <v>0.33333333333333331</v>
      </c>
      <c r="G264" s="4">
        <f t="shared" si="31"/>
        <v>1098.8088766411668</v>
      </c>
      <c r="H264" s="4">
        <f t="shared" si="32"/>
        <v>61.04493759117593</v>
      </c>
      <c r="I264" s="22">
        <f t="shared" si="33"/>
        <v>421.39964509236631</v>
      </c>
      <c r="J264" s="4">
        <v>3.0000000000000001E-3</v>
      </c>
      <c r="K264" s="4">
        <f t="shared" si="34"/>
        <v>416.38054895246739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2:25" x14ac:dyDescent="0.35">
      <c r="B265" s="4">
        <v>5</v>
      </c>
      <c r="C265" s="4">
        <v>604.79920734369637</v>
      </c>
      <c r="D265" s="22">
        <f t="shared" si="28"/>
        <v>1842.4805659482317</v>
      </c>
      <c r="E265" s="4">
        <f t="shared" si="29"/>
        <v>-14.041471958571151</v>
      </c>
      <c r="F265" s="4">
        <f t="shared" si="30"/>
        <v>0.33333333333333331</v>
      </c>
      <c r="G265" s="4">
        <f t="shared" si="31"/>
        <v>1097.4918690600655</v>
      </c>
      <c r="H265" s="4">
        <f t="shared" si="32"/>
        <v>60.97177050333697</v>
      </c>
      <c r="I265" s="22">
        <f t="shared" si="33"/>
        <v>431.72089121303213</v>
      </c>
      <c r="J265" s="4">
        <v>3.0000000000000001E-3</v>
      </c>
      <c r="K265" s="4">
        <f t="shared" si="34"/>
        <v>425.30295462361323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2:25" x14ac:dyDescent="0.35">
      <c r="B266" s="4">
        <v>6</v>
      </c>
      <c r="C266" s="4">
        <v>602.0694120986185</v>
      </c>
      <c r="D266" s="22">
        <f t="shared" si="28"/>
        <v>1830.3897893974397</v>
      </c>
      <c r="E266" s="4">
        <f t="shared" si="29"/>
        <v>-12.090776550792043</v>
      </c>
      <c r="F266" s="4">
        <f t="shared" si="30"/>
        <v>0.33333333333333331</v>
      </c>
      <c r="G266" s="4">
        <f t="shared" si="31"/>
        <v>1092.5038987361172</v>
      </c>
      <c r="H266" s="4">
        <f t="shared" si="32"/>
        <v>60.694661040895397</v>
      </c>
      <c r="I266" s="22">
        <f>G266-H266-C266</f>
        <v>429.73982559660328</v>
      </c>
      <c r="J266" s="4">
        <v>3.0000000000000001E-3</v>
      </c>
      <c r="K266" s="4">
        <f t="shared" si="34"/>
        <v>422.08508415603933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2:25" x14ac:dyDescent="0.35">
      <c r="B267" s="4">
        <v>7</v>
      </c>
      <c r="C267" s="4">
        <v>603.68392935006887</v>
      </c>
      <c r="D267" s="22">
        <f t="shared" si="28"/>
        <v>1823.943788948362</v>
      </c>
      <c r="E267" s="4">
        <f t="shared" si="29"/>
        <v>-6.446000449077701</v>
      </c>
      <c r="F267" s="4">
        <f t="shared" si="30"/>
        <v>0.33333333333333331</v>
      </c>
      <c r="G267" s="4">
        <f t="shared" si="31"/>
        <v>1088.1966803760617</v>
      </c>
      <c r="H267" s="4">
        <f t="shared" si="32"/>
        <v>60.455371132003428</v>
      </c>
      <c r="I267" s="22">
        <f t="shared" ref="I267:I319" si="35">G267-H267-C267</f>
        <v>424.05737989398949</v>
      </c>
      <c r="J267" s="4">
        <v>3.0000000000000001E-3</v>
      </c>
      <c r="K267" s="4">
        <f t="shared" si="34"/>
        <v>415.25808277970464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2:25" x14ac:dyDescent="0.35">
      <c r="B268" s="4">
        <v>8</v>
      </c>
      <c r="C268" s="4">
        <v>606.61831453836646</v>
      </c>
      <c r="D268" s="22">
        <f t="shared" si="28"/>
        <v>1822.5808405039411</v>
      </c>
      <c r="E268" s="4">
        <f t="shared" si="29"/>
        <v>-1.3629484444207947</v>
      </c>
      <c r="F268" s="4">
        <f t="shared" si="30"/>
        <v>0.33333333333333331</v>
      </c>
      <c r="G268" s="4">
        <f t="shared" si="31"/>
        <v>1085.8957065589093</v>
      </c>
      <c r="H268" s="4">
        <f t="shared" si="32"/>
        <v>60.327539253272732</v>
      </c>
      <c r="I268" s="22">
        <f t="shared" si="35"/>
        <v>418.94985276727004</v>
      </c>
      <c r="J268" s="4">
        <v>3.0000000000000001E-3</v>
      </c>
      <c r="K268" s="4">
        <f t="shared" si="34"/>
        <v>409.0294497740507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2:25" x14ac:dyDescent="0.35">
      <c r="B269" s="4">
        <v>9</v>
      </c>
      <c r="C269" s="4">
        <v>609.35555258214538</v>
      </c>
      <c r="D269" s="22">
        <f t="shared" si="28"/>
        <v>1824.4094462514395</v>
      </c>
      <c r="E269" s="4">
        <f t="shared" si="29"/>
        <v>1.8286057474983863</v>
      </c>
      <c r="F269" s="4">
        <f t="shared" si="30"/>
        <v>0.33333333333333331</v>
      </c>
      <c r="G269" s="4">
        <f t="shared" si="31"/>
        <v>1085.4087701280141</v>
      </c>
      <c r="H269" s="4">
        <f t="shared" si="32"/>
        <v>60.300487229334117</v>
      </c>
      <c r="I269" s="22">
        <f t="shared" si="35"/>
        <v>415.75273031653467</v>
      </c>
      <c r="J269" s="4">
        <v>3.0000000000000001E-3</v>
      </c>
      <c r="K269" s="4">
        <f t="shared" si="34"/>
        <v>404.69395081584048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2:25" x14ac:dyDescent="0.35">
      <c r="B270" s="4">
        <v>10</v>
      </c>
      <c r="C270" s="4">
        <v>611.53832619240836</v>
      </c>
      <c r="D270" s="22">
        <f t="shared" si="28"/>
        <v>1827.8112903600347</v>
      </c>
      <c r="E270" s="4">
        <f t="shared" si="29"/>
        <v>3.4018441085952418</v>
      </c>
      <c r="F270" s="4">
        <f t="shared" si="30"/>
        <v>0.33333333333333331</v>
      </c>
      <c r="G270" s="4">
        <f t="shared" si="31"/>
        <v>1086.0620371618395</v>
      </c>
      <c r="H270" s="4">
        <f t="shared" si="32"/>
        <v>60.336779842324411</v>
      </c>
      <c r="I270" s="22">
        <f t="shared" si="35"/>
        <v>414.18693112710673</v>
      </c>
      <c r="J270" s="4">
        <v>3.0000000000000001E-3</v>
      </c>
      <c r="K270" s="4">
        <f t="shared" si="34"/>
        <v>401.96390924147198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2:25" x14ac:dyDescent="0.35">
      <c r="B271" s="4">
        <v>11</v>
      </c>
      <c r="C271" s="4">
        <v>613.3067339493856</v>
      </c>
      <c r="D271" s="22">
        <f t="shared" si="28"/>
        <v>1831.8475941894089</v>
      </c>
      <c r="E271" s="4">
        <f t="shared" si="29"/>
        <v>4.0363038293741056</v>
      </c>
      <c r="F271" s="4">
        <f t="shared" si="30"/>
        <v>0.33333333333333331</v>
      </c>
      <c r="G271" s="4">
        <f t="shared" si="31"/>
        <v>1087.2766451432262</v>
      </c>
      <c r="H271" s="4">
        <f t="shared" si="32"/>
        <v>60.404258063512565</v>
      </c>
      <c r="I271" s="22">
        <f t="shared" si="35"/>
        <v>413.56565313032809</v>
      </c>
      <c r="J271" s="4">
        <v>3.0000000000000001E-3</v>
      </c>
      <c r="K271" s="4">
        <f t="shared" si="34"/>
        <v>400.16048425393643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2:25" x14ac:dyDescent="0.35">
      <c r="B272" s="4">
        <v>12</v>
      </c>
      <c r="C272" s="4">
        <v>614.64064783602214</v>
      </c>
      <c r="D272" s="22">
        <f t="shared" si="28"/>
        <v>1835.8723772956282</v>
      </c>
      <c r="E272" s="4">
        <f t="shared" si="29"/>
        <v>4.0247831062191608</v>
      </c>
      <c r="F272" s="4">
        <f t="shared" si="30"/>
        <v>0.33333333333333331</v>
      </c>
      <c r="G272" s="4">
        <f t="shared" si="31"/>
        <v>1088.7166108561269</v>
      </c>
      <c r="H272" s="4">
        <f t="shared" si="32"/>
        <v>60.484256158673709</v>
      </c>
      <c r="I272" s="22">
        <f t="shared" si="35"/>
        <v>413.59170686143091</v>
      </c>
      <c r="J272" s="4">
        <v>3.0000000000000001E-3</v>
      </c>
      <c r="K272" s="4">
        <f t="shared" si="34"/>
        <v>398.98872730681546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2:25" x14ac:dyDescent="0.35">
      <c r="B273" s="4">
        <v>13</v>
      </c>
      <c r="C273" s="4">
        <v>615.19073779259304</v>
      </c>
      <c r="D273" s="22">
        <f t="shared" si="28"/>
        <v>1839.1056559896786</v>
      </c>
      <c r="E273" s="4">
        <f t="shared" si="29"/>
        <v>3.2332786940503411</v>
      </c>
      <c r="F273" s="4">
        <f t="shared" si="30"/>
        <v>0.33333333333333331</v>
      </c>
      <c r="G273" s="4">
        <f t="shared" si="31"/>
        <v>1090.1512033588795</v>
      </c>
      <c r="H273" s="4">
        <f t="shared" si="32"/>
        <v>60.563955742159969</v>
      </c>
      <c r="I273" s="22">
        <f t="shared" si="35"/>
        <v>414.39650982412638</v>
      </c>
      <c r="J273" s="4">
        <v>3.0000000000000001E-3</v>
      </c>
      <c r="K273" s="4">
        <f t="shared" si="34"/>
        <v>398.56940629418369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2:25" x14ac:dyDescent="0.35">
      <c r="B274" s="4">
        <v>14</v>
      </c>
      <c r="C274" s="4">
        <v>614.74815103242338</v>
      </c>
      <c r="D274" s="22">
        <f t="shared" si="28"/>
        <v>1840.8185883588758</v>
      </c>
      <c r="E274" s="4">
        <f t="shared" si="29"/>
        <v>1.7129323691972331</v>
      </c>
      <c r="F274" s="4">
        <f t="shared" si="30"/>
        <v>0.33333333333333331</v>
      </c>
      <c r="G274" s="4">
        <f t="shared" si="31"/>
        <v>1091.3027612283302</v>
      </c>
      <c r="H274" s="4">
        <f t="shared" si="32"/>
        <v>60.62793117935167</v>
      </c>
      <c r="I274" s="22">
        <f t="shared" si="35"/>
        <v>415.92667901655511</v>
      </c>
      <c r="J274" s="4">
        <v>3.0000000000000001E-3</v>
      </c>
      <c r="K274" s="4">
        <f t="shared" si="34"/>
        <v>398.84459972267706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2:25" x14ac:dyDescent="0.35">
      <c r="B275" s="4">
        <v>15</v>
      </c>
      <c r="C275" s="4">
        <v>613.69181740231772</v>
      </c>
      <c r="D275" s="22">
        <f t="shared" si="28"/>
        <v>1840.9042096415683</v>
      </c>
      <c r="E275" s="4">
        <f t="shared" si="29"/>
        <v>8.5621282692500245E-2</v>
      </c>
      <c r="F275" s="4">
        <f t="shared" si="30"/>
        <v>0.33333333333333331</v>
      </c>
      <c r="G275" s="4">
        <f t="shared" si="31"/>
        <v>1091.9125075210218</v>
      </c>
      <c r="H275" s="4">
        <f t="shared" si="32"/>
        <v>60.661805973390095</v>
      </c>
      <c r="I275" s="22">
        <f t="shared" si="35"/>
        <v>417.55888414531398</v>
      </c>
      <c r="J275" s="4">
        <v>3.0000000000000001E-3</v>
      </c>
      <c r="K275" s="4">
        <f t="shared" si="34"/>
        <v>399.21213390052191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2:25" x14ac:dyDescent="0.35">
      <c r="B276" s="4">
        <v>16</v>
      </c>
      <c r="C276" s="4">
        <v>612.75182442455798</v>
      </c>
      <c r="D276" s="22">
        <f t="shared" si="28"/>
        <v>1840.021297518937</v>
      </c>
      <c r="E276" s="4">
        <f t="shared" si="29"/>
        <v>-0.88291212263141006</v>
      </c>
      <c r="F276" s="4">
        <f t="shared" si="30"/>
        <v>0.33333333333333331</v>
      </c>
      <c r="G276" s="4">
        <f t="shared" si="31"/>
        <v>1091.9429798599224</v>
      </c>
      <c r="H276" s="4">
        <f t="shared" si="32"/>
        <v>60.663498881106797</v>
      </c>
      <c r="I276" s="22">
        <f t="shared" si="35"/>
        <v>418.52765655425765</v>
      </c>
      <c r="J276" s="4">
        <v>3.0000000000000001E-3</v>
      </c>
      <c r="K276" s="4">
        <f t="shared" si="34"/>
        <v>398.94151572882657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2:25" x14ac:dyDescent="0.35">
      <c r="B277" s="4">
        <v>17</v>
      </c>
      <c r="C277" s="4">
        <v>612.4135553755865</v>
      </c>
      <c r="D277" s="22">
        <f t="shared" si="28"/>
        <v>1839.0944203882113</v>
      </c>
      <c r="E277" s="4">
        <f t="shared" si="29"/>
        <v>-0.92687713072575661</v>
      </c>
      <c r="F277" s="4">
        <f t="shared" si="30"/>
        <v>0.33333333333333331</v>
      </c>
      <c r="G277" s="4">
        <f t="shared" si="31"/>
        <v>1091.628727053027</v>
      </c>
      <c r="H277" s="4">
        <f t="shared" si="32"/>
        <v>60.646040391834831</v>
      </c>
      <c r="I277" s="22">
        <f t="shared" si="35"/>
        <v>418.56913128560575</v>
      </c>
      <c r="J277" s="4">
        <v>3.0000000000000001E-3</v>
      </c>
      <c r="K277" s="4">
        <f t="shared" si="34"/>
        <v>397.78768647780311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2:25" x14ac:dyDescent="0.35">
      <c r="B278" s="4">
        <v>18</v>
      </c>
      <c r="C278" s="4">
        <v>612.66913029879379</v>
      </c>
      <c r="D278" s="22">
        <f t="shared" si="28"/>
        <v>1838.7320772242681</v>
      </c>
      <c r="E278" s="4">
        <f t="shared" si="29"/>
        <v>-0.36234316394325106</v>
      </c>
      <c r="F278" s="4">
        <f t="shared" si="30"/>
        <v>0.33333333333333331</v>
      </c>
      <c r="G278" s="4">
        <f t="shared" si="31"/>
        <v>1091.2987609825</v>
      </c>
      <c r="H278" s="4">
        <f t="shared" si="32"/>
        <v>60.627708943472214</v>
      </c>
      <c r="I278" s="22">
        <f t="shared" si="35"/>
        <v>418.00192174023391</v>
      </c>
      <c r="J278" s="4">
        <v>3.0000000000000001E-3</v>
      </c>
      <c r="K278" s="4">
        <f t="shared" si="34"/>
        <v>396.06045682131634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2:25" x14ac:dyDescent="0.35">
      <c r="B279" s="4">
        <v>19</v>
      </c>
      <c r="C279" s="4">
        <v>613.2008158881423</v>
      </c>
      <c r="D279" s="22">
        <f t="shared" si="28"/>
        <v>1839.0222007043212</v>
      </c>
      <c r="E279" s="4">
        <f t="shared" si="29"/>
        <v>0.29012348005301192</v>
      </c>
      <c r="F279" s="4">
        <f t="shared" si="30"/>
        <v>0.33333333333333331</v>
      </c>
      <c r="G279" s="4">
        <f t="shared" si="31"/>
        <v>1091.1697495871863</v>
      </c>
      <c r="H279" s="4">
        <f t="shared" si="32"/>
        <v>60.620541643732565</v>
      </c>
      <c r="I279" s="22">
        <f t="shared" si="35"/>
        <v>417.34839205531136</v>
      </c>
      <c r="J279" s="4">
        <v>3.0000000000000001E-3</v>
      </c>
      <c r="K279" s="4">
        <f t="shared" si="34"/>
        <v>394.25845639097832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2:25" x14ac:dyDescent="0.35">
      <c r="B280" s="4">
        <v>20</v>
      </c>
      <c r="C280" s="4">
        <v>613.66808367500016</v>
      </c>
      <c r="D280" s="22">
        <f t="shared" si="28"/>
        <v>1839.6828841445476</v>
      </c>
      <c r="E280" s="4">
        <f t="shared" si="29"/>
        <v>0.66068344022642123</v>
      </c>
      <c r="F280" s="4">
        <f t="shared" si="30"/>
        <v>0.33333333333333331</v>
      </c>
      <c r="G280" s="4">
        <f t="shared" si="31"/>
        <v>1091.2730481524234</v>
      </c>
      <c r="H280" s="4">
        <f t="shared" si="32"/>
        <v>60.626280452912404</v>
      </c>
      <c r="I280" s="22">
        <f t="shared" si="35"/>
        <v>416.97868402451081</v>
      </c>
      <c r="J280" s="4">
        <v>3.0000000000000001E-3</v>
      </c>
      <c r="K280" s="4">
        <f t="shared" si="34"/>
        <v>392.73100954869966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2:25" x14ac:dyDescent="0.35">
      <c r="B281" s="4">
        <v>21</v>
      </c>
      <c r="C281" s="4">
        <v>613.86781565920035</v>
      </c>
      <c r="D281" s="22">
        <f t="shared" si="28"/>
        <v>1840.3230717555655</v>
      </c>
      <c r="E281" s="4">
        <f t="shared" si="29"/>
        <v>0.64018761101783639</v>
      </c>
      <c r="F281" s="4">
        <f t="shared" si="30"/>
        <v>0.33333333333333331</v>
      </c>
      <c r="G281" s="4">
        <f t="shared" si="31"/>
        <v>1091.5082603981757</v>
      </c>
      <c r="H281" s="4">
        <f t="shared" si="32"/>
        <v>60.639347799898644</v>
      </c>
      <c r="I281" s="22">
        <f t="shared" si="35"/>
        <v>417.00109693907677</v>
      </c>
      <c r="J281" s="4">
        <v>3.0000000000000001E-3</v>
      </c>
      <c r="K281" s="4">
        <f t="shared" si="34"/>
        <v>391.57738697180298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2:25" x14ac:dyDescent="0.35">
      <c r="B282" s="4">
        <v>22</v>
      </c>
      <c r="C282" s="4">
        <v>613.75813185927791</v>
      </c>
      <c r="D282" s="22">
        <f t="shared" si="28"/>
        <v>1840.6401796963216</v>
      </c>
      <c r="E282" s="4">
        <f t="shared" si="29"/>
        <v>0.31710794075615922</v>
      </c>
      <c r="F282" s="4">
        <f t="shared" si="30"/>
        <v>0.33333333333333331</v>
      </c>
      <c r="G282" s="4">
        <f t="shared" si="31"/>
        <v>1091.7361436209285</v>
      </c>
      <c r="H282" s="4">
        <f t="shared" si="32"/>
        <v>60.652007978940468</v>
      </c>
      <c r="I282" s="22">
        <f t="shared" si="35"/>
        <v>417.32600378271013</v>
      </c>
      <c r="J282" s="4">
        <v>3.0000000000000001E-3</v>
      </c>
      <c r="K282" s="4">
        <f t="shared" si="34"/>
        <v>390.71035384352274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2:25" x14ac:dyDescent="0.35">
      <c r="B283" s="4">
        <v>23</v>
      </c>
      <c r="C283" s="4">
        <v>613.4087735818739</v>
      </c>
      <c r="D283" s="22">
        <f t="shared" si="28"/>
        <v>1840.5022267127551</v>
      </c>
      <c r="E283" s="4">
        <f t="shared" si="29"/>
        <v>-0.13795298356660624</v>
      </c>
      <c r="F283" s="4">
        <f t="shared" si="30"/>
        <v>0.33333333333333331</v>
      </c>
      <c r="G283" s="4">
        <f t="shared" si="31"/>
        <v>1091.8490106308163</v>
      </c>
      <c r="H283" s="4">
        <f t="shared" si="32"/>
        <v>60.658278368378681</v>
      </c>
      <c r="I283" s="22">
        <f t="shared" si="35"/>
        <v>417.78195868056378</v>
      </c>
      <c r="J283" s="4">
        <v>3.0000000000000001E-3</v>
      </c>
      <c r="K283" s="4">
        <f t="shared" si="34"/>
        <v>389.9673274879367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2:25" x14ac:dyDescent="0.35">
      <c r="B284" s="4">
        <v>24</v>
      </c>
      <c r="C284" s="4">
        <v>612.93780113284515</v>
      </c>
      <c r="D284" s="22">
        <f t="shared" si="28"/>
        <v>1839.9392856080153</v>
      </c>
      <c r="E284" s="4">
        <f t="shared" si="29"/>
        <v>-0.56294110473982073</v>
      </c>
      <c r="F284" s="4">
        <f t="shared" si="30"/>
        <v>0.33333333333333331</v>
      </c>
      <c r="G284" s="4">
        <f t="shared" si="31"/>
        <v>1091.7999105117938</v>
      </c>
      <c r="H284" s="4">
        <f t="shared" si="32"/>
        <v>60.655550583988543</v>
      </c>
      <c r="I284" s="22">
        <f t="shared" si="35"/>
        <v>418.20655879496007</v>
      </c>
      <c r="J284" s="4">
        <v>3.0000000000000001E-3</v>
      </c>
      <c r="K284" s="4">
        <f t="shared" si="34"/>
        <v>389.19607082693108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2:25" x14ac:dyDescent="0.35">
      <c r="B285" s="4">
        <v>25</v>
      </c>
      <c r="C285" s="4">
        <v>612.46271561149274</v>
      </c>
      <c r="D285" s="22">
        <f t="shared" si="28"/>
        <v>1839.0889060168363</v>
      </c>
      <c r="E285" s="4">
        <f t="shared" si="29"/>
        <v>-0.85037959117903483</v>
      </c>
      <c r="F285" s="4">
        <f t="shared" si="30"/>
        <v>0.33333333333333331</v>
      </c>
      <c r="G285" s="4">
        <f t="shared" si="31"/>
        <v>1091.5995336878889</v>
      </c>
      <c r="H285" s="4">
        <f t="shared" si="32"/>
        <v>60.644418538216044</v>
      </c>
      <c r="I285" s="22">
        <f t="shared" si="35"/>
        <v>418.49239953818005</v>
      </c>
      <c r="J285" s="4">
        <v>3.0000000000000001E-3</v>
      </c>
      <c r="K285" s="4">
        <f t="shared" si="34"/>
        <v>388.29719156553733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2:25" x14ac:dyDescent="0.35">
      <c r="B286" s="4">
        <v>26</v>
      </c>
      <c r="C286" s="4">
        <v>612.07197806914212</v>
      </c>
      <c r="D286" s="22">
        <f t="shared" si="28"/>
        <v>1838.1312487470332</v>
      </c>
      <c r="E286" s="4">
        <f t="shared" si="29"/>
        <v>-0.95765726980323507</v>
      </c>
      <c r="F286" s="4">
        <f t="shared" si="30"/>
        <v>0.33333333333333331</v>
      </c>
      <c r="G286" s="4">
        <f t="shared" si="31"/>
        <v>1091.296797680282</v>
      </c>
      <c r="H286" s="4">
        <f t="shared" si="32"/>
        <v>60.627599871126776</v>
      </c>
      <c r="I286" s="22">
        <f t="shared" si="35"/>
        <v>418.5972197400132</v>
      </c>
      <c r="J286" s="4">
        <v>3.0000000000000001E-3</v>
      </c>
      <c r="K286" s="4">
        <f t="shared" si="34"/>
        <v>387.23275049253203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2:25" x14ac:dyDescent="0.35">
      <c r="B287" s="4">
        <v>27</v>
      </c>
      <c r="C287" s="4">
        <v>611.81493956603595</v>
      </c>
      <c r="D287" s="22">
        <f t="shared" si="28"/>
        <v>1837.235772064058</v>
      </c>
      <c r="E287" s="4">
        <f t="shared" si="29"/>
        <v>-0.89547668297507244</v>
      </c>
      <c r="F287" s="4">
        <f t="shared" si="30"/>
        <v>0.33333333333333331</v>
      </c>
      <c r="G287" s="4">
        <f t="shared" si="31"/>
        <v>1090.9558036667866</v>
      </c>
      <c r="H287" s="4">
        <f t="shared" si="32"/>
        <v>60.608655759265915</v>
      </c>
      <c r="I287" s="22">
        <f t="shared" si="35"/>
        <v>418.53220834148465</v>
      </c>
      <c r="J287" s="4">
        <v>3.0000000000000001E-3</v>
      </c>
      <c r="K287" s="4">
        <f t="shared" si="34"/>
        <v>386.01456653999486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2:25" x14ac:dyDescent="0.35">
      <c r="B288" s="4">
        <v>28</v>
      </c>
      <c r="C288" s="4">
        <v>611.70268137380788</v>
      </c>
      <c r="D288" s="22">
        <f t="shared" si="28"/>
        <v>1836.5265294165133</v>
      </c>
      <c r="E288" s="4">
        <f t="shared" si="29"/>
        <v>-0.70924264754478372</v>
      </c>
      <c r="F288" s="4">
        <f t="shared" si="30"/>
        <v>0.33333333333333331</v>
      </c>
      <c r="G288" s="4">
        <f t="shared" si="31"/>
        <v>1090.6368860622463</v>
      </c>
      <c r="H288" s="4">
        <f t="shared" si="32"/>
        <v>60.590938114569234</v>
      </c>
      <c r="I288" s="22">
        <f t="shared" si="35"/>
        <v>418.34326657386907</v>
      </c>
      <c r="J288" s="4">
        <v>3.0000000000000001E-3</v>
      </c>
      <c r="K288" s="4">
        <f t="shared" si="34"/>
        <v>384.6862457672421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2:25" x14ac:dyDescent="0.35">
      <c r="B289" s="4">
        <v>29</v>
      </c>
      <c r="C289" s="4">
        <v>611.71666958423862</v>
      </c>
      <c r="D289" s="22">
        <f t="shared" si="28"/>
        <v>1836.0676891952476</v>
      </c>
      <c r="E289" s="4">
        <f t="shared" si="29"/>
        <v>-0.45884022126574564</v>
      </c>
      <c r="F289" s="4">
        <f t="shared" si="30"/>
        <v>0.33333333333333331</v>
      </c>
      <c r="G289" s="4">
        <f t="shared" si="31"/>
        <v>1090.3842502479886</v>
      </c>
      <c r="H289" s="4">
        <f t="shared" si="32"/>
        <v>60.576902791554915</v>
      </c>
      <c r="I289" s="22">
        <f t="shared" si="35"/>
        <v>418.0906778721951</v>
      </c>
      <c r="J289" s="4">
        <v>3.0000000000000001E-3</v>
      </c>
      <c r="K289" s="4">
        <f t="shared" si="34"/>
        <v>383.30406641531573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2:25" x14ac:dyDescent="0.35">
      <c r="B290" s="4">
        <v>30</v>
      </c>
      <c r="C290" s="4">
        <v>611.81890913896723</v>
      </c>
      <c r="D290" s="22">
        <f t="shared" si="28"/>
        <v>1835.8640352691323</v>
      </c>
      <c r="E290" s="4">
        <f t="shared" si="29"/>
        <v>-0.20365392611529387</v>
      </c>
      <c r="F290" s="4">
        <f t="shared" si="30"/>
        <v>0.33333333333333331</v>
      </c>
      <c r="G290" s="4">
        <f t="shared" si="31"/>
        <v>1090.2207882521138</v>
      </c>
      <c r="H290" s="4">
        <f t="shared" si="32"/>
        <v>60.567821569561879</v>
      </c>
      <c r="I290" s="22">
        <f t="shared" si="35"/>
        <v>417.83405754358478</v>
      </c>
      <c r="J290" s="4">
        <v>3.0000000000000001E-3</v>
      </c>
      <c r="K290" s="4">
        <f t="shared" si="34"/>
        <v>381.92302871237575</v>
      </c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2:25" x14ac:dyDescent="0.35">
      <c r="B291" s="4">
        <v>31</v>
      </c>
      <c r="C291" s="4">
        <v>611.96432230631422</v>
      </c>
      <c r="D291" s="22">
        <f t="shared" si="28"/>
        <v>1835.8736791524025</v>
      </c>
      <c r="E291" s="4">
        <f t="shared" si="29"/>
        <v>9.6438832702006039E-3</v>
      </c>
      <c r="F291" s="4">
        <f t="shared" si="30"/>
        <v>0.33333333333333331</v>
      </c>
      <c r="G291" s="4">
        <f t="shared" si="31"/>
        <v>1090.1482312312089</v>
      </c>
      <c r="H291" s="4">
        <f t="shared" si="32"/>
        <v>60.563790623956045</v>
      </c>
      <c r="I291" s="22">
        <f t="shared" si="35"/>
        <v>417.62011830093866</v>
      </c>
      <c r="J291" s="4">
        <v>3.0000000000000001E-3</v>
      </c>
      <c r="K291" s="4">
        <f t="shared" si="34"/>
        <v>380.58571946330142</v>
      </c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2:25" x14ac:dyDescent="0.35">
      <c r="B292" s="4">
        <v>32</v>
      </c>
      <c r="C292" s="4">
        <v>612.11034917411212</v>
      </c>
      <c r="D292" s="22">
        <f t="shared" si="28"/>
        <v>1836.0261352757138</v>
      </c>
      <c r="E292" s="4">
        <f t="shared" si="29"/>
        <v>0.15245612331136726</v>
      </c>
      <c r="F292" s="4">
        <f t="shared" si="30"/>
        <v>0.33333333333333331</v>
      </c>
      <c r="G292" s="4">
        <f t="shared" si="31"/>
        <v>1090.1516671886798</v>
      </c>
      <c r="H292" s="4">
        <f t="shared" si="32"/>
        <v>60.563981510482208</v>
      </c>
      <c r="I292" s="22">
        <f t="shared" si="35"/>
        <v>417.47733650408554</v>
      </c>
      <c r="J292" s="4">
        <v>3.0000000000000001E-3</v>
      </c>
      <c r="K292" s="4">
        <f t="shared" si="34"/>
        <v>379.31764656410456</v>
      </c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2:25" x14ac:dyDescent="0.35">
      <c r="B293" s="4">
        <v>33</v>
      </c>
      <c r="C293" s="4">
        <v>612.22535138284195</v>
      </c>
      <c r="D293" s="22">
        <f t="shared" si="28"/>
        <v>1836.2427748999844</v>
      </c>
      <c r="E293" s="4">
        <f t="shared" si="29"/>
        <v>0.21663962427066963</v>
      </c>
      <c r="F293" s="4">
        <f t="shared" si="30"/>
        <v>0.33333333333333331</v>
      </c>
      <c r="G293" s="4">
        <f t="shared" si="31"/>
        <v>1090.2059838462949</v>
      </c>
      <c r="H293" s="4">
        <f t="shared" si="32"/>
        <v>60.566999102571934</v>
      </c>
      <c r="I293" s="22">
        <f t="shared" si="35"/>
        <v>417.41363336088091</v>
      </c>
      <c r="J293" s="4">
        <v>3.0000000000000001E-3</v>
      </c>
      <c r="K293" s="4">
        <f t="shared" si="34"/>
        <v>378.12539006306571</v>
      </c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2:25" x14ac:dyDescent="0.35">
      <c r="B294" s="4">
        <v>34</v>
      </c>
      <c r="C294" s="4">
        <v>612.29428801173253</v>
      </c>
      <c r="D294" s="22">
        <f t="shared" si="28"/>
        <v>1836.4561379450556</v>
      </c>
      <c r="E294" s="4">
        <f t="shared" si="29"/>
        <v>0.21336304507110526</v>
      </c>
      <c r="F294" s="4">
        <f t="shared" si="30"/>
        <v>0.33333333333333331</v>
      </c>
      <c r="G294" s="4">
        <f t="shared" si="31"/>
        <v>1090.2831645258798</v>
      </c>
      <c r="H294" s="4">
        <f t="shared" si="32"/>
        <v>60.571286918104427</v>
      </c>
      <c r="I294" s="22">
        <f t="shared" si="35"/>
        <v>417.41758959604272</v>
      </c>
      <c r="J294" s="4">
        <v>3.0000000000000001E-3</v>
      </c>
      <c r="K294" s="4">
        <f t="shared" si="34"/>
        <v>376.99797998536087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2:25" x14ac:dyDescent="0.35">
      <c r="B295" s="4">
        <v>35</v>
      </c>
      <c r="C295" s="4">
        <v>612.32067233628584</v>
      </c>
      <c r="D295" s="22">
        <f t="shared" si="28"/>
        <v>1836.6247642996564</v>
      </c>
      <c r="E295" s="4">
        <f t="shared" si="29"/>
        <v>0.16862635460063302</v>
      </c>
      <c r="F295" s="4">
        <f t="shared" si="30"/>
        <v>0.33333333333333331</v>
      </c>
      <c r="G295" s="4">
        <f t="shared" si="31"/>
        <v>1090.3591743215652</v>
      </c>
      <c r="H295" s="4">
        <f t="shared" si="32"/>
        <v>60.575509684531397</v>
      </c>
      <c r="I295" s="22">
        <f t="shared" si="35"/>
        <v>417.46299230074794</v>
      </c>
      <c r="J295" s="4">
        <v>3.0000000000000001E-3</v>
      </c>
      <c r="K295" s="4">
        <f t="shared" si="34"/>
        <v>375.91125247297424</v>
      </c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2:25" x14ac:dyDescent="0.35">
      <c r="B296" s="4">
        <v>36</v>
      </c>
      <c r="C296" s="4">
        <v>612.32648677415932</v>
      </c>
      <c r="D296" s="22">
        <f t="shared" si="28"/>
        <v>1836.7429963072636</v>
      </c>
      <c r="E296" s="4">
        <f t="shared" si="29"/>
        <v>0.11823200760727559</v>
      </c>
      <c r="F296" s="4">
        <f t="shared" si="30"/>
        <v>0.33333333333333331</v>
      </c>
      <c r="G296" s="4">
        <f t="shared" si="31"/>
        <v>1090.4192443376987</v>
      </c>
      <c r="H296" s="4">
        <f t="shared" si="32"/>
        <v>60.578846907649925</v>
      </c>
      <c r="I296" s="22">
        <f t="shared" si="35"/>
        <v>417.5139106558895</v>
      </c>
      <c r="J296" s="4">
        <v>3.0000000000000001E-3</v>
      </c>
      <c r="K296" s="4">
        <f t="shared" si="34"/>
        <v>374.83260490847016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2:25" x14ac:dyDescent="0.35">
      <c r="B297" s="4">
        <v>37</v>
      </c>
      <c r="C297" s="4">
        <v>612.34688433540873</v>
      </c>
      <c r="D297" s="22">
        <f t="shared" si="28"/>
        <v>1836.8422152069179</v>
      </c>
      <c r="E297" s="4">
        <f t="shared" si="29"/>
        <v>9.9218899654260895E-2</v>
      </c>
      <c r="F297" s="4">
        <f t="shared" si="30"/>
        <v>0.33333333333333331</v>
      </c>
      <c r="G297" s="4">
        <f t="shared" si="31"/>
        <v>1090.4613609852845</v>
      </c>
      <c r="H297" s="4">
        <f t="shared" si="32"/>
        <v>60.581186721404691</v>
      </c>
      <c r="I297" s="22">
        <f t="shared" si="35"/>
        <v>417.53328992847105</v>
      </c>
      <c r="J297" s="4">
        <v>3.0000000000000001E-3</v>
      </c>
      <c r="K297" s="4">
        <f t="shared" si="34"/>
        <v>373.72881664106876</v>
      </c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2:25" x14ac:dyDescent="0.35">
      <c r="B298" s="4">
        <v>38</v>
      </c>
      <c r="C298" s="4">
        <v>612.42316251664931</v>
      </c>
      <c r="D298" s="22">
        <f t="shared" si="28"/>
        <v>1836.9846393212613</v>
      </c>
      <c r="E298" s="4">
        <f t="shared" si="29"/>
        <v>0.14242411434338464</v>
      </c>
      <c r="F298" s="4">
        <f t="shared" si="30"/>
        <v>0.33333333333333331</v>
      </c>
      <c r="G298" s="4">
        <f t="shared" si="31"/>
        <v>1090.4967039399678</v>
      </c>
      <c r="H298" s="4">
        <f t="shared" si="32"/>
        <v>60.583150218887099</v>
      </c>
      <c r="I298" s="22">
        <f t="shared" si="35"/>
        <v>417.49039120443138</v>
      </c>
      <c r="J298" s="4">
        <v>3.0000000000000001E-3</v>
      </c>
      <c r="K298" s="4">
        <f t="shared" si="34"/>
        <v>372.57270042936062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2:25" x14ac:dyDescent="0.35">
      <c r="B299" s="4">
        <v>39</v>
      </c>
      <c r="C299" s="4">
        <v>612.59222881690346</v>
      </c>
      <c r="D299" s="22">
        <f t="shared" si="28"/>
        <v>1837.2486550310778</v>
      </c>
      <c r="E299" s="4">
        <f t="shared" si="29"/>
        <v>0.26401570981636269</v>
      </c>
      <c r="F299" s="4">
        <f t="shared" si="30"/>
        <v>0.33333333333333331</v>
      </c>
      <c r="G299" s="4">
        <f t="shared" si="31"/>
        <v>1090.547435772306</v>
      </c>
      <c r="H299" s="4">
        <f t="shared" si="32"/>
        <v>60.585968654016995</v>
      </c>
      <c r="I299" s="22">
        <f t="shared" si="35"/>
        <v>417.36923830138551</v>
      </c>
      <c r="J299" s="4">
        <v>3.0000000000000001E-3</v>
      </c>
      <c r="K299" s="4">
        <f t="shared" si="34"/>
        <v>371.35053074577655</v>
      </c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2:25" x14ac:dyDescent="0.35">
      <c r="B300" s="4">
        <v>40</v>
      </c>
      <c r="C300" s="4">
        <v>612.87457145138683</v>
      </c>
      <c r="D300" s="22">
        <f t="shared" si="28"/>
        <v>1837.7070081387719</v>
      </c>
      <c r="E300" s="4">
        <f t="shared" si="29"/>
        <v>0.45835310769427906</v>
      </c>
      <c r="F300" s="4">
        <f t="shared" si="30"/>
        <v>0.33333333333333331</v>
      </c>
      <c r="G300" s="4">
        <f t="shared" si="31"/>
        <v>1090.6414746794094</v>
      </c>
      <c r="H300" s="4">
        <f t="shared" si="32"/>
        <v>60.591193037744965</v>
      </c>
      <c r="I300" s="22">
        <f t="shared" si="35"/>
        <v>417.17571019027764</v>
      </c>
      <c r="J300" s="4">
        <v>3.0000000000000001E-3</v>
      </c>
      <c r="K300" s="4">
        <f t="shared" si="34"/>
        <v>370.06813643797705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2:25" x14ac:dyDescent="0.35">
      <c r="B301" s="4">
        <v>41</v>
      </c>
      <c r="C301" s="4">
        <v>613.26246010672742</v>
      </c>
      <c r="D301" s="22">
        <f t="shared" si="28"/>
        <v>1838.4004655325753</v>
      </c>
      <c r="E301" s="4">
        <f t="shared" si="29"/>
        <v>0.69345739380344185</v>
      </c>
      <c r="F301" s="4">
        <f t="shared" si="30"/>
        <v>0.33333333333333331</v>
      </c>
      <c r="G301" s="4">
        <f t="shared" si="31"/>
        <v>1090.8047211625933</v>
      </c>
      <c r="H301" s="4">
        <f t="shared" si="32"/>
        <v>60.600262286810732</v>
      </c>
      <c r="I301" s="22">
        <f t="shared" si="35"/>
        <v>416.9419987690552</v>
      </c>
      <c r="J301" s="4">
        <v>3.0000000000000001E-3</v>
      </c>
      <c r="K301" s="4">
        <f t="shared" si="34"/>
        <v>368.75455210597408</v>
      </c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2:25" x14ac:dyDescent="0.35">
      <c r="B302" s="4">
        <v>42</v>
      </c>
      <c r="C302" s="4">
        <v>613.71101586604925</v>
      </c>
      <c r="D302" s="22">
        <f t="shared" si="28"/>
        <v>1839.3113262210995</v>
      </c>
      <c r="E302" s="4">
        <f t="shared" si="29"/>
        <v>0.91086068852416702</v>
      </c>
      <c r="F302" s="4">
        <f t="shared" si="30"/>
        <v>0.33333333333333331</v>
      </c>
      <c r="G302" s="4">
        <f t="shared" si="31"/>
        <v>1091.0516711448431</v>
      </c>
      <c r="H302" s="4">
        <f t="shared" si="32"/>
        <v>60.61398173026906</v>
      </c>
      <c r="I302" s="22">
        <f t="shared" si="35"/>
        <v>416.7266735485249</v>
      </c>
      <c r="J302" s="4">
        <v>3.0000000000000001E-3</v>
      </c>
      <c r="K302" s="4">
        <f t="shared" si="34"/>
        <v>367.46172759233536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2:25" x14ac:dyDescent="0.35">
      <c r="B303" s="4">
        <v>43</v>
      </c>
      <c r="C303" s="4">
        <v>614.13614503801443</v>
      </c>
      <c r="D303" s="22">
        <f t="shared" si="28"/>
        <v>1840.3436958520808</v>
      </c>
      <c r="E303" s="4">
        <f t="shared" si="29"/>
        <v>1.0323696309812931</v>
      </c>
      <c r="F303" s="4">
        <f t="shared" si="30"/>
        <v>0.33333333333333331</v>
      </c>
      <c r="G303" s="4">
        <f t="shared" si="31"/>
        <v>1091.375984907751</v>
      </c>
      <c r="H303" s="4">
        <f t="shared" si="32"/>
        <v>60.631999161541721</v>
      </c>
      <c r="I303" s="22">
        <f t="shared" si="35"/>
        <v>416.60784070819489</v>
      </c>
      <c r="J303" s="4">
        <v>3.0000000000000001E-3</v>
      </c>
      <c r="K303" s="4">
        <f t="shared" si="34"/>
        <v>366.25816852753417</v>
      </c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2:25" x14ac:dyDescent="0.35">
      <c r="B304" s="4">
        <v>44</v>
      </c>
      <c r="C304" s="4">
        <v>614.42524625972226</v>
      </c>
      <c r="D304" s="22">
        <f t="shared" si="28"/>
        <v>1841.3210434944428</v>
      </c>
      <c r="E304" s="4">
        <f t="shared" si="29"/>
        <v>0.97734764236201954</v>
      </c>
      <c r="F304" s="4">
        <f t="shared" si="30"/>
        <v>0.33333333333333331</v>
      </c>
      <c r="G304" s="4">
        <f t="shared" si="31"/>
        <v>1091.7434845127998</v>
      </c>
      <c r="H304" s="4">
        <f t="shared" si="32"/>
        <v>60.652415806266653</v>
      </c>
      <c r="I304" s="22">
        <f t="shared" si="35"/>
        <v>416.66582244681092</v>
      </c>
      <c r="J304" s="4">
        <v>3.0000000000000001E-3</v>
      </c>
      <c r="K304" s="4">
        <f t="shared" si="34"/>
        <v>365.2135023022384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2:25" x14ac:dyDescent="0.35">
      <c r="B305" s="4">
        <v>45</v>
      </c>
      <c r="C305" s="4">
        <v>614.46848546462058</v>
      </c>
      <c r="D305" s="22">
        <f t="shared" si="28"/>
        <v>1842.0158477942491</v>
      </c>
      <c r="E305" s="4">
        <f t="shared" si="29"/>
        <v>0.69480429980637837</v>
      </c>
      <c r="F305" s="4">
        <f t="shared" si="30"/>
        <v>0.33333333333333331</v>
      </c>
      <c r="G305" s="4">
        <f t="shared" si="31"/>
        <v>1092.0913215890548</v>
      </c>
      <c r="H305" s="4">
        <f t="shared" si="32"/>
        <v>60.671740088280821</v>
      </c>
      <c r="I305" s="22">
        <f t="shared" si="35"/>
        <v>416.95109603615344</v>
      </c>
      <c r="J305" s="4">
        <v>3.0000000000000001E-3</v>
      </c>
      <c r="K305" s="4">
        <f t="shared" si="34"/>
        <v>364.37043733688108</v>
      </c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2:25" x14ac:dyDescent="0.35">
      <c r="B306" s="4">
        <v>46</v>
      </c>
      <c r="C306" s="4">
        <v>614.21800193586387</v>
      </c>
      <c r="D306" s="22">
        <f t="shared" si="28"/>
        <v>1842.2285671320301</v>
      </c>
      <c r="E306" s="4">
        <f t="shared" si="29"/>
        <v>0.21271933778086805</v>
      </c>
      <c r="F306" s="4">
        <f t="shared" si="30"/>
        <v>0.33333333333333331</v>
      </c>
      <c r="G306" s="4">
        <f t="shared" si="31"/>
        <v>1092.3385568534602</v>
      </c>
      <c r="H306" s="4">
        <f t="shared" si="32"/>
        <v>60.685475380747789</v>
      </c>
      <c r="I306" s="22">
        <f t="shared" si="35"/>
        <v>417.43507953684866</v>
      </c>
      <c r="J306" s="4">
        <v>3.0000000000000001E-3</v>
      </c>
      <c r="K306" s="4">
        <f t="shared" si="34"/>
        <v>363.70228005002087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2:25" x14ac:dyDescent="0.35">
      <c r="B307" s="4">
        <v>47</v>
      </c>
      <c r="C307" s="4">
        <v>613.78041694353544</v>
      </c>
      <c r="D307" s="22">
        <f t="shared" si="28"/>
        <v>1841.9327950315555</v>
      </c>
      <c r="E307" s="4">
        <f t="shared" si="29"/>
        <v>-0.29577210047455083</v>
      </c>
      <c r="F307" s="4">
        <f t="shared" si="30"/>
        <v>0.33333333333333331</v>
      </c>
      <c r="G307" s="4">
        <f t="shared" si="31"/>
        <v>1092.4142422505124</v>
      </c>
      <c r="H307" s="4">
        <f t="shared" si="32"/>
        <v>60.689680125028467</v>
      </c>
      <c r="I307" s="22">
        <f t="shared" si="35"/>
        <v>417.94414518194856</v>
      </c>
      <c r="J307" s="4">
        <v>3.0000000000000001E-3</v>
      </c>
      <c r="K307" s="4">
        <f t="shared" si="34"/>
        <v>363.05664814274894</v>
      </c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2:25" x14ac:dyDescent="0.35">
      <c r="B308" s="4">
        <v>48</v>
      </c>
      <c r="C308" s="4">
        <v>613.52830998406159</v>
      </c>
      <c r="D308" s="22">
        <f t="shared" si="28"/>
        <v>1841.4835066717653</v>
      </c>
      <c r="E308" s="4">
        <f t="shared" si="29"/>
        <v>-0.44928835979021642</v>
      </c>
      <c r="F308" s="4">
        <f t="shared" si="30"/>
        <v>0.33333333333333331</v>
      </c>
      <c r="G308" s="4">
        <f t="shared" si="31"/>
        <v>1092.3090057874931</v>
      </c>
      <c r="H308" s="4">
        <f t="shared" si="32"/>
        <v>60.683833654860727</v>
      </c>
      <c r="I308" s="22">
        <f t="shared" si="35"/>
        <v>418.09686214857072</v>
      </c>
      <c r="J308" s="4">
        <v>3.0000000000000001E-3</v>
      </c>
      <c r="K308" s="4">
        <f t="shared" si="34"/>
        <v>362.10300019426029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2:25" x14ac:dyDescent="0.35">
      <c r="B309" s="4">
        <v>49</v>
      </c>
      <c r="C309" s="4">
        <v>614.18651852096878</v>
      </c>
      <c r="D309" s="22">
        <f t="shared" si="28"/>
        <v>1841.8421896354789</v>
      </c>
      <c r="E309" s="4">
        <f t="shared" si="29"/>
        <v>0.35868296371370434</v>
      </c>
      <c r="F309" s="4">
        <f t="shared" si="30"/>
        <v>0.33333333333333331</v>
      </c>
      <c r="G309" s="4">
        <f t="shared" si="31"/>
        <v>1092.1491349168996</v>
      </c>
      <c r="H309" s="4">
        <f t="shared" si="32"/>
        <v>60.67495193982775</v>
      </c>
      <c r="I309" s="22">
        <f t="shared" si="35"/>
        <v>417.28766445610313</v>
      </c>
      <c r="J309" s="4">
        <v>3.0000000000000001E-3</v>
      </c>
      <c r="K309" s="4">
        <f t="shared" si="34"/>
        <v>360.32121113326212</v>
      </c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2:25" x14ac:dyDescent="0.35">
      <c r="B310" s="4">
        <v>50</v>
      </c>
      <c r="C310" s="4">
        <v>616.78378155742917</v>
      </c>
      <c r="D310" s="22">
        <f t="shared" si="28"/>
        <v>1844.6785746477485</v>
      </c>
      <c r="E310" s="4">
        <f t="shared" si="29"/>
        <v>2.8363850122696022</v>
      </c>
      <c r="F310" s="4">
        <f t="shared" si="30"/>
        <v>0.33333333333333331</v>
      </c>
      <c r="G310" s="4">
        <f t="shared" si="31"/>
        <v>1092.2767668054641</v>
      </c>
      <c r="H310" s="4">
        <f t="shared" si="32"/>
        <v>60.682042600303561</v>
      </c>
      <c r="I310" s="22">
        <f t="shared" si="35"/>
        <v>414.81094264773151</v>
      </c>
      <c r="J310" s="4">
        <v>3.0000000000000001E-3</v>
      </c>
      <c r="K310" s="4">
        <f t="shared" si="34"/>
        <v>357.11126773851748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2:25" x14ac:dyDescent="0.35">
      <c r="B311" s="4">
        <v>51</v>
      </c>
      <c r="C311" s="4">
        <v>622.27840265857924</v>
      </c>
      <c r="D311" s="22">
        <f t="shared" si="28"/>
        <v>1852.0641190904116</v>
      </c>
      <c r="E311" s="4">
        <f t="shared" si="29"/>
        <v>7.3855444426631038</v>
      </c>
      <c r="F311" s="4">
        <f t="shared" si="30"/>
        <v>0.33333333333333331</v>
      </c>
      <c r="G311" s="4">
        <f t="shared" si="31"/>
        <v>1093.2857014309575</v>
      </c>
      <c r="H311" s="4">
        <f t="shared" si="32"/>
        <v>60.738094523942081</v>
      </c>
      <c r="I311" s="22">
        <f t="shared" si="35"/>
        <v>410.26920424843627</v>
      </c>
      <c r="J311" s="4">
        <v>3.0000000000000001E-3</v>
      </c>
      <c r="K311" s="4">
        <f t="shared" si="34"/>
        <v>352.14484484361117</v>
      </c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2:25" x14ac:dyDescent="0.35">
      <c r="B312" s="4">
        <v>52</v>
      </c>
      <c r="C312" s="4">
        <v>630.53847761314682</v>
      </c>
      <c r="D312" s="22">
        <f t="shared" si="28"/>
        <v>1865.2478903400879</v>
      </c>
      <c r="E312" s="4">
        <f t="shared" si="29"/>
        <v>13.183771249676283</v>
      </c>
      <c r="F312" s="4">
        <f t="shared" si="30"/>
        <v>0.33333333333333331</v>
      </c>
      <c r="G312" s="4">
        <f t="shared" si="31"/>
        <v>1095.9099168507644</v>
      </c>
      <c r="H312" s="4">
        <f t="shared" si="32"/>
        <v>60.883884269486906</v>
      </c>
      <c r="I312" s="22">
        <f t="shared" si="35"/>
        <v>404.48755496813055</v>
      </c>
      <c r="J312" s="4">
        <v>3.0000000000000001E-3</v>
      </c>
      <c r="K312" s="4">
        <f t="shared" si="34"/>
        <v>346.14387163972947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2:25" x14ac:dyDescent="0.35">
      <c r="B313" s="4">
        <v>53</v>
      </c>
      <c r="C313" s="4">
        <v>638.10282051267279</v>
      </c>
      <c r="D313" s="22">
        <f t="shared" si="28"/>
        <v>1881.6014140727316</v>
      </c>
      <c r="E313" s="4">
        <f t="shared" si="29"/>
        <v>16.353523732643566</v>
      </c>
      <c r="F313" s="4">
        <f t="shared" si="30"/>
        <v>0.33333333333333331</v>
      </c>
      <c r="G313" s="4">
        <f t="shared" si="31"/>
        <v>1100.5839636626715</v>
      </c>
      <c r="H313" s="4">
        <f t="shared" si="32"/>
        <v>61.143553536815084</v>
      </c>
      <c r="I313" s="22">
        <f t="shared" si="35"/>
        <v>401.3375896131837</v>
      </c>
      <c r="J313" s="4">
        <v>3.0000000000000001E-3</v>
      </c>
      <c r="K313" s="4">
        <f t="shared" si="34"/>
        <v>342.42099739794304</v>
      </c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2:25" x14ac:dyDescent="0.35">
      <c r="B314" s="4">
        <v>54</v>
      </c>
      <c r="C314" s="4">
        <v>633.53337351113885</v>
      </c>
      <c r="D314" s="22">
        <f t="shared" si="28"/>
        <v>1887.9343162262933</v>
      </c>
      <c r="E314" s="4">
        <f t="shared" si="29"/>
        <v>6.3329021535616903</v>
      </c>
      <c r="F314" s="4">
        <f t="shared" si="30"/>
        <v>0.33333333333333331</v>
      </c>
      <c r="G314" s="4">
        <f t="shared" si="31"/>
        <v>1106.3634617166963</v>
      </c>
      <c r="H314" s="4">
        <f t="shared" si="32"/>
        <v>61.46463676203868</v>
      </c>
      <c r="I314" s="22">
        <f t="shared" si="35"/>
        <v>411.36545144351874</v>
      </c>
      <c r="J314" s="4">
        <v>3.0000000000000001E-3</v>
      </c>
      <c r="K314" s="4">
        <f t="shared" si="34"/>
        <v>349.92698231638821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2:25" x14ac:dyDescent="0.35">
      <c r="B315" s="4">
        <v>55</v>
      </c>
      <c r="C315" s="4">
        <v>587.6294590091768</v>
      </c>
      <c r="D315" s="22">
        <f t="shared" si="28"/>
        <v>1846.2523364933722</v>
      </c>
      <c r="E315" s="4">
        <f t="shared" si="29"/>
        <v>-41.681979732920922</v>
      </c>
      <c r="F315" s="4">
        <f t="shared" si="30"/>
        <v>0.33333333333333331</v>
      </c>
      <c r="G315" s="4">
        <f t="shared" si="31"/>
        <v>1108.5961713254992</v>
      </c>
      <c r="H315" s="4">
        <f t="shared" si="32"/>
        <v>61.58867618474995</v>
      </c>
      <c r="I315" s="22">
        <f t="shared" si="35"/>
        <v>459.37803613157234</v>
      </c>
      <c r="J315" s="4">
        <v>3.0000000000000001E-3</v>
      </c>
      <c r="K315" s="4">
        <f t="shared" si="34"/>
        <v>389.59996632063155</v>
      </c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2:25" x14ac:dyDescent="0.35">
      <c r="B316" s="4">
        <v>56</v>
      </c>
      <c r="C316" s="4">
        <v>431.4923728153546</v>
      </c>
      <c r="D316" s="22">
        <f t="shared" si="28"/>
        <v>1662.3272638109361</v>
      </c>
      <c r="E316" s="4">
        <f t="shared" si="29"/>
        <v>-183.92507268243611</v>
      </c>
      <c r="F316" s="4">
        <f t="shared" si="30"/>
        <v>0.33333333333333331</v>
      </c>
      <c r="G316" s="4">
        <f t="shared" si="31"/>
        <v>1093.8452388660796</v>
      </c>
      <c r="H316" s="4">
        <f t="shared" si="32"/>
        <v>60.769179937004424</v>
      </c>
      <c r="I316" s="22">
        <f t="shared" si="35"/>
        <v>601.58368611372066</v>
      </c>
      <c r="J316" s="4">
        <v>3.0000000000000001E-3</v>
      </c>
      <c r="K316" s="4">
        <f t="shared" si="34"/>
        <v>508.67899116116189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2:25" x14ac:dyDescent="0.35">
      <c r="B317" s="4">
        <v>57</v>
      </c>
      <c r="C317" s="4">
        <v>0</v>
      </c>
      <c r="D317" s="22">
        <f t="shared" si="28"/>
        <v>1108.2181758739575</v>
      </c>
      <c r="E317" s="4">
        <f t="shared" si="29"/>
        <v>-554.10908793697865</v>
      </c>
      <c r="F317" s="4">
        <f t="shared" si="30"/>
        <v>0.33333333333333331</v>
      </c>
      <c r="G317" s="4">
        <f t="shared" si="31"/>
        <v>1027.0962952724951</v>
      </c>
      <c r="H317" s="4">
        <f t="shared" si="32"/>
        <v>57.060905292916395</v>
      </c>
      <c r="I317" s="22">
        <f t="shared" si="35"/>
        <v>970.03538997957878</v>
      </c>
      <c r="J317" s="4">
        <v>3.0000000000000001E-3</v>
      </c>
      <c r="K317" s="4">
        <f t="shared" si="34"/>
        <v>817.77606789758272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2:25" x14ac:dyDescent="0.35">
      <c r="B318" s="4">
        <v>58</v>
      </c>
      <c r="C318" s="4">
        <v>0</v>
      </c>
      <c r="D318" s="22">
        <f t="shared" si="28"/>
        <v>738.81211724930506</v>
      </c>
      <c r="E318" s="4">
        <f t="shared" si="29"/>
        <v>-369.40605862465247</v>
      </c>
      <c r="F318" s="4">
        <f t="shared" si="30"/>
        <v>0.33333333333333331</v>
      </c>
      <c r="G318" s="4">
        <f t="shared" si="31"/>
        <v>805.29760465519303</v>
      </c>
      <c r="H318" s="4">
        <f t="shared" si="32"/>
        <v>44.738755814177388</v>
      </c>
      <c r="I318" s="22">
        <f t="shared" si="35"/>
        <v>760.55884884101567</v>
      </c>
      <c r="J318" s="4">
        <v>3.0000000000000001E-3</v>
      </c>
      <c r="K318" s="4">
        <f t="shared" si="34"/>
        <v>639.26173384982405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2:25" x14ac:dyDescent="0.35">
      <c r="B319" s="4">
        <v>59</v>
      </c>
      <c r="C319" s="4">
        <v>0</v>
      </c>
      <c r="D319" s="22">
        <f t="shared" si="28"/>
        <v>492.54141149953671</v>
      </c>
      <c r="E319" s="4">
        <f t="shared" si="29"/>
        <v>-246.27070574976835</v>
      </c>
      <c r="F319" s="4">
        <f t="shared" si="30"/>
        <v>0.33333333333333331</v>
      </c>
      <c r="G319" s="4">
        <f t="shared" si="31"/>
        <v>631.39574648289363</v>
      </c>
      <c r="H319" s="4">
        <f t="shared" si="32"/>
        <v>35.077541471271864</v>
      </c>
      <c r="I319" s="22">
        <f t="shared" si="35"/>
        <v>596.31820501162179</v>
      </c>
      <c r="J319" s="4">
        <v>3.0000000000000001E-3</v>
      </c>
      <c r="K319" s="4">
        <f t="shared" si="34"/>
        <v>499.71572953375147</v>
      </c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2:25" x14ac:dyDescent="0.35">
      <c r="B320" s="4">
        <v>60</v>
      </c>
      <c r="C320" s="4">
        <v>0</v>
      </c>
      <c r="D320" s="22">
        <f t="shared" si="28"/>
        <v>328.36094099969114</v>
      </c>
      <c r="E320" s="4">
        <f t="shared" si="29"/>
        <v>-164.18047049984557</v>
      </c>
      <c r="F320" s="4">
        <f t="shared" si="30"/>
        <v>0.33333333333333331</v>
      </c>
      <c r="G320" s="4">
        <f t="shared" si="31"/>
        <v>495.04752823322565</v>
      </c>
      <c r="H320" s="4">
        <f t="shared" si="32"/>
        <v>27.502640457401423</v>
      </c>
      <c r="I320" s="22">
        <f>G320-H320-C320</f>
        <v>467.54488777582424</v>
      </c>
      <c r="J320" s="4">
        <v>3.0000000000000001E-3</v>
      </c>
      <c r="K320" s="4">
        <f t="shared" si="34"/>
        <v>390.63156313078031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2:25" x14ac:dyDescent="0.35">
      <c r="B321" s="8"/>
      <c r="C321" s="8"/>
      <c r="D321" s="8"/>
      <c r="E321" s="8"/>
      <c r="F321" s="8"/>
      <c r="G321" s="8"/>
      <c r="H321" s="8"/>
      <c r="I321" s="8"/>
      <c r="J321" s="8"/>
      <c r="K321" s="22">
        <f>SUM(K261:K320)</f>
        <v>23530.451280037607</v>
      </c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8E4F-DD87-47C9-83AB-F0202DB2BEEB}">
  <dimension ref="A1:O304"/>
  <sheetViews>
    <sheetView topLeftCell="A252" zoomScale="45" workbookViewId="0">
      <selection activeCell="Q308" sqref="Q308"/>
    </sheetView>
  </sheetViews>
  <sheetFormatPr defaultRowHeight="14.5" x14ac:dyDescent="0.35"/>
  <cols>
    <col min="1" max="1" width="8.7265625" style="8"/>
    <col min="2" max="2" width="12.81640625" style="8" customWidth="1"/>
    <col min="3" max="6" width="8.7265625" style="8"/>
    <col min="7" max="7" width="11.81640625" style="8" bestFit="1" customWidth="1"/>
    <col min="8" max="8" width="8.7265625" style="8"/>
    <col min="9" max="9" width="14.54296875" style="8" customWidth="1"/>
    <col min="10" max="10" width="16.54296875" style="8" customWidth="1"/>
    <col min="11" max="11" width="17.54296875" style="8" customWidth="1"/>
    <col min="12" max="16384" width="8.7265625" style="8"/>
  </cols>
  <sheetData>
    <row r="1" spans="2:15" x14ac:dyDescent="0.35">
      <c r="M1" s="8" t="s">
        <v>50</v>
      </c>
    </row>
    <row r="2" spans="2:15" x14ac:dyDescent="0.35">
      <c r="M2" s="4"/>
      <c r="N2" s="10" t="s">
        <v>43</v>
      </c>
      <c r="O2" s="10" t="s">
        <v>49</v>
      </c>
    </row>
    <row r="3" spans="2:15" x14ac:dyDescent="0.35">
      <c r="M3" s="4">
        <v>0</v>
      </c>
      <c r="N3" s="4">
        <f ca="1">RAND()*('5'!$C$22-'5'!$C$21)+'5'!$C$21</f>
        <v>8.7969116765246776E-3</v>
      </c>
      <c r="O3" s="4">
        <f ca="1">RAND()*('5'!$C$24-'5'!$C$23)+'5'!$C$23</f>
        <v>8.2841601920602519E-3</v>
      </c>
    </row>
    <row r="4" spans="2:15" x14ac:dyDescent="0.35">
      <c r="M4" s="4">
        <v>1</v>
      </c>
      <c r="N4" s="4">
        <f ca="1">RAND()*('5'!$C$22-'5'!$C$21)+'5'!$C$21</f>
        <v>9.0872997580365156E-3</v>
      </c>
      <c r="O4" s="4">
        <f ca="1">RAND()*('5'!$C$24-'5'!$C$23)+'5'!$C$23</f>
        <v>8.2574711325349767E-3</v>
      </c>
    </row>
    <row r="5" spans="2:15" x14ac:dyDescent="0.35">
      <c r="M5" s="4">
        <v>2</v>
      </c>
      <c r="N5" s="4">
        <f ca="1">RAND()*('5'!$C$22-'5'!$C$21)+'5'!$C$21</f>
        <v>6.9590311215979575E-3</v>
      </c>
      <c r="O5" s="4">
        <f ca="1">RAND()*('5'!$C$24-'5'!$C$23)+'5'!$C$23</f>
        <v>8.3991629594929052E-3</v>
      </c>
    </row>
    <row r="6" spans="2:15" x14ac:dyDescent="0.35">
      <c r="M6" s="4">
        <v>3</v>
      </c>
      <c r="N6" s="4">
        <f ca="1">RAND()*('5'!$C$22-'5'!$C$21)+'5'!$C$21</f>
        <v>7.5301911097908356E-3</v>
      </c>
      <c r="O6" s="4">
        <f ca="1">RAND()*('5'!$C$24-'5'!$C$23)+'5'!$C$23</f>
        <v>8.3647305520162703E-3</v>
      </c>
    </row>
    <row r="7" spans="2:15" x14ac:dyDescent="0.35">
      <c r="M7" s="4">
        <v>4</v>
      </c>
      <c r="N7" s="4">
        <f ca="1">RAND()*('5'!$C$22-'5'!$C$21)+'5'!$C$21</f>
        <v>9.3350597397528195E-3</v>
      </c>
      <c r="O7" s="4">
        <f ca="1">RAND()*('5'!$C$24-'5'!$C$23)+'5'!$C$23</f>
        <v>8.3139085551745869E-3</v>
      </c>
    </row>
    <row r="8" spans="2:15" x14ac:dyDescent="0.35">
      <c r="M8" s="4">
        <v>5</v>
      </c>
      <c r="N8" s="4">
        <f ca="1">RAND()*('5'!$C$22-'5'!$C$21)+'5'!$C$21</f>
        <v>7.0888235738916436E-3</v>
      </c>
      <c r="O8" s="4">
        <f ca="1">RAND()*('5'!$C$24-'5'!$C$23)+'5'!$C$23</f>
        <v>8.321139540681987E-3</v>
      </c>
    </row>
    <row r="9" spans="2:15" x14ac:dyDescent="0.35">
      <c r="B9" s="30" t="s">
        <v>4</v>
      </c>
      <c r="C9" s="22">
        <v>12</v>
      </c>
      <c r="M9" s="4">
        <v>6</v>
      </c>
      <c r="N9" s="4">
        <f ca="1">RAND()*('5'!$C$22-'5'!$C$21)+'5'!$C$21</f>
        <v>9.3211809392895507E-3</v>
      </c>
      <c r="O9" s="4">
        <f ca="1">RAND()*('5'!$C$24-'5'!$C$23)+'5'!$C$23</f>
        <v>8.3338178349338966E-3</v>
      </c>
    </row>
    <row r="10" spans="2:15" x14ac:dyDescent="0.35">
      <c r="B10" s="30" t="s">
        <v>5</v>
      </c>
      <c r="C10" s="22">
        <v>15</v>
      </c>
      <c r="M10" s="4">
        <v>7</v>
      </c>
      <c r="N10" s="4">
        <f ca="1">RAND()*('5'!$C$22-'5'!$C$21)+'5'!$C$21</f>
        <v>9.1899455465428853E-3</v>
      </c>
      <c r="O10" s="4">
        <f ca="1">RAND()*('5'!$C$24-'5'!$C$23)+'5'!$C$23</f>
        <v>8.3522287414141364E-3</v>
      </c>
    </row>
    <row r="11" spans="2:15" x14ac:dyDescent="0.35">
      <c r="B11" s="30" t="s">
        <v>6</v>
      </c>
      <c r="C11" s="22">
        <v>33</v>
      </c>
      <c r="M11" s="4">
        <v>8</v>
      </c>
      <c r="N11" s="4">
        <f ca="1">RAND()*('5'!$C$22-'5'!$C$21)+'5'!$C$21</f>
        <v>8.640477949954541E-3</v>
      </c>
      <c r="O11" s="4">
        <f ca="1">RAND()*('5'!$C$24-'5'!$C$23)+'5'!$C$23</f>
        <v>8.4141289407215249E-3</v>
      </c>
    </row>
    <row r="12" spans="2:15" x14ac:dyDescent="0.35">
      <c r="B12" s="11" t="s">
        <v>7</v>
      </c>
      <c r="C12" s="5">
        <v>14</v>
      </c>
      <c r="M12" s="4">
        <v>9</v>
      </c>
      <c r="N12" s="4">
        <f ca="1">RAND()*('5'!$C$22-'5'!$C$21)+'5'!$C$21</f>
        <v>9.4757484337729871E-3</v>
      </c>
      <c r="O12" s="4">
        <f ca="1">RAND()*('5'!$C$24-'5'!$C$23)+'5'!$C$23</f>
        <v>8.3802737335693846E-3</v>
      </c>
    </row>
    <row r="13" spans="2:15" x14ac:dyDescent="0.35">
      <c r="B13" s="11" t="s">
        <v>8</v>
      </c>
      <c r="C13" s="5">
        <v>1</v>
      </c>
      <c r="M13" s="4">
        <v>10</v>
      </c>
      <c r="N13" s="4">
        <f ca="1">RAND()*('5'!$C$22-'5'!$C$21)+'5'!$C$21</f>
        <v>7.403847091285551E-3</v>
      </c>
      <c r="O13" s="4">
        <f ca="1">RAND()*('5'!$C$24-'5'!$C$23)+'5'!$C$23</f>
        <v>8.3444216800984336E-3</v>
      </c>
    </row>
    <row r="14" spans="2:15" x14ac:dyDescent="0.35">
      <c r="B14" s="11" t="s">
        <v>9</v>
      </c>
      <c r="C14" s="5">
        <v>18</v>
      </c>
      <c r="M14" s="4">
        <v>11</v>
      </c>
      <c r="N14" s="4">
        <f ca="1">RAND()*('5'!$C$22-'5'!$C$21)+'5'!$C$21</f>
        <v>9.0155485411695692E-3</v>
      </c>
      <c r="O14" s="4">
        <f ca="1">RAND()*('5'!$C$24-'5'!$C$23)+'5'!$C$23</f>
        <v>8.3935513971886144E-3</v>
      </c>
    </row>
    <row r="15" spans="2:15" x14ac:dyDescent="0.35">
      <c r="B15" s="43" t="s">
        <v>10</v>
      </c>
      <c r="C15" s="23">
        <v>1</v>
      </c>
      <c r="M15" s="4">
        <v>12</v>
      </c>
      <c r="N15" s="4">
        <f ca="1">RAND()*('5'!$C$22-'5'!$C$21)+'5'!$C$21</f>
        <v>7.623544170031098E-3</v>
      </c>
      <c r="O15" s="4">
        <f ca="1">RAND()*('5'!$C$24-'5'!$C$23)+'5'!$C$23</f>
        <v>8.31531651416797E-3</v>
      </c>
    </row>
    <row r="16" spans="2:15" x14ac:dyDescent="0.35">
      <c r="B16" s="43" t="s">
        <v>11</v>
      </c>
      <c r="C16" s="23">
        <v>13</v>
      </c>
      <c r="M16" s="4">
        <v>13</v>
      </c>
      <c r="N16" s="4">
        <f ca="1">RAND()*('5'!$C$22-'5'!$C$21)+'5'!$C$21</f>
        <v>8.4712646174585886E-3</v>
      </c>
      <c r="O16" s="4">
        <f ca="1">RAND()*('5'!$C$24-'5'!$C$23)+'5'!$C$23</f>
        <v>8.3309601536719208E-3</v>
      </c>
    </row>
    <row r="17" spans="1:15" x14ac:dyDescent="0.35">
      <c r="B17" s="43" t="s">
        <v>12</v>
      </c>
      <c r="C17" s="23">
        <v>6</v>
      </c>
      <c r="M17" s="4">
        <v>14</v>
      </c>
      <c r="N17" s="4">
        <f ca="1">RAND()*('5'!$C$22-'5'!$C$21)+'5'!$C$21</f>
        <v>9.4597922636884303E-3</v>
      </c>
      <c r="O17" s="4">
        <f ca="1">RAND()*('5'!$C$24-'5'!$C$23)+'5'!$C$23</f>
        <v>8.2583701107760334E-3</v>
      </c>
    </row>
    <row r="18" spans="1:15" x14ac:dyDescent="0.35">
      <c r="M18" s="4">
        <v>15</v>
      </c>
      <c r="N18" s="4">
        <f ca="1">RAND()*('5'!$C$22-'5'!$C$21)+'5'!$C$21</f>
        <v>9.2576096390208189E-3</v>
      </c>
      <c r="O18" s="4">
        <f ca="1">RAND()*('5'!$C$24-'5'!$C$23)+'5'!$C$23</f>
        <v>8.3089338124088617E-3</v>
      </c>
    </row>
    <row r="19" spans="1:15" x14ac:dyDescent="0.35">
      <c r="B19" s="42" t="s">
        <v>26</v>
      </c>
      <c r="C19" s="10">
        <v>0.01</v>
      </c>
      <c r="M19" s="4">
        <v>16</v>
      </c>
      <c r="N19" s="4">
        <f ca="1">RAND()*('5'!$C$22-'5'!$C$21)+'5'!$C$21</f>
        <v>7.970440559097746E-3</v>
      </c>
      <c r="O19" s="4">
        <f ca="1">RAND()*('5'!$C$24-'5'!$C$23)+'5'!$C$23</f>
        <v>8.3066001370156514E-3</v>
      </c>
    </row>
    <row r="20" spans="1:15" x14ac:dyDescent="0.35">
      <c r="B20" s="42" t="s">
        <v>27</v>
      </c>
      <c r="C20" s="10">
        <v>1</v>
      </c>
      <c r="M20" s="4">
        <v>17</v>
      </c>
      <c r="N20" s="4">
        <f ca="1">RAND()*('5'!$C$22-'5'!$C$21)+'5'!$C$21</f>
        <v>8.6509049869749784E-3</v>
      </c>
      <c r="O20" s="4">
        <f ca="1">RAND()*('5'!$C$24-'5'!$C$23)+'5'!$C$23</f>
        <v>8.2745832145726828E-3</v>
      </c>
    </row>
    <row r="21" spans="1:15" x14ac:dyDescent="0.35">
      <c r="B21" s="42" t="s">
        <v>44</v>
      </c>
      <c r="C21" s="4">
        <f>(0.4+C12/33 -C16/100)/100</f>
        <v>6.9424242424242421E-3</v>
      </c>
      <c r="M21" s="4">
        <v>18</v>
      </c>
      <c r="N21" s="4">
        <f ca="1">RAND()*('5'!$C$22-'5'!$C$21)+'5'!$C$21</f>
        <v>9.3349723764045919E-3</v>
      </c>
      <c r="O21" s="4">
        <f ca="1">RAND()*('5'!$C$24-'5'!$C$23)+'5'!$C$23</f>
        <v>8.2433719073277418E-3</v>
      </c>
    </row>
    <row r="22" spans="1:15" x14ac:dyDescent="0.35">
      <c r="B22" s="42" t="s">
        <v>45</v>
      </c>
      <c r="C22" s="4">
        <f>(0.4+C12/33 +C16/100)/100</f>
        <v>9.5424242424242429E-3</v>
      </c>
      <c r="M22" s="4">
        <v>19</v>
      </c>
      <c r="N22" s="4">
        <f ca="1">RAND()*('5'!$C$22-'5'!$C$21)+'5'!$C$21</f>
        <v>8.7919603230767838E-3</v>
      </c>
      <c r="O22" s="4">
        <f ca="1">RAND()*('5'!$C$24-'5'!$C$23)+'5'!$C$23</f>
        <v>8.2818548375562708E-3</v>
      </c>
    </row>
    <row r="23" spans="1:15" x14ac:dyDescent="0.35">
      <c r="B23" s="42" t="s">
        <v>46</v>
      </c>
      <c r="C23" s="41">
        <f>(0.4+C12/33+C13/100-C15/100)/100</f>
        <v>8.2424242424242421E-3</v>
      </c>
      <c r="M23" s="4">
        <v>20</v>
      </c>
      <c r="N23" s="4">
        <f ca="1">RAND()*('5'!$C$22-'5'!$C$21)+'5'!$C$21</f>
        <v>7.1168537836215845E-3</v>
      </c>
      <c r="O23" s="4">
        <f ca="1">RAND()*('5'!$C$24-'5'!$C$23)+'5'!$C$23</f>
        <v>8.3587331638733664E-3</v>
      </c>
    </row>
    <row r="24" spans="1:15" x14ac:dyDescent="0.35">
      <c r="B24" s="42" t="s">
        <v>47</v>
      </c>
      <c r="C24" s="41">
        <f>(0.4+C12/33+C13/100+C15/100)/100</f>
        <v>8.4424242424242426E-3</v>
      </c>
      <c r="M24" s="4">
        <v>21</v>
      </c>
      <c r="N24" s="4">
        <f ca="1">RAND()*('5'!$C$22-'5'!$C$21)+'5'!$C$21</f>
        <v>8.763628431706293E-3</v>
      </c>
      <c r="O24" s="4">
        <f ca="1">RAND()*('5'!$C$24-'5'!$C$23)+'5'!$C$23</f>
        <v>8.3169939554890004E-3</v>
      </c>
    </row>
    <row r="25" spans="1:15" x14ac:dyDescent="0.35">
      <c r="B25" s="45"/>
      <c r="C25" s="12"/>
      <c r="M25" s="4">
        <v>22</v>
      </c>
      <c r="N25" s="4">
        <f ca="1">RAND()*('5'!$C$22-'5'!$C$21)+'5'!$C$21</f>
        <v>8.7568484612650828E-3</v>
      </c>
      <c r="O25" s="4">
        <f ca="1">RAND()*('5'!$C$24-'5'!$C$23)+'5'!$C$23</f>
        <v>8.3011677836897554E-3</v>
      </c>
    </row>
    <row r="26" spans="1:15" x14ac:dyDescent="0.35">
      <c r="B26" s="45"/>
      <c r="C26" s="12"/>
      <c r="M26" s="4">
        <v>23</v>
      </c>
      <c r="N26" s="4">
        <f ca="1">RAND()*('5'!$C$22-'5'!$C$21)+'5'!$C$21</f>
        <v>8.7400645780583933E-3</v>
      </c>
      <c r="O26" s="4">
        <f ca="1">RAND()*('5'!$C$24-'5'!$C$23)+'5'!$C$23</f>
        <v>8.3414752057927519E-3</v>
      </c>
    </row>
    <row r="27" spans="1:15" ht="21" x14ac:dyDescent="0.5">
      <c r="B27" s="48" t="s">
        <v>51</v>
      </c>
      <c r="C27" s="12"/>
      <c r="M27" s="4">
        <v>24</v>
      </c>
      <c r="N27" s="4">
        <f ca="1">RAND()*('5'!$C$22-'5'!$C$21)+'5'!$C$21</f>
        <v>7.4773649863434915E-3</v>
      </c>
      <c r="O27" s="4">
        <f ca="1">RAND()*('5'!$C$24-'5'!$C$23)+'5'!$C$23</f>
        <v>8.3146268953487572E-3</v>
      </c>
    </row>
    <row r="28" spans="1:15" x14ac:dyDescent="0.35">
      <c r="A28" s="46"/>
      <c r="B28" s="46"/>
      <c r="C28" s="33"/>
      <c r="D28" s="33"/>
      <c r="E28" s="46"/>
      <c r="F28" s="33"/>
      <c r="G28" s="33"/>
      <c r="H28" s="33"/>
      <c r="I28" s="33"/>
      <c r="J28" s="33"/>
      <c r="M28" s="4">
        <v>25</v>
      </c>
      <c r="N28" s="4">
        <f ca="1">RAND()*('5'!$C$22-'5'!$C$21)+'5'!$C$21</f>
        <v>9.0349626798230612E-3</v>
      </c>
      <c r="O28" s="4">
        <f ca="1">RAND()*('5'!$C$24-'5'!$C$23)+'5'!$C$23</f>
        <v>8.2746704804568683E-3</v>
      </c>
    </row>
    <row r="29" spans="1:15" x14ac:dyDescent="0.35">
      <c r="A29" s="47"/>
      <c r="B29" s="47"/>
      <c r="C29" s="47"/>
      <c r="D29" s="47"/>
      <c r="E29" s="47"/>
      <c r="F29" s="47"/>
      <c r="G29" s="47"/>
      <c r="H29" s="47"/>
      <c r="I29" s="47"/>
      <c r="J29" s="47"/>
      <c r="M29" s="4">
        <v>26</v>
      </c>
      <c r="N29" s="4">
        <f ca="1">RAND()*('5'!$C$22-'5'!$C$21)+'5'!$C$21</f>
        <v>7.5904440348634923E-3</v>
      </c>
      <c r="O29" s="4">
        <f ca="1">RAND()*('5'!$C$24-'5'!$C$23)+'5'!$C$23</f>
        <v>8.2688998117495284E-3</v>
      </c>
    </row>
    <row r="30" spans="1:15" x14ac:dyDescent="0.35">
      <c r="B30" s="44" t="s">
        <v>0</v>
      </c>
      <c r="C30" s="44" t="s">
        <v>52</v>
      </c>
      <c r="D30" s="44" t="s">
        <v>53</v>
      </c>
      <c r="E30" s="44" t="s">
        <v>54</v>
      </c>
      <c r="F30" s="44" t="s">
        <v>55</v>
      </c>
      <c r="G30" s="44" t="s">
        <v>56</v>
      </c>
      <c r="H30" s="44" t="s">
        <v>57</v>
      </c>
      <c r="I30" s="44" t="s">
        <v>43</v>
      </c>
      <c r="J30" s="44" t="s">
        <v>49</v>
      </c>
      <c r="K30" s="44" t="s">
        <v>48</v>
      </c>
      <c r="M30" s="4">
        <v>27</v>
      </c>
      <c r="N30" s="4">
        <f ca="1">RAND()*('5'!$C$22-'5'!$C$21)+'5'!$C$21</f>
        <v>8.2293602850841904E-3</v>
      </c>
      <c r="O30" s="4">
        <f ca="1">RAND()*('5'!$C$24-'5'!$C$23)+'5'!$C$23</f>
        <v>8.4282447342876494E-3</v>
      </c>
    </row>
    <row r="31" spans="1:15" x14ac:dyDescent="0.35">
      <c r="B31" s="4">
        <v>0</v>
      </c>
      <c r="C31" s="4">
        <f>1000+100*$C$15+10*$C$16+$C$17</f>
        <v>1236</v>
      </c>
      <c r="D31" s="4">
        <f>1000+100*$C$12+10*$C$13+$C$14</f>
        <v>2428</v>
      </c>
      <c r="E31" s="4"/>
      <c r="F31" s="4"/>
      <c r="G31" s="4"/>
      <c r="H31" s="4"/>
      <c r="I31" s="4">
        <v>8.9708494243356997E-3</v>
      </c>
      <c r="J31" s="4">
        <v>8.3229673712304948E-3</v>
      </c>
      <c r="K31" s="4"/>
      <c r="M31" s="4">
        <v>28</v>
      </c>
      <c r="N31" s="4">
        <f ca="1">RAND()*('5'!$C$22-'5'!$C$21)+'5'!$C$21</f>
        <v>7.2523223340689785E-3</v>
      </c>
      <c r="O31" s="4">
        <f ca="1">RAND()*('5'!$C$24-'5'!$C$23)+'5'!$C$23</f>
        <v>8.2756353279652244E-3</v>
      </c>
    </row>
    <row r="32" spans="1:15" x14ac:dyDescent="0.35">
      <c r="B32" s="4">
        <v>1</v>
      </c>
      <c r="C32" s="4">
        <v>1250.8826404756251</v>
      </c>
      <c r="D32" s="4">
        <v>2416.5783861317323</v>
      </c>
      <c r="E32" s="4">
        <f t="shared" ref="E32:E79" si="0">C32-C31</f>
        <v>14.882640475625067</v>
      </c>
      <c r="F32" s="4">
        <f t="shared" ref="F32:F79" si="1">D32-D31</f>
        <v>-11.421613868267741</v>
      </c>
      <c r="G32" s="4">
        <f>($C$9/1000)*(E32^2+F32^2)</f>
        <v>4.2233550105902342</v>
      </c>
      <c r="H32" s="4">
        <f t="shared" ref="H32:H79" si="2">C32*J32-D32*I32-G32</f>
        <v>-14.775854113808263</v>
      </c>
      <c r="I32" s="4">
        <v>8.6869661646327076E-3</v>
      </c>
      <c r="J32" s="4">
        <v>8.3462950347774727E-3</v>
      </c>
      <c r="K32" s="13">
        <f t="shared" ref="K32:K79" si="3">H32/(1+$C$19)^B32</f>
        <v>-14.629558528523033</v>
      </c>
      <c r="M32" s="4">
        <v>29</v>
      </c>
      <c r="N32" s="4">
        <f ca="1">RAND()*('5'!$C$22-'5'!$C$21)+'5'!$C$21</f>
        <v>7.5851852492049791E-3</v>
      </c>
      <c r="O32" s="4">
        <f ca="1">RAND()*('5'!$C$24-'5'!$C$23)+'5'!$C$23</f>
        <v>8.2792616847299511E-3</v>
      </c>
    </row>
    <row r="33" spans="2:15" x14ac:dyDescent="0.35">
      <c r="B33" s="4">
        <v>2</v>
      </c>
      <c r="C33" s="4">
        <v>1265.2007839580353</v>
      </c>
      <c r="D33" s="4">
        <v>2404.8686832502071</v>
      </c>
      <c r="E33" s="4">
        <f t="shared" si="0"/>
        <v>14.318143482410278</v>
      </c>
      <c r="F33" s="4">
        <f t="shared" si="1"/>
        <v>-11.709702881525118</v>
      </c>
      <c r="G33" s="4">
        <f t="shared" ref="G33:G79" si="4">$C$9/1000*(E33^2+F33^2)</f>
        <v>4.1055164922778271</v>
      </c>
      <c r="H33" s="4">
        <f t="shared" si="2"/>
        <v>-13.662434442373579</v>
      </c>
      <c r="I33" s="4">
        <v>8.3590950248121926E-3</v>
      </c>
      <c r="J33" s="4">
        <v>8.335125957159923E-3</v>
      </c>
      <c r="K33" s="13">
        <f t="shared" si="3"/>
        <v>-13.393230509139867</v>
      </c>
      <c r="M33" s="4">
        <v>30</v>
      </c>
      <c r="N33" s="4">
        <f ca="1">RAND()*('5'!$C$22-'5'!$C$21)+'5'!$C$21</f>
        <v>9.1599725820456623E-3</v>
      </c>
      <c r="O33" s="4">
        <f ca="1">RAND()*('5'!$C$24-'5'!$C$23)+'5'!$C$23</f>
        <v>8.3166378461105913E-3</v>
      </c>
    </row>
    <row r="34" spans="2:15" x14ac:dyDescent="0.35">
      <c r="B34" s="4">
        <v>3</v>
      </c>
      <c r="C34" s="4">
        <v>1279.0270712965175</v>
      </c>
      <c r="D34" s="4">
        <v>2392.9040904035737</v>
      </c>
      <c r="E34" s="4">
        <f t="shared" si="0"/>
        <v>13.826287338482189</v>
      </c>
      <c r="F34" s="4">
        <f t="shared" si="1"/>
        <v>-11.964592846633423</v>
      </c>
      <c r="G34" s="4">
        <f t="shared" si="4"/>
        <v>4.0118124426238149</v>
      </c>
      <c r="H34" s="4">
        <f t="shared" si="2"/>
        <v>-14.859769925167445</v>
      </c>
      <c r="I34" s="4">
        <v>9.0166737391212878E-3</v>
      </c>
      <c r="J34" s="4">
        <v>8.3876864144551699E-3</v>
      </c>
      <c r="K34" s="13">
        <f t="shared" si="3"/>
        <v>-14.422746289839033</v>
      </c>
      <c r="M34" s="4">
        <v>31</v>
      </c>
      <c r="N34" s="4">
        <f ca="1">RAND()*('5'!$C$22-'5'!$C$21)+'5'!$C$21</f>
        <v>8.0964661671039592E-3</v>
      </c>
      <c r="O34" s="4">
        <f ca="1">RAND()*('5'!$C$24-'5'!$C$23)+'5'!$C$23</f>
        <v>8.2476255076712555E-3</v>
      </c>
    </row>
    <row r="35" spans="2:15" x14ac:dyDescent="0.35">
      <c r="B35" s="4">
        <v>4</v>
      </c>
      <c r="C35" s="4">
        <v>1293.5392417951909</v>
      </c>
      <c r="D35" s="4">
        <v>2380.6973853074223</v>
      </c>
      <c r="E35" s="4">
        <f t="shared" si="0"/>
        <v>14.512170498673413</v>
      </c>
      <c r="F35" s="4">
        <f t="shared" si="1"/>
        <v>-12.206705096151381</v>
      </c>
      <c r="G35" s="4">
        <f t="shared" si="4"/>
        <v>4.3152809026437007</v>
      </c>
      <c r="H35" s="4">
        <f t="shared" si="2"/>
        <v>-10.140410511600159</v>
      </c>
      <c r="I35" s="4">
        <v>6.9481056819176712E-3</v>
      </c>
      <c r="J35" s="4">
        <v>8.2844084466679874E-3</v>
      </c>
      <c r="K35" s="13">
        <f t="shared" si="3"/>
        <v>-9.7447351866346921</v>
      </c>
      <c r="M35" s="4">
        <v>32</v>
      </c>
      <c r="N35" s="4">
        <f ca="1">RAND()*('5'!$C$22-'5'!$C$21)+'5'!$C$21</f>
        <v>8.8162563000117461E-3</v>
      </c>
      <c r="O35" s="4">
        <f ca="1">RAND()*('5'!$C$24-'5'!$C$23)+'5'!$C$23</f>
        <v>8.249482912013854E-3</v>
      </c>
    </row>
    <row r="36" spans="2:15" x14ac:dyDescent="0.35">
      <c r="B36" s="4">
        <v>5</v>
      </c>
      <c r="C36" s="4">
        <v>1307.4923020932547</v>
      </c>
      <c r="D36" s="4">
        <v>2369.4461520508808</v>
      </c>
      <c r="E36" s="4">
        <f t="shared" si="0"/>
        <v>13.953060298063747</v>
      </c>
      <c r="F36" s="4">
        <f t="shared" si="1"/>
        <v>-11.251233256541582</v>
      </c>
      <c r="G36" s="4">
        <f t="shared" si="4"/>
        <v>3.8553376976941212</v>
      </c>
      <c r="H36" s="4">
        <f t="shared" si="2"/>
        <v>-11.198022490905879</v>
      </c>
      <c r="I36" s="4">
        <v>7.6628808911822378E-3</v>
      </c>
      <c r="J36" s="4">
        <v>8.2708699934303121E-3</v>
      </c>
      <c r="K36" s="13">
        <f t="shared" si="3"/>
        <v>-10.654534169145601</v>
      </c>
      <c r="M36" s="4">
        <v>33</v>
      </c>
      <c r="N36" s="4">
        <f ca="1">RAND()*('5'!$C$22-'5'!$C$21)+'5'!$C$21</f>
        <v>9.3783036799873279E-3</v>
      </c>
      <c r="O36" s="4">
        <f ca="1">RAND()*('5'!$C$24-'5'!$C$23)+'5'!$C$23</f>
        <v>8.2624419952308948E-3</v>
      </c>
    </row>
    <row r="37" spans="2:15" x14ac:dyDescent="0.35">
      <c r="B37" s="4">
        <v>6</v>
      </c>
      <c r="C37" s="4">
        <v>1320.755547815344</v>
      </c>
      <c r="D37" s="4">
        <v>2358.7887394436284</v>
      </c>
      <c r="E37" s="4">
        <f t="shared" si="0"/>
        <v>13.263245722089323</v>
      </c>
      <c r="F37" s="4">
        <f t="shared" si="1"/>
        <v>-10.657412607252354</v>
      </c>
      <c r="G37" s="4">
        <f t="shared" si="4"/>
        <v>3.4739295667889056</v>
      </c>
      <c r="H37" s="4">
        <f t="shared" si="2"/>
        <v>-10.326875023417038</v>
      </c>
      <c r="I37" s="4">
        <v>7.6195190817259922E-3</v>
      </c>
      <c r="J37" s="4">
        <v>8.4193402569584918E-3</v>
      </c>
      <c r="K37" s="13">
        <f t="shared" si="3"/>
        <v>-9.7283834108756935</v>
      </c>
      <c r="M37" s="4">
        <v>34</v>
      </c>
      <c r="N37" s="4">
        <f ca="1">RAND()*('5'!$C$22-'5'!$C$21)+'5'!$C$21</f>
        <v>9.4014249081281875E-3</v>
      </c>
      <c r="O37" s="4">
        <f ca="1">RAND()*('5'!$C$24-'5'!$C$23)+'5'!$C$23</f>
        <v>8.4249338134967759E-3</v>
      </c>
    </row>
    <row r="38" spans="2:15" x14ac:dyDescent="0.35">
      <c r="B38" s="4">
        <v>7</v>
      </c>
      <c r="C38" s="4">
        <v>1334.8355113713808</v>
      </c>
      <c r="D38" s="4">
        <v>2348.2289007291843</v>
      </c>
      <c r="E38" s="4">
        <f t="shared" si="0"/>
        <v>14.079963556036773</v>
      </c>
      <c r="F38" s="4">
        <f t="shared" si="1"/>
        <v>-10.55983871444414</v>
      </c>
      <c r="G38" s="4">
        <f t="shared" si="4"/>
        <v>3.7170668089727639</v>
      </c>
      <c r="H38" s="4">
        <f t="shared" si="2"/>
        <v>-12.467111851492565</v>
      </c>
      <c r="I38" s="4">
        <v>8.5105177163477923E-3</v>
      </c>
      <c r="J38" s="4">
        <v>8.4164666908161916E-3</v>
      </c>
      <c r="K38" s="13">
        <f t="shared" si="3"/>
        <v>-11.62830031394042</v>
      </c>
      <c r="M38" s="4">
        <v>35</v>
      </c>
      <c r="N38" s="4">
        <f ca="1">RAND()*('5'!$C$22-'5'!$C$21)+'5'!$C$21</f>
        <v>9.2061912021417398E-3</v>
      </c>
      <c r="O38" s="4">
        <f ca="1">RAND()*('5'!$C$24-'5'!$C$23)+'5'!$C$23</f>
        <v>8.3568148009043955E-3</v>
      </c>
    </row>
    <row r="39" spans="2:15" x14ac:dyDescent="0.35">
      <c r="B39" s="4">
        <v>8</v>
      </c>
      <c r="C39" s="4">
        <v>1348.3588192888765</v>
      </c>
      <c r="D39" s="4">
        <v>2337.8147311457624</v>
      </c>
      <c r="E39" s="4">
        <f t="shared" si="0"/>
        <v>13.523307917495686</v>
      </c>
      <c r="F39" s="4">
        <f t="shared" si="1"/>
        <v>-10.414169583421881</v>
      </c>
      <c r="G39" s="4">
        <f t="shared" si="4"/>
        <v>3.4960174217240514</v>
      </c>
      <c r="H39" s="4">
        <f t="shared" si="2"/>
        <v>-10.061887207105769</v>
      </c>
      <c r="I39" s="4">
        <v>7.6303748170608292E-3</v>
      </c>
      <c r="J39" s="4">
        <v>8.3601877370089554E-3</v>
      </c>
      <c r="K39" s="13">
        <f t="shared" si="3"/>
        <v>-9.2919840222715884</v>
      </c>
      <c r="M39" s="4">
        <v>36</v>
      </c>
      <c r="N39" s="4">
        <f ca="1">RAND()*('5'!$C$22-'5'!$C$21)+'5'!$C$21</f>
        <v>9.5091873956360175E-3</v>
      </c>
      <c r="O39" s="4">
        <f ca="1">RAND()*('5'!$C$24-'5'!$C$23)+'5'!$C$23</f>
        <v>8.4142472060150519E-3</v>
      </c>
    </row>
    <row r="40" spans="2:15" x14ac:dyDescent="0.35">
      <c r="B40" s="4">
        <v>9</v>
      </c>
      <c r="C40" s="4">
        <v>1360.6865574215433</v>
      </c>
      <c r="D40" s="4">
        <v>2326.4990002027075</v>
      </c>
      <c r="E40" s="4">
        <f t="shared" si="0"/>
        <v>12.327738132666809</v>
      </c>
      <c r="F40" s="4">
        <f t="shared" si="1"/>
        <v>-11.315730943054859</v>
      </c>
      <c r="G40" s="4">
        <f t="shared" si="4"/>
        <v>3.3602267309185985</v>
      </c>
      <c r="H40" s="4">
        <f t="shared" si="2"/>
        <v>-8.3007554275373643</v>
      </c>
      <c r="I40" s="4">
        <v>7.0531936928284319E-3</v>
      </c>
      <c r="J40" s="4">
        <v>8.428626942354361E-3</v>
      </c>
      <c r="K40" s="13">
        <f t="shared" si="3"/>
        <v>-7.5897112586730167</v>
      </c>
      <c r="M40" s="4">
        <v>37</v>
      </c>
      <c r="N40" s="4">
        <f ca="1">RAND()*('5'!$C$22-'5'!$C$21)+'5'!$C$21</f>
        <v>8.9036994142908579E-3</v>
      </c>
      <c r="O40" s="4">
        <f ca="1">RAND()*('5'!$C$24-'5'!$C$23)+'5'!$C$23</f>
        <v>8.2535019060146365E-3</v>
      </c>
    </row>
    <row r="41" spans="2:15" x14ac:dyDescent="0.35">
      <c r="B41" s="4">
        <v>10</v>
      </c>
      <c r="C41" s="4">
        <v>1372.0236304003699</v>
      </c>
      <c r="D41" s="4">
        <v>2315.9223378224815</v>
      </c>
      <c r="E41" s="4">
        <f t="shared" si="0"/>
        <v>11.337072978826654</v>
      </c>
      <c r="F41" s="4">
        <f t="shared" si="1"/>
        <v>-10.576662380226026</v>
      </c>
      <c r="G41" s="4">
        <f t="shared" si="4"/>
        <v>2.8847401299903592</v>
      </c>
      <c r="H41" s="4">
        <f t="shared" si="2"/>
        <v>-9.9283199946407255</v>
      </c>
      <c r="I41" s="4">
        <v>8.0135074868538745E-3</v>
      </c>
      <c r="J41" s="4">
        <v>8.3927717229636944E-3</v>
      </c>
      <c r="K41" s="13">
        <f t="shared" si="3"/>
        <v>-8.9879785731657567</v>
      </c>
      <c r="M41" s="4">
        <v>38</v>
      </c>
      <c r="N41" s="4">
        <f ca="1">RAND()*('5'!$C$22-'5'!$C$21)+'5'!$C$21</f>
        <v>8.2440818352590602E-3</v>
      </c>
      <c r="O41" s="4">
        <f ca="1">RAND()*('5'!$C$24-'5'!$C$23)+'5'!$C$23</f>
        <v>8.3583611868940089E-3</v>
      </c>
    </row>
    <row r="42" spans="2:15" x14ac:dyDescent="0.35">
      <c r="B42" s="4">
        <v>11</v>
      </c>
      <c r="C42" s="4">
        <v>1382.897784898237</v>
      </c>
      <c r="D42" s="4">
        <v>2305.3063747566457</v>
      </c>
      <c r="E42" s="4">
        <f t="shared" si="0"/>
        <v>10.874154497867039</v>
      </c>
      <c r="F42" s="4">
        <f t="shared" si="1"/>
        <v>-10.615963065835786</v>
      </c>
      <c r="G42" s="4">
        <f t="shared" si="4"/>
        <v>2.7713508943040579</v>
      </c>
      <c r="H42" s="4">
        <f t="shared" si="2"/>
        <v>-7.6382514114967304</v>
      </c>
      <c r="I42" s="4">
        <v>7.1470939879787207E-3</v>
      </c>
      <c r="J42" s="4">
        <v>8.3949377467069011E-3</v>
      </c>
      <c r="K42" s="13">
        <f t="shared" si="3"/>
        <v>-6.8463459004883722</v>
      </c>
      <c r="M42" s="4">
        <v>39</v>
      </c>
      <c r="N42" s="4">
        <f ca="1">RAND()*('5'!$C$22-'5'!$C$21)+'5'!$C$21</f>
        <v>7.6553491036706273E-3</v>
      </c>
      <c r="O42" s="4">
        <f ca="1">RAND()*('5'!$C$24-'5'!$C$23)+'5'!$C$23</f>
        <v>8.3785233549679376E-3</v>
      </c>
    </row>
    <row r="43" spans="2:15" x14ac:dyDescent="0.35">
      <c r="B43" s="4">
        <v>12</v>
      </c>
      <c r="C43" s="4">
        <v>1392.6029466354396</v>
      </c>
      <c r="D43" s="4">
        <v>2294.9776511100949</v>
      </c>
      <c r="E43" s="4">
        <f t="shared" si="0"/>
        <v>9.7051617372026158</v>
      </c>
      <c r="F43" s="4">
        <f t="shared" si="1"/>
        <v>-10.32872364655077</v>
      </c>
      <c r="G43" s="4">
        <f t="shared" si="4"/>
        <v>2.4104723581449448</v>
      </c>
      <c r="H43" s="4">
        <f t="shared" si="2"/>
        <v>-9.0197678231766432</v>
      </c>
      <c r="I43" s="4">
        <v>7.8937232196169965E-3</v>
      </c>
      <c r="J43" s="4">
        <v>8.2626731013591467E-3</v>
      </c>
      <c r="K43" s="13">
        <f t="shared" si="3"/>
        <v>-8.0045859667496728</v>
      </c>
      <c r="M43" s="4">
        <v>40</v>
      </c>
      <c r="N43" s="4">
        <f ca="1">RAND()*('5'!$C$22-'5'!$C$21)+'5'!$C$21</f>
        <v>7.0492692780974907E-3</v>
      </c>
      <c r="O43" s="4">
        <f ca="1">RAND()*('5'!$C$24-'5'!$C$23)+'5'!$C$23</f>
        <v>8.3501850505258851E-3</v>
      </c>
    </row>
    <row r="44" spans="2:15" x14ac:dyDescent="0.35">
      <c r="B44" s="4">
        <v>13</v>
      </c>
      <c r="C44" s="4">
        <v>1402.1240693693846</v>
      </c>
      <c r="D44" s="4">
        <v>2284.674329548342</v>
      </c>
      <c r="E44" s="4">
        <f t="shared" si="0"/>
        <v>9.5211227339450488</v>
      </c>
      <c r="F44" s="4">
        <f t="shared" si="1"/>
        <v>-10.303321561752909</v>
      </c>
      <c r="G44" s="4">
        <f t="shared" si="4"/>
        <v>2.361722559836732</v>
      </c>
      <c r="H44" s="4">
        <f t="shared" si="2"/>
        <v>-9.8733203836336987</v>
      </c>
      <c r="I44" s="4">
        <v>8.4163852460442477E-3</v>
      </c>
      <c r="J44" s="4">
        <v>8.3566795203077731E-3</v>
      </c>
      <c r="K44" s="13">
        <f t="shared" si="3"/>
        <v>-8.6753173517330442</v>
      </c>
      <c r="M44" s="4">
        <v>41</v>
      </c>
      <c r="N44" s="4">
        <f ca="1">RAND()*('5'!$C$22-'5'!$C$21)+'5'!$C$21</f>
        <v>9.1798890612487735E-3</v>
      </c>
      <c r="O44" s="4">
        <f ca="1">RAND()*('5'!$C$24-'5'!$C$23)+'5'!$C$23</f>
        <v>8.2559901516712428E-3</v>
      </c>
    </row>
    <row r="45" spans="2:15" x14ac:dyDescent="0.35">
      <c r="B45" s="4">
        <v>14</v>
      </c>
      <c r="C45" s="4">
        <v>1412.4233752035982</v>
      </c>
      <c r="D45" s="4">
        <v>2273.6557526470483</v>
      </c>
      <c r="E45" s="4">
        <f t="shared" si="0"/>
        <v>10.299305834213555</v>
      </c>
      <c r="F45" s="4">
        <f t="shared" si="1"/>
        <v>-11.018576901293727</v>
      </c>
      <c r="G45" s="4">
        <f t="shared" si="4"/>
        <v>2.7298168511566687</v>
      </c>
      <c r="H45" s="4">
        <f t="shared" si="2"/>
        <v>-8.1436490977350005</v>
      </c>
      <c r="I45" s="4">
        <v>7.5395973664367606E-3</v>
      </c>
      <c r="J45" s="4">
        <v>8.3038959027228534E-3</v>
      </c>
      <c r="K45" s="13">
        <f t="shared" si="3"/>
        <v>-7.0846731522558501</v>
      </c>
      <c r="M45" s="4">
        <v>42</v>
      </c>
      <c r="N45" s="4">
        <f ca="1">RAND()*('5'!$C$22-'5'!$C$21)+'5'!$C$21</f>
        <v>9.4462901315086716E-3</v>
      </c>
      <c r="O45" s="4">
        <f ca="1">RAND()*('5'!$C$24-'5'!$C$23)+'5'!$C$23</f>
        <v>8.2427164356678791E-3</v>
      </c>
    </row>
    <row r="46" spans="2:15" x14ac:dyDescent="0.35">
      <c r="B46" s="4">
        <v>15</v>
      </c>
      <c r="C46" s="4">
        <v>1422.0021596064132</v>
      </c>
      <c r="D46" s="4">
        <v>2260.4986188904477</v>
      </c>
      <c r="E46" s="4">
        <f t="shared" si="0"/>
        <v>9.5787844028150175</v>
      </c>
      <c r="F46" s="4">
        <f t="shared" si="1"/>
        <v>-13.157133756600615</v>
      </c>
      <c r="G46" s="4">
        <f t="shared" si="4"/>
        <v>3.1783593518963005</v>
      </c>
      <c r="H46" s="4">
        <f t="shared" si="2"/>
        <v>-11.483660382201368</v>
      </c>
      <c r="I46" s="4">
        <v>8.9654028087670402E-3</v>
      </c>
      <c r="J46" s="4">
        <v>8.4113653104577347E-3</v>
      </c>
      <c r="K46" s="13">
        <f t="shared" si="3"/>
        <v>-9.8914448393166108</v>
      </c>
      <c r="M46" s="4">
        <v>43</v>
      </c>
      <c r="N46" s="4">
        <f ca="1">RAND()*('5'!$C$22-'5'!$C$21)+'5'!$C$21</f>
        <v>7.0441453784634419E-3</v>
      </c>
      <c r="O46" s="4">
        <f ca="1">RAND()*('5'!$C$24-'5'!$C$23)+'5'!$C$23</f>
        <v>8.2985386028329219E-3</v>
      </c>
    </row>
    <row r="47" spans="2:15" x14ac:dyDescent="0.35">
      <c r="B47" s="4">
        <v>16</v>
      </c>
      <c r="C47" s="4">
        <v>1431.3706294813369</v>
      </c>
      <c r="D47" s="4">
        <v>2247.1585795608889</v>
      </c>
      <c r="E47" s="4">
        <f t="shared" si="0"/>
        <v>9.3684698749236759</v>
      </c>
      <c r="F47" s="4">
        <f t="shared" si="1"/>
        <v>-13.340039329558749</v>
      </c>
      <c r="G47" s="4">
        <f t="shared" si="4"/>
        <v>3.18869852533832</v>
      </c>
      <c r="H47" s="4">
        <f t="shared" si="2"/>
        <v>-8.790242554490785</v>
      </c>
      <c r="I47" s="4">
        <v>7.8681391562118574E-3</v>
      </c>
      <c r="J47" s="4">
        <v>8.4390528435566766E-3</v>
      </c>
      <c r="K47" s="13">
        <f t="shared" si="3"/>
        <v>-7.496505750420499</v>
      </c>
      <c r="M47" s="4">
        <v>44</v>
      </c>
      <c r="N47" s="4">
        <f ca="1">RAND()*('5'!$C$22-'5'!$C$21)+'5'!$C$21</f>
        <v>8.653678181245416E-3</v>
      </c>
      <c r="O47" s="4">
        <f ca="1">RAND()*('5'!$C$24-'5'!$C$23)+'5'!$C$23</f>
        <v>8.3446186817368716E-3</v>
      </c>
    </row>
    <row r="48" spans="2:15" x14ac:dyDescent="0.35">
      <c r="B48" s="4">
        <v>17</v>
      </c>
      <c r="C48" s="4">
        <v>1439.3532868820225</v>
      </c>
      <c r="D48" s="4">
        <v>2234.3856958946176</v>
      </c>
      <c r="E48" s="4">
        <f t="shared" si="0"/>
        <v>7.982657400685639</v>
      </c>
      <c r="F48" s="4">
        <f t="shared" si="1"/>
        <v>-12.772883666271355</v>
      </c>
      <c r="G48" s="4">
        <f t="shared" si="4"/>
        <v>2.7224325159458731</v>
      </c>
      <c r="H48" s="4">
        <f t="shared" si="2"/>
        <v>-9.1833318596321512</v>
      </c>
      <c r="I48" s="4">
        <v>8.2107018303565222E-3</v>
      </c>
      <c r="J48" s="4">
        <v>8.2571634689241162E-3</v>
      </c>
      <c r="K48" s="13">
        <f t="shared" si="3"/>
        <v>-7.7541986809811512</v>
      </c>
      <c r="M48" s="4">
        <v>45</v>
      </c>
      <c r="N48" s="4">
        <f ca="1">RAND()*('5'!$C$22-'5'!$C$21)+'5'!$C$21</f>
        <v>7.7123702729628872E-3</v>
      </c>
      <c r="O48" s="4">
        <f ca="1">RAND()*('5'!$C$24-'5'!$C$23)+'5'!$C$23</f>
        <v>8.4169896917941477E-3</v>
      </c>
    </row>
    <row r="49" spans="2:15" x14ac:dyDescent="0.35">
      <c r="B49" s="4">
        <v>18</v>
      </c>
      <c r="C49" s="4">
        <v>1446.8342234557797</v>
      </c>
      <c r="D49" s="4">
        <v>2222.313785623584</v>
      </c>
      <c r="E49" s="4">
        <f t="shared" si="0"/>
        <v>7.4809365737571625</v>
      </c>
      <c r="F49" s="4">
        <f t="shared" si="1"/>
        <v>-12.07191027103363</v>
      </c>
      <c r="G49" s="4">
        <f t="shared" si="4"/>
        <v>2.4203451553495778</v>
      </c>
      <c r="H49" s="4">
        <f t="shared" si="2"/>
        <v>-9.1678429885104276</v>
      </c>
      <c r="I49" s="4">
        <v>8.4843684673669272E-3</v>
      </c>
      <c r="J49" s="4">
        <v>8.3682228260124891E-3</v>
      </c>
      <c r="K49" s="13">
        <f t="shared" si="3"/>
        <v>-7.6644754721799657</v>
      </c>
      <c r="M49" s="4">
        <v>46</v>
      </c>
      <c r="N49" s="4">
        <f ca="1">RAND()*('5'!$C$22-'5'!$C$21)+'5'!$C$21</f>
        <v>9.0970722059917075E-3</v>
      </c>
      <c r="O49" s="4">
        <f ca="1">RAND()*('5'!$C$24-'5'!$C$23)+'5'!$C$23</f>
        <v>8.41471383366422E-3</v>
      </c>
    </row>
    <row r="50" spans="2:15" x14ac:dyDescent="0.35">
      <c r="B50" s="4">
        <v>19</v>
      </c>
      <c r="C50" s="4">
        <v>1455.134812551428</v>
      </c>
      <c r="D50" s="4">
        <v>2209.7801065550507</v>
      </c>
      <c r="E50" s="4">
        <f t="shared" si="0"/>
        <v>8.3005890956483199</v>
      </c>
      <c r="F50" s="4">
        <f t="shared" si="1"/>
        <v>-12.533679068533274</v>
      </c>
      <c r="G50" s="4">
        <f t="shared" si="4"/>
        <v>2.7119146839334189</v>
      </c>
      <c r="H50" s="4">
        <f t="shared" si="2"/>
        <v>-7.7257248530432641</v>
      </c>
      <c r="I50" s="4">
        <v>7.7140569955813833E-3</v>
      </c>
      <c r="J50" s="4">
        <v>8.269034193099864E-3</v>
      </c>
      <c r="K50" s="13">
        <f t="shared" si="3"/>
        <v>-6.3948908334856123</v>
      </c>
      <c r="M50" s="4">
        <v>47</v>
      </c>
      <c r="N50" s="4">
        <f ca="1">RAND()*('5'!$C$22-'5'!$C$21)+'5'!$C$21</f>
        <v>9.1208789660964865E-3</v>
      </c>
      <c r="O50" s="4">
        <f ca="1">RAND()*('5'!$C$24-'5'!$C$23)+'5'!$C$23</f>
        <v>8.4008123546221707E-3</v>
      </c>
    </row>
    <row r="51" spans="2:15" x14ac:dyDescent="0.35">
      <c r="B51" s="4">
        <v>20</v>
      </c>
      <c r="C51" s="4">
        <v>1462.7631276020425</v>
      </c>
      <c r="D51" s="4">
        <v>2196.1725490476406</v>
      </c>
      <c r="E51" s="4">
        <f t="shared" si="0"/>
        <v>7.6283150506144466</v>
      </c>
      <c r="F51" s="4">
        <f t="shared" si="1"/>
        <v>-13.607557507410093</v>
      </c>
      <c r="G51" s="4">
        <f t="shared" si="4"/>
        <v>2.9202817419468441</v>
      </c>
      <c r="H51" s="4">
        <f t="shared" si="2"/>
        <v>-10.536601254216881</v>
      </c>
      <c r="I51" s="4">
        <v>9.0100895726610529E-3</v>
      </c>
      <c r="J51" s="4">
        <v>8.3208221768766716E-3</v>
      </c>
      <c r="K51" s="13">
        <f t="shared" si="3"/>
        <v>-8.6352132940424564</v>
      </c>
      <c r="M51" s="4">
        <v>48</v>
      </c>
      <c r="N51" s="4">
        <f ca="1">RAND()*('5'!$C$22-'5'!$C$21)+'5'!$C$21</f>
        <v>7.0251747358448125E-3</v>
      </c>
      <c r="O51" s="4">
        <f ca="1">RAND()*('5'!$C$24-'5'!$C$23)+'5'!$C$23</f>
        <v>8.3056216458985838E-3</v>
      </c>
    </row>
    <row r="52" spans="2:15" x14ac:dyDescent="0.35">
      <c r="B52" s="4">
        <v>21</v>
      </c>
      <c r="C52" s="4">
        <v>1469.0976516845162</v>
      </c>
      <c r="D52" s="4">
        <v>2184.9395189183319</v>
      </c>
      <c r="E52" s="4">
        <f t="shared" si="0"/>
        <v>6.334524082473763</v>
      </c>
      <c r="F52" s="4">
        <f t="shared" si="1"/>
        <v>-11.233030129308645</v>
      </c>
      <c r="G52" s="4">
        <f t="shared" si="4"/>
        <v>1.9956859348487503</v>
      </c>
      <c r="H52" s="4">
        <f t="shared" si="2"/>
        <v>-9.1023333873856593</v>
      </c>
      <c r="I52" s="4">
        <v>8.8729257814919027E-3</v>
      </c>
      <c r="J52" s="4">
        <v>8.3589805768140985E-3</v>
      </c>
      <c r="K52" s="13">
        <f t="shared" si="3"/>
        <v>-7.3859079156420409</v>
      </c>
    </row>
    <row r="53" spans="2:15" x14ac:dyDescent="0.35">
      <c r="B53" s="4">
        <v>22</v>
      </c>
      <c r="C53" s="4">
        <v>1476.3070020525943</v>
      </c>
      <c r="D53" s="4">
        <v>2176.2163681135203</v>
      </c>
      <c r="E53" s="4">
        <f t="shared" si="0"/>
        <v>7.2093503680780486</v>
      </c>
      <c r="F53" s="4">
        <f t="shared" si="1"/>
        <v>-8.7231508048116666</v>
      </c>
      <c r="G53" s="4">
        <f t="shared" si="4"/>
        <v>1.5368171123183221</v>
      </c>
      <c r="H53" s="4">
        <f t="shared" si="2"/>
        <v>-4.9757547713190347</v>
      </c>
      <c r="I53" s="4">
        <v>7.2932844328157049E-3</v>
      </c>
      <c r="J53" s="4">
        <v>8.421573076409096E-3</v>
      </c>
      <c r="K53" s="13">
        <f t="shared" si="3"/>
        <v>-3.9975025081746183</v>
      </c>
    </row>
    <row r="54" spans="2:15" x14ac:dyDescent="0.35">
      <c r="B54" s="4">
        <v>23</v>
      </c>
      <c r="C54" s="4">
        <v>1483.8846892466397</v>
      </c>
      <c r="D54" s="4">
        <v>2167.6599316891602</v>
      </c>
      <c r="E54" s="4">
        <f t="shared" si="0"/>
        <v>7.5776871940454384</v>
      </c>
      <c r="F54" s="4">
        <f t="shared" si="1"/>
        <v>-8.5564364243600721</v>
      </c>
      <c r="G54" s="4">
        <f t="shared" si="4"/>
        <v>1.5676073699389923</v>
      </c>
      <c r="H54" s="4">
        <f t="shared" si="2"/>
        <v>-7.4203279342724162</v>
      </c>
      <c r="I54" s="4">
        <v>8.4226645339373907E-3</v>
      </c>
      <c r="J54" s="4">
        <v>8.3596467797237266E-3</v>
      </c>
      <c r="K54" s="13">
        <f t="shared" si="3"/>
        <v>-5.9024389247630786</v>
      </c>
    </row>
    <row r="55" spans="2:15" x14ac:dyDescent="0.35">
      <c r="B55" s="4">
        <v>24</v>
      </c>
      <c r="C55" s="4">
        <v>1491.2484216588546</v>
      </c>
      <c r="D55" s="4">
        <v>2160.5831814461876</v>
      </c>
      <c r="E55" s="4">
        <f t="shared" si="0"/>
        <v>7.3637324122148584</v>
      </c>
      <c r="F55" s="4">
        <f t="shared" si="1"/>
        <v>-7.0767502429725937</v>
      </c>
      <c r="G55" s="4">
        <f t="shared" si="4"/>
        <v>1.251659388481396</v>
      </c>
      <c r="H55" s="4">
        <f t="shared" si="2"/>
        <v>-5.2837844752598659</v>
      </c>
      <c r="I55" s="4">
        <v>7.6593315382011019E-3</v>
      </c>
      <c r="J55" s="4">
        <v>8.3933016350528113E-3</v>
      </c>
      <c r="K55" s="13">
        <f t="shared" si="3"/>
        <v>-4.1613296773219917</v>
      </c>
    </row>
    <row r="56" spans="2:15" x14ac:dyDescent="0.35">
      <c r="B56" s="4">
        <v>25</v>
      </c>
      <c r="C56" s="4">
        <v>1498.012503171148</v>
      </c>
      <c r="D56" s="4">
        <v>2153.6056569104344</v>
      </c>
      <c r="E56" s="4">
        <f t="shared" si="0"/>
        <v>6.7640815122933873</v>
      </c>
      <c r="F56" s="4">
        <f t="shared" si="1"/>
        <v>-6.9775245357532185</v>
      </c>
      <c r="G56" s="4">
        <f t="shared" si="4"/>
        <v>1.1332637682238484</v>
      </c>
      <c r="H56" s="4">
        <f t="shared" si="2"/>
        <v>-5.1120334564491916</v>
      </c>
      <c r="I56" s="4">
        <v>7.609756982799881E-3</v>
      </c>
      <c r="J56" s="4">
        <v>8.2840737119190509E-3</v>
      </c>
      <c r="K56" s="13">
        <f t="shared" si="3"/>
        <v>-3.9862023688675143</v>
      </c>
    </row>
    <row r="57" spans="2:15" x14ac:dyDescent="0.35">
      <c r="B57" s="4">
        <v>26</v>
      </c>
      <c r="C57" s="4">
        <v>1504.4881676167856</v>
      </c>
      <c r="D57" s="4">
        <v>2146.4495696491254</v>
      </c>
      <c r="E57" s="4">
        <f t="shared" si="0"/>
        <v>6.4756644456376762</v>
      </c>
      <c r="F57" s="4">
        <f t="shared" si="1"/>
        <v>-7.1560872613090396</v>
      </c>
      <c r="G57" s="4">
        <f t="shared" si="4"/>
        <v>1.1177257788475852</v>
      </c>
      <c r="H57" s="4">
        <f t="shared" si="2"/>
        <v>-7.40725468290991</v>
      </c>
      <c r="I57" s="4">
        <v>8.7677879002929521E-3</v>
      </c>
      <c r="J57" s="4">
        <v>8.3284707257916309E-3</v>
      </c>
      <c r="K57" s="13">
        <f t="shared" si="3"/>
        <v>-5.7187558920307628</v>
      </c>
    </row>
    <row r="58" spans="2:15" x14ac:dyDescent="0.35">
      <c r="B58" s="4">
        <v>27</v>
      </c>
      <c r="C58" s="4">
        <v>1511.6509106192086</v>
      </c>
      <c r="D58" s="4">
        <v>2140.7669923313447</v>
      </c>
      <c r="E58" s="4">
        <f t="shared" si="0"/>
        <v>7.1627430024229852</v>
      </c>
      <c r="F58" s="4">
        <f t="shared" si="1"/>
        <v>-5.6825773177806695</v>
      </c>
      <c r="G58" s="4">
        <f t="shared" si="4"/>
        <v>1.0031588674957777</v>
      </c>
      <c r="H58" s="4">
        <f t="shared" si="2"/>
        <v>-8.1443037276874932</v>
      </c>
      <c r="I58" s="4">
        <v>9.1835444684051724E-3</v>
      </c>
      <c r="J58" s="4">
        <v>8.2814649350816238E-3</v>
      </c>
      <c r="K58" s="13">
        <f t="shared" si="3"/>
        <v>-6.2255377286612532</v>
      </c>
    </row>
    <row r="59" spans="2:15" x14ac:dyDescent="0.35">
      <c r="B59" s="4">
        <v>28</v>
      </c>
      <c r="C59" s="4">
        <v>1518.9445126495468</v>
      </c>
      <c r="D59" s="4">
        <v>2136.820463369445</v>
      </c>
      <c r="E59" s="4">
        <f t="shared" si="0"/>
        <v>7.2936020303382065</v>
      </c>
      <c r="F59" s="4">
        <f t="shared" si="1"/>
        <v>-3.9465289618997303</v>
      </c>
      <c r="G59" s="4">
        <f t="shared" si="4"/>
        <v>0.82526065708880358</v>
      </c>
      <c r="H59" s="4">
        <f t="shared" si="2"/>
        <v>-6.7391122135117962</v>
      </c>
      <c r="I59" s="4">
        <v>8.7241342034532956E-3</v>
      </c>
      <c r="J59" s="4">
        <v>8.3795404168486159E-3</v>
      </c>
      <c r="K59" s="13">
        <f t="shared" si="3"/>
        <v>-5.1003998228580611</v>
      </c>
    </row>
    <row r="60" spans="2:15" x14ac:dyDescent="0.35">
      <c r="B60" s="4">
        <v>29</v>
      </c>
      <c r="C60" s="4">
        <v>1526.7637741815881</v>
      </c>
      <c r="D60" s="4">
        <v>2134.3667631690996</v>
      </c>
      <c r="E60" s="4">
        <f t="shared" si="0"/>
        <v>7.8192615320413097</v>
      </c>
      <c r="F60" s="4">
        <f t="shared" si="1"/>
        <v>-2.4537002003453381</v>
      </c>
      <c r="G60" s="4">
        <f t="shared" si="4"/>
        <v>0.80593794695562926</v>
      </c>
      <c r="H60" s="4">
        <f t="shared" si="2"/>
        <v>-5.6961584069654263</v>
      </c>
      <c r="I60" s="4">
        <v>8.2620035657546467E-3</v>
      </c>
      <c r="J60" s="4">
        <v>8.3470184212045551E-3</v>
      </c>
      <c r="K60" s="13">
        <f t="shared" si="3"/>
        <v>-4.2683715701281804</v>
      </c>
    </row>
    <row r="61" spans="2:15" x14ac:dyDescent="0.35">
      <c r="B61" s="4">
        <v>30</v>
      </c>
      <c r="C61" s="4">
        <v>1533.6833113447624</v>
      </c>
      <c r="D61" s="4">
        <v>2129.4134236651116</v>
      </c>
      <c r="E61" s="4">
        <f t="shared" si="0"/>
        <v>6.9195371631742546</v>
      </c>
      <c r="F61" s="4">
        <f t="shared" si="1"/>
        <v>-4.9533395039879906</v>
      </c>
      <c r="G61" s="4">
        <f t="shared" si="4"/>
        <v>0.8689868015318114</v>
      </c>
      <c r="H61" s="4">
        <f t="shared" si="2"/>
        <v>-7.9799686025992447</v>
      </c>
      <c r="I61" s="4">
        <v>9.3373146464788663E-3</v>
      </c>
      <c r="J61" s="4">
        <v>8.3276783763988234E-3</v>
      </c>
      <c r="K61" s="13">
        <f t="shared" si="3"/>
        <v>-5.92052158949007</v>
      </c>
    </row>
    <row r="62" spans="2:15" x14ac:dyDescent="0.35">
      <c r="B62" s="4">
        <v>31</v>
      </c>
      <c r="C62" s="4">
        <v>1540.0104994932472</v>
      </c>
      <c r="D62" s="4">
        <v>2123.9030817356042</v>
      </c>
      <c r="E62" s="4">
        <f t="shared" si="0"/>
        <v>6.3271881484847654</v>
      </c>
      <c r="F62" s="4">
        <f t="shared" si="1"/>
        <v>-5.5103419295073763</v>
      </c>
      <c r="G62" s="4">
        <f t="shared" si="4"/>
        <v>0.84476613655695776</v>
      </c>
      <c r="H62" s="4">
        <f t="shared" si="2"/>
        <v>-3.5054988841663111</v>
      </c>
      <c r="I62" s="4">
        <v>7.3359449181926648E-3</v>
      </c>
      <c r="J62" s="4">
        <v>8.3896202498841121E-3</v>
      </c>
      <c r="K62" s="13">
        <f t="shared" si="3"/>
        <v>-2.5750593667724528</v>
      </c>
    </row>
    <row r="63" spans="2:15" x14ac:dyDescent="0.35">
      <c r="B63" s="4">
        <v>32</v>
      </c>
      <c r="C63" s="4">
        <v>1545.9471879679691</v>
      </c>
      <c r="D63" s="4">
        <v>2119.7695965541707</v>
      </c>
      <c r="E63" s="4">
        <f t="shared" si="0"/>
        <v>5.9366884747219046</v>
      </c>
      <c r="F63" s="4">
        <f t="shared" si="1"/>
        <v>-4.1334851814335707</v>
      </c>
      <c r="G63" s="4">
        <f t="shared" si="4"/>
        <v>0.62795963749232175</v>
      </c>
      <c r="H63" s="4">
        <f t="shared" si="2"/>
        <v>-2.6965211074445135</v>
      </c>
      <c r="I63" s="4">
        <v>7.0526478664228185E-3</v>
      </c>
      <c r="J63" s="4">
        <v>8.3323849305778699E-3</v>
      </c>
      <c r="K63" s="13">
        <f t="shared" si="3"/>
        <v>-1.9611908713947654</v>
      </c>
    </row>
    <row r="64" spans="2:15" x14ac:dyDescent="0.35">
      <c r="B64" s="4">
        <v>33</v>
      </c>
      <c r="C64" s="4">
        <v>1550.1641490086861</v>
      </c>
      <c r="D64" s="4">
        <v>2115.5830466316324</v>
      </c>
      <c r="E64" s="4">
        <f t="shared" si="0"/>
        <v>4.2169610407170239</v>
      </c>
      <c r="F64" s="4">
        <f t="shared" si="1"/>
        <v>-4.1865499225382337</v>
      </c>
      <c r="G64" s="4">
        <f t="shared" si="4"/>
        <v>0.42371952807396124</v>
      </c>
      <c r="H64" s="4">
        <f t="shared" si="2"/>
        <v>-4.4074531015025169</v>
      </c>
      <c r="I64" s="4">
        <v>7.9856284659128723E-3</v>
      </c>
      <c r="J64" s="4">
        <v>8.3284900079851794E-3</v>
      </c>
      <c r="K64" s="13">
        <f t="shared" si="3"/>
        <v>-3.1738205292207389</v>
      </c>
    </row>
    <row r="65" spans="2:11" x14ac:dyDescent="0.35">
      <c r="B65" s="4">
        <v>34</v>
      </c>
      <c r="C65" s="4">
        <v>1556.3693106939486</v>
      </c>
      <c r="D65" s="4">
        <v>2113.5260653480955</v>
      </c>
      <c r="E65" s="4">
        <f t="shared" si="0"/>
        <v>6.2051616852625102</v>
      </c>
      <c r="F65" s="4">
        <f t="shared" si="1"/>
        <v>-2.0569812835369703</v>
      </c>
      <c r="G65" s="4">
        <f t="shared" si="4"/>
        <v>0.51282244249285536</v>
      </c>
      <c r="H65" s="4">
        <f t="shared" si="2"/>
        <v>-3.6138812893274066</v>
      </c>
      <c r="I65" s="4">
        <v>7.6571811715874074E-3</v>
      </c>
      <c r="J65" s="4">
        <v>8.4058411178609526E-3</v>
      </c>
      <c r="K65" s="13">
        <f t="shared" si="3"/>
        <v>-2.5766010172439016</v>
      </c>
    </row>
    <row r="66" spans="2:11" x14ac:dyDescent="0.35">
      <c r="B66" s="4">
        <v>35</v>
      </c>
      <c r="C66" s="4">
        <v>1561.3678316494436</v>
      </c>
      <c r="D66" s="4">
        <v>2110.087114292121</v>
      </c>
      <c r="E66" s="4">
        <f t="shared" si="0"/>
        <v>4.9985209554949961</v>
      </c>
      <c r="F66" s="4">
        <f t="shared" si="1"/>
        <v>-3.4389510559744849</v>
      </c>
      <c r="G66" s="4">
        <f t="shared" si="4"/>
        <v>0.44173915329492758</v>
      </c>
      <c r="H66" s="4">
        <f t="shared" si="2"/>
        <v>-6.3386772448845319</v>
      </c>
      <c r="I66" s="4">
        <v>8.9636879992747234E-3</v>
      </c>
      <c r="J66" s="4">
        <v>8.3370645842391882E-3</v>
      </c>
      <c r="K66" s="13">
        <f t="shared" si="3"/>
        <v>-4.4745622708252171</v>
      </c>
    </row>
    <row r="67" spans="2:11" x14ac:dyDescent="0.35">
      <c r="B67" s="4">
        <v>36</v>
      </c>
      <c r="C67" s="4">
        <v>1567.249791755276</v>
      </c>
      <c r="D67" s="4">
        <v>2106.0663771888103</v>
      </c>
      <c r="E67" s="4">
        <f t="shared" si="0"/>
        <v>5.8819601058323769</v>
      </c>
      <c r="F67" s="4">
        <f t="shared" si="1"/>
        <v>-4.0207371033106938</v>
      </c>
      <c r="G67" s="4">
        <f t="shared" si="4"/>
        <v>0.60916537848651475</v>
      </c>
      <c r="H67" s="4">
        <f t="shared" si="2"/>
        <v>-7.0837593902114984</v>
      </c>
      <c r="I67" s="4">
        <v>9.3418584941185219E-3</v>
      </c>
      <c r="J67" s="4">
        <v>8.4223843146344381E-3</v>
      </c>
      <c r="K67" s="13">
        <f t="shared" si="3"/>
        <v>-4.9510161749751926</v>
      </c>
    </row>
    <row r="68" spans="2:11" x14ac:dyDescent="0.35">
      <c r="B68" s="4">
        <v>37</v>
      </c>
      <c r="C68" s="4">
        <v>1570.5340112817037</v>
      </c>
      <c r="D68" s="4">
        <v>2100.5007999180275</v>
      </c>
      <c r="E68" s="4">
        <f t="shared" si="0"/>
        <v>3.2842195264277052</v>
      </c>
      <c r="F68" s="4">
        <f t="shared" si="1"/>
        <v>-5.5655772707827964</v>
      </c>
      <c r="G68" s="4">
        <f t="shared" si="4"/>
        <v>0.50114097905787724</v>
      </c>
      <c r="H68" s="4">
        <f t="shared" si="2"/>
        <v>-5.4284037442422717</v>
      </c>
      <c r="I68" s="4">
        <v>8.6303245043467085E-3</v>
      </c>
      <c r="J68" s="4">
        <v>8.4052562153524909E-3</v>
      </c>
      <c r="K68" s="13">
        <f t="shared" si="3"/>
        <v>-3.7564819935652993</v>
      </c>
    </row>
    <row r="69" spans="2:11" x14ac:dyDescent="0.35">
      <c r="B69" s="4">
        <v>38</v>
      </c>
      <c r="C69" s="4">
        <v>1573.5588742350201</v>
      </c>
      <c r="D69" s="4">
        <v>2096.3713773499999</v>
      </c>
      <c r="E69" s="4">
        <f t="shared" si="0"/>
        <v>3.0248629533164149</v>
      </c>
      <c r="F69" s="4">
        <f t="shared" si="1"/>
        <v>-4.1294225680276213</v>
      </c>
      <c r="G69" s="4">
        <f t="shared" si="4"/>
        <v>0.31442311958018321</v>
      </c>
      <c r="H69" s="4">
        <f t="shared" si="2"/>
        <v>-4.8201156318204568</v>
      </c>
      <c r="I69" s="4">
        <v>8.3707669080445718E-3</v>
      </c>
      <c r="J69" s="4">
        <v>8.2885641292535124E-3</v>
      </c>
      <c r="K69" s="13">
        <f t="shared" si="3"/>
        <v>-3.302518454237501</v>
      </c>
    </row>
    <row r="70" spans="2:11" x14ac:dyDescent="0.35">
      <c r="B70" s="4">
        <v>39</v>
      </c>
      <c r="C70" s="4">
        <v>1577.5169002048674</v>
      </c>
      <c r="D70" s="4">
        <v>2092.6854362407989</v>
      </c>
      <c r="E70" s="4">
        <f t="shared" si="0"/>
        <v>3.9580259698473128</v>
      </c>
      <c r="F70" s="4">
        <f t="shared" si="1"/>
        <v>-3.6859411092009395</v>
      </c>
      <c r="G70" s="4">
        <f t="shared" si="4"/>
        <v>0.35102557726179856</v>
      </c>
      <c r="H70" s="4">
        <f t="shared" si="2"/>
        <v>-3.814611942583189</v>
      </c>
      <c r="I70" s="4">
        <v>8.0068988999488673E-3</v>
      </c>
      <c r="J70" s="4">
        <v>8.4261121705433654E-3</v>
      </c>
      <c r="K70" s="13">
        <f t="shared" si="3"/>
        <v>-2.5877170456182177</v>
      </c>
    </row>
    <row r="71" spans="2:11" x14ac:dyDescent="0.35">
      <c r="B71" s="4">
        <v>40</v>
      </c>
      <c r="C71" s="4">
        <v>1580.8778071437218</v>
      </c>
      <c r="D71" s="4">
        <v>2089.4311752042322</v>
      </c>
      <c r="E71" s="4">
        <f t="shared" si="0"/>
        <v>3.3609069388544413</v>
      </c>
      <c r="F71" s="4">
        <f t="shared" si="1"/>
        <v>-3.2542610365667315</v>
      </c>
      <c r="G71" s="4">
        <f t="shared" si="4"/>
        <v>0.26263092414907568</v>
      </c>
      <c r="H71" s="4">
        <f t="shared" si="2"/>
        <v>-3.3145093717354386</v>
      </c>
      <c r="I71" s="4">
        <v>7.7695568807085542E-3</v>
      </c>
      <c r="J71" s="4">
        <v>8.3384533940074612E-3</v>
      </c>
      <c r="K71" s="13">
        <f t="shared" si="3"/>
        <v>-2.2262006233084457</v>
      </c>
    </row>
    <row r="72" spans="2:11" x14ac:dyDescent="0.35">
      <c r="B72" s="4">
        <v>41</v>
      </c>
      <c r="C72" s="4">
        <v>1584.124106453894</v>
      </c>
      <c r="D72" s="4">
        <v>2085.4184497587912</v>
      </c>
      <c r="E72" s="4">
        <f t="shared" si="0"/>
        <v>3.2462993101721622</v>
      </c>
      <c r="F72" s="4">
        <f t="shared" si="1"/>
        <v>-4.0127254454409922</v>
      </c>
      <c r="G72" s="4">
        <f t="shared" si="4"/>
        <v>0.31968509654056637</v>
      </c>
      <c r="H72" s="4">
        <f t="shared" si="2"/>
        <v>-5.4385104944094502</v>
      </c>
      <c r="I72" s="4">
        <v>8.7302001685505438E-3</v>
      </c>
      <c r="J72" s="4">
        <v>8.2615339608776012E-3</v>
      </c>
      <c r="K72" s="13">
        <f t="shared" si="3"/>
        <v>-3.6166263804906333</v>
      </c>
    </row>
    <row r="73" spans="2:11" x14ac:dyDescent="0.35">
      <c r="B73" s="4">
        <v>42</v>
      </c>
      <c r="C73" s="4">
        <v>1586.8335198053528</v>
      </c>
      <c r="D73" s="4">
        <v>2082.2799766176918</v>
      </c>
      <c r="E73" s="4">
        <f t="shared" si="0"/>
        <v>2.7094133514588066</v>
      </c>
      <c r="F73" s="4">
        <f t="shared" si="1"/>
        <v>-3.1384731410994391</v>
      </c>
      <c r="G73" s="4">
        <f t="shared" si="4"/>
        <v>0.20629121239758985</v>
      </c>
      <c r="H73" s="4">
        <f t="shared" si="2"/>
        <v>-4.9072904740243377</v>
      </c>
      <c r="I73" s="4">
        <v>8.664765758052792E-3</v>
      </c>
      <c r="J73" s="4">
        <v>8.4076047121097574E-3</v>
      </c>
      <c r="K73" s="13">
        <f t="shared" si="3"/>
        <v>-3.2310528871467237</v>
      </c>
    </row>
    <row r="74" spans="2:11" x14ac:dyDescent="0.35">
      <c r="B74" s="4">
        <v>43</v>
      </c>
      <c r="C74" s="4">
        <v>1589.1930744340759</v>
      </c>
      <c r="D74" s="4">
        <v>2080.2604595781918</v>
      </c>
      <c r="E74" s="4">
        <f t="shared" si="0"/>
        <v>2.3595546287231173</v>
      </c>
      <c r="F74" s="4">
        <f t="shared" si="1"/>
        <v>-2.0195170394999877</v>
      </c>
      <c r="G74" s="4">
        <f t="shared" si="4"/>
        <v>0.1157513654251138</v>
      </c>
      <c r="H74" s="4">
        <f t="shared" si="2"/>
        <v>-4.3362166236017199</v>
      </c>
      <c r="I74" s="4">
        <v>8.43562362891178E-3</v>
      </c>
      <c r="J74" s="4">
        <v>8.3865385794474421E-3</v>
      </c>
      <c r="K74" s="13">
        <f t="shared" si="3"/>
        <v>-2.8267792674382592</v>
      </c>
    </row>
    <row r="75" spans="2:11" x14ac:dyDescent="0.35">
      <c r="B75" s="4">
        <v>44</v>
      </c>
      <c r="C75" s="4">
        <v>1589.187667975152</v>
      </c>
      <c r="D75" s="4">
        <v>2078.4141333538155</v>
      </c>
      <c r="E75" s="4">
        <f t="shared" si="0"/>
        <v>-5.4064589239715133E-3</v>
      </c>
      <c r="F75" s="4">
        <f t="shared" si="1"/>
        <v>-1.8463262243762983</v>
      </c>
      <c r="G75" s="4">
        <f t="shared" si="4"/>
        <v>4.0907397079412801E-2</v>
      </c>
      <c r="H75" s="4">
        <f t="shared" si="2"/>
        <v>-4.0620059452334951</v>
      </c>
      <c r="I75" s="4">
        <v>8.3534616359477506E-3</v>
      </c>
      <c r="J75" s="4">
        <v>8.3947632159936947E-3</v>
      </c>
      <c r="K75" s="13">
        <f t="shared" si="3"/>
        <v>-2.6218033151590849</v>
      </c>
    </row>
    <row r="76" spans="2:11" x14ac:dyDescent="0.35">
      <c r="B76" s="4">
        <v>45</v>
      </c>
      <c r="C76" s="4">
        <v>1590.4421879999497</v>
      </c>
      <c r="D76" s="4">
        <v>2077.0626741677643</v>
      </c>
      <c r="E76" s="4">
        <f t="shared" si="0"/>
        <v>1.2545200247977846</v>
      </c>
      <c r="F76" s="4">
        <f t="shared" si="1"/>
        <v>-1.3514591860512155</v>
      </c>
      <c r="G76" s="4">
        <f t="shared" si="4"/>
        <v>4.0803149090170181E-2</v>
      </c>
      <c r="H76" s="4">
        <f t="shared" si="2"/>
        <v>-1.4673619500889716</v>
      </c>
      <c r="I76" s="4">
        <v>7.132401426534235E-3</v>
      </c>
      <c r="J76" s="4">
        <v>8.4177130613419041E-3</v>
      </c>
      <c r="K76" s="13">
        <f t="shared" si="3"/>
        <v>-0.937724867167406</v>
      </c>
    </row>
    <row r="77" spans="2:11" x14ac:dyDescent="0.35">
      <c r="B77" s="4">
        <v>46</v>
      </c>
      <c r="C77" s="4">
        <v>1591.8696148469157</v>
      </c>
      <c r="D77" s="4">
        <v>2076.654804724571</v>
      </c>
      <c r="E77" s="4">
        <f t="shared" si="0"/>
        <v>1.4274268469660001</v>
      </c>
      <c r="F77" s="4">
        <f t="shared" si="1"/>
        <v>-0.40786944319324903</v>
      </c>
      <c r="G77" s="4">
        <f t="shared" si="4"/>
        <v>2.6446858633560812E-2</v>
      </c>
      <c r="H77" s="4">
        <f t="shared" si="2"/>
        <v>-4.8866113783629448</v>
      </c>
      <c r="I77" s="4">
        <v>8.7977255038886384E-3</v>
      </c>
      <c r="J77" s="4">
        <v>8.4238522385882801E-3</v>
      </c>
      <c r="K77" s="13">
        <f t="shared" si="3"/>
        <v>-3.0918940811536877</v>
      </c>
    </row>
    <row r="78" spans="2:11" x14ac:dyDescent="0.35">
      <c r="B78" s="4">
        <v>47</v>
      </c>
      <c r="C78" s="4">
        <v>1592.9401979969464</v>
      </c>
      <c r="D78" s="4">
        <v>2076.5178398348053</v>
      </c>
      <c r="E78" s="4">
        <f t="shared" si="0"/>
        <v>1.0705831500306431</v>
      </c>
      <c r="F78" s="4">
        <f t="shared" si="1"/>
        <v>-0.13696488976574983</v>
      </c>
      <c r="G78" s="4">
        <f t="shared" si="4"/>
        <v>1.3978891945896943E-2</v>
      </c>
      <c r="H78" s="4">
        <f t="shared" si="2"/>
        <v>-2.535432107764525</v>
      </c>
      <c r="I78" s="4">
        <v>7.654122039255448E-3</v>
      </c>
      <c r="J78" s="4">
        <v>8.3948335058550046E-3</v>
      </c>
      <c r="K78" s="13">
        <f t="shared" si="3"/>
        <v>-1.5883544276391048</v>
      </c>
    </row>
    <row r="79" spans="2:11" x14ac:dyDescent="0.35">
      <c r="B79" s="4">
        <v>48</v>
      </c>
      <c r="C79" s="4">
        <v>1594.1194085675595</v>
      </c>
      <c r="D79" s="4">
        <v>2075.9438778018603</v>
      </c>
      <c r="E79" s="4">
        <f t="shared" si="0"/>
        <v>1.1792105706131224</v>
      </c>
      <c r="F79" s="4">
        <f t="shared" si="1"/>
        <v>-0.57396203294501902</v>
      </c>
      <c r="G79" s="4">
        <f t="shared" si="4"/>
        <v>2.0639639821297257E-2</v>
      </c>
      <c r="H79" s="4">
        <f t="shared" si="2"/>
        <v>-3.2142630833389489</v>
      </c>
      <c r="I79" s="4">
        <v>7.9702825086013888E-3</v>
      </c>
      <c r="J79" s="4">
        <v>8.3759319802540252E-3</v>
      </c>
      <c r="K79" s="14">
        <f t="shared" si="3"/>
        <v>-1.9936801220579261</v>
      </c>
    </row>
    <row r="80" spans="2:11" x14ac:dyDescent="0.35">
      <c r="G80" s="12"/>
      <c r="H80" s="12"/>
      <c r="I80" s="12"/>
      <c r="J80" s="12"/>
      <c r="K80" s="22">
        <f>SUM(K32:K79)</f>
        <v>-292.67886519721395</v>
      </c>
    </row>
    <row r="81" spans="2:11" x14ac:dyDescent="0.35">
      <c r="J81" s="9"/>
    </row>
    <row r="83" spans="2:11" ht="21" x14ac:dyDescent="0.5">
      <c r="B83" s="48" t="s">
        <v>58</v>
      </c>
      <c r="C83" s="12"/>
    </row>
    <row r="84" spans="2:11" x14ac:dyDescent="0.35">
      <c r="B84" s="46"/>
      <c r="C84" s="33"/>
      <c r="D84" s="33"/>
      <c r="E84" s="46"/>
      <c r="F84" s="33"/>
      <c r="G84" s="33"/>
      <c r="H84" s="33"/>
      <c r="I84" s="33"/>
      <c r="J84" s="33"/>
    </row>
    <row r="85" spans="2:11" x14ac:dyDescent="0.35">
      <c r="B85" s="47"/>
      <c r="C85" s="47"/>
      <c r="D85" s="47"/>
      <c r="E85" s="47"/>
      <c r="F85" s="47"/>
      <c r="G85" s="47"/>
      <c r="H85" s="47"/>
      <c r="I85" s="47"/>
      <c r="J85" s="47"/>
    </row>
    <row r="86" spans="2:11" x14ac:dyDescent="0.35">
      <c r="B86" s="44" t="s">
        <v>0</v>
      </c>
      <c r="C86" s="44" t="s">
        <v>52</v>
      </c>
      <c r="D86" s="44" t="s">
        <v>53</v>
      </c>
      <c r="E86" s="44" t="s">
        <v>54</v>
      </c>
      <c r="F86" s="44" t="s">
        <v>55</v>
      </c>
      <c r="G86" s="44" t="s">
        <v>56</v>
      </c>
      <c r="H86" s="44" t="s">
        <v>57</v>
      </c>
      <c r="I86" s="44" t="s">
        <v>43</v>
      </c>
      <c r="J86" s="44" t="s">
        <v>49</v>
      </c>
      <c r="K86" s="44" t="s">
        <v>48</v>
      </c>
    </row>
    <row r="87" spans="2:11" x14ac:dyDescent="0.35">
      <c r="B87" s="4">
        <v>0</v>
      </c>
      <c r="C87" s="4">
        <f>1000+100*$C$15+10*$C$16+$C$17</f>
        <v>1236</v>
      </c>
      <c r="D87" s="4">
        <f>1000+100*$C$12+10*$C$13+$C$14</f>
        <v>2428</v>
      </c>
      <c r="E87" s="4"/>
      <c r="F87" s="4"/>
      <c r="G87" s="4"/>
      <c r="H87" s="4"/>
      <c r="I87" s="4">
        <v>9.0691196142619647E-3</v>
      </c>
      <c r="J87" s="4">
        <v>8.30316691777328E-3</v>
      </c>
      <c r="K87" s="4"/>
    </row>
    <row r="88" spans="2:11" x14ac:dyDescent="0.35">
      <c r="B88" s="4">
        <v>1</v>
      </c>
      <c r="C88" s="4">
        <v>1249.1480120100655</v>
      </c>
      <c r="D88" s="4">
        <v>2415.6325162320595</v>
      </c>
      <c r="E88" s="4">
        <f t="shared" ref="E88:E135" si="5">C88-C87</f>
        <v>13.148012010065486</v>
      </c>
      <c r="F88" s="4">
        <f t="shared" ref="F88:F135" si="6">D88-D87</f>
        <v>-12.367483767940485</v>
      </c>
      <c r="G88" s="4">
        <f>($C$9/1000)*(E88^2+F88^2)</f>
        <v>3.9098984948051712</v>
      </c>
      <c r="H88" s="4">
        <f t="shared" ref="H88:H135" si="7">C88*J88-D88*I88-G88</f>
        <v>-14.979822977329841</v>
      </c>
      <c r="I88" s="4">
        <v>8.889229045531093E-3</v>
      </c>
      <c r="J88" s="4">
        <v>8.328225433713362E-3</v>
      </c>
      <c r="K88" s="13">
        <f t="shared" ref="K88:K135" si="8">H88/(1+$C$19)^B88</f>
        <v>-14.831507898346377</v>
      </c>
    </row>
    <row r="89" spans="2:11" x14ac:dyDescent="0.35">
      <c r="B89" s="4">
        <v>2</v>
      </c>
      <c r="C89" s="4">
        <v>1262.0060204869183</v>
      </c>
      <c r="D89" s="4">
        <v>2403.6254708531897</v>
      </c>
      <c r="E89" s="4">
        <f t="shared" si="5"/>
        <v>12.858008476852774</v>
      </c>
      <c r="F89" s="4">
        <f t="shared" si="6"/>
        <v>-12.007045378869861</v>
      </c>
      <c r="G89" s="4">
        <f t="shared" ref="G89:G135" si="9">$C$9/1000*(E89^2+F89^2)</f>
        <v>3.7139702486526947</v>
      </c>
      <c r="H89" s="4">
        <f t="shared" si="7"/>
        <v>-13.220735936270739</v>
      </c>
      <c r="I89" s="4">
        <v>8.2948640396837362E-3</v>
      </c>
      <c r="J89" s="4">
        <v>8.2653970156223149E-3</v>
      </c>
      <c r="K89" s="13">
        <f t="shared" si="8"/>
        <v>-12.960235208578315</v>
      </c>
    </row>
    <row r="90" spans="2:11" x14ac:dyDescent="0.35">
      <c r="B90" s="4">
        <v>3</v>
      </c>
      <c r="C90" s="4">
        <v>1274.2703555248202</v>
      </c>
      <c r="D90" s="4">
        <v>2392.4152990282696</v>
      </c>
      <c r="E90" s="4">
        <f t="shared" si="5"/>
        <v>12.264335037901901</v>
      </c>
      <c r="F90" s="4">
        <f t="shared" si="6"/>
        <v>-11.210171824920053</v>
      </c>
      <c r="G90" s="4">
        <f t="shared" si="9"/>
        <v>3.3129823951936754</v>
      </c>
      <c r="H90" s="4">
        <f t="shared" si="7"/>
        <v>-13.077401841060217</v>
      </c>
      <c r="I90" s="4">
        <v>8.5507766373589793E-3</v>
      </c>
      <c r="J90" s="4">
        <v>8.3911466303559553E-3</v>
      </c>
      <c r="K90" s="13">
        <f t="shared" si="8"/>
        <v>-12.692797387423887</v>
      </c>
    </row>
    <row r="91" spans="2:11" x14ac:dyDescent="0.35">
      <c r="B91" s="4">
        <v>4</v>
      </c>
      <c r="C91" s="4">
        <v>1286.030493673615</v>
      </c>
      <c r="D91" s="4">
        <v>2381.8111507082972</v>
      </c>
      <c r="E91" s="4">
        <f t="shared" si="5"/>
        <v>11.760138148794795</v>
      </c>
      <c r="F91" s="4">
        <f t="shared" si="6"/>
        <v>-10.60414831997241</v>
      </c>
      <c r="G91" s="4">
        <f t="shared" si="9"/>
        <v>3.0089857304485483</v>
      </c>
      <c r="H91" s="4">
        <f t="shared" si="7"/>
        <v>-10.496586342341256</v>
      </c>
      <c r="I91" s="4">
        <v>7.6899193284393043E-3</v>
      </c>
      <c r="J91" s="4">
        <v>8.4199675247976207E-3</v>
      </c>
      <c r="K91" s="13">
        <f t="shared" si="8"/>
        <v>-10.087013159156726</v>
      </c>
    </row>
    <row r="92" spans="2:11" x14ac:dyDescent="0.35">
      <c r="B92" s="4">
        <v>5</v>
      </c>
      <c r="C92" s="4">
        <v>1296.9756437147175</v>
      </c>
      <c r="D92" s="4">
        <v>2371.4018702661042</v>
      </c>
      <c r="E92" s="4">
        <f t="shared" si="5"/>
        <v>10.945150041102579</v>
      </c>
      <c r="F92" s="4">
        <f t="shared" si="6"/>
        <v>-10.409280442192994</v>
      </c>
      <c r="G92" s="4">
        <f t="shared" si="9"/>
        <v>2.7377931449576325</v>
      </c>
      <c r="H92" s="4">
        <f t="shared" si="7"/>
        <v>-9.6198034253766949</v>
      </c>
      <c r="I92" s="4">
        <v>7.4504942836703851E-3</v>
      </c>
      <c r="J92" s="4">
        <v>8.3163518532937963E-3</v>
      </c>
      <c r="K92" s="13">
        <f t="shared" si="8"/>
        <v>-9.1529128807677953</v>
      </c>
    </row>
    <row r="93" spans="2:11" x14ac:dyDescent="0.35">
      <c r="B93" s="4">
        <v>6</v>
      </c>
      <c r="C93" s="4">
        <v>1307.0225204496244</v>
      </c>
      <c r="D93" s="4">
        <v>2360.6658181465646</v>
      </c>
      <c r="E93" s="4">
        <f t="shared" si="5"/>
        <v>10.046876734906846</v>
      </c>
      <c r="F93" s="4">
        <f t="shared" si="6"/>
        <v>-10.736052119539636</v>
      </c>
      <c r="G93" s="4">
        <f t="shared" si="9"/>
        <v>2.5944305668786072</v>
      </c>
      <c r="H93" s="4">
        <f t="shared" si="7"/>
        <v>-12.064661240227341</v>
      </c>
      <c r="I93" s="4">
        <v>8.5873802667915892E-3</v>
      </c>
      <c r="J93" s="4">
        <v>8.2643598108597532E-3</v>
      </c>
      <c r="K93" s="13">
        <f t="shared" si="8"/>
        <v>-11.365456636312274</v>
      </c>
    </row>
    <row r="94" spans="2:11" x14ac:dyDescent="0.35">
      <c r="B94" s="4">
        <v>7</v>
      </c>
      <c r="C94" s="4">
        <v>1316.8704264267403</v>
      </c>
      <c r="D94" s="4">
        <v>2349.941338197094</v>
      </c>
      <c r="E94" s="4">
        <f t="shared" si="5"/>
        <v>9.8479059771159427</v>
      </c>
      <c r="F94" s="4">
        <f t="shared" si="6"/>
        <v>-10.724479949470606</v>
      </c>
      <c r="G94" s="4">
        <f t="shared" si="9"/>
        <v>2.5439486678485554</v>
      </c>
      <c r="H94" s="4">
        <f t="shared" si="7"/>
        <v>-7.9053399710966108</v>
      </c>
      <c r="I94" s="4">
        <v>6.9431434960136283E-3</v>
      </c>
      <c r="J94" s="4">
        <v>8.3186533733568355E-3</v>
      </c>
      <c r="K94" s="13">
        <f t="shared" si="8"/>
        <v>-7.3734533196397933</v>
      </c>
    </row>
    <row r="95" spans="2:11" x14ac:dyDescent="0.35">
      <c r="B95" s="4">
        <v>8</v>
      </c>
      <c r="C95" s="4">
        <v>1326.7958645731076</v>
      </c>
      <c r="D95" s="4">
        <v>2339.956211462727</v>
      </c>
      <c r="E95" s="4">
        <f t="shared" si="5"/>
        <v>9.9254381463672416</v>
      </c>
      <c r="F95" s="4">
        <f t="shared" si="6"/>
        <v>-9.9851267343669861</v>
      </c>
      <c r="G95" s="4">
        <f t="shared" si="9"/>
        <v>2.3786049395847879</v>
      </c>
      <c r="H95" s="4">
        <f t="shared" si="7"/>
        <v>-10.184138845565283</v>
      </c>
      <c r="I95" s="4">
        <v>8.032895246511261E-3</v>
      </c>
      <c r="J95" s="4">
        <v>8.2839338858350237E-3</v>
      </c>
      <c r="K95" s="13">
        <f t="shared" si="8"/>
        <v>-9.4048813593099219</v>
      </c>
    </row>
    <row r="96" spans="2:11" x14ac:dyDescent="0.35">
      <c r="B96" s="4">
        <v>9</v>
      </c>
      <c r="C96" s="4">
        <v>1336.1594650105137</v>
      </c>
      <c r="D96" s="4">
        <v>2330.1512424681596</v>
      </c>
      <c r="E96" s="4">
        <f t="shared" si="5"/>
        <v>9.3636004374061486</v>
      </c>
      <c r="F96" s="4">
        <f t="shared" si="6"/>
        <v>-9.804968994567389</v>
      </c>
      <c r="G96" s="4">
        <f t="shared" si="9"/>
        <v>2.2057731616298453</v>
      </c>
      <c r="H96" s="4">
        <f t="shared" si="7"/>
        <v>-7.2099632942164158</v>
      </c>
      <c r="I96" s="4">
        <v>6.975300798781817E-3</v>
      </c>
      <c r="J96" s="4">
        <v>8.4191415657078848E-3</v>
      </c>
      <c r="K96" s="13">
        <f t="shared" si="8"/>
        <v>-6.5923565712100611</v>
      </c>
    </row>
    <row r="97" spans="2:11" x14ac:dyDescent="0.35">
      <c r="B97" s="4">
        <v>10</v>
      </c>
      <c r="C97" s="4">
        <v>1344.4292535694517</v>
      </c>
      <c r="D97" s="4">
        <v>2320.4285076491674</v>
      </c>
      <c r="E97" s="4">
        <f t="shared" si="5"/>
        <v>8.2697885589379894</v>
      </c>
      <c r="F97" s="4">
        <f t="shared" si="6"/>
        <v>-9.7227348189921941</v>
      </c>
      <c r="G97" s="4">
        <f t="shared" si="9"/>
        <v>1.9550517020398182</v>
      </c>
      <c r="H97" s="4">
        <f t="shared" si="7"/>
        <v>-7.0026480349591891</v>
      </c>
      <c r="I97" s="4">
        <v>6.9744480868173843E-3</v>
      </c>
      <c r="J97" s="4">
        <v>8.2831519793879604E-3</v>
      </c>
      <c r="K97" s="13">
        <f t="shared" si="8"/>
        <v>-6.3394059143550061</v>
      </c>
    </row>
    <row r="98" spans="2:11" x14ac:dyDescent="0.35">
      <c r="B98" s="4">
        <v>11</v>
      </c>
      <c r="C98" s="4">
        <v>1353.4835774323988</v>
      </c>
      <c r="D98" s="4">
        <v>2311.2978229051673</v>
      </c>
      <c r="E98" s="4">
        <f t="shared" si="5"/>
        <v>9.0543238629470579</v>
      </c>
      <c r="F98" s="4">
        <f t="shared" si="6"/>
        <v>-9.1306847440000638</v>
      </c>
      <c r="G98" s="4">
        <f t="shared" si="9"/>
        <v>1.9842022141133766</v>
      </c>
      <c r="H98" s="4">
        <f t="shared" si="7"/>
        <v>-10.25723482936694</v>
      </c>
      <c r="I98" s="4">
        <v>8.444602295137018E-3</v>
      </c>
      <c r="J98" s="4">
        <v>8.3081601227320747E-3</v>
      </c>
      <c r="K98" s="13">
        <f t="shared" si="8"/>
        <v>-9.1938028537112864</v>
      </c>
    </row>
    <row r="99" spans="2:11" x14ac:dyDescent="0.35">
      <c r="B99" s="4">
        <v>12</v>
      </c>
      <c r="C99" s="4">
        <v>1363.3366067358072</v>
      </c>
      <c r="D99" s="4">
        <v>2303.3382308782689</v>
      </c>
      <c r="E99" s="4">
        <f t="shared" si="5"/>
        <v>9.853029303408448</v>
      </c>
      <c r="F99" s="4">
        <f t="shared" si="6"/>
        <v>-7.9595920268984628</v>
      </c>
      <c r="G99" s="4">
        <f t="shared" si="9"/>
        <v>1.9252475002618938</v>
      </c>
      <c r="H99" s="4">
        <f t="shared" si="7"/>
        <v>-8.2483341855926575</v>
      </c>
      <c r="I99" s="4">
        <v>7.6324182875874801E-3</v>
      </c>
      <c r="J99" s="4">
        <v>8.2569147596469883E-3</v>
      </c>
      <c r="K99" s="13">
        <f t="shared" si="8"/>
        <v>-7.3199777827322858</v>
      </c>
    </row>
    <row r="100" spans="2:11" x14ac:dyDescent="0.35">
      <c r="B100" s="4">
        <v>13</v>
      </c>
      <c r="C100" s="4">
        <v>1371.8370014040668</v>
      </c>
      <c r="D100" s="4">
        <v>2294.6854886885312</v>
      </c>
      <c r="E100" s="4">
        <f t="shared" si="5"/>
        <v>8.5003946682595597</v>
      </c>
      <c r="F100" s="4">
        <f t="shared" si="6"/>
        <v>-8.6527421897376371</v>
      </c>
      <c r="G100" s="4">
        <f t="shared" si="9"/>
        <v>1.7655198830188947</v>
      </c>
      <c r="H100" s="4">
        <f t="shared" si="7"/>
        <v>-8.2569768609794263</v>
      </c>
      <c r="I100" s="4">
        <v>7.8146280211163436E-3</v>
      </c>
      <c r="J100" s="4">
        <v>8.3396617308648703E-3</v>
      </c>
      <c r="K100" s="13">
        <f t="shared" si="8"/>
        <v>-7.2550967508004875</v>
      </c>
    </row>
    <row r="101" spans="2:11" x14ac:dyDescent="0.35">
      <c r="B101" s="4">
        <v>14</v>
      </c>
      <c r="C101" s="4">
        <v>1379.6291042163771</v>
      </c>
      <c r="D101" s="4">
        <v>2285.2407309442037</v>
      </c>
      <c r="E101" s="4">
        <f t="shared" si="5"/>
        <v>7.7921028123103042</v>
      </c>
      <c r="F101" s="4">
        <f t="shared" si="6"/>
        <v>-9.4447577443274895</v>
      </c>
      <c r="G101" s="4">
        <f t="shared" si="9"/>
        <v>1.7990437810397792</v>
      </c>
      <c r="H101" s="4">
        <f t="shared" si="7"/>
        <v>-12.061607205771713</v>
      </c>
      <c r="I101" s="4">
        <v>9.4707968726896151E-3</v>
      </c>
      <c r="J101" s="4">
        <v>8.2489469876046335E-3</v>
      </c>
      <c r="K101" s="13">
        <f t="shared" si="8"/>
        <v>-10.493151622600431</v>
      </c>
    </row>
    <row r="102" spans="2:11" x14ac:dyDescent="0.35">
      <c r="B102" s="4">
        <v>15</v>
      </c>
      <c r="C102" s="4">
        <v>1387.6700522740607</v>
      </c>
      <c r="D102" s="4">
        <v>2276.1722234263384</v>
      </c>
      <c r="E102" s="4">
        <f t="shared" si="5"/>
        <v>8.0409480576836359</v>
      </c>
      <c r="F102" s="4">
        <f t="shared" si="6"/>
        <v>-9.0685075178653278</v>
      </c>
      <c r="G102" s="4">
        <f t="shared" si="9"/>
        <v>1.7627360912153542</v>
      </c>
      <c r="H102" s="4">
        <f t="shared" si="7"/>
        <v>-10.121456271743279</v>
      </c>
      <c r="I102" s="4">
        <v>8.703185470285351E-3</v>
      </c>
      <c r="J102" s="4">
        <v>8.2521265220773816E-3</v>
      </c>
      <c r="K102" s="13">
        <f t="shared" si="8"/>
        <v>-8.7181110441644769</v>
      </c>
    </row>
    <row r="103" spans="2:11" x14ac:dyDescent="0.35">
      <c r="B103" s="4">
        <v>16</v>
      </c>
      <c r="C103" s="4">
        <v>1394.8574450246929</v>
      </c>
      <c r="D103" s="4">
        <v>2268.2876182210512</v>
      </c>
      <c r="E103" s="4">
        <f t="shared" si="5"/>
        <v>7.1873927506321706</v>
      </c>
      <c r="F103" s="4">
        <f t="shared" si="6"/>
        <v>-7.8846052052872437</v>
      </c>
      <c r="G103" s="4">
        <f t="shared" si="9"/>
        <v>1.365907365540991</v>
      </c>
      <c r="H103" s="4">
        <f t="shared" si="7"/>
        <v>-7.2376371937573278</v>
      </c>
      <c r="I103" s="4">
        <v>7.777096150781114E-3</v>
      </c>
      <c r="J103" s="4">
        <v>8.4373934542871631E-3</v>
      </c>
      <c r="K103" s="13">
        <f t="shared" si="8"/>
        <v>-6.1724108869715009</v>
      </c>
    </row>
    <row r="104" spans="2:11" x14ac:dyDescent="0.35">
      <c r="B104" s="4">
        <v>17</v>
      </c>
      <c r="C104" s="4">
        <v>1401.4047316358526</v>
      </c>
      <c r="D104" s="4">
        <v>2261.0154705500322</v>
      </c>
      <c r="E104" s="4">
        <f t="shared" si="5"/>
        <v>6.5472866111597341</v>
      </c>
      <c r="F104" s="4">
        <f t="shared" si="6"/>
        <v>-7.2721476710189563</v>
      </c>
      <c r="G104" s="4">
        <f t="shared" si="9"/>
        <v>1.1490131246133355</v>
      </c>
      <c r="H104" s="4">
        <f t="shared" si="7"/>
        <v>-7.7269578520772386</v>
      </c>
      <c r="I104" s="4">
        <v>8.0423133158396068E-3</v>
      </c>
      <c r="J104" s="4">
        <v>8.2815833546619512E-3</v>
      </c>
      <c r="K104" s="13">
        <f t="shared" si="8"/>
        <v>-6.5244692558648634</v>
      </c>
    </row>
    <row r="105" spans="2:11" x14ac:dyDescent="0.35">
      <c r="B105" s="4">
        <v>18</v>
      </c>
      <c r="C105" s="4">
        <v>1408.3704423834329</v>
      </c>
      <c r="D105" s="4">
        <v>2253.2436137050559</v>
      </c>
      <c r="E105" s="4">
        <f t="shared" si="5"/>
        <v>6.9657107475802604</v>
      </c>
      <c r="F105" s="4">
        <f t="shared" si="6"/>
        <v>-7.7718568449763552</v>
      </c>
      <c r="G105" s="4">
        <f t="shared" si="9"/>
        <v>1.3070746204531318</v>
      </c>
      <c r="H105" s="4">
        <f t="shared" si="7"/>
        <v>-7.2352806990645115</v>
      </c>
      <c r="I105" s="4">
        <v>7.7876626458930707E-3</v>
      </c>
      <c r="J105" s="4">
        <v>8.2501696246002378E-3</v>
      </c>
      <c r="K105" s="13">
        <f t="shared" si="8"/>
        <v>-6.0488199374504363</v>
      </c>
    </row>
    <row r="106" spans="2:11" x14ac:dyDescent="0.35">
      <c r="B106" s="4">
        <v>19</v>
      </c>
      <c r="C106" s="4">
        <v>1414.9666863457446</v>
      </c>
      <c r="D106" s="4">
        <v>2245.0365345299724</v>
      </c>
      <c r="E106" s="4">
        <f t="shared" si="5"/>
        <v>6.5962439623117461</v>
      </c>
      <c r="F106" s="4">
        <f t="shared" si="6"/>
        <v>-8.207079175083436</v>
      </c>
      <c r="G106" s="4">
        <f t="shared" si="9"/>
        <v>1.3303989959570686</v>
      </c>
      <c r="H106" s="4">
        <f t="shared" si="7"/>
        <v>-5.8209792560102258</v>
      </c>
      <c r="I106" s="4">
        <v>7.2644811276008966E-3</v>
      </c>
      <c r="J106" s="4">
        <v>8.3524547891204049E-3</v>
      </c>
      <c r="K106" s="13">
        <f t="shared" si="8"/>
        <v>-4.8182568748233976</v>
      </c>
    </row>
    <row r="107" spans="2:11" x14ac:dyDescent="0.35">
      <c r="B107" s="4">
        <v>20</v>
      </c>
      <c r="C107" s="4">
        <v>1421.6012059391878</v>
      </c>
      <c r="D107" s="4">
        <v>2237.6285827556312</v>
      </c>
      <c r="E107" s="4">
        <f t="shared" si="5"/>
        <v>6.6345195934432013</v>
      </c>
      <c r="F107" s="4">
        <f t="shared" si="6"/>
        <v>-7.4079517743411998</v>
      </c>
      <c r="G107" s="4">
        <f t="shared" si="9"/>
        <v>1.1867351967209601</v>
      </c>
      <c r="H107" s="4">
        <f t="shared" si="7"/>
        <v>-7.6812620483333269</v>
      </c>
      <c r="I107" s="4">
        <v>8.2070799142574397E-3</v>
      </c>
      <c r="J107" s="4">
        <v>8.3496480559383229E-3</v>
      </c>
      <c r="K107" s="13">
        <f t="shared" si="8"/>
        <v>-6.295135836923305</v>
      </c>
    </row>
    <row r="108" spans="2:11" x14ac:dyDescent="0.35">
      <c r="B108" s="4">
        <v>21</v>
      </c>
      <c r="C108" s="4">
        <v>1428.0824296351734</v>
      </c>
      <c r="D108" s="4">
        <v>2230.1064506132243</v>
      </c>
      <c r="E108" s="4">
        <f t="shared" si="5"/>
        <v>6.4812236959855909</v>
      </c>
      <c r="F108" s="4">
        <f t="shared" si="6"/>
        <v>-7.5221321424069174</v>
      </c>
      <c r="G108" s="4">
        <f t="shared" si="9"/>
        <v>1.1830647907828369</v>
      </c>
      <c r="H108" s="4">
        <f t="shared" si="7"/>
        <v>-9.5431148215316508</v>
      </c>
      <c r="I108" s="4">
        <v>9.0378427850250354E-3</v>
      </c>
      <c r="J108" s="4">
        <v>8.2595382584302254E-3</v>
      </c>
      <c r="K108" s="13">
        <f t="shared" si="8"/>
        <v>-7.7435712690892586</v>
      </c>
    </row>
    <row r="109" spans="2:11" x14ac:dyDescent="0.35">
      <c r="B109" s="4">
        <v>22</v>
      </c>
      <c r="C109" s="4">
        <v>1433.9205968256556</v>
      </c>
      <c r="D109" s="4">
        <v>2222.2943555767251</v>
      </c>
      <c r="E109" s="4">
        <f t="shared" si="5"/>
        <v>5.8381671904821815</v>
      </c>
      <c r="F109" s="4">
        <f t="shared" si="6"/>
        <v>-7.8120950364991586</v>
      </c>
      <c r="G109" s="4">
        <f t="shared" si="9"/>
        <v>1.1413563000398088</v>
      </c>
      <c r="H109" s="4">
        <f t="shared" si="7"/>
        <v>-5.0250285595908482</v>
      </c>
      <c r="I109" s="4">
        <v>7.185569471194528E-3</v>
      </c>
      <c r="J109" s="4">
        <v>8.4277875948233771E-3</v>
      </c>
      <c r="K109" s="13">
        <f t="shared" si="8"/>
        <v>-4.0370888827562625</v>
      </c>
    </row>
    <row r="110" spans="2:11" x14ac:dyDescent="0.35">
      <c r="B110" s="4">
        <v>23</v>
      </c>
      <c r="C110" s="4">
        <v>1439.69141250192</v>
      </c>
      <c r="D110" s="4">
        <v>2215.5389745107095</v>
      </c>
      <c r="E110" s="4">
        <f t="shared" si="5"/>
        <v>5.7708156762644194</v>
      </c>
      <c r="F110" s="4">
        <f t="shared" si="6"/>
        <v>-6.7553810660156159</v>
      </c>
      <c r="G110" s="4">
        <f t="shared" si="9"/>
        <v>0.94724984299801751</v>
      </c>
      <c r="H110" s="4">
        <f t="shared" si="7"/>
        <v>-6.8588510218841865</v>
      </c>
      <c r="I110" s="4">
        <v>8.0275031415280446E-3</v>
      </c>
      <c r="J110" s="4">
        <v>8.2473541177426023E-3</v>
      </c>
      <c r="K110" s="13">
        <f t="shared" si="8"/>
        <v>-5.4558167252603784</v>
      </c>
    </row>
    <row r="111" spans="2:11" x14ac:dyDescent="0.35">
      <c r="B111" s="4">
        <v>24</v>
      </c>
      <c r="C111" s="4">
        <v>1444.8753017033212</v>
      </c>
      <c r="D111" s="4">
        <v>2208.786606484593</v>
      </c>
      <c r="E111" s="4">
        <f t="shared" si="5"/>
        <v>5.1838892014011435</v>
      </c>
      <c r="F111" s="4">
        <f t="shared" si="6"/>
        <v>-6.7523680261165282</v>
      </c>
      <c r="G111" s="4">
        <f t="shared" si="9"/>
        <v>0.86960617455029054</v>
      </c>
      <c r="H111" s="4">
        <f t="shared" si="7"/>
        <v>-4.3464429069866304</v>
      </c>
      <c r="I111" s="4">
        <v>7.0623021126207351E-3</v>
      </c>
      <c r="J111" s="4">
        <v>8.3898462175784876E-3</v>
      </c>
      <c r="K111" s="13">
        <f t="shared" si="8"/>
        <v>-3.4231112083237618</v>
      </c>
    </row>
    <row r="112" spans="2:11" x14ac:dyDescent="0.35">
      <c r="B112" s="4">
        <v>25</v>
      </c>
      <c r="C112" s="4">
        <v>1450.159951428024</v>
      </c>
      <c r="D112" s="4">
        <v>2201.6668461136692</v>
      </c>
      <c r="E112" s="4">
        <f t="shared" si="5"/>
        <v>5.284649724702831</v>
      </c>
      <c r="F112" s="4">
        <f t="shared" si="6"/>
        <v>-7.1197603709238138</v>
      </c>
      <c r="G112" s="4">
        <f t="shared" si="9"/>
        <v>0.9434221254261469</v>
      </c>
      <c r="H112" s="4">
        <f t="shared" si="7"/>
        <v>-7.4897346064125481</v>
      </c>
      <c r="I112" s="4">
        <v>8.4411764625490372E-3</v>
      </c>
      <c r="J112" s="4">
        <v>8.3013917650589433E-3</v>
      </c>
      <c r="K112" s="13">
        <f t="shared" si="8"/>
        <v>-5.8402586924789688</v>
      </c>
    </row>
    <row r="113" spans="2:11" x14ac:dyDescent="0.35">
      <c r="B113" s="4">
        <v>26</v>
      </c>
      <c r="C113" s="4">
        <v>1456.3387995673199</v>
      </c>
      <c r="D113" s="4">
        <v>2195.4124518940594</v>
      </c>
      <c r="E113" s="4">
        <f t="shared" si="5"/>
        <v>6.1788481392959511</v>
      </c>
      <c r="F113" s="4">
        <f t="shared" si="6"/>
        <v>-6.2543942196098214</v>
      </c>
      <c r="G113" s="4">
        <f t="shared" si="9"/>
        <v>0.9275473365932374</v>
      </c>
      <c r="H113" s="4">
        <f t="shared" si="7"/>
        <v>-8.403000522627293</v>
      </c>
      <c r="I113" s="4">
        <v>8.9253210938207411E-3</v>
      </c>
      <c r="J113" s="4">
        <v>8.3217640593613012E-3</v>
      </c>
      <c r="K113" s="13">
        <f t="shared" si="8"/>
        <v>-6.487519439608942</v>
      </c>
    </row>
    <row r="114" spans="2:11" x14ac:dyDescent="0.35">
      <c r="B114" s="4">
        <v>27</v>
      </c>
      <c r="C114" s="4">
        <v>1462.1157226653879</v>
      </c>
      <c r="D114" s="4">
        <v>2189.0754296140344</v>
      </c>
      <c r="E114" s="4">
        <f t="shared" si="5"/>
        <v>5.7769230980679822</v>
      </c>
      <c r="F114" s="4">
        <f t="shared" si="6"/>
        <v>-6.3370222800249394</v>
      </c>
      <c r="G114" s="4">
        <f t="shared" si="9"/>
        <v>0.88236830230228624</v>
      </c>
      <c r="H114" s="4">
        <f t="shared" si="7"/>
        <v>-4.2370405089955216</v>
      </c>
      <c r="I114" s="4">
        <v>7.166067224193079E-3</v>
      </c>
      <c r="J114" s="4">
        <v>8.4346192914667162E-3</v>
      </c>
      <c r="K114" s="13">
        <f t="shared" si="8"/>
        <v>-3.2388103917273074</v>
      </c>
    </row>
    <row r="115" spans="2:11" x14ac:dyDescent="0.35">
      <c r="B115" s="4">
        <v>28</v>
      </c>
      <c r="C115" s="4">
        <v>1467.6933321090316</v>
      </c>
      <c r="D115" s="4">
        <v>2182.4474246908467</v>
      </c>
      <c r="E115" s="4">
        <f t="shared" si="5"/>
        <v>5.5776094436437234</v>
      </c>
      <c r="F115" s="4">
        <f t="shared" si="6"/>
        <v>-6.6280049231877456</v>
      </c>
      <c r="G115" s="4">
        <f t="shared" si="9"/>
        <v>0.90048211641149567</v>
      </c>
      <c r="H115" s="4">
        <f t="shared" si="7"/>
        <v>-4.1617537107087408</v>
      </c>
      <c r="I115" s="4">
        <v>7.0975131527528127E-3</v>
      </c>
      <c r="J115" s="4">
        <v>8.3319024758839073E-3</v>
      </c>
      <c r="K115" s="13">
        <f t="shared" si="8"/>
        <v>-3.1497632353292442</v>
      </c>
    </row>
    <row r="116" spans="2:11" x14ac:dyDescent="0.35">
      <c r="B116" s="4">
        <v>29</v>
      </c>
      <c r="C116" s="4">
        <v>1472.4328095781216</v>
      </c>
      <c r="D116" s="4">
        <v>2176.2852751567957</v>
      </c>
      <c r="E116" s="4">
        <f t="shared" si="5"/>
        <v>4.7394774690899339</v>
      </c>
      <c r="F116" s="4">
        <f t="shared" si="6"/>
        <v>-6.1621495340509682</v>
      </c>
      <c r="G116" s="4">
        <f t="shared" si="9"/>
        <v>0.72521680272018829</v>
      </c>
      <c r="H116" s="4">
        <f t="shared" si="7"/>
        <v>-4.0819240161954102</v>
      </c>
      <c r="I116" s="4">
        <v>7.2533376353541403E-3</v>
      </c>
      <c r="J116" s="4">
        <v>8.4408772999615706E-3</v>
      </c>
      <c r="K116" s="13">
        <f t="shared" si="8"/>
        <v>-3.0587577060438451</v>
      </c>
    </row>
    <row r="117" spans="2:11" x14ac:dyDescent="0.35">
      <c r="B117" s="4">
        <v>30</v>
      </c>
      <c r="C117" s="4">
        <v>1476.7533284025121</v>
      </c>
      <c r="D117" s="4">
        <v>2169.9795407498564</v>
      </c>
      <c r="E117" s="4">
        <f t="shared" si="5"/>
        <v>4.3205188243905468</v>
      </c>
      <c r="F117" s="4">
        <f t="shared" si="6"/>
        <v>-6.3057344069393366</v>
      </c>
      <c r="G117" s="4">
        <f t="shared" si="9"/>
        <v>0.70115003187325986</v>
      </c>
      <c r="H117" s="4">
        <f t="shared" si="7"/>
        <v>-6.6728271725508534</v>
      </c>
      <c r="I117" s="4">
        <v>8.4750778295332643E-3</v>
      </c>
      <c r="J117" s="4">
        <v>8.4097107599592821E-3</v>
      </c>
      <c r="K117" s="13">
        <f t="shared" si="8"/>
        <v>-4.9507234057481337</v>
      </c>
    </row>
    <row r="118" spans="2:11" x14ac:dyDescent="0.35">
      <c r="B118" s="4">
        <v>31</v>
      </c>
      <c r="C118" s="4">
        <v>1482.2690820000703</v>
      </c>
      <c r="D118" s="4">
        <v>2163.7402018501975</v>
      </c>
      <c r="E118" s="4">
        <f t="shared" si="5"/>
        <v>5.5157535975581595</v>
      </c>
      <c r="F118" s="4">
        <f t="shared" si="6"/>
        <v>-6.2393388996588328</v>
      </c>
      <c r="G118" s="4">
        <f t="shared" si="9"/>
        <v>0.83223465184526013</v>
      </c>
      <c r="H118" s="4">
        <f t="shared" si="7"/>
        <v>-5.9153441809543406</v>
      </c>
      <c r="I118" s="4">
        <v>8.0440338373960578E-3</v>
      </c>
      <c r="J118" s="4">
        <v>8.3129912237537313E-3</v>
      </c>
      <c r="K118" s="13">
        <f t="shared" si="8"/>
        <v>-4.3452766479690403</v>
      </c>
    </row>
    <row r="119" spans="2:11" x14ac:dyDescent="0.35">
      <c r="B119" s="4">
        <v>32</v>
      </c>
      <c r="C119" s="4">
        <v>1487.9531273203918</v>
      </c>
      <c r="D119" s="4">
        <v>2158.7223172994281</v>
      </c>
      <c r="E119" s="4">
        <f t="shared" si="5"/>
        <v>5.684045320321502</v>
      </c>
      <c r="F119" s="4">
        <f t="shared" si="6"/>
        <v>-5.017884550769395</v>
      </c>
      <c r="G119" s="4">
        <f t="shared" si="9"/>
        <v>0.68985043881982733</v>
      </c>
      <c r="H119" s="4">
        <f t="shared" si="7"/>
        <v>-6.2603618686679718</v>
      </c>
      <c r="I119" s="4">
        <v>8.3035634249286651E-3</v>
      </c>
      <c r="J119" s="4">
        <v>8.3030681691604151E-3</v>
      </c>
      <c r="K119" s="13">
        <f t="shared" si="8"/>
        <v>-4.5531868875653307</v>
      </c>
    </row>
    <row r="120" spans="2:11" x14ac:dyDescent="0.35">
      <c r="B120" s="4">
        <v>33</v>
      </c>
      <c r="C120" s="4">
        <v>1493.1790977025801</v>
      </c>
      <c r="D120" s="4">
        <v>2154.2711276006871</v>
      </c>
      <c r="E120" s="4">
        <f t="shared" si="5"/>
        <v>5.2259703821882795</v>
      </c>
      <c r="F120" s="4">
        <f t="shared" si="6"/>
        <v>-4.4511896987410182</v>
      </c>
      <c r="G120" s="4">
        <f t="shared" si="9"/>
        <v>0.56548627403624729</v>
      </c>
      <c r="H120" s="4">
        <f t="shared" si="7"/>
        <v>-5.5595698033417831</v>
      </c>
      <c r="I120" s="4">
        <v>8.0723823770983485E-3</v>
      </c>
      <c r="J120" s="4">
        <v>8.3017615071779866E-3</v>
      </c>
      <c r="K120" s="13">
        <f t="shared" si="8"/>
        <v>-4.0034633084278504</v>
      </c>
    </row>
    <row r="121" spans="2:11" x14ac:dyDescent="0.35">
      <c r="B121" s="4">
        <v>34</v>
      </c>
      <c r="C121" s="4">
        <v>1498.5860409562517</v>
      </c>
      <c r="D121" s="4">
        <v>2150.2025510292688</v>
      </c>
      <c r="E121" s="4">
        <f t="shared" si="5"/>
        <v>5.4069432536716704</v>
      </c>
      <c r="F121" s="4">
        <f t="shared" si="6"/>
        <v>-4.0685765714183617</v>
      </c>
      <c r="G121" s="4">
        <f t="shared" si="9"/>
        <v>0.54946020799103978</v>
      </c>
      <c r="H121" s="4">
        <f t="shared" si="7"/>
        <v>-7.7818488594767956</v>
      </c>
      <c r="I121" s="4">
        <v>9.2315537092161649E-3</v>
      </c>
      <c r="J121" s="4">
        <v>8.4194843266946519E-3</v>
      </c>
      <c r="K121" s="13">
        <f t="shared" si="8"/>
        <v>-5.5482507813913067</v>
      </c>
    </row>
    <row r="122" spans="2:11" x14ac:dyDescent="0.35">
      <c r="B122" s="4">
        <v>35</v>
      </c>
      <c r="C122" s="4">
        <v>1504.129623772593</v>
      </c>
      <c r="D122" s="4">
        <v>2145.7933714617607</v>
      </c>
      <c r="E122" s="4">
        <f t="shared" si="5"/>
        <v>5.5435828163413134</v>
      </c>
      <c r="F122" s="4">
        <f t="shared" si="6"/>
        <v>-4.4091795675080903</v>
      </c>
      <c r="G122" s="4">
        <f t="shared" si="9"/>
        <v>0.60206609880198625</v>
      </c>
      <c r="H122" s="4">
        <f t="shared" si="7"/>
        <v>-4.9883270336879679</v>
      </c>
      <c r="I122" s="4">
        <v>7.8494415546816465E-3</v>
      </c>
      <c r="J122" s="4">
        <v>8.2818784537879372E-3</v>
      </c>
      <c r="K122" s="13">
        <f t="shared" si="8"/>
        <v>-3.5213308829521028</v>
      </c>
    </row>
    <row r="123" spans="2:11" x14ac:dyDescent="0.35">
      <c r="B123" s="4">
        <v>36</v>
      </c>
      <c r="C123" s="4">
        <v>1509.3310028216472</v>
      </c>
      <c r="D123" s="4">
        <v>2140.6377734180219</v>
      </c>
      <c r="E123" s="4">
        <f t="shared" si="5"/>
        <v>5.2013790490541396</v>
      </c>
      <c r="F123" s="4">
        <f t="shared" si="6"/>
        <v>-5.1555980437387916</v>
      </c>
      <c r="G123" s="4">
        <f t="shared" si="9"/>
        <v>0.64361442240651123</v>
      </c>
      <c r="H123" s="4">
        <f t="shared" si="7"/>
        <v>-6.9865374703147207</v>
      </c>
      <c r="I123" s="4">
        <v>8.7808229726956243E-3</v>
      </c>
      <c r="J123" s="4">
        <v>8.2510981791661872E-3</v>
      </c>
      <c r="K123" s="13">
        <f t="shared" si="8"/>
        <v>-4.883065349508672</v>
      </c>
    </row>
    <row r="124" spans="2:11" x14ac:dyDescent="0.35">
      <c r="B124" s="4">
        <v>37</v>
      </c>
      <c r="C124" s="4">
        <v>1514.7638195963561</v>
      </c>
      <c r="D124" s="4">
        <v>2135.79841738184</v>
      </c>
      <c r="E124" s="4">
        <f t="shared" si="5"/>
        <v>5.4328167747089537</v>
      </c>
      <c r="F124" s="4">
        <f t="shared" si="6"/>
        <v>-4.8393560361819254</v>
      </c>
      <c r="G124" s="4">
        <f t="shared" si="9"/>
        <v>0.63521837942987325</v>
      </c>
      <c r="H124" s="4">
        <f t="shared" si="7"/>
        <v>-6.8586828224487268</v>
      </c>
      <c r="I124" s="4">
        <v>8.7717616876576299E-3</v>
      </c>
      <c r="J124" s="4">
        <v>8.2595386325406694E-3</v>
      </c>
      <c r="K124" s="13">
        <f t="shared" si="8"/>
        <v>-4.746242124939922</v>
      </c>
    </row>
    <row r="125" spans="2:11" x14ac:dyDescent="0.35">
      <c r="B125" s="4">
        <v>38</v>
      </c>
      <c r="C125" s="4">
        <v>1519.4113848797713</v>
      </c>
      <c r="D125" s="4">
        <v>2131.3809854978613</v>
      </c>
      <c r="E125" s="4">
        <f t="shared" si="5"/>
        <v>4.6475652834151333</v>
      </c>
      <c r="F125" s="4">
        <f t="shared" si="6"/>
        <v>-4.4174318839786793</v>
      </c>
      <c r="G125" s="4">
        <f t="shared" si="9"/>
        <v>0.49336281015836414</v>
      </c>
      <c r="H125" s="4">
        <f t="shared" si="7"/>
        <v>-5.9044269242228706</v>
      </c>
      <c r="I125" s="4">
        <v>8.4502498096233024E-3</v>
      </c>
      <c r="J125" s="4">
        <v>8.2924465212365871E-3</v>
      </c>
      <c r="K125" s="13">
        <f t="shared" si="8"/>
        <v>-4.0454379870505832</v>
      </c>
    </row>
    <row r="126" spans="2:11" x14ac:dyDescent="0.35">
      <c r="B126" s="4">
        <v>39</v>
      </c>
      <c r="C126" s="4">
        <v>1524.1739501721215</v>
      </c>
      <c r="D126" s="4">
        <v>2127.9575650752913</v>
      </c>
      <c r="E126" s="4">
        <f t="shared" si="5"/>
        <v>4.7625652923502457</v>
      </c>
      <c r="F126" s="4">
        <f t="shared" si="6"/>
        <v>-3.4234204225699614</v>
      </c>
      <c r="G126" s="4">
        <f t="shared" si="9"/>
        <v>0.41282202664281931</v>
      </c>
      <c r="H126" s="4">
        <f t="shared" si="7"/>
        <v>-5.6372463352891966</v>
      </c>
      <c r="I126" s="4">
        <v>8.4465600858093064E-3</v>
      </c>
      <c r="J126" s="4">
        <v>8.3648569924546778E-3</v>
      </c>
      <c r="K126" s="13">
        <f t="shared" si="8"/>
        <v>-3.8241369375827561</v>
      </c>
    </row>
    <row r="127" spans="2:11" x14ac:dyDescent="0.35">
      <c r="B127" s="4">
        <v>40</v>
      </c>
      <c r="C127" s="4">
        <v>1528.9965212413611</v>
      </c>
      <c r="D127" s="4">
        <v>2125.2745128846332</v>
      </c>
      <c r="E127" s="4">
        <f t="shared" si="5"/>
        <v>4.8225710692395296</v>
      </c>
      <c r="F127" s="4">
        <f t="shared" si="6"/>
        <v>-2.6830521906581453</v>
      </c>
      <c r="G127" s="4">
        <f t="shared" si="9"/>
        <v>0.36547152930793891</v>
      </c>
      <c r="H127" s="4">
        <f t="shared" si="7"/>
        <v>-3.0363148038149674</v>
      </c>
      <c r="I127" s="4">
        <v>7.2574686015638478E-3</v>
      </c>
      <c r="J127" s="4">
        <v>8.3409409997237793E-3</v>
      </c>
      <c r="K127" s="13">
        <f t="shared" si="8"/>
        <v>-2.0393503685507381</v>
      </c>
    </row>
    <row r="128" spans="2:11" x14ac:dyDescent="0.35">
      <c r="B128" s="4">
        <v>41</v>
      </c>
      <c r="C128" s="4">
        <v>1533.5019600490143</v>
      </c>
      <c r="D128" s="4">
        <v>2122.6979656926878</v>
      </c>
      <c r="E128" s="4">
        <f t="shared" si="5"/>
        <v>4.5054388076532632</v>
      </c>
      <c r="F128" s="4">
        <f t="shared" si="6"/>
        <v>-2.5765471919453375</v>
      </c>
      <c r="G128" s="4">
        <f t="shared" si="9"/>
        <v>0.32325089138195356</v>
      </c>
      <c r="H128" s="4">
        <f t="shared" si="7"/>
        <v>-5.6312600158188379</v>
      </c>
      <c r="I128" s="4">
        <v>8.578369680584676E-3</v>
      </c>
      <c r="J128" s="4">
        <v>8.4129522371707219E-3</v>
      </c>
      <c r="K128" s="13">
        <f t="shared" si="8"/>
        <v>-3.7448054112514875</v>
      </c>
    </row>
    <row r="129" spans="2:11" x14ac:dyDescent="0.35">
      <c r="B129" s="4">
        <v>42</v>
      </c>
      <c r="C129" s="4">
        <v>1536.9894761493756</v>
      </c>
      <c r="D129" s="4">
        <v>2119.8895541596999</v>
      </c>
      <c r="E129" s="4">
        <f t="shared" si="5"/>
        <v>3.4875161003612902</v>
      </c>
      <c r="F129" s="4">
        <f t="shared" si="6"/>
        <v>-2.8084115329879751</v>
      </c>
      <c r="G129" s="4">
        <f t="shared" si="9"/>
        <v>0.2405993266667891</v>
      </c>
      <c r="H129" s="4">
        <f t="shared" si="7"/>
        <v>-4.2394078516816709</v>
      </c>
      <c r="I129" s="4">
        <v>7.9561569387224251E-3</v>
      </c>
      <c r="J129" s="4">
        <v>8.3717980248470235E-3</v>
      </c>
      <c r="K129" s="13">
        <f t="shared" si="8"/>
        <v>-2.791306333194373</v>
      </c>
    </row>
    <row r="130" spans="2:11" x14ac:dyDescent="0.35">
      <c r="B130" s="4">
        <v>43</v>
      </c>
      <c r="C130" s="4">
        <v>1539.8845600683123</v>
      </c>
      <c r="D130" s="4">
        <v>2116.7086648023715</v>
      </c>
      <c r="E130" s="4">
        <f t="shared" si="5"/>
        <v>2.8950839189367343</v>
      </c>
      <c r="F130" s="4">
        <f t="shared" si="6"/>
        <v>-3.1808893573283967</v>
      </c>
      <c r="G130" s="4">
        <f t="shared" si="9"/>
        <v>0.2219948160150137</v>
      </c>
      <c r="H130" s="4">
        <f t="shared" si="7"/>
        <v>-5.2560758777670253</v>
      </c>
      <c r="I130" s="4">
        <v>8.4051296238640497E-3</v>
      </c>
      <c r="J130" s="4">
        <v>8.2844714290155538E-3</v>
      </c>
      <c r="K130" s="13">
        <f t="shared" si="8"/>
        <v>-3.4264354410903755</v>
      </c>
    </row>
    <row r="131" spans="2:11" x14ac:dyDescent="0.35">
      <c r="B131" s="4">
        <v>44</v>
      </c>
      <c r="C131" s="4">
        <v>1542.3402262716929</v>
      </c>
      <c r="D131" s="4">
        <v>2113.8210461505682</v>
      </c>
      <c r="E131" s="4">
        <f t="shared" si="5"/>
        <v>2.4556662033805878</v>
      </c>
      <c r="F131" s="4">
        <f t="shared" si="6"/>
        <v>-2.8876186518032227</v>
      </c>
      <c r="G131" s="4">
        <f t="shared" si="9"/>
        <v>0.17242365576800991</v>
      </c>
      <c r="H131" s="4">
        <f t="shared" si="7"/>
        <v>-6.9594063522230885</v>
      </c>
      <c r="I131" s="4">
        <v>9.3469295207389367E-3</v>
      </c>
      <c r="J131" s="4">
        <v>8.4097875555792269E-3</v>
      </c>
      <c r="K131" s="13">
        <f t="shared" si="8"/>
        <v>-4.4919172674300079</v>
      </c>
    </row>
    <row r="132" spans="2:11" x14ac:dyDescent="0.35">
      <c r="B132" s="4">
        <v>45</v>
      </c>
      <c r="C132" s="4">
        <v>1544.9110797783881</v>
      </c>
      <c r="D132" s="4">
        <v>2112.1858535896504</v>
      </c>
      <c r="E132" s="4">
        <f t="shared" si="5"/>
        <v>2.5708535066951299</v>
      </c>
      <c r="F132" s="4">
        <f t="shared" si="6"/>
        <v>-1.6351925609178579</v>
      </c>
      <c r="G132" s="4">
        <f t="shared" si="9"/>
        <v>0.11139770957001299</v>
      </c>
      <c r="H132" s="4">
        <f t="shared" si="7"/>
        <v>-4.2463258293876853</v>
      </c>
      <c r="I132" s="4">
        <v>8.0109511835479291E-3</v>
      </c>
      <c r="J132" s="4">
        <v>8.2760035909015504E-3</v>
      </c>
      <c r="K132" s="13">
        <f t="shared" si="8"/>
        <v>-2.7136353945055314</v>
      </c>
    </row>
    <row r="133" spans="2:11" x14ac:dyDescent="0.35">
      <c r="B133" s="4">
        <v>46</v>
      </c>
      <c r="C133" s="4">
        <v>1546.8949332477916</v>
      </c>
      <c r="D133" s="4">
        <v>2111.5252730351217</v>
      </c>
      <c r="E133" s="4">
        <f t="shared" si="5"/>
        <v>1.9838534694035843</v>
      </c>
      <c r="F133" s="4">
        <f t="shared" si="6"/>
        <v>-0.66058055452867848</v>
      </c>
      <c r="G133" s="4">
        <f t="shared" si="9"/>
        <v>5.2464495085032661E-2</v>
      </c>
      <c r="H133" s="4">
        <f t="shared" si="7"/>
        <v>-3.3578500703626193</v>
      </c>
      <c r="I133" s="4">
        <v>7.6216807671054569E-3</v>
      </c>
      <c r="J133" s="4">
        <v>8.2668743122858469E-3</v>
      </c>
      <c r="K133" s="13">
        <f t="shared" si="8"/>
        <v>-2.1246045478316247</v>
      </c>
    </row>
    <row r="134" spans="2:11" x14ac:dyDescent="0.35">
      <c r="B134" s="4">
        <v>47</v>
      </c>
      <c r="C134" s="4">
        <v>1548.5126979050199</v>
      </c>
      <c r="D134" s="4">
        <v>2111.3080135996238</v>
      </c>
      <c r="E134" s="4">
        <f t="shared" si="5"/>
        <v>1.6177646572282356</v>
      </c>
      <c r="F134" s="4">
        <f t="shared" si="6"/>
        <v>-0.21725943549790827</v>
      </c>
      <c r="G134" s="4">
        <f t="shared" si="9"/>
        <v>3.1972369781875926E-2</v>
      </c>
      <c r="H134" s="4">
        <f t="shared" si="7"/>
        <v>-3.8073846005641627</v>
      </c>
      <c r="I134" s="4">
        <v>7.9559696142065192E-3</v>
      </c>
      <c r="J134" s="4">
        <v>8.409417752443752E-3</v>
      </c>
      <c r="K134" s="13">
        <f t="shared" si="8"/>
        <v>-2.3851856137307714</v>
      </c>
    </row>
    <row r="135" spans="2:11" x14ac:dyDescent="0.35">
      <c r="B135" s="4">
        <v>48</v>
      </c>
      <c r="C135" s="4">
        <v>1548.8400475793421</v>
      </c>
      <c r="D135" s="4">
        <v>2110.9571372425467</v>
      </c>
      <c r="E135" s="4">
        <f t="shared" si="5"/>
        <v>0.32734967432224948</v>
      </c>
      <c r="F135" s="4">
        <f t="shared" si="6"/>
        <v>-0.35087635707714071</v>
      </c>
      <c r="G135" s="4">
        <f t="shared" si="9"/>
        <v>2.7632643268152954E-3</v>
      </c>
      <c r="H135" s="4">
        <f t="shared" si="7"/>
        <v>-1.9680175304125234</v>
      </c>
      <c r="I135" s="4">
        <v>7.0547973319528001E-3</v>
      </c>
      <c r="J135" s="4">
        <v>8.3463237755269336E-3</v>
      </c>
      <c r="K135" s="14">
        <f t="shared" si="8"/>
        <v>-1.2206833505890808</v>
      </c>
    </row>
    <row r="136" spans="2:11" x14ac:dyDescent="0.35">
      <c r="G136" s="12"/>
      <c r="H136" s="12"/>
      <c r="I136" s="12"/>
      <c r="J136" s="12"/>
      <c r="K136" s="22">
        <f>SUM(K88:K135)</f>
        <v>-285.43298877307024</v>
      </c>
    </row>
    <row r="137" spans="2:11" x14ac:dyDescent="0.35">
      <c r="J137" s="9"/>
    </row>
    <row r="139" spans="2:11" ht="21" x14ac:dyDescent="0.5">
      <c r="B139" s="48" t="s">
        <v>59</v>
      </c>
      <c r="C139" s="12"/>
    </row>
    <row r="140" spans="2:11" x14ac:dyDescent="0.35">
      <c r="B140" s="46"/>
      <c r="C140" s="33"/>
      <c r="D140" s="33"/>
      <c r="E140" s="46"/>
      <c r="F140" s="33"/>
      <c r="G140" s="33"/>
      <c r="H140" s="33"/>
      <c r="I140" s="33"/>
      <c r="J140" s="33"/>
    </row>
    <row r="141" spans="2:11" x14ac:dyDescent="0.35">
      <c r="B141" s="47"/>
      <c r="C141" s="47"/>
      <c r="D141" s="47"/>
      <c r="E141" s="47"/>
      <c r="F141" s="47"/>
      <c r="G141" s="47"/>
      <c r="H141" s="47"/>
      <c r="I141" s="47"/>
      <c r="J141" s="47"/>
    </row>
    <row r="142" spans="2:11" x14ac:dyDescent="0.35">
      <c r="B142" s="44" t="s">
        <v>0</v>
      </c>
      <c r="C142" s="44" t="s">
        <v>52</v>
      </c>
      <c r="D142" s="44" t="s">
        <v>53</v>
      </c>
      <c r="E142" s="44" t="s">
        <v>54</v>
      </c>
      <c r="F142" s="44" t="s">
        <v>55</v>
      </c>
      <c r="G142" s="44" t="s">
        <v>56</v>
      </c>
      <c r="H142" s="44" t="s">
        <v>57</v>
      </c>
      <c r="I142" s="44" t="s">
        <v>43</v>
      </c>
      <c r="J142" s="44" t="s">
        <v>49</v>
      </c>
      <c r="K142" s="44" t="s">
        <v>48</v>
      </c>
    </row>
    <row r="143" spans="2:11" x14ac:dyDescent="0.35">
      <c r="B143" s="4">
        <v>0</v>
      </c>
      <c r="C143" s="4">
        <f>1000+100*$C$15+10*$C$16+$C$17</f>
        <v>1236</v>
      </c>
      <c r="D143" s="4">
        <f>1000+100*$C$12+10*$C$13+$C$14</f>
        <v>2428</v>
      </c>
      <c r="E143" s="4"/>
      <c r="F143" s="4"/>
      <c r="G143" s="4"/>
      <c r="H143" s="4"/>
      <c r="I143" s="4">
        <v>9.444649717859098E-3</v>
      </c>
      <c r="J143" s="4">
        <v>8.2826564752390437E-3</v>
      </c>
      <c r="K143" s="4"/>
    </row>
    <row r="144" spans="2:11" x14ac:dyDescent="0.35">
      <c r="B144" s="4">
        <v>1</v>
      </c>
      <c r="C144" s="4">
        <v>1249.3192123917511</v>
      </c>
      <c r="D144" s="4">
        <v>2413.8405367256032</v>
      </c>
      <c r="E144" s="4">
        <f t="shared" ref="E144:E191" si="10">C144-C143</f>
        <v>13.31921239175108</v>
      </c>
      <c r="F144" s="4">
        <f t="shared" ref="F144:F191" si="11">D144-D143</f>
        <v>-14.159463274396785</v>
      </c>
      <c r="G144" s="4">
        <f>($C$9/1000)*(E144^2+F144^2)</f>
        <v>4.5347018274668018</v>
      </c>
      <c r="H144" s="4">
        <f t="shared" ref="H144:H191" si="12">C144*J144-D144*I144-G144</f>
        <v>-12.383198874231606</v>
      </c>
      <c r="I144" s="4">
        <v>7.5868769738714099E-3</v>
      </c>
      <c r="J144" s="4">
        <v>8.3765734458540846E-3</v>
      </c>
      <c r="K144" s="13">
        <f t="shared" ref="K144:K191" si="13">H144/(1+$C$19)^B144</f>
        <v>-12.260592944783768</v>
      </c>
    </row>
    <row r="145" spans="2:11" x14ac:dyDescent="0.35">
      <c r="B145" s="4">
        <v>2</v>
      </c>
      <c r="C145" s="4">
        <v>1262.6392636852338</v>
      </c>
      <c r="D145" s="4">
        <v>2400.918012405939</v>
      </c>
      <c r="E145" s="4">
        <f t="shared" si="10"/>
        <v>13.32005129348272</v>
      </c>
      <c r="F145" s="4">
        <f t="shared" si="11"/>
        <v>-12.922524319664262</v>
      </c>
      <c r="G145" s="4">
        <f t="shared" ref="G145:G191" si="14">$C$9/1000*(E145^2+F145^2)</f>
        <v>4.1329848150399</v>
      </c>
      <c r="H145" s="4">
        <f t="shared" si="12"/>
        <v>-11.01247723084656</v>
      </c>
      <c r="I145" s="4">
        <v>7.271161482821027E-3</v>
      </c>
      <c r="J145" s="4">
        <v>8.3776661027766246E-3</v>
      </c>
      <c r="K145" s="13">
        <f t="shared" si="13"/>
        <v>-10.79548792358255</v>
      </c>
    </row>
    <row r="146" spans="2:11" x14ac:dyDescent="0.35">
      <c r="B146" s="4">
        <v>3</v>
      </c>
      <c r="C146" s="4">
        <v>1276.1084694195931</v>
      </c>
      <c r="D146" s="4">
        <v>2388.0609683643315</v>
      </c>
      <c r="E146" s="4">
        <f t="shared" si="10"/>
        <v>13.469205734359321</v>
      </c>
      <c r="F146" s="4">
        <f t="shared" si="11"/>
        <v>-12.857044041607423</v>
      </c>
      <c r="G146" s="4">
        <f t="shared" si="14"/>
        <v>4.1606770152279715</v>
      </c>
      <c r="H146" s="4">
        <f t="shared" si="12"/>
        <v>-15.335807376094582</v>
      </c>
      <c r="I146" s="4">
        <v>9.1393413707450064E-3</v>
      </c>
      <c r="J146" s="4">
        <v>8.3458219253186826E-3</v>
      </c>
      <c r="K146" s="13">
        <f t="shared" si="13"/>
        <v>-14.884783549753502</v>
      </c>
    </row>
    <row r="147" spans="2:11" x14ac:dyDescent="0.35">
      <c r="B147" s="4">
        <v>4</v>
      </c>
      <c r="C147" s="4">
        <v>1289.9705235428435</v>
      </c>
      <c r="D147" s="4">
        <v>2375.176092093694</v>
      </c>
      <c r="E147" s="4">
        <f t="shared" si="10"/>
        <v>13.862054123250346</v>
      </c>
      <c r="F147" s="4">
        <f t="shared" si="11"/>
        <v>-12.884876270637506</v>
      </c>
      <c r="G147" s="4">
        <f t="shared" si="14"/>
        <v>4.2981189723067121</v>
      </c>
      <c r="H147" s="4">
        <f t="shared" si="12"/>
        <v>-10.711695008910997</v>
      </c>
      <c r="I147" s="4">
        <v>7.2682059771778064E-3</v>
      </c>
      <c r="J147" s="4">
        <v>8.4108069407685029E-3</v>
      </c>
      <c r="K147" s="13">
        <f t="shared" si="13"/>
        <v>-10.293728359658154</v>
      </c>
    </row>
    <row r="148" spans="2:11" x14ac:dyDescent="0.35">
      <c r="B148" s="4">
        <v>5</v>
      </c>
      <c r="C148" s="4">
        <v>1303.9874521764348</v>
      </c>
      <c r="D148" s="4">
        <v>2362.26938883394</v>
      </c>
      <c r="E148" s="4">
        <f t="shared" si="10"/>
        <v>14.016928633591306</v>
      </c>
      <c r="F148" s="4">
        <f t="shared" si="11"/>
        <v>-12.906703259754067</v>
      </c>
      <c r="G148" s="4">
        <f t="shared" si="14"/>
        <v>4.3566873282544574</v>
      </c>
      <c r="H148" s="4">
        <f t="shared" si="12"/>
        <v>-13.074987215571799</v>
      </c>
      <c r="I148" s="4">
        <v>8.2631860070412535E-3</v>
      </c>
      <c r="J148" s="4">
        <v>8.2834934134747105E-3</v>
      </c>
      <c r="K148" s="13">
        <f t="shared" si="13"/>
        <v>-12.440401701513473</v>
      </c>
    </row>
    <row r="149" spans="2:11" x14ac:dyDescent="0.35">
      <c r="B149" s="4">
        <v>6</v>
      </c>
      <c r="C149" s="4">
        <v>1316.9939628040315</v>
      </c>
      <c r="D149" s="4">
        <v>2349.3316930260748</v>
      </c>
      <c r="E149" s="4">
        <f t="shared" si="10"/>
        <v>13.006510627596754</v>
      </c>
      <c r="F149" s="4">
        <f t="shared" si="11"/>
        <v>-12.937695807865111</v>
      </c>
      <c r="G149" s="4">
        <f t="shared" si="14"/>
        <v>4.0386394982716531</v>
      </c>
      <c r="H149" s="4">
        <f t="shared" si="12"/>
        <v>-12.882828294905757</v>
      </c>
      <c r="I149" s="4">
        <v>8.4467056082432896E-3</v>
      </c>
      <c r="J149" s="4">
        <v>8.3522967463365138E-3</v>
      </c>
      <c r="K149" s="13">
        <f t="shared" si="13"/>
        <v>-12.136207011814044</v>
      </c>
    </row>
    <row r="150" spans="2:11" x14ac:dyDescent="0.35">
      <c r="B150" s="4">
        <v>7</v>
      </c>
      <c r="C150" s="4">
        <v>1329.1406005347685</v>
      </c>
      <c r="D150" s="4">
        <v>2336.4933460895509</v>
      </c>
      <c r="E150" s="4">
        <f t="shared" si="10"/>
        <v>12.146637730736984</v>
      </c>
      <c r="F150" s="4">
        <f t="shared" si="11"/>
        <v>-12.838346936523976</v>
      </c>
      <c r="G150" s="4">
        <f t="shared" si="14"/>
        <v>3.7483675226918143</v>
      </c>
      <c r="H150" s="4">
        <f t="shared" si="12"/>
        <v>-11.400499791934109</v>
      </c>
      <c r="I150" s="4">
        <v>8.0102484351414691E-3</v>
      </c>
      <c r="J150" s="4">
        <v>8.3239951405732204E-3</v>
      </c>
      <c r="K150" s="13">
        <f t="shared" si="13"/>
        <v>-10.633451988621886</v>
      </c>
    </row>
    <row r="151" spans="2:11" x14ac:dyDescent="0.35">
      <c r="B151" s="4">
        <v>8</v>
      </c>
      <c r="C151" s="4">
        <v>1341.9937954521822</v>
      </c>
      <c r="D151" s="4">
        <v>2324.5109531365838</v>
      </c>
      <c r="E151" s="4">
        <f t="shared" si="10"/>
        <v>12.853194917413703</v>
      </c>
      <c r="F151" s="4">
        <f t="shared" si="11"/>
        <v>-11.982392952967075</v>
      </c>
      <c r="G151" s="4">
        <f t="shared" si="14"/>
        <v>3.7053883255721338</v>
      </c>
      <c r="H151" s="4">
        <f t="shared" si="12"/>
        <v>-9.9814809486424938</v>
      </c>
      <c r="I151" s="4">
        <v>7.5478095434440475E-3</v>
      </c>
      <c r="J151" s="4">
        <v>8.3971128413877199E-3</v>
      </c>
      <c r="K151" s="13">
        <f t="shared" si="13"/>
        <v>-9.2177301915981769</v>
      </c>
    </row>
    <row r="152" spans="2:11" x14ac:dyDescent="0.35">
      <c r="B152" s="4">
        <v>9</v>
      </c>
      <c r="C152" s="4">
        <v>1355.3558115081958</v>
      </c>
      <c r="D152" s="4">
        <v>2313.6935778617403</v>
      </c>
      <c r="E152" s="4">
        <f t="shared" si="10"/>
        <v>13.362016056013545</v>
      </c>
      <c r="F152" s="4">
        <f t="shared" si="11"/>
        <v>-10.817375274843471</v>
      </c>
      <c r="G152" s="4">
        <f t="shared" si="14"/>
        <v>3.5467089710155038</v>
      </c>
      <c r="H152" s="4">
        <f t="shared" si="12"/>
        <v>-8.4365530088631537</v>
      </c>
      <c r="I152" s="4">
        <v>6.9692010711831648E-3</v>
      </c>
      <c r="J152" s="4">
        <v>8.2891530238648793E-3</v>
      </c>
      <c r="K152" s="13">
        <f t="shared" si="13"/>
        <v>-7.713876395314645</v>
      </c>
    </row>
    <row r="153" spans="2:11" x14ac:dyDescent="0.35">
      <c r="B153" s="4">
        <v>10</v>
      </c>
      <c r="C153" s="4">
        <v>1368.4546691715132</v>
      </c>
      <c r="D153" s="4">
        <v>2302.7795787257787</v>
      </c>
      <c r="E153" s="4">
        <f t="shared" si="10"/>
        <v>13.098857663317403</v>
      </c>
      <c r="F153" s="4">
        <f t="shared" si="11"/>
        <v>-10.913999135961603</v>
      </c>
      <c r="G153" s="4">
        <f t="shared" si="14"/>
        <v>3.4883453906834361</v>
      </c>
      <c r="H153" s="4">
        <f t="shared" si="12"/>
        <v>-9.7184269031797381</v>
      </c>
      <c r="I153" s="4">
        <v>7.6922656541825347E-3</v>
      </c>
      <c r="J153" s="4">
        <v>8.3915901701305563E-3</v>
      </c>
      <c r="K153" s="13">
        <f t="shared" si="13"/>
        <v>-8.7979650955859441</v>
      </c>
    </row>
    <row r="154" spans="2:11" x14ac:dyDescent="0.35">
      <c r="B154" s="4">
        <v>11</v>
      </c>
      <c r="C154" s="4">
        <v>1380.7399539234859</v>
      </c>
      <c r="D154" s="4">
        <v>2292.9198630186611</v>
      </c>
      <c r="E154" s="4">
        <f t="shared" si="10"/>
        <v>12.285284751972767</v>
      </c>
      <c r="F154" s="4">
        <f t="shared" si="11"/>
        <v>-9.8597157071176298</v>
      </c>
      <c r="G154" s="4">
        <f t="shared" si="14"/>
        <v>2.9777065831468401</v>
      </c>
      <c r="H154" s="4">
        <f t="shared" si="12"/>
        <v>-9.7125823572798744</v>
      </c>
      <c r="I154" s="4">
        <v>7.9469604926672432E-3</v>
      </c>
      <c r="J154" s="4">
        <v>8.3193564128331166E-3</v>
      </c>
      <c r="K154" s="13">
        <f t="shared" si="13"/>
        <v>-8.7056179251749448</v>
      </c>
    </row>
    <row r="155" spans="2:11" x14ac:dyDescent="0.35">
      <c r="B155" s="4">
        <v>12</v>
      </c>
      <c r="C155" s="4">
        <v>1392.1486401140987</v>
      </c>
      <c r="D155" s="4">
        <v>2283.4044013851021</v>
      </c>
      <c r="E155" s="4">
        <f t="shared" si="10"/>
        <v>11.408686190612798</v>
      </c>
      <c r="F155" s="4">
        <f t="shared" si="11"/>
        <v>-9.5154616335589708</v>
      </c>
      <c r="G155" s="4">
        <f t="shared" si="14"/>
        <v>2.648425568347343</v>
      </c>
      <c r="H155" s="4">
        <f t="shared" si="12"/>
        <v>-10.08233530085376</v>
      </c>
      <c r="I155" s="4">
        <v>8.3755046265680914E-3</v>
      </c>
      <c r="J155" s="4">
        <v>8.3976337430910312E-3</v>
      </c>
      <c r="K155" s="13">
        <f t="shared" si="13"/>
        <v>-8.9475606516061799</v>
      </c>
    </row>
    <row r="156" spans="2:11" x14ac:dyDescent="0.35">
      <c r="B156" s="4">
        <v>13</v>
      </c>
      <c r="C156" s="4">
        <v>1402.6275708783573</v>
      </c>
      <c r="D156" s="4">
        <v>2273.611164844519</v>
      </c>
      <c r="E156" s="4">
        <f t="shared" si="10"/>
        <v>10.478930764258621</v>
      </c>
      <c r="F156" s="4">
        <f t="shared" si="11"/>
        <v>-9.7932365405831661</v>
      </c>
      <c r="G156" s="4">
        <f t="shared" si="14"/>
        <v>2.4685856628232692</v>
      </c>
      <c r="H156" s="4">
        <f t="shared" si="12"/>
        <v>-10.045992863172414</v>
      </c>
      <c r="I156" s="4">
        <v>8.5250439590233047E-3</v>
      </c>
      <c r="J156" s="4">
        <v>8.416509250765588E-3</v>
      </c>
      <c r="K156" s="13">
        <f t="shared" si="13"/>
        <v>-8.8270382014273476</v>
      </c>
    </row>
    <row r="157" spans="2:11" x14ac:dyDescent="0.35">
      <c r="B157" s="4">
        <v>14</v>
      </c>
      <c r="C157" s="4">
        <v>1412.5999115268958</v>
      </c>
      <c r="D157" s="4">
        <v>2263.8159548926519</v>
      </c>
      <c r="E157" s="4">
        <f t="shared" si="10"/>
        <v>9.9723406485384203</v>
      </c>
      <c r="F157" s="4">
        <f t="shared" si="11"/>
        <v>-9.7952099518670366</v>
      </c>
      <c r="G157" s="4">
        <f t="shared" si="14"/>
        <v>2.3447245921397606</v>
      </c>
      <c r="H157" s="4">
        <f t="shared" si="12"/>
        <v>-9.1600618171992245</v>
      </c>
      <c r="I157" s="4">
        <v>8.1809435270371374E-3</v>
      </c>
      <c r="J157" s="4">
        <v>8.2860073556645653E-3</v>
      </c>
      <c r="K157" s="13">
        <f t="shared" si="13"/>
        <v>-7.9689145799964374</v>
      </c>
    </row>
    <row r="158" spans="2:11" x14ac:dyDescent="0.35">
      <c r="B158" s="4">
        <v>15</v>
      </c>
      <c r="C158" s="4">
        <v>1421.7778195870549</v>
      </c>
      <c r="D158" s="4">
        <v>2254.785427349012</v>
      </c>
      <c r="E158" s="4">
        <f t="shared" si="10"/>
        <v>9.1779080601590977</v>
      </c>
      <c r="F158" s="4">
        <f t="shared" si="11"/>
        <v>-9.0305275436398915</v>
      </c>
      <c r="G158" s="4">
        <f t="shared" si="14"/>
        <v>1.9894130889260646</v>
      </c>
      <c r="H158" s="4">
        <f t="shared" si="12"/>
        <v>-8.1397917378311142</v>
      </c>
      <c r="I158" s="4">
        <v>8.0272714565296135E-3</v>
      </c>
      <c r="J158" s="4">
        <v>8.4045452728494646E-3</v>
      </c>
      <c r="K158" s="13">
        <f t="shared" si="13"/>
        <v>-7.0112053385932089</v>
      </c>
    </row>
    <row r="159" spans="2:11" x14ac:dyDescent="0.35">
      <c r="B159" s="4">
        <v>16</v>
      </c>
      <c r="C159" s="4">
        <v>1430.5583361272379</v>
      </c>
      <c r="D159" s="4">
        <v>2245.7352104705742</v>
      </c>
      <c r="E159" s="4">
        <f t="shared" si="10"/>
        <v>8.7805165401830436</v>
      </c>
      <c r="F159" s="4">
        <f t="shared" si="11"/>
        <v>-9.0502168784378227</v>
      </c>
      <c r="G159" s="4">
        <f t="shared" si="14"/>
        <v>1.9080467551102662</v>
      </c>
      <c r="H159" s="4">
        <f t="shared" si="12"/>
        <v>-6.6308529450975282</v>
      </c>
      <c r="I159" s="4">
        <v>7.4195809036390623E-3</v>
      </c>
      <c r="J159" s="4">
        <v>8.3461174498990296E-3</v>
      </c>
      <c r="K159" s="13">
        <f t="shared" si="13"/>
        <v>-5.6549323781425391</v>
      </c>
    </row>
    <row r="160" spans="2:11" x14ac:dyDescent="0.35">
      <c r="B160" s="4">
        <v>17</v>
      </c>
      <c r="C160" s="4">
        <v>1438.9283626043386</v>
      </c>
      <c r="D160" s="4">
        <v>2237.4618959894729</v>
      </c>
      <c r="E160" s="4">
        <f t="shared" si="10"/>
        <v>8.3700264771007369</v>
      </c>
      <c r="F160" s="4">
        <f t="shared" si="11"/>
        <v>-8.2733144811013517</v>
      </c>
      <c r="G160" s="4">
        <f t="shared" si="14"/>
        <v>1.6620609087668246</v>
      </c>
      <c r="H160" s="4">
        <f t="shared" si="12"/>
        <v>-7.8379450247695859</v>
      </c>
      <c r="I160" s="4">
        <v>8.0827855586223726E-3</v>
      </c>
      <c r="J160" s="4">
        <v>8.2763262538757838E-3</v>
      </c>
      <c r="K160" s="13">
        <f t="shared" si="13"/>
        <v>-6.6181843258690192</v>
      </c>
    </row>
    <row r="161" spans="2:11" x14ac:dyDescent="0.35">
      <c r="B161" s="4">
        <v>18</v>
      </c>
      <c r="C161" s="4">
        <v>1445.8010557144423</v>
      </c>
      <c r="D161" s="4">
        <v>2229.76152160947</v>
      </c>
      <c r="E161" s="4">
        <f t="shared" si="10"/>
        <v>6.8726931101036826</v>
      </c>
      <c r="F161" s="4">
        <f t="shared" si="11"/>
        <v>-7.7003743800028133</v>
      </c>
      <c r="G161" s="4">
        <f t="shared" si="14"/>
        <v>1.2783561141344439</v>
      </c>
      <c r="H161" s="4">
        <f t="shared" si="12"/>
        <v>-10.184387056360862</v>
      </c>
      <c r="I161" s="4">
        <v>9.3413900979888269E-3</v>
      </c>
      <c r="J161" s="4">
        <v>8.2466679696267184E-3</v>
      </c>
      <c r="K161" s="13">
        <f t="shared" si="13"/>
        <v>-8.5143239135411548</v>
      </c>
    </row>
    <row r="162" spans="2:11" x14ac:dyDescent="0.35">
      <c r="B162" s="4">
        <v>19</v>
      </c>
      <c r="C162" s="4">
        <v>1452.0979726693013</v>
      </c>
      <c r="D162" s="4">
        <v>2221.2179284775366</v>
      </c>
      <c r="E162" s="4">
        <f t="shared" si="10"/>
        <v>6.2969169548589434</v>
      </c>
      <c r="F162" s="4">
        <f t="shared" si="11"/>
        <v>-8.5435931319334486</v>
      </c>
      <c r="G162" s="4">
        <f t="shared" si="14"/>
        <v>1.3517297608849252</v>
      </c>
      <c r="H162" s="4">
        <f t="shared" si="12"/>
        <v>-7.606847988640121</v>
      </c>
      <c r="I162" s="4">
        <v>8.2346555332735352E-3</v>
      </c>
      <c r="J162" s="4">
        <v>8.2885910621195782E-3</v>
      </c>
      <c r="K162" s="13">
        <f t="shared" si="13"/>
        <v>-6.2964917078442539</v>
      </c>
    </row>
    <row r="163" spans="2:11" x14ac:dyDescent="0.35">
      <c r="B163" s="4">
        <v>20</v>
      </c>
      <c r="C163" s="4">
        <v>1458.9141882013946</v>
      </c>
      <c r="D163" s="4">
        <v>2213.040523221523</v>
      </c>
      <c r="E163" s="4">
        <f t="shared" si="10"/>
        <v>6.816215532093338</v>
      </c>
      <c r="F163" s="4">
        <f t="shared" si="11"/>
        <v>-8.1774052560135715</v>
      </c>
      <c r="G163" s="4">
        <f t="shared" si="14"/>
        <v>1.3599690108123463</v>
      </c>
      <c r="H163" s="4">
        <f t="shared" si="12"/>
        <v>-7.1119824405939287</v>
      </c>
      <c r="I163" s="4">
        <v>8.0388694437409057E-3</v>
      </c>
      <c r="J163" s="4">
        <v>8.251568534641247E-3</v>
      </c>
      <c r="K163" s="13">
        <f t="shared" si="13"/>
        <v>-5.8285858823246972</v>
      </c>
    </row>
    <row r="164" spans="2:11" x14ac:dyDescent="0.35">
      <c r="B164" s="4">
        <v>21</v>
      </c>
      <c r="C164" s="4">
        <v>1464.4864826397261</v>
      </c>
      <c r="D164" s="4">
        <v>2206.3736752505529</v>
      </c>
      <c r="E164" s="4">
        <f t="shared" si="10"/>
        <v>5.5722944383314825</v>
      </c>
      <c r="F164" s="4">
        <f t="shared" si="11"/>
        <v>-6.6668479709701387</v>
      </c>
      <c r="G164" s="4">
        <f t="shared" si="14"/>
        <v>0.90596792610586363</v>
      </c>
      <c r="H164" s="4">
        <f t="shared" si="12"/>
        <v>-8.4698817118092489</v>
      </c>
      <c r="I164" s="4">
        <v>8.993805346488094E-3</v>
      </c>
      <c r="J164" s="4">
        <v>8.3850426184756636E-3</v>
      </c>
      <c r="K164" s="13">
        <f t="shared" si="13"/>
        <v>-6.8727175458656005</v>
      </c>
    </row>
    <row r="165" spans="2:11" x14ac:dyDescent="0.35">
      <c r="B165" s="4">
        <v>22</v>
      </c>
      <c r="C165" s="4">
        <v>1469.0825081174758</v>
      </c>
      <c r="D165" s="4">
        <v>2199.6557689297238</v>
      </c>
      <c r="E165" s="4">
        <f t="shared" si="10"/>
        <v>4.596025477749663</v>
      </c>
      <c r="F165" s="4">
        <f t="shared" si="11"/>
        <v>-6.7179063208291154</v>
      </c>
      <c r="G165" s="4">
        <f t="shared" si="14"/>
        <v>0.79504458633071751</v>
      </c>
      <c r="H165" s="4">
        <f t="shared" si="12"/>
        <v>-8.4023960528364174</v>
      </c>
      <c r="I165" s="4">
        <v>9.0113890018211108E-3</v>
      </c>
      <c r="J165" s="4">
        <v>8.3144427014328216E-3</v>
      </c>
      <c r="K165" s="13">
        <f t="shared" si="13"/>
        <v>-6.7504531150730349</v>
      </c>
    </row>
    <row r="166" spans="2:11" x14ac:dyDescent="0.35">
      <c r="B166" s="4">
        <v>23</v>
      </c>
      <c r="C166" s="4">
        <v>1474.2781387608802</v>
      </c>
      <c r="D166" s="4">
        <v>2192.5483857153836</v>
      </c>
      <c r="E166" s="4">
        <f t="shared" si="10"/>
        <v>5.1956306434044564</v>
      </c>
      <c r="F166" s="4">
        <f t="shared" si="11"/>
        <v>-7.1073832143401887</v>
      </c>
      <c r="G166" s="4">
        <f t="shared" si="14"/>
        <v>0.93011368725801691</v>
      </c>
      <c r="H166" s="4">
        <f t="shared" si="12"/>
        <v>-6.7235461835144639</v>
      </c>
      <c r="I166" s="4">
        <v>8.2343325065089516E-3</v>
      </c>
      <c r="J166" s="4">
        <v>8.3164361092938153E-3</v>
      </c>
      <c r="K166" s="13">
        <f t="shared" si="13"/>
        <v>-5.3481896026080777</v>
      </c>
    </row>
    <row r="167" spans="2:11" x14ac:dyDescent="0.35">
      <c r="B167" s="4">
        <v>24</v>
      </c>
      <c r="C167" s="4">
        <v>1479.6272109140727</v>
      </c>
      <c r="D167" s="4">
        <v>2185.0529963724866</v>
      </c>
      <c r="E167" s="4">
        <f t="shared" si="10"/>
        <v>5.3490721531925374</v>
      </c>
      <c r="F167" s="4">
        <f t="shared" si="11"/>
        <v>-7.4953893428969423</v>
      </c>
      <c r="G167" s="4">
        <f t="shared" si="14"/>
        <v>1.0175212116200749</v>
      </c>
      <c r="H167" s="4">
        <f t="shared" si="12"/>
        <v>-5.1764047498153207</v>
      </c>
      <c r="I167" s="4">
        <v>7.6155803651212434E-3</v>
      </c>
      <c r="J167" s="4">
        <v>8.4356134205031547E-3</v>
      </c>
      <c r="K167" s="13">
        <f t="shared" si="13"/>
        <v>-4.0767610427898084</v>
      </c>
    </row>
    <row r="168" spans="2:11" x14ac:dyDescent="0.35">
      <c r="B168" s="4">
        <v>25</v>
      </c>
      <c r="C168" s="4">
        <v>1485.4093157432653</v>
      </c>
      <c r="D168" s="4">
        <v>2176.9007159381695</v>
      </c>
      <c r="E168" s="4">
        <f t="shared" si="10"/>
        <v>5.7821048291925763</v>
      </c>
      <c r="F168" s="4">
        <f t="shared" si="11"/>
        <v>-8.1522804343171629</v>
      </c>
      <c r="G168" s="4">
        <f t="shared" si="14"/>
        <v>1.1987089504262705</v>
      </c>
      <c r="H168" s="4">
        <f t="shared" si="12"/>
        <v>-3.9430611691931783</v>
      </c>
      <c r="I168" s="4">
        <v>6.9641713963145844E-3</v>
      </c>
      <c r="J168" s="4">
        <v>8.3586102148374957E-3</v>
      </c>
      <c r="K168" s="13">
        <f t="shared" si="13"/>
        <v>-3.0746746685310113</v>
      </c>
    </row>
    <row r="169" spans="2:11" x14ac:dyDescent="0.35">
      <c r="B169" s="4">
        <v>26</v>
      </c>
      <c r="C169" s="4">
        <v>1491.3260200542536</v>
      </c>
      <c r="D169" s="4">
        <v>2169.1692592669665</v>
      </c>
      <c r="E169" s="4">
        <f t="shared" si="10"/>
        <v>5.9167043109882798</v>
      </c>
      <c r="F169" s="4">
        <f t="shared" si="11"/>
        <v>-7.7314566712029773</v>
      </c>
      <c r="G169" s="4">
        <f t="shared" si="14"/>
        <v>1.1373937459482759</v>
      </c>
      <c r="H169" s="4">
        <f t="shared" si="12"/>
        <v>-4.992527567316734</v>
      </c>
      <c r="I169" s="4">
        <v>7.4606524760955136E-3</v>
      </c>
      <c r="J169" s="4">
        <v>8.2666593475002933E-3</v>
      </c>
      <c r="K169" s="13">
        <f t="shared" si="13"/>
        <v>-3.854470740366446</v>
      </c>
    </row>
    <row r="170" spans="2:11" x14ac:dyDescent="0.35">
      <c r="B170" s="4">
        <v>27</v>
      </c>
      <c r="C170" s="4">
        <v>1496.9378452626027</v>
      </c>
      <c r="D170" s="4">
        <v>2161.7452230303979</v>
      </c>
      <c r="E170" s="4">
        <f t="shared" si="10"/>
        <v>5.6118252083490461</v>
      </c>
      <c r="F170" s="4">
        <f t="shared" si="11"/>
        <v>-7.4240362365685542</v>
      </c>
      <c r="G170" s="4">
        <f t="shared" si="14"/>
        <v>1.0393067545313375</v>
      </c>
      <c r="H170" s="4">
        <f t="shared" si="12"/>
        <v>-4.1597912121976721</v>
      </c>
      <c r="I170" s="4">
        <v>7.1859219027666085E-3</v>
      </c>
      <c r="J170" s="4">
        <v>8.2926942678312777E-3</v>
      </c>
      <c r="K170" s="13">
        <f t="shared" si="13"/>
        <v>-3.1797607261195986</v>
      </c>
    </row>
    <row r="171" spans="2:11" x14ac:dyDescent="0.35">
      <c r="B171" s="4">
        <v>28</v>
      </c>
      <c r="C171" s="4">
        <v>1503.0175915163497</v>
      </c>
      <c r="D171" s="4">
        <v>2154.7349387182521</v>
      </c>
      <c r="E171" s="4">
        <f t="shared" si="10"/>
        <v>6.0797462537470892</v>
      </c>
      <c r="F171" s="4">
        <f t="shared" si="11"/>
        <v>-7.0102843121458136</v>
      </c>
      <c r="G171" s="4">
        <f t="shared" si="14"/>
        <v>1.0332888077648337</v>
      </c>
      <c r="H171" s="4">
        <f t="shared" si="12"/>
        <v>-8.6212129415652772</v>
      </c>
      <c r="I171" s="4">
        <v>9.303574553138844E-3</v>
      </c>
      <c r="J171" s="4">
        <v>8.2891997280274982E-3</v>
      </c>
      <c r="K171" s="13">
        <f t="shared" si="13"/>
        <v>-6.5248405972256771</v>
      </c>
    </row>
    <row r="172" spans="2:11" x14ac:dyDescent="0.35">
      <c r="B172" s="4">
        <v>29</v>
      </c>
      <c r="C172" s="4">
        <v>1509.2465094440483</v>
      </c>
      <c r="D172" s="4">
        <v>2148.7189912600347</v>
      </c>
      <c r="E172" s="4">
        <f t="shared" si="10"/>
        <v>6.2289179276986033</v>
      </c>
      <c r="F172" s="4">
        <f t="shared" si="11"/>
        <v>-6.0159474582173971</v>
      </c>
      <c r="G172" s="4">
        <f t="shared" si="14"/>
        <v>0.89989250844044921</v>
      </c>
      <c r="H172" s="4">
        <f t="shared" si="12"/>
        <v>-8.2334173395963219</v>
      </c>
      <c r="I172" s="4">
        <v>9.2486743552055977E-3</v>
      </c>
      <c r="J172" s="4">
        <v>8.3083030647346442E-3</v>
      </c>
      <c r="K172" s="13">
        <f t="shared" si="13"/>
        <v>-6.1696466261119278</v>
      </c>
    </row>
    <row r="173" spans="2:11" x14ac:dyDescent="0.35">
      <c r="B173" s="4">
        <v>30</v>
      </c>
      <c r="C173" s="4">
        <v>1515.4403196122344</v>
      </c>
      <c r="D173" s="4">
        <v>2142.6963931559458</v>
      </c>
      <c r="E173" s="4">
        <f t="shared" si="10"/>
        <v>6.1938101681860189</v>
      </c>
      <c r="F173" s="4">
        <f t="shared" si="11"/>
        <v>-6.0225981040889565</v>
      </c>
      <c r="G173" s="4">
        <f t="shared" si="14"/>
        <v>0.89561966787480496</v>
      </c>
      <c r="H173" s="4">
        <f t="shared" si="12"/>
        <v>-4.044235515878742</v>
      </c>
      <c r="I173" s="4">
        <v>7.3392031521205279E-3</v>
      </c>
      <c r="J173" s="4">
        <v>8.2992831270990875E-3</v>
      </c>
      <c r="K173" s="13">
        <f t="shared" si="13"/>
        <v>-3.0005110141590707</v>
      </c>
    </row>
    <row r="174" spans="2:11" x14ac:dyDescent="0.35">
      <c r="B174" s="4">
        <v>31</v>
      </c>
      <c r="C174" s="4">
        <v>1521.5804112186206</v>
      </c>
      <c r="D174" s="4">
        <v>2137.5450701617387</v>
      </c>
      <c r="E174" s="4">
        <f t="shared" si="10"/>
        <v>6.1400916063862496</v>
      </c>
      <c r="F174" s="4">
        <f t="shared" si="11"/>
        <v>-5.1513229942070211</v>
      </c>
      <c r="G174" s="4">
        <f t="shared" si="14"/>
        <v>0.77084224230553033</v>
      </c>
      <c r="H174" s="4">
        <f t="shared" si="12"/>
        <v>-3.9361310114672801</v>
      </c>
      <c r="I174" s="4">
        <v>7.4443323292026492E-3</v>
      </c>
      <c r="J174" s="4">
        <v>8.3776756113479525E-3</v>
      </c>
      <c r="K174" s="13">
        <f t="shared" si="13"/>
        <v>-2.8913918859605827</v>
      </c>
    </row>
    <row r="175" spans="2:11" x14ac:dyDescent="0.35">
      <c r="B175" s="4">
        <v>32</v>
      </c>
      <c r="C175" s="4">
        <v>1528.2430375260872</v>
      </c>
      <c r="D175" s="4">
        <v>2132.4401643097112</v>
      </c>
      <c r="E175" s="4">
        <f t="shared" si="10"/>
        <v>6.662626307466553</v>
      </c>
      <c r="F175" s="4">
        <f t="shared" si="11"/>
        <v>-5.1049058520275139</v>
      </c>
      <c r="G175" s="4">
        <f t="shared" si="14"/>
        <v>0.84540783685212184</v>
      </c>
      <c r="H175" s="4">
        <f t="shared" si="12"/>
        <v>-7.8511212451580157</v>
      </c>
      <c r="I175" s="4">
        <v>9.2027725265730886E-3</v>
      </c>
      <c r="J175" s="4">
        <v>8.2569643967045515E-3</v>
      </c>
      <c r="K175" s="13">
        <f t="shared" si="13"/>
        <v>-5.7101527125851517</v>
      </c>
    </row>
    <row r="176" spans="2:11" x14ac:dyDescent="0.35">
      <c r="B176" s="4">
        <v>33</v>
      </c>
      <c r="C176" s="4">
        <v>1534.5804228608945</v>
      </c>
      <c r="D176" s="4">
        <v>2126.8713294443705</v>
      </c>
      <c r="E176" s="4">
        <f t="shared" si="10"/>
        <v>6.3373853348073226</v>
      </c>
      <c r="F176" s="4">
        <f t="shared" si="11"/>
        <v>-5.5688348653407047</v>
      </c>
      <c r="G176" s="4">
        <f t="shared" si="14"/>
        <v>0.85409249567118184</v>
      </c>
      <c r="H176" s="4">
        <f t="shared" si="12"/>
        <v>-6.1868322447439041</v>
      </c>
      <c r="I176" s="4">
        <v>8.5619034875664118E-3</v>
      </c>
      <c r="J176" s="4">
        <v>8.3914320241978875E-3</v>
      </c>
      <c r="K176" s="13">
        <f t="shared" si="13"/>
        <v>-4.4551569210161492</v>
      </c>
    </row>
    <row r="177" spans="2:11" x14ac:dyDescent="0.35">
      <c r="B177" s="4">
        <v>34</v>
      </c>
      <c r="C177" s="4">
        <v>1540.5339294418291</v>
      </c>
      <c r="D177" s="4">
        <v>2122.2475378640956</v>
      </c>
      <c r="E177" s="4">
        <f t="shared" si="10"/>
        <v>5.9535065809345724</v>
      </c>
      <c r="F177" s="4">
        <f t="shared" si="11"/>
        <v>-4.623791580274883</v>
      </c>
      <c r="G177" s="4">
        <f t="shared" si="14"/>
        <v>0.68188427024462606</v>
      </c>
      <c r="H177" s="4">
        <f t="shared" si="12"/>
        <v>-6.4977578860823391</v>
      </c>
      <c r="I177" s="4">
        <v>8.8029532012458243E-3</v>
      </c>
      <c r="J177" s="4">
        <v>8.3517616168965574E-3</v>
      </c>
      <c r="K177" s="13">
        <f t="shared" si="13"/>
        <v>-4.6327281497949482</v>
      </c>
    </row>
    <row r="178" spans="2:11" x14ac:dyDescent="0.35">
      <c r="B178" s="4">
        <v>35</v>
      </c>
      <c r="C178" s="4">
        <v>1546.7698302067695</v>
      </c>
      <c r="D178" s="4">
        <v>2116.481957743948</v>
      </c>
      <c r="E178" s="4">
        <f t="shared" si="10"/>
        <v>6.2359007649404248</v>
      </c>
      <c r="F178" s="4">
        <f t="shared" si="11"/>
        <v>-5.7655801201476606</v>
      </c>
      <c r="G178" s="4">
        <f t="shared" si="14"/>
        <v>0.86554046966431786</v>
      </c>
      <c r="H178" s="4">
        <f t="shared" si="12"/>
        <v>-5.0053774695392441</v>
      </c>
      <c r="I178" s="4">
        <v>8.0362255111826476E-3</v>
      </c>
      <c r="J178" s="4">
        <v>8.3197183262777499E-3</v>
      </c>
      <c r="K178" s="13">
        <f t="shared" si="13"/>
        <v>-3.5333670277207636</v>
      </c>
    </row>
    <row r="179" spans="2:11" x14ac:dyDescent="0.35">
      <c r="B179" s="4">
        <v>36</v>
      </c>
      <c r="C179" s="4">
        <v>1552.2718141960997</v>
      </c>
      <c r="D179" s="4">
        <v>2111.6153014527335</v>
      </c>
      <c r="E179" s="4">
        <f t="shared" si="10"/>
        <v>5.501983989330256</v>
      </c>
      <c r="F179" s="4">
        <f t="shared" si="11"/>
        <v>-4.86665629121444</v>
      </c>
      <c r="G179" s="4">
        <f t="shared" si="14"/>
        <v>0.64747405530796276</v>
      </c>
      <c r="H179" s="4">
        <f t="shared" si="12"/>
        <v>-7.4201763362275299</v>
      </c>
      <c r="I179" s="4">
        <v>9.3125900640345198E-3</v>
      </c>
      <c r="J179" s="4">
        <v>8.3051855200559424E-3</v>
      </c>
      <c r="K179" s="13">
        <f t="shared" si="13"/>
        <v>-5.1861463720232033</v>
      </c>
    </row>
    <row r="180" spans="2:11" x14ac:dyDescent="0.35">
      <c r="B180" s="4">
        <v>37</v>
      </c>
      <c r="C180" s="4">
        <v>1558.0584384198667</v>
      </c>
      <c r="D180" s="4">
        <v>2107.0881913278636</v>
      </c>
      <c r="E180" s="4">
        <f t="shared" si="10"/>
        <v>5.7866242237669212</v>
      </c>
      <c r="F180" s="4">
        <f t="shared" si="11"/>
        <v>-4.5271101248699779</v>
      </c>
      <c r="G180" s="4">
        <f t="shared" si="14"/>
        <v>0.64775695187743676</v>
      </c>
      <c r="H180" s="4">
        <f t="shared" si="12"/>
        <v>-3.8195587128722135</v>
      </c>
      <c r="I180" s="4">
        <v>7.7184335614060807E-3</v>
      </c>
      <c r="J180" s="4">
        <v>8.4025208098546973E-3</v>
      </c>
      <c r="K180" s="13">
        <f t="shared" si="13"/>
        <v>-2.6431533475173952</v>
      </c>
    </row>
    <row r="181" spans="2:11" x14ac:dyDescent="0.35">
      <c r="B181" s="4">
        <v>38</v>
      </c>
      <c r="C181" s="4">
        <v>1562.2251636400074</v>
      </c>
      <c r="D181" s="4">
        <v>2102.9406418754597</v>
      </c>
      <c r="E181" s="4">
        <f t="shared" si="10"/>
        <v>4.1667252201407337</v>
      </c>
      <c r="F181" s="4">
        <f t="shared" si="11"/>
        <v>-4.1475494524038368</v>
      </c>
      <c r="G181" s="4">
        <f t="shared" si="14"/>
        <v>0.4147651862435065</v>
      </c>
      <c r="H181" s="4">
        <f t="shared" si="12"/>
        <v>-4.3804498542259616</v>
      </c>
      <c r="I181" s="4">
        <v>8.0479409833885372E-3</v>
      </c>
      <c r="J181" s="4">
        <v>8.2949998572591117E-3</v>
      </c>
      <c r="K181" s="13">
        <f t="shared" si="13"/>
        <v>-3.0012799663852689</v>
      </c>
    </row>
    <row r="182" spans="2:11" x14ac:dyDescent="0.35">
      <c r="B182" s="4">
        <v>39</v>
      </c>
      <c r="C182" s="4">
        <v>1566.6677888497532</v>
      </c>
      <c r="D182" s="4">
        <v>2099.3262830895424</v>
      </c>
      <c r="E182" s="4">
        <f t="shared" si="10"/>
        <v>4.4426252097457564</v>
      </c>
      <c r="F182" s="4">
        <f t="shared" si="11"/>
        <v>-3.6143587859173749</v>
      </c>
      <c r="G182" s="4">
        <f t="shared" si="14"/>
        <v>0.39360609825127973</v>
      </c>
      <c r="H182" s="4">
        <f t="shared" si="12"/>
        <v>-4.9067267204449285</v>
      </c>
      <c r="I182" s="4">
        <v>8.4162394248904343E-3</v>
      </c>
      <c r="J182" s="4">
        <v>8.3970016495404434E-3</v>
      </c>
      <c r="K182" s="13">
        <f t="shared" si="13"/>
        <v>-3.3285745873503925</v>
      </c>
    </row>
    <row r="183" spans="2:11" x14ac:dyDescent="0.35">
      <c r="B183" s="4">
        <v>40</v>
      </c>
      <c r="C183" s="4">
        <v>1570.8243319167204</v>
      </c>
      <c r="D183" s="4">
        <v>2095.5609516903546</v>
      </c>
      <c r="E183" s="4">
        <f t="shared" si="10"/>
        <v>4.1565430669672878</v>
      </c>
      <c r="F183" s="4">
        <f t="shared" si="11"/>
        <v>-3.765331399187744</v>
      </c>
      <c r="G183" s="4">
        <f t="shared" si="14"/>
        <v>0.37745484975915555</v>
      </c>
      <c r="H183" s="4">
        <f t="shared" si="12"/>
        <v>-2.4105096191349968</v>
      </c>
      <c r="I183" s="4">
        <v>7.2355752483790206E-3</v>
      </c>
      <c r="J183" s="4">
        <v>8.358372045411221E-3</v>
      </c>
      <c r="K183" s="13">
        <f t="shared" si="13"/>
        <v>-1.6190263519452996</v>
      </c>
    </row>
    <row r="184" spans="2:11" x14ac:dyDescent="0.35">
      <c r="B184" s="4">
        <v>41</v>
      </c>
      <c r="C184" s="4">
        <v>1575.366159418129</v>
      </c>
      <c r="D184" s="4">
        <v>2091.9292644387579</v>
      </c>
      <c r="E184" s="4">
        <f t="shared" si="10"/>
        <v>4.5418275014085339</v>
      </c>
      <c r="F184" s="4">
        <f t="shared" si="11"/>
        <v>-3.6316872515967589</v>
      </c>
      <c r="G184" s="4">
        <f t="shared" si="14"/>
        <v>0.40580819215153568</v>
      </c>
      <c r="H184" s="4">
        <f t="shared" si="12"/>
        <v>-4.6997193336222747</v>
      </c>
      <c r="I184" s="4">
        <v>8.2771145567248437E-3</v>
      </c>
      <c r="J184" s="4">
        <v>8.2655241430750724E-3</v>
      </c>
      <c r="K184" s="13">
        <f t="shared" si="13"/>
        <v>-3.1253279625648385</v>
      </c>
    </row>
    <row r="185" spans="2:11" x14ac:dyDescent="0.35">
      <c r="B185" s="4">
        <v>42</v>
      </c>
      <c r="C185" s="4">
        <v>1579.3583121745032</v>
      </c>
      <c r="D185" s="4">
        <v>2088.8714934817099</v>
      </c>
      <c r="E185" s="4">
        <f t="shared" si="10"/>
        <v>3.9921527563742529</v>
      </c>
      <c r="F185" s="4">
        <f t="shared" si="11"/>
        <v>-3.0577709570479783</v>
      </c>
      <c r="G185" s="4">
        <f t="shared" si="14"/>
        <v>0.30344696227191187</v>
      </c>
      <c r="H185" s="4">
        <f t="shared" si="12"/>
        <v>-3.7051640776853469</v>
      </c>
      <c r="I185" s="4">
        <v>7.9439477912059409E-3</v>
      </c>
      <c r="J185" s="4">
        <v>8.3528663949476514E-3</v>
      </c>
      <c r="K185" s="13">
        <f t="shared" si="13"/>
        <v>-2.439550125252723</v>
      </c>
    </row>
    <row r="186" spans="2:11" x14ac:dyDescent="0.35">
      <c r="B186" s="4">
        <v>43</v>
      </c>
      <c r="C186" s="4">
        <v>1583.8831952204159</v>
      </c>
      <c r="D186" s="4">
        <v>2086.4161259228144</v>
      </c>
      <c r="E186" s="4">
        <f t="shared" si="10"/>
        <v>4.5248830459127021</v>
      </c>
      <c r="F186" s="4">
        <f t="shared" si="11"/>
        <v>-2.455367558895432</v>
      </c>
      <c r="G186" s="4">
        <f t="shared" si="14"/>
        <v>0.31804075714157193</v>
      </c>
      <c r="H186" s="4">
        <f t="shared" si="12"/>
        <v>-4.6165911180545249</v>
      </c>
      <c r="I186" s="4">
        <v>8.3217403620450131E-3</v>
      </c>
      <c r="J186" s="4">
        <v>8.2481226934051181E-3</v>
      </c>
      <c r="K186" s="13">
        <f t="shared" si="13"/>
        <v>-3.0095553777745931</v>
      </c>
    </row>
    <row r="187" spans="2:11" x14ac:dyDescent="0.35">
      <c r="B187" s="4">
        <v>44</v>
      </c>
      <c r="C187" s="4">
        <v>1587.6416395258775</v>
      </c>
      <c r="D187" s="4">
        <v>2084.2057195944053</v>
      </c>
      <c r="E187" s="4">
        <f t="shared" si="10"/>
        <v>3.7584443054615804</v>
      </c>
      <c r="F187" s="4">
        <f t="shared" si="11"/>
        <v>-2.2104063284091353</v>
      </c>
      <c r="G187" s="4">
        <f t="shared" si="14"/>
        <v>0.22814159680713281</v>
      </c>
      <c r="H187" s="4">
        <f t="shared" si="12"/>
        <v>-4.4390131218991495</v>
      </c>
      <c r="I187" s="4">
        <v>8.3412245953377925E-3</v>
      </c>
      <c r="J187" s="4">
        <v>8.2978149205425976E-3</v>
      </c>
      <c r="K187" s="13">
        <f t="shared" si="13"/>
        <v>-2.8651408875180446</v>
      </c>
    </row>
    <row r="188" spans="2:11" x14ac:dyDescent="0.35">
      <c r="B188" s="4">
        <v>45</v>
      </c>
      <c r="C188" s="4">
        <v>1591.1435863298166</v>
      </c>
      <c r="D188" s="4">
        <v>2083.1599763156673</v>
      </c>
      <c r="E188" s="4">
        <f t="shared" si="10"/>
        <v>3.5019468039390631</v>
      </c>
      <c r="F188" s="4">
        <f t="shared" si="11"/>
        <v>-1.045743278737973</v>
      </c>
      <c r="G188" s="4">
        <f t="shared" si="14"/>
        <v>0.16028652507173596</v>
      </c>
      <c r="H188" s="4">
        <f t="shared" si="12"/>
        <v>-2.9334686310639149</v>
      </c>
      <c r="I188" s="4">
        <v>7.6633859109041481E-3</v>
      </c>
      <c r="J188" s="4">
        <v>8.2901862660246951E-3</v>
      </c>
      <c r="K188" s="13">
        <f t="shared" si="13"/>
        <v>-1.8746475484370924</v>
      </c>
    </row>
    <row r="189" spans="2:11" x14ac:dyDescent="0.35">
      <c r="B189" s="4">
        <v>46</v>
      </c>
      <c r="C189" s="4">
        <v>1593.6609991236285</v>
      </c>
      <c r="D189" s="4">
        <v>2082.7389448272997</v>
      </c>
      <c r="E189" s="4">
        <f t="shared" si="10"/>
        <v>2.5174127938119</v>
      </c>
      <c r="F189" s="4">
        <f t="shared" si="11"/>
        <v>-0.42103148836758919</v>
      </c>
      <c r="G189" s="4">
        <f t="shared" si="14"/>
        <v>7.8175616263738354E-2</v>
      </c>
      <c r="H189" s="4">
        <f t="shared" si="12"/>
        <v>-2.8817857002725957</v>
      </c>
      <c r="I189" s="4">
        <v>7.6739279396028032E-3</v>
      </c>
      <c r="J189" s="4">
        <v>8.269750281174975E-3</v>
      </c>
      <c r="K189" s="13">
        <f t="shared" si="13"/>
        <v>-1.8233854628339927</v>
      </c>
    </row>
    <row r="190" spans="2:11" x14ac:dyDescent="0.35">
      <c r="B190" s="4">
        <v>47</v>
      </c>
      <c r="C190" s="4">
        <v>1595.4431508228263</v>
      </c>
      <c r="D190" s="4">
        <v>2082.9441480601208</v>
      </c>
      <c r="E190" s="4">
        <f t="shared" si="10"/>
        <v>1.7821516991978115</v>
      </c>
      <c r="F190" s="4">
        <f t="shared" si="11"/>
        <v>0.20520323282107711</v>
      </c>
      <c r="G190" s="4">
        <f t="shared" si="14"/>
        <v>3.8618076548566416E-2</v>
      </c>
      <c r="H190" s="4">
        <f t="shared" si="12"/>
        <v>-2.132120623871236</v>
      </c>
      <c r="I190" s="4">
        <v>7.32505692528191E-3</v>
      </c>
      <c r="J190" s="4">
        <v>8.2511131171369625E-3</v>
      </c>
      <c r="K190" s="13">
        <f t="shared" si="13"/>
        <v>-1.3356947018283365</v>
      </c>
    </row>
    <row r="191" spans="2:11" x14ac:dyDescent="0.35">
      <c r="B191" s="4">
        <v>48</v>
      </c>
      <c r="C191" s="4">
        <v>1596.4824690739918</v>
      </c>
      <c r="D191" s="4">
        <v>2083.3638088862376</v>
      </c>
      <c r="E191" s="4">
        <f t="shared" si="10"/>
        <v>1.0393182511654686</v>
      </c>
      <c r="F191" s="4">
        <f t="shared" si="11"/>
        <v>0.41966082611679667</v>
      </c>
      <c r="G191" s="4">
        <f t="shared" si="14"/>
        <v>1.5075571634192163E-2</v>
      </c>
      <c r="H191" s="4">
        <f t="shared" si="12"/>
        <v>-3.2459027853689908</v>
      </c>
      <c r="I191" s="4">
        <v>8.0097643714101621E-3</v>
      </c>
      <c r="J191" s="4">
        <v>8.4287965925317621E-3</v>
      </c>
      <c r="K191" s="14">
        <f t="shared" si="13"/>
        <v>-2.0133049764552222</v>
      </c>
    </row>
    <row r="192" spans="2:11" x14ac:dyDescent="0.35">
      <c r="G192" s="12"/>
      <c r="H192" s="12"/>
      <c r="I192" s="12"/>
      <c r="J192" s="12"/>
      <c r="K192" s="22">
        <f>SUM(K144:K191)</f>
        <v>-287.88669011056015</v>
      </c>
    </row>
    <row r="195" spans="2:11" ht="21" x14ac:dyDescent="0.5">
      <c r="B195" s="48" t="s">
        <v>60</v>
      </c>
      <c r="C195" s="12"/>
    </row>
    <row r="196" spans="2:11" x14ac:dyDescent="0.35">
      <c r="B196" s="46"/>
      <c r="C196" s="33"/>
      <c r="D196" s="33"/>
      <c r="E196" s="46"/>
      <c r="F196" s="33"/>
      <c r="G196" s="33"/>
      <c r="H196" s="33"/>
      <c r="I196" s="33"/>
      <c r="J196" s="33"/>
    </row>
    <row r="197" spans="2:11" x14ac:dyDescent="0.35">
      <c r="B197" s="47"/>
      <c r="C197" s="47"/>
      <c r="D197" s="47"/>
      <c r="E197" s="47"/>
      <c r="F197" s="47"/>
      <c r="G197" s="47"/>
      <c r="H197" s="47"/>
      <c r="I197" s="47"/>
      <c r="J197" s="47"/>
    </row>
    <row r="198" spans="2:11" x14ac:dyDescent="0.35">
      <c r="B198" s="44" t="s">
        <v>0</v>
      </c>
      <c r="C198" s="44" t="s">
        <v>52</v>
      </c>
      <c r="D198" s="44" t="s">
        <v>53</v>
      </c>
      <c r="E198" s="44" t="s">
        <v>54</v>
      </c>
      <c r="F198" s="44" t="s">
        <v>55</v>
      </c>
      <c r="G198" s="44" t="s">
        <v>56</v>
      </c>
      <c r="H198" s="44" t="s">
        <v>57</v>
      </c>
      <c r="I198" s="44" t="s">
        <v>43</v>
      </c>
      <c r="J198" s="44" t="s">
        <v>49</v>
      </c>
      <c r="K198" s="44" t="s">
        <v>48</v>
      </c>
    </row>
    <row r="199" spans="2:11" x14ac:dyDescent="0.35">
      <c r="B199" s="4">
        <v>0</v>
      </c>
      <c r="C199" s="4">
        <f>1000+100*$C$15+10*$C$16+$C$17</f>
        <v>1236</v>
      </c>
      <c r="D199" s="4">
        <f>1000+100*$C$12+10*$C$13+$C$14</f>
        <v>2428</v>
      </c>
      <c r="E199" s="4"/>
      <c r="F199" s="4"/>
      <c r="G199" s="4"/>
      <c r="H199" s="4"/>
      <c r="I199" s="4">
        <v>8.3877905988369444E-3</v>
      </c>
      <c r="J199" s="4">
        <v>8.2940772938274905E-3</v>
      </c>
      <c r="K199" s="4"/>
    </row>
    <row r="200" spans="2:11" x14ac:dyDescent="0.35">
      <c r="B200" s="4">
        <v>1</v>
      </c>
      <c r="C200" s="4">
        <v>1249.4719522425944</v>
      </c>
      <c r="D200" s="4">
        <v>2413.2387323518319</v>
      </c>
      <c r="E200" s="4">
        <f t="shared" ref="E200:E247" si="15">C200-C199</f>
        <v>13.471952242594398</v>
      </c>
      <c r="F200" s="4">
        <f t="shared" ref="F200:F247" si="16">D200-D199</f>
        <v>-14.761267648168086</v>
      </c>
      <c r="G200" s="4">
        <f>($C$9/1000)*(E200^2+F200^2)</f>
        <v>4.7926622376911761</v>
      </c>
      <c r="H200" s="4">
        <f t="shared" ref="H200:H247" si="17">C200*J200-D200*I200-G200</f>
        <v>-14.95359128228846</v>
      </c>
      <c r="I200" s="4">
        <v>8.5671858265599435E-3</v>
      </c>
      <c r="J200" s="4">
        <v>8.4145431199495174E-3</v>
      </c>
      <c r="K200" s="13">
        <f t="shared" ref="K200:K247" si="18">H200/(1+$C$19)^B200</f>
        <v>-14.805535923057882</v>
      </c>
    </row>
    <row r="201" spans="2:11" x14ac:dyDescent="0.35">
      <c r="B201" s="4">
        <v>2</v>
      </c>
      <c r="C201" s="4">
        <v>1262.9194157456168</v>
      </c>
      <c r="D201" s="4">
        <v>2399.7822621018991</v>
      </c>
      <c r="E201" s="4">
        <f t="shared" si="15"/>
        <v>13.447463503022391</v>
      </c>
      <c r="F201" s="4">
        <f t="shared" si="16"/>
        <v>-13.456470249932863</v>
      </c>
      <c r="G201" s="4">
        <f t="shared" ref="G201:G247" si="19">$C$9/1000*(E201^2+F201^2)</f>
        <v>4.3429303950293701</v>
      </c>
      <c r="H201" s="4">
        <f t="shared" si="17"/>
        <v>-13.479036993707508</v>
      </c>
      <c r="I201" s="4">
        <v>8.1456531779839983E-3</v>
      </c>
      <c r="J201" s="4">
        <v>8.2441423271134469E-3</v>
      </c>
      <c r="K201" s="13">
        <f t="shared" si="18"/>
        <v>-13.21344671474121</v>
      </c>
    </row>
    <row r="202" spans="2:11" x14ac:dyDescent="0.35">
      <c r="B202" s="4">
        <v>3</v>
      </c>
      <c r="C202" s="4">
        <v>1276.7248056062269</v>
      </c>
      <c r="D202" s="4">
        <v>2385.5209810357751</v>
      </c>
      <c r="E202" s="4">
        <f t="shared" si="15"/>
        <v>13.805389860610148</v>
      </c>
      <c r="F202" s="4">
        <f t="shared" si="16"/>
        <v>-14.261281066123956</v>
      </c>
      <c r="G202" s="4">
        <f t="shared" si="19"/>
        <v>4.7276751222050777</v>
      </c>
      <c r="H202" s="4">
        <f t="shared" si="17"/>
        <v>-11.099707841975919</v>
      </c>
      <c r="I202" s="4">
        <v>7.1257425641201603E-3</v>
      </c>
      <c r="J202" s="4">
        <v>8.3233094757265633E-3</v>
      </c>
      <c r="K202" s="13">
        <f t="shared" si="18"/>
        <v>-10.773267076297042</v>
      </c>
    </row>
    <row r="203" spans="2:11" x14ac:dyDescent="0.35">
      <c r="B203" s="4">
        <v>4</v>
      </c>
      <c r="C203" s="4">
        <v>1289.441660889046</v>
      </c>
      <c r="D203" s="4">
        <v>2371.7097491220893</v>
      </c>
      <c r="E203" s="4">
        <f t="shared" si="15"/>
        <v>12.716855282819097</v>
      </c>
      <c r="F203" s="4">
        <f t="shared" si="16"/>
        <v>-13.811231913685788</v>
      </c>
      <c r="G203" s="4">
        <f t="shared" si="19"/>
        <v>4.2296224230933221</v>
      </c>
      <c r="H203" s="4">
        <f t="shared" si="17"/>
        <v>-14.909941194066015</v>
      </c>
      <c r="I203" s="4">
        <v>9.0198972852196194E-3</v>
      </c>
      <c r="J203" s="4">
        <v>8.3076729109843109E-3</v>
      </c>
      <c r="K203" s="13">
        <f t="shared" si="18"/>
        <v>-14.328160424892092</v>
      </c>
    </row>
    <row r="204" spans="2:11" x14ac:dyDescent="0.35">
      <c r="B204" s="4">
        <v>5</v>
      </c>
      <c r="C204" s="4">
        <v>1300.3228794828269</v>
      </c>
      <c r="D204" s="4">
        <v>2359.0205068889768</v>
      </c>
      <c r="E204" s="4">
        <f t="shared" si="15"/>
        <v>10.881218593780886</v>
      </c>
      <c r="F204" s="4">
        <f t="shared" si="16"/>
        <v>-12.689242233112509</v>
      </c>
      <c r="G204" s="4">
        <f t="shared" si="19"/>
        <v>3.3530134384349886</v>
      </c>
      <c r="H204" s="4">
        <f t="shared" si="17"/>
        <v>-12.29133432449856</v>
      </c>
      <c r="I204" s="4">
        <v>8.3991971009488662E-3</v>
      </c>
      <c r="J204" s="4">
        <v>8.3637360290105388E-3</v>
      </c>
      <c r="K204" s="13">
        <f t="shared" si="18"/>
        <v>-11.694782864663457</v>
      </c>
    </row>
    <row r="205" spans="2:11" x14ac:dyDescent="0.35">
      <c r="B205" s="4">
        <v>6</v>
      </c>
      <c r="C205" s="4">
        <v>1309.3771033483577</v>
      </c>
      <c r="D205" s="4">
        <v>2349.0116913816255</v>
      </c>
      <c r="E205" s="4">
        <f t="shared" si="15"/>
        <v>9.0542238655307301</v>
      </c>
      <c r="F205" s="4">
        <f t="shared" si="16"/>
        <v>-10.008815507351301</v>
      </c>
      <c r="G205" s="4">
        <f t="shared" si="19"/>
        <v>2.1858642920081053</v>
      </c>
      <c r="H205" s="4">
        <f t="shared" si="17"/>
        <v>-12.695852583903735</v>
      </c>
      <c r="I205" s="4">
        <v>9.1637106722841331E-3</v>
      </c>
      <c r="J205" s="4">
        <v>8.4129126632571574E-3</v>
      </c>
      <c r="K205" s="13">
        <f t="shared" si="18"/>
        <v>-11.96006743415632</v>
      </c>
    </row>
    <row r="206" spans="2:11" x14ac:dyDescent="0.35">
      <c r="B206" s="4">
        <v>7</v>
      </c>
      <c r="C206" s="4">
        <v>1318.1025852233061</v>
      </c>
      <c r="D206" s="4">
        <v>2340.7593814357938</v>
      </c>
      <c r="E206" s="4">
        <f t="shared" si="15"/>
        <v>8.7254818749484002</v>
      </c>
      <c r="F206" s="4">
        <f t="shared" si="16"/>
        <v>-8.252309945831712</v>
      </c>
      <c r="G206" s="4">
        <f t="shared" si="19"/>
        <v>1.7308158407055128</v>
      </c>
      <c r="H206" s="4">
        <f t="shared" si="17"/>
        <v>-9.6895126106556635</v>
      </c>
      <c r="I206" s="4">
        <v>8.0712074613673301E-3</v>
      </c>
      <c r="J206" s="4">
        <v>8.2953010921434558E-3</v>
      </c>
      <c r="K206" s="13">
        <f t="shared" si="18"/>
        <v>-9.0375833532710086</v>
      </c>
    </row>
    <row r="207" spans="2:11" x14ac:dyDescent="0.35">
      <c r="B207" s="4">
        <v>8</v>
      </c>
      <c r="C207" s="4">
        <v>1327.9902287777265</v>
      </c>
      <c r="D207" s="4">
        <v>2331.0343699689847</v>
      </c>
      <c r="E207" s="4">
        <f t="shared" si="15"/>
        <v>9.8876435544204924</v>
      </c>
      <c r="F207" s="4">
        <f t="shared" si="16"/>
        <v>-9.7250114668090646</v>
      </c>
      <c r="G207" s="4">
        <f t="shared" si="19"/>
        <v>2.308096117066091</v>
      </c>
      <c r="H207" s="4">
        <f t="shared" si="17"/>
        <v>-11.124408322348149</v>
      </c>
      <c r="I207" s="4">
        <v>8.4864213428198845E-3</v>
      </c>
      <c r="J207" s="4">
        <v>8.2574610755700439E-3</v>
      </c>
      <c r="K207" s="13">
        <f t="shared" si="18"/>
        <v>-10.273204445731121</v>
      </c>
    </row>
    <row r="208" spans="2:11" x14ac:dyDescent="0.35">
      <c r="B208" s="4">
        <v>9</v>
      </c>
      <c r="C208" s="4">
        <v>1337.8272560131099</v>
      </c>
      <c r="D208" s="4">
        <v>2321.96734616299</v>
      </c>
      <c r="E208" s="4">
        <f t="shared" si="15"/>
        <v>9.8370272353834025</v>
      </c>
      <c r="F208" s="4">
        <f t="shared" si="16"/>
        <v>-9.0670238059947224</v>
      </c>
      <c r="G208" s="4">
        <f t="shared" si="19"/>
        <v>2.1477363063377979</v>
      </c>
      <c r="H208" s="4">
        <f t="shared" si="17"/>
        <v>-7.4220204238933363</v>
      </c>
      <c r="I208" s="4">
        <v>7.1235918131605323E-3</v>
      </c>
      <c r="J208" s="4">
        <v>8.4214635404967573E-3</v>
      </c>
      <c r="K208" s="13">
        <f t="shared" si="18"/>
        <v>-6.7862488498876772</v>
      </c>
    </row>
    <row r="209" spans="2:11" x14ac:dyDescent="0.35">
      <c r="B209" s="4">
        <v>10</v>
      </c>
      <c r="C209" s="4">
        <v>1348.4893292405402</v>
      </c>
      <c r="D209" s="4">
        <v>2311.4809917270741</v>
      </c>
      <c r="E209" s="4">
        <f t="shared" si="15"/>
        <v>10.662073227430255</v>
      </c>
      <c r="F209" s="4">
        <f t="shared" si="16"/>
        <v>-10.486354435915928</v>
      </c>
      <c r="G209" s="4">
        <f t="shared" si="19"/>
        <v>2.683721218352864</v>
      </c>
      <c r="H209" s="4">
        <f t="shared" si="17"/>
        <v>-9.3878572174670509</v>
      </c>
      <c r="I209" s="4">
        <v>7.7595357821923071E-3</v>
      </c>
      <c r="J209" s="4">
        <v>8.329234219728773E-3</v>
      </c>
      <c r="K209" s="13">
        <f t="shared" si="18"/>
        <v>-8.4987046714932877</v>
      </c>
    </row>
    <row r="210" spans="2:11" x14ac:dyDescent="0.35">
      <c r="B210" s="4">
        <v>11</v>
      </c>
      <c r="C210" s="4">
        <v>1359.0004554610287</v>
      </c>
      <c r="D210" s="4">
        <v>2303.0657901982499</v>
      </c>
      <c r="E210" s="4">
        <f t="shared" si="15"/>
        <v>10.51112622048845</v>
      </c>
      <c r="F210" s="4">
        <f t="shared" si="16"/>
        <v>-8.4152015288241273</v>
      </c>
      <c r="G210" s="4">
        <f t="shared" si="19"/>
        <v>2.1755926943251649</v>
      </c>
      <c r="H210" s="4">
        <f t="shared" si="17"/>
        <v>-7.1823425336897042</v>
      </c>
      <c r="I210" s="4">
        <v>7.077221720817429E-3</v>
      </c>
      <c r="J210" s="4">
        <v>8.3094581389725666E-3</v>
      </c>
      <c r="K210" s="13">
        <f t="shared" si="18"/>
        <v>-6.4377039602830077</v>
      </c>
    </row>
    <row r="211" spans="2:11" x14ac:dyDescent="0.35">
      <c r="B211" s="4">
        <v>12</v>
      </c>
      <c r="C211" s="4">
        <v>1369.0152128256732</v>
      </c>
      <c r="D211" s="4">
        <v>2294.3116631514772</v>
      </c>
      <c r="E211" s="4">
        <f t="shared" si="15"/>
        <v>10.014757364644538</v>
      </c>
      <c r="F211" s="4">
        <f t="shared" si="16"/>
        <v>-8.7541270467727372</v>
      </c>
      <c r="G211" s="4">
        <f t="shared" si="19"/>
        <v>2.1231612650848799</v>
      </c>
      <c r="H211" s="4">
        <f t="shared" si="17"/>
        <v>-9.0201711021954125</v>
      </c>
      <c r="I211" s="4">
        <v>8.0368956623735333E-3</v>
      </c>
      <c r="J211" s="4">
        <v>8.4309754255991066E-3</v>
      </c>
      <c r="K211" s="13">
        <f t="shared" si="18"/>
        <v>-8.0049438564024467</v>
      </c>
    </row>
    <row r="212" spans="2:11" x14ac:dyDescent="0.35">
      <c r="B212" s="4">
        <v>13</v>
      </c>
      <c r="C212" s="4">
        <v>1377.3979420078974</v>
      </c>
      <c r="D212" s="4">
        <v>2286.2846423318097</v>
      </c>
      <c r="E212" s="4">
        <f t="shared" si="15"/>
        <v>8.3827291822242387</v>
      </c>
      <c r="F212" s="4">
        <f t="shared" si="16"/>
        <v>-8.0270208196675412</v>
      </c>
      <c r="G212" s="4">
        <f t="shared" si="19"/>
        <v>1.6164385413826803</v>
      </c>
      <c r="H212" s="4">
        <f t="shared" si="17"/>
        <v>-10.226095264481168</v>
      </c>
      <c r="I212" s="4">
        <v>8.7921394195063628E-3</v>
      </c>
      <c r="J212" s="4">
        <v>8.3430330875963604E-3</v>
      </c>
      <c r="K212" s="13">
        <f t="shared" si="18"/>
        <v>-8.985287445496505</v>
      </c>
    </row>
    <row r="213" spans="2:11" x14ac:dyDescent="0.35">
      <c r="B213" s="4">
        <v>14</v>
      </c>
      <c r="C213" s="4">
        <v>1385.606341658797</v>
      </c>
      <c r="D213" s="4">
        <v>2278.4367093154556</v>
      </c>
      <c r="E213" s="4">
        <f t="shared" si="15"/>
        <v>8.2083996508995369</v>
      </c>
      <c r="F213" s="4">
        <f t="shared" si="16"/>
        <v>-7.8479330163540908</v>
      </c>
      <c r="G213" s="4">
        <f t="shared" si="19"/>
        <v>1.5476145294968189</v>
      </c>
      <c r="H213" s="4">
        <f t="shared" si="17"/>
        <v>-6.0666729552415148</v>
      </c>
      <c r="I213" s="4">
        <v>7.049404166338002E-3</v>
      </c>
      <c r="J213" s="4">
        <v>8.3303334133292099E-3</v>
      </c>
      <c r="K213" s="13">
        <f t="shared" si="18"/>
        <v>-5.2777808195923361</v>
      </c>
    </row>
    <row r="214" spans="2:11" x14ac:dyDescent="0.35">
      <c r="B214" s="4">
        <v>15</v>
      </c>
      <c r="C214" s="4">
        <v>1393.0158957004996</v>
      </c>
      <c r="D214" s="4">
        <v>2272.573948551636</v>
      </c>
      <c r="E214" s="4">
        <f t="shared" si="15"/>
        <v>7.4095540417026768</v>
      </c>
      <c r="F214" s="4">
        <f t="shared" si="16"/>
        <v>-5.8627607638195514</v>
      </c>
      <c r="G214" s="4">
        <f t="shared" si="19"/>
        <v>1.0712814584483337</v>
      </c>
      <c r="H214" s="4">
        <f t="shared" si="17"/>
        <v>-9.8670973898805592</v>
      </c>
      <c r="I214" s="4">
        <v>9.0375126490779382E-3</v>
      </c>
      <c r="J214" s="4">
        <v>8.4296237471599214E-3</v>
      </c>
      <c r="K214" s="13">
        <f t="shared" si="18"/>
        <v>-8.4990191548540892</v>
      </c>
    </row>
    <row r="215" spans="2:11" x14ac:dyDescent="0.35">
      <c r="B215" s="4">
        <v>16</v>
      </c>
      <c r="C215" s="4">
        <v>1398.7396326929234</v>
      </c>
      <c r="D215" s="4">
        <v>2265.9673053530514</v>
      </c>
      <c r="E215" s="4">
        <f t="shared" si="15"/>
        <v>5.72373699242371</v>
      </c>
      <c r="F215" s="4">
        <f t="shared" si="16"/>
        <v>-6.6066431985846066</v>
      </c>
      <c r="G215" s="4">
        <f t="shared" si="19"/>
        <v>0.91690679414212628</v>
      </c>
      <c r="H215" s="4">
        <f t="shared" si="17"/>
        <v>-6.6658543308875009</v>
      </c>
      <c r="I215" s="4">
        <v>7.6448822125208754E-3</v>
      </c>
      <c r="J215" s="4">
        <v>8.2746676647883228E-3</v>
      </c>
      <c r="K215" s="13">
        <f t="shared" si="18"/>
        <v>-5.6847823041509145</v>
      </c>
    </row>
    <row r="216" spans="2:11" x14ac:dyDescent="0.35">
      <c r="B216" s="4">
        <v>17</v>
      </c>
      <c r="C216" s="4">
        <v>1402.7576101048501</v>
      </c>
      <c r="D216" s="4">
        <v>2259.2065150107974</v>
      </c>
      <c r="E216" s="4">
        <f t="shared" si="15"/>
        <v>4.0179774119267222</v>
      </c>
      <c r="F216" s="4">
        <f t="shared" si="16"/>
        <v>-6.7607903422540403</v>
      </c>
      <c r="G216" s="4">
        <f t="shared" si="19"/>
        <v>0.74222914241602633</v>
      </c>
      <c r="H216" s="4">
        <f t="shared" si="17"/>
        <v>-5.6088697577153832</v>
      </c>
      <c r="I216" s="4">
        <v>7.3493464371153167E-3</v>
      </c>
      <c r="J216" s="4">
        <v>8.3671267594304221E-3</v>
      </c>
      <c r="K216" s="13">
        <f t="shared" si="18"/>
        <v>-4.7360033527976881</v>
      </c>
    </row>
    <row r="217" spans="2:11" x14ac:dyDescent="0.35">
      <c r="B217" s="4">
        <v>18</v>
      </c>
      <c r="C217" s="4">
        <v>1406.5894565579781</v>
      </c>
      <c r="D217" s="4">
        <v>2252.5324838460724</v>
      </c>
      <c r="E217" s="4">
        <f t="shared" si="15"/>
        <v>3.831846453128037</v>
      </c>
      <c r="F217" s="4">
        <f t="shared" si="16"/>
        <v>-6.6740311647249655</v>
      </c>
      <c r="G217" s="4">
        <f t="shared" si="19"/>
        <v>0.71070887073683997</v>
      </c>
      <c r="H217" s="4">
        <f t="shared" si="17"/>
        <v>-10.12696002250649</v>
      </c>
      <c r="I217" s="4">
        <v>9.4153819588691512E-3</v>
      </c>
      <c r="J217" s="4">
        <v>8.3835425492650249E-3</v>
      </c>
      <c r="K217" s="13">
        <f t="shared" si="18"/>
        <v>-8.4663139189362635</v>
      </c>
    </row>
    <row r="218" spans="2:11" x14ac:dyDescent="0.35">
      <c r="B218" s="4">
        <v>19</v>
      </c>
      <c r="C218" s="4">
        <v>1410.9313684465101</v>
      </c>
      <c r="D218" s="4">
        <v>2244.3785223225977</v>
      </c>
      <c r="E218" s="4">
        <f t="shared" si="15"/>
        <v>4.3419118885319676</v>
      </c>
      <c r="F218" s="4">
        <f t="shared" si="16"/>
        <v>-8.1539615234746634</v>
      </c>
      <c r="G218" s="4">
        <f t="shared" si="19"/>
        <v>1.0240714484889659</v>
      </c>
      <c r="H218" s="4">
        <f t="shared" si="17"/>
        <v>-7.6707422928243911</v>
      </c>
      <c r="I218" s="4">
        <v>8.1655079169073198E-3</v>
      </c>
      <c r="J218" s="4">
        <v>8.2780920528306295E-3</v>
      </c>
      <c r="K218" s="13">
        <f t="shared" si="18"/>
        <v>-6.3493795737613237</v>
      </c>
    </row>
    <row r="219" spans="2:11" x14ac:dyDescent="0.35">
      <c r="B219" s="4">
        <v>20</v>
      </c>
      <c r="C219" s="4">
        <v>1415.6152953068543</v>
      </c>
      <c r="D219" s="4">
        <v>2236.4145745039154</v>
      </c>
      <c r="E219" s="4">
        <f t="shared" si="15"/>
        <v>4.6839268603441724</v>
      </c>
      <c r="F219" s="4">
        <f t="shared" si="16"/>
        <v>-7.9639478186822998</v>
      </c>
      <c r="G219" s="4">
        <f t="shared" si="19"/>
        <v>1.0243636283009783</v>
      </c>
      <c r="H219" s="4">
        <f t="shared" si="17"/>
        <v>-5.0440849841307767</v>
      </c>
      <c r="I219" s="4">
        <v>7.117783399781424E-3</v>
      </c>
      <c r="J219" s="4">
        <v>8.4052448550467392E-3</v>
      </c>
      <c r="K219" s="13">
        <f t="shared" si="18"/>
        <v>-4.1338519566557625</v>
      </c>
    </row>
    <row r="220" spans="2:11" x14ac:dyDescent="0.35">
      <c r="B220" s="4">
        <v>21</v>
      </c>
      <c r="C220" s="4">
        <v>1420.5448625718843</v>
      </c>
      <c r="D220" s="4">
        <v>2230.2740064818895</v>
      </c>
      <c r="E220" s="4">
        <f t="shared" si="15"/>
        <v>4.929567265030073</v>
      </c>
      <c r="F220" s="4">
        <f t="shared" si="16"/>
        <v>-6.1405680220259455</v>
      </c>
      <c r="G220" s="4">
        <f t="shared" si="19"/>
        <v>0.74408650864300452</v>
      </c>
      <c r="H220" s="4">
        <f t="shared" si="17"/>
        <v>-7.6562932456183859</v>
      </c>
      <c r="I220" s="4">
        <v>8.3797256003078982E-3</v>
      </c>
      <c r="J220" s="4">
        <v>8.2903945951557177E-3</v>
      </c>
      <c r="K220" s="13">
        <f t="shared" si="18"/>
        <v>-6.2125473195320131</v>
      </c>
    </row>
    <row r="221" spans="2:11" x14ac:dyDescent="0.35">
      <c r="B221" s="4">
        <v>22</v>
      </c>
      <c r="C221" s="4">
        <v>1425.674181311455</v>
      </c>
      <c r="D221" s="4">
        <v>2222.6473338526225</v>
      </c>
      <c r="E221" s="4">
        <f t="shared" si="15"/>
        <v>5.1293187395706354</v>
      </c>
      <c r="F221" s="4">
        <f t="shared" si="16"/>
        <v>-7.6266726292669773</v>
      </c>
      <c r="G221" s="4">
        <f t="shared" si="19"/>
        <v>1.0137125535134468</v>
      </c>
      <c r="H221" s="4">
        <f t="shared" si="17"/>
        <v>-8.9123771047460583</v>
      </c>
      <c r="I221" s="4">
        <v>8.846346375017201E-3</v>
      </c>
      <c r="J221" s="4">
        <v>8.2512847519725669E-3</v>
      </c>
      <c r="K221" s="13">
        <f t="shared" si="18"/>
        <v>-7.1601699576074367</v>
      </c>
    </row>
    <row r="222" spans="2:11" x14ac:dyDescent="0.35">
      <c r="B222" s="4">
        <v>23</v>
      </c>
      <c r="C222" s="4">
        <v>1431.308939523916</v>
      </c>
      <c r="D222" s="4">
        <v>2214.5732410837131</v>
      </c>
      <c r="E222" s="4">
        <f t="shared" si="15"/>
        <v>5.6347582124610653</v>
      </c>
      <c r="F222" s="4">
        <f t="shared" si="16"/>
        <v>-8.0740927689093951</v>
      </c>
      <c r="G222" s="4">
        <f t="shared" si="19"/>
        <v>1.1632976898462288</v>
      </c>
      <c r="H222" s="4">
        <f t="shared" si="17"/>
        <v>-9.6531866834442912</v>
      </c>
      <c r="I222" s="4">
        <v>9.2023544243989772E-3</v>
      </c>
      <c r="J222" s="4">
        <v>8.3066615049570604E-3</v>
      </c>
      <c r="K222" s="13">
        <f t="shared" si="18"/>
        <v>-7.6785480821142418</v>
      </c>
    </row>
    <row r="223" spans="2:11" x14ac:dyDescent="0.35">
      <c r="B223" s="4">
        <v>24</v>
      </c>
      <c r="C223" s="4">
        <v>1437.7855999083249</v>
      </c>
      <c r="D223" s="4">
        <v>2207.9420718162237</v>
      </c>
      <c r="E223" s="4">
        <f t="shared" si="15"/>
        <v>6.4766603844088877</v>
      </c>
      <c r="F223" s="4">
        <f t="shared" si="16"/>
        <v>-6.6311692674894402</v>
      </c>
      <c r="G223" s="4">
        <f t="shared" si="19"/>
        <v>1.031034427068815</v>
      </c>
      <c r="H223" s="4">
        <f t="shared" si="17"/>
        <v>-8.0509562480907917</v>
      </c>
      <c r="I223" s="4">
        <v>8.5534195023577748E-3</v>
      </c>
      <c r="J223" s="4">
        <v>8.2526441751007273E-3</v>
      </c>
      <c r="K223" s="13">
        <f t="shared" si="18"/>
        <v>-6.3406604343666766</v>
      </c>
    </row>
    <row r="224" spans="2:11" x14ac:dyDescent="0.35">
      <c r="B224" s="4">
        <v>25</v>
      </c>
      <c r="C224" s="4">
        <v>1444.1405741721633</v>
      </c>
      <c r="D224" s="4">
        <v>2199.9297912443999</v>
      </c>
      <c r="E224" s="4">
        <f t="shared" si="15"/>
        <v>6.3549742638383577</v>
      </c>
      <c r="F224" s="4">
        <f t="shared" si="16"/>
        <v>-8.0122805718237942</v>
      </c>
      <c r="G224" s="4">
        <f t="shared" si="19"/>
        <v>1.2549880542680749</v>
      </c>
      <c r="H224" s="4">
        <f t="shared" si="17"/>
        <v>-9.9418045166017492</v>
      </c>
      <c r="I224" s="4">
        <v>9.4402702903465495E-3</v>
      </c>
      <c r="J224" s="4">
        <v>8.3656090015506133E-3</v>
      </c>
      <c r="K224" s="13">
        <f t="shared" si="18"/>
        <v>-7.752305428459108</v>
      </c>
    </row>
    <row r="225" spans="2:11" x14ac:dyDescent="0.35">
      <c r="B225" s="4">
        <v>26</v>
      </c>
      <c r="C225" s="4">
        <v>1451.1189775364455</v>
      </c>
      <c r="D225" s="4">
        <v>2191.7345753561835</v>
      </c>
      <c r="E225" s="4">
        <f t="shared" si="15"/>
        <v>6.9784033642822578</v>
      </c>
      <c r="F225" s="4">
        <f t="shared" si="16"/>
        <v>-8.1952158882163531</v>
      </c>
      <c r="G225" s="4">
        <f t="shared" si="19"/>
        <v>1.3903161236291963</v>
      </c>
      <c r="H225" s="4">
        <f t="shared" si="17"/>
        <v>-7.9993915000744664</v>
      </c>
      <c r="I225" s="4">
        <v>8.477751270507379E-3</v>
      </c>
      <c r="J225" s="4">
        <v>8.2501196591889293E-3</v>
      </c>
      <c r="K225" s="13">
        <f t="shared" si="18"/>
        <v>-6.175913915753239</v>
      </c>
    </row>
    <row r="226" spans="2:11" x14ac:dyDescent="0.35">
      <c r="B226" s="4">
        <v>27</v>
      </c>
      <c r="C226" s="4">
        <v>1459.6059161921748</v>
      </c>
      <c r="D226" s="4">
        <v>2185.2416227031977</v>
      </c>
      <c r="E226" s="4">
        <f t="shared" si="15"/>
        <v>8.4869386557293183</v>
      </c>
      <c r="F226" s="4">
        <f t="shared" si="16"/>
        <v>-6.4929526529858776</v>
      </c>
      <c r="G226" s="4">
        <f t="shared" si="19"/>
        <v>1.3702387428003471</v>
      </c>
      <c r="H226" s="4">
        <f t="shared" si="17"/>
        <v>-9.4678791761511221</v>
      </c>
      <c r="I226" s="4">
        <v>9.2437389703065448E-3</v>
      </c>
      <c r="J226" s="4">
        <v>8.2913905594044525E-3</v>
      </c>
      <c r="K226" s="13">
        <f t="shared" si="18"/>
        <v>-7.2372839953344048</v>
      </c>
    </row>
    <row r="227" spans="2:11" x14ac:dyDescent="0.35">
      <c r="B227" s="4">
        <v>28</v>
      </c>
      <c r="C227" s="4">
        <v>1467.0829089089684</v>
      </c>
      <c r="D227" s="4">
        <v>2178.8148771658771</v>
      </c>
      <c r="E227" s="4">
        <f t="shared" si="15"/>
        <v>7.4769927167935748</v>
      </c>
      <c r="F227" s="4">
        <f t="shared" si="16"/>
        <v>-6.4267455373205848</v>
      </c>
      <c r="G227" s="4">
        <f t="shared" si="19"/>
        <v>1.1665017394614505</v>
      </c>
      <c r="H227" s="4">
        <f t="shared" si="17"/>
        <v>-7.7205782513089414</v>
      </c>
      <c r="I227" s="4">
        <v>8.6310909311424714E-3</v>
      </c>
      <c r="J227" s="4">
        <v>8.3509069192335642E-3</v>
      </c>
      <c r="K227" s="13">
        <f t="shared" si="18"/>
        <v>-5.8432082294735626</v>
      </c>
    </row>
    <row r="228" spans="2:11" x14ac:dyDescent="0.35">
      <c r="B228" s="4">
        <v>29</v>
      </c>
      <c r="C228" s="4">
        <v>1473.9277472749957</v>
      </c>
      <c r="D228" s="4">
        <v>2172.2441527795154</v>
      </c>
      <c r="E228" s="4">
        <f t="shared" si="15"/>
        <v>6.8448383660272611</v>
      </c>
      <c r="F228" s="4">
        <f t="shared" si="16"/>
        <v>-6.5707243863616895</v>
      </c>
      <c r="G228" s="4">
        <f t="shared" si="19"/>
        <v>1.0803147746228035</v>
      </c>
      <c r="H228" s="4">
        <f t="shared" si="17"/>
        <v>-7.5658861522467307</v>
      </c>
      <c r="I228" s="4">
        <v>8.6025712603695556E-3</v>
      </c>
      <c r="J228" s="4">
        <v>8.2780948822903915E-3</v>
      </c>
      <c r="K228" s="13">
        <f t="shared" si="18"/>
        <v>-5.6694373730172929</v>
      </c>
    </row>
    <row r="229" spans="2:11" x14ac:dyDescent="0.35">
      <c r="B229" s="4">
        <v>30</v>
      </c>
      <c r="C229" s="4">
        <v>1481.3011207544555</v>
      </c>
      <c r="D229" s="4">
        <v>2165.3124472816507</v>
      </c>
      <c r="E229" s="4">
        <f t="shared" si="15"/>
        <v>7.3733734794598149</v>
      </c>
      <c r="F229" s="4">
        <f t="shared" si="16"/>
        <v>-6.9317054978646411</v>
      </c>
      <c r="G229" s="4">
        <f t="shared" si="19"/>
        <v>1.2289821309207389</v>
      </c>
      <c r="H229" s="4">
        <f t="shared" si="17"/>
        <v>-5.1604816292888209</v>
      </c>
      <c r="I229" s="4">
        <v>7.4934611246656648E-3</v>
      </c>
      <c r="J229" s="4">
        <v>8.2995853954596164E-3</v>
      </c>
      <c r="K229" s="13">
        <f t="shared" si="18"/>
        <v>-3.8286795875888133</v>
      </c>
    </row>
    <row r="230" spans="2:11" x14ac:dyDescent="0.35">
      <c r="B230" s="4">
        <v>31</v>
      </c>
      <c r="C230" s="4">
        <v>1487.8255867624873</v>
      </c>
      <c r="D230" s="4">
        <v>2158.114223483512</v>
      </c>
      <c r="E230" s="4">
        <f t="shared" si="15"/>
        <v>6.5244660080318226</v>
      </c>
      <c r="F230" s="4">
        <f t="shared" si="16"/>
        <v>-7.1982237981387698</v>
      </c>
      <c r="G230" s="4">
        <f t="shared" si="19"/>
        <v>1.1325969904566486</v>
      </c>
      <c r="H230" s="4">
        <f t="shared" si="17"/>
        <v>-4.9983898302990974</v>
      </c>
      <c r="I230" s="4">
        <v>7.5386494444209763E-3</v>
      </c>
      <c r="J230" s="4">
        <v>8.3366450089143364E-3</v>
      </c>
      <c r="K230" s="13">
        <f t="shared" si="18"/>
        <v>-3.6717029377554407</v>
      </c>
    </row>
    <row r="231" spans="2:11" x14ac:dyDescent="0.35">
      <c r="B231" s="4">
        <v>32</v>
      </c>
      <c r="C231" s="4">
        <v>1494.1406495103602</v>
      </c>
      <c r="D231" s="4">
        <v>2151.0196524739849</v>
      </c>
      <c r="E231" s="4">
        <f t="shared" si="15"/>
        <v>6.3150627478728438</v>
      </c>
      <c r="F231" s="4">
        <f t="shared" si="16"/>
        <v>-7.0945710095270442</v>
      </c>
      <c r="G231" s="4">
        <f t="shared" si="19"/>
        <v>1.0825554638255148</v>
      </c>
      <c r="H231" s="4">
        <f t="shared" si="17"/>
        <v>-8.825198259975604</v>
      </c>
      <c r="I231" s="4">
        <v>9.4119892205804141E-3</v>
      </c>
      <c r="J231" s="4">
        <v>8.3678407319209974E-3</v>
      </c>
      <c r="K231" s="13">
        <f t="shared" si="18"/>
        <v>-6.4186029243122729</v>
      </c>
    </row>
    <row r="232" spans="2:11" x14ac:dyDescent="0.35">
      <c r="B232" s="4">
        <v>33</v>
      </c>
      <c r="C232" s="4">
        <v>1500.3417627373233</v>
      </c>
      <c r="D232" s="4">
        <v>2143.9251395512947</v>
      </c>
      <c r="E232" s="4">
        <f t="shared" si="15"/>
        <v>6.2011132269631162</v>
      </c>
      <c r="F232" s="4">
        <f t="shared" si="16"/>
        <v>-7.0945129226902282</v>
      </c>
      <c r="G232" s="4">
        <f t="shared" si="19"/>
        <v>1.0654310263660265</v>
      </c>
      <c r="H232" s="4">
        <f t="shared" si="17"/>
        <v>-6.0545624664210553</v>
      </c>
      <c r="I232" s="4">
        <v>8.1640573969230818E-3</v>
      </c>
      <c r="J232" s="4">
        <v>8.3407639277578334E-3</v>
      </c>
      <c r="K232" s="13">
        <f t="shared" si="18"/>
        <v>-4.3599090469790047</v>
      </c>
    </row>
    <row r="233" spans="2:11" x14ac:dyDescent="0.35">
      <c r="B233" s="4">
        <v>34</v>
      </c>
      <c r="C233" s="4">
        <v>1505.9950926421716</v>
      </c>
      <c r="D233" s="4">
        <v>2137.508486702623</v>
      </c>
      <c r="E233" s="4">
        <f t="shared" si="15"/>
        <v>5.6533299048483059</v>
      </c>
      <c r="F233" s="4">
        <f t="shared" si="16"/>
        <v>-6.4166528486716743</v>
      </c>
      <c r="G233" s="4">
        <f t="shared" si="19"/>
        <v>0.87760287352102162</v>
      </c>
      <c r="H233" s="4">
        <f t="shared" si="17"/>
        <v>-8.3096716420674674</v>
      </c>
      <c r="I233" s="4">
        <v>9.3953106447183087E-3</v>
      </c>
      <c r="J233" s="4">
        <v>8.4000854528363464E-3</v>
      </c>
      <c r="K233" s="13">
        <f t="shared" si="18"/>
        <v>-5.9245743542114706</v>
      </c>
    </row>
    <row r="234" spans="2:11" x14ac:dyDescent="0.35">
      <c r="B234" s="4">
        <v>35</v>
      </c>
      <c r="C234" s="4">
        <v>1510.9888610628545</v>
      </c>
      <c r="D234" s="4">
        <v>2131.0429760087609</v>
      </c>
      <c r="E234" s="4">
        <f t="shared" si="15"/>
        <v>4.9937684206829545</v>
      </c>
      <c r="F234" s="4">
        <f t="shared" si="16"/>
        <v>-6.4655106938621429</v>
      </c>
      <c r="G234" s="4">
        <f t="shared" si="19"/>
        <v>0.80088661886227275</v>
      </c>
      <c r="H234" s="4">
        <f t="shared" si="17"/>
        <v>-5.2221919110431623</v>
      </c>
      <c r="I234" s="4">
        <v>8.0406282486780601E-3</v>
      </c>
      <c r="J234" s="4">
        <v>8.4141050854068811E-3</v>
      </c>
      <c r="K234" s="13">
        <f t="shared" si="18"/>
        <v>-3.6864194205534178</v>
      </c>
    </row>
    <row r="235" spans="2:11" x14ac:dyDescent="0.35">
      <c r="B235" s="4">
        <v>36</v>
      </c>
      <c r="C235" s="4">
        <v>1515.5716479848668</v>
      </c>
      <c r="D235" s="4">
        <v>2124.8067388200434</v>
      </c>
      <c r="E235" s="4">
        <f t="shared" si="15"/>
        <v>4.5827869220122466</v>
      </c>
      <c r="F235" s="4">
        <f t="shared" si="16"/>
        <v>-6.2362371887174959</v>
      </c>
      <c r="G235" s="4">
        <f t="shared" si="19"/>
        <v>0.71871108295811503</v>
      </c>
      <c r="H235" s="4">
        <f t="shared" si="17"/>
        <v>-3.7367088895716085</v>
      </c>
      <c r="I235" s="4">
        <v>7.3998088538392952E-3</v>
      </c>
      <c r="J235" s="4">
        <v>8.383084975822486E-3</v>
      </c>
      <c r="K235" s="13">
        <f t="shared" si="18"/>
        <v>-2.6116790724155665</v>
      </c>
    </row>
    <row r="236" spans="2:11" x14ac:dyDescent="0.35">
      <c r="B236" s="4">
        <v>37</v>
      </c>
      <c r="C236" s="4">
        <v>1520.0840531979939</v>
      </c>
      <c r="D236" s="4">
        <v>2118.6281179329153</v>
      </c>
      <c r="E236" s="4">
        <f t="shared" si="15"/>
        <v>4.5124052131270673</v>
      </c>
      <c r="F236" s="4">
        <f t="shared" si="16"/>
        <v>-6.1786208871280905</v>
      </c>
      <c r="G236" s="4">
        <f t="shared" si="19"/>
        <v>0.70244588249174222</v>
      </c>
      <c r="H236" s="4">
        <f t="shared" si="17"/>
        <v>-4.3070405837910473</v>
      </c>
      <c r="I236" s="4">
        <v>7.6489988131939459E-3</v>
      </c>
      <c r="J236" s="4">
        <v>8.2895345371586573E-3</v>
      </c>
      <c r="K236" s="13">
        <f t="shared" si="18"/>
        <v>-2.9804931911571453</v>
      </c>
    </row>
    <row r="237" spans="2:11" x14ac:dyDescent="0.35">
      <c r="B237" s="4">
        <v>38</v>
      </c>
      <c r="C237" s="4">
        <v>1524.4153576658277</v>
      </c>
      <c r="D237" s="4">
        <v>2113.7925655657818</v>
      </c>
      <c r="E237" s="4">
        <f t="shared" si="15"/>
        <v>4.3313044678338883</v>
      </c>
      <c r="F237" s="4">
        <f t="shared" si="16"/>
        <v>-4.8355523671334595</v>
      </c>
      <c r="G237" s="4">
        <f t="shared" si="19"/>
        <v>0.50571318106041374</v>
      </c>
      <c r="H237" s="4">
        <f t="shared" si="17"/>
        <v>-6.9956101448343295</v>
      </c>
      <c r="I237" s="4">
        <v>9.0837565303501788E-3</v>
      </c>
      <c r="J237" s="4">
        <v>8.338462344641636E-3</v>
      </c>
      <c r="K237" s="13">
        <f t="shared" si="18"/>
        <v>-4.7930658446135412</v>
      </c>
    </row>
    <row r="238" spans="2:11" x14ac:dyDescent="0.35">
      <c r="B238" s="4">
        <v>39</v>
      </c>
      <c r="C238" s="4">
        <v>1528.6602309382381</v>
      </c>
      <c r="D238" s="4">
        <v>2110.0913653538737</v>
      </c>
      <c r="E238" s="4">
        <f t="shared" si="15"/>
        <v>4.2448732724103593</v>
      </c>
      <c r="F238" s="4">
        <f t="shared" si="16"/>
        <v>-3.7012002119081444</v>
      </c>
      <c r="G238" s="4">
        <f t="shared" si="19"/>
        <v>0.38061398528943269</v>
      </c>
      <c r="H238" s="4">
        <f t="shared" si="17"/>
        <v>-3.3415772094431286</v>
      </c>
      <c r="I238" s="4">
        <v>7.475606530135329E-3</v>
      </c>
      <c r="J238" s="4">
        <v>8.3820127629038732E-3</v>
      </c>
      <c r="K238" s="13">
        <f t="shared" si="18"/>
        <v>-2.266824629681651</v>
      </c>
    </row>
    <row r="239" spans="2:11" x14ac:dyDescent="0.35">
      <c r="B239" s="4">
        <v>40</v>
      </c>
      <c r="C239" s="4">
        <v>1532.3412801346317</v>
      </c>
      <c r="D239" s="4">
        <v>2107.0928438068186</v>
      </c>
      <c r="E239" s="4">
        <f t="shared" si="15"/>
        <v>3.6810491963935874</v>
      </c>
      <c r="F239" s="4">
        <f t="shared" si="16"/>
        <v>-2.9985215470551339</v>
      </c>
      <c r="G239" s="4">
        <f t="shared" si="19"/>
        <v>0.27049505585308548</v>
      </c>
      <c r="H239" s="4">
        <f t="shared" si="17"/>
        <v>-4.1177530371179634</v>
      </c>
      <c r="I239" s="4">
        <v>7.8615695460148086E-3</v>
      </c>
      <c r="J239" s="4">
        <v>8.2995864662179942E-3</v>
      </c>
      <c r="K239" s="13">
        <f t="shared" si="18"/>
        <v>-2.7657017524323821</v>
      </c>
    </row>
    <row r="240" spans="2:11" x14ac:dyDescent="0.35">
      <c r="B240" s="4">
        <v>41</v>
      </c>
      <c r="C240" s="4">
        <v>1535.8383026734932</v>
      </c>
      <c r="D240" s="4">
        <v>2105.3202194422206</v>
      </c>
      <c r="E240" s="4">
        <f t="shared" si="15"/>
        <v>3.497022538861529</v>
      </c>
      <c r="F240" s="4">
        <f t="shared" si="16"/>
        <v>-1.7726243645979594</v>
      </c>
      <c r="G240" s="4">
        <f t="shared" si="19"/>
        <v>0.18445636530326223</v>
      </c>
      <c r="H240" s="4">
        <f t="shared" si="17"/>
        <v>-3.0746899834023171</v>
      </c>
      <c r="I240" s="4">
        <v>7.4282470062909355E-3</v>
      </c>
      <c r="J240" s="4">
        <v>8.300746880100858E-3</v>
      </c>
      <c r="K240" s="13">
        <f t="shared" si="18"/>
        <v>-2.0446783944306084</v>
      </c>
    </row>
    <row r="241" spans="2:11" x14ac:dyDescent="0.35">
      <c r="B241" s="4">
        <v>42</v>
      </c>
      <c r="C241" s="4">
        <v>1539.2946651687223</v>
      </c>
      <c r="D241" s="4">
        <v>2103.7298771121318</v>
      </c>
      <c r="E241" s="4">
        <f t="shared" si="15"/>
        <v>3.4563624952290866</v>
      </c>
      <c r="F241" s="4">
        <f t="shared" si="16"/>
        <v>-1.590342330088788</v>
      </c>
      <c r="G241" s="4">
        <f t="shared" si="19"/>
        <v>0.17370756510358168</v>
      </c>
      <c r="H241" s="4">
        <f t="shared" si="17"/>
        <v>-6.2880019671411773</v>
      </c>
      <c r="I241" s="4">
        <v>8.974551406545777E-3</v>
      </c>
      <c r="J241" s="4">
        <v>8.2932383347097544E-3</v>
      </c>
      <c r="K241" s="13">
        <f t="shared" si="18"/>
        <v>-4.1401394553386721</v>
      </c>
    </row>
    <row r="242" spans="2:11" x14ac:dyDescent="0.35">
      <c r="B242" s="4">
        <v>43</v>
      </c>
      <c r="C242" s="4">
        <v>1542.0371392721277</v>
      </c>
      <c r="D242" s="4">
        <v>2103.4905046142294</v>
      </c>
      <c r="E242" s="4">
        <f t="shared" si="15"/>
        <v>2.7424741034053568</v>
      </c>
      <c r="F242" s="4">
        <f t="shared" si="16"/>
        <v>-0.23937249790242277</v>
      </c>
      <c r="G242" s="4">
        <f t="shared" si="19"/>
        <v>9.0941560807212732E-2</v>
      </c>
      <c r="H242" s="4">
        <f t="shared" si="17"/>
        <v>-2.4394530890104309</v>
      </c>
      <c r="I242" s="4">
        <v>7.2832664328045483E-3</v>
      </c>
      <c r="J242" s="4">
        <v>8.4120997642765163E-3</v>
      </c>
      <c r="K242" s="13">
        <f t="shared" si="18"/>
        <v>-1.5902792721123706</v>
      </c>
    </row>
    <row r="243" spans="2:11" x14ac:dyDescent="0.35">
      <c r="B243" s="4">
        <v>44</v>
      </c>
      <c r="C243" s="4">
        <v>1544.9355396147455</v>
      </c>
      <c r="D243" s="4">
        <v>2103.5505982631412</v>
      </c>
      <c r="E243" s="4">
        <f t="shared" si="15"/>
        <v>2.8984003426178333</v>
      </c>
      <c r="F243" s="4">
        <f t="shared" si="16"/>
        <v>6.0093648911788478E-2</v>
      </c>
      <c r="G243" s="4">
        <f t="shared" si="19"/>
        <v>0.10085202951272049</v>
      </c>
      <c r="H243" s="4">
        <f t="shared" si="17"/>
        <v>-3.868991269625194</v>
      </c>
      <c r="I243" s="4">
        <v>7.8913587089094617E-3</v>
      </c>
      <c r="J243" s="4">
        <v>8.3056753916884284E-3</v>
      </c>
      <c r="K243" s="13">
        <f t="shared" si="18"/>
        <v>-2.4972228681565363</v>
      </c>
    </row>
    <row r="244" spans="2:11" x14ac:dyDescent="0.35">
      <c r="B244" s="4">
        <v>45</v>
      </c>
      <c r="C244" s="4">
        <v>1547.2236693001778</v>
      </c>
      <c r="D244" s="4">
        <v>2104.555684062464</v>
      </c>
      <c r="E244" s="4">
        <f t="shared" si="15"/>
        <v>2.2881296854322954</v>
      </c>
      <c r="F244" s="4">
        <f t="shared" si="16"/>
        <v>1.0050857993228419</v>
      </c>
      <c r="G244" s="4">
        <f t="shared" si="19"/>
        <v>7.4948819056283186E-2</v>
      </c>
      <c r="H244" s="4">
        <f t="shared" si="17"/>
        <v>-2.0341335533905198</v>
      </c>
      <c r="I244" s="4">
        <v>7.0053500485627203E-3</v>
      </c>
      <c r="J244" s="4">
        <v>8.2625187184461758E-3</v>
      </c>
      <c r="K244" s="13">
        <f t="shared" si="18"/>
        <v>-1.2999230462792308</v>
      </c>
    </row>
    <row r="245" spans="2:11" x14ac:dyDescent="0.35">
      <c r="B245" s="4">
        <v>46</v>
      </c>
      <c r="C245" s="4">
        <v>1548.7679869079716</v>
      </c>
      <c r="D245" s="4">
        <v>2105.2779465055064</v>
      </c>
      <c r="E245" s="4">
        <f t="shared" si="15"/>
        <v>1.5443176077938006</v>
      </c>
      <c r="F245" s="4">
        <f t="shared" si="16"/>
        <v>0.72226244304238207</v>
      </c>
      <c r="G245" s="4">
        <f t="shared" si="19"/>
        <v>3.4878958924458206E-2</v>
      </c>
      <c r="H245" s="4">
        <f t="shared" si="17"/>
        <v>-1.9628653373741465</v>
      </c>
      <c r="I245" s="4">
        <v>7.0476119588472434E-3</v>
      </c>
      <c r="J245" s="4">
        <v>8.3351384863089607E-3</v>
      </c>
      <c r="K245" s="13">
        <f t="shared" si="18"/>
        <v>-1.2419591509980104</v>
      </c>
    </row>
    <row r="246" spans="2:11" x14ac:dyDescent="0.35">
      <c r="B246" s="4">
        <v>47</v>
      </c>
      <c r="C246" s="4">
        <v>1550.3050307210669</v>
      </c>
      <c r="D246" s="4">
        <v>2105.4442948036208</v>
      </c>
      <c r="E246" s="4">
        <f t="shared" si="15"/>
        <v>1.5370438130953517</v>
      </c>
      <c r="F246" s="4">
        <f t="shared" si="16"/>
        <v>0.16634829811437157</v>
      </c>
      <c r="G246" s="4">
        <f t="shared" si="19"/>
        <v>2.8682105275922954E-2</v>
      </c>
      <c r="H246" s="4">
        <f t="shared" si="17"/>
        <v>-4.4239986785564067</v>
      </c>
      <c r="I246" s="4">
        <v>8.1977511169577053E-3</v>
      </c>
      <c r="J246" s="4">
        <v>8.29810359330037E-3</v>
      </c>
      <c r="K246" s="13">
        <f t="shared" si="18"/>
        <v>-2.7714715244929877</v>
      </c>
    </row>
    <row r="247" spans="2:11" x14ac:dyDescent="0.35">
      <c r="B247" s="4">
        <v>48</v>
      </c>
      <c r="C247" s="4">
        <v>1550.876533906104</v>
      </c>
      <c r="D247" s="4">
        <v>2105.5607936165134</v>
      </c>
      <c r="E247" s="4">
        <f t="shared" si="15"/>
        <v>0.57150318503704511</v>
      </c>
      <c r="F247" s="4">
        <f t="shared" si="16"/>
        <v>0.11649881289258701</v>
      </c>
      <c r="G247" s="4">
        <f t="shared" si="19"/>
        <v>4.0822543669544282E-3</v>
      </c>
      <c r="H247" s="4">
        <f t="shared" si="17"/>
        <v>-6.4744988231974112</v>
      </c>
      <c r="I247" s="4">
        <v>9.2246568354106273E-3</v>
      </c>
      <c r="J247" s="4">
        <v>8.3518313129373467E-3</v>
      </c>
      <c r="K247" s="14">
        <f t="shared" si="18"/>
        <v>-4.0158752626705692</v>
      </c>
    </row>
    <row r="248" spans="2:11" x14ac:dyDescent="0.35">
      <c r="G248" s="12"/>
      <c r="H248" s="12"/>
      <c r="I248" s="12"/>
      <c r="J248" s="12"/>
      <c r="K248" s="22">
        <f>SUM(K200:K247)</f>
        <v>-300.92534457295903</v>
      </c>
    </row>
    <row r="251" spans="2:11" ht="21" x14ac:dyDescent="0.5">
      <c r="B251" s="48" t="s">
        <v>61</v>
      </c>
      <c r="C251" s="12"/>
    </row>
    <row r="252" spans="2:11" x14ac:dyDescent="0.35">
      <c r="B252" s="46"/>
      <c r="C252" s="33"/>
      <c r="D252" s="33"/>
      <c r="E252" s="46"/>
      <c r="F252" s="33"/>
      <c r="G252" s="33"/>
      <c r="H252" s="33"/>
      <c r="I252" s="33"/>
      <c r="J252" s="33"/>
    </row>
    <row r="253" spans="2:11" x14ac:dyDescent="0.35">
      <c r="B253" s="47"/>
      <c r="C253" s="47"/>
      <c r="D253" s="47"/>
      <c r="E253" s="47"/>
      <c r="F253" s="47"/>
      <c r="G253" s="47"/>
      <c r="H253" s="47"/>
      <c r="I253" s="47"/>
      <c r="J253" s="47"/>
    </row>
    <row r="254" spans="2:11" x14ac:dyDescent="0.35">
      <c r="B254" s="44" t="s">
        <v>0</v>
      </c>
      <c r="C254" s="44" t="s">
        <v>52</v>
      </c>
      <c r="D254" s="44" t="s">
        <v>53</v>
      </c>
      <c r="E254" s="44" t="s">
        <v>54</v>
      </c>
      <c r="F254" s="44" t="s">
        <v>55</v>
      </c>
      <c r="G254" s="44" t="s">
        <v>56</v>
      </c>
      <c r="H254" s="44" t="s">
        <v>57</v>
      </c>
      <c r="I254" s="44" t="s">
        <v>43</v>
      </c>
      <c r="J254" s="44" t="s">
        <v>49</v>
      </c>
      <c r="K254" s="44" t="s">
        <v>48</v>
      </c>
    </row>
    <row r="255" spans="2:11" x14ac:dyDescent="0.35">
      <c r="B255" s="4">
        <v>0</v>
      </c>
      <c r="C255" s="4">
        <f>1000+100*$C$15+10*$C$16+$C$17</f>
        <v>1236</v>
      </c>
      <c r="D255" s="4">
        <f>1000+100*$C$12+10*$C$13+$C$14</f>
        <v>2428</v>
      </c>
      <c r="E255" s="4"/>
      <c r="F255" s="4"/>
      <c r="G255" s="4"/>
      <c r="H255" s="4"/>
      <c r="I255" s="4">
        <v>8.1464784590185857E-3</v>
      </c>
      <c r="J255" s="4">
        <v>8.3885180728774499E-3</v>
      </c>
      <c r="K255" s="4"/>
    </row>
    <row r="256" spans="2:11" x14ac:dyDescent="0.35">
      <c r="B256" s="4">
        <v>1</v>
      </c>
      <c r="C256" s="4">
        <v>1239.7799170885712</v>
      </c>
      <c r="D256" s="4">
        <v>2418.2739261076404</v>
      </c>
      <c r="E256" s="4">
        <f t="shared" ref="E256:E303" si="20">C256-C255</f>
        <v>3.7799170885712101</v>
      </c>
      <c r="F256" s="4">
        <f t="shared" ref="F256:F303" si="21">D256-D255</f>
        <v>-9.7260738923596364</v>
      </c>
      <c r="G256" s="4">
        <f>($C$9/1000)*(E256^2+F256^2)</f>
        <v>1.3066114386733487</v>
      </c>
      <c r="H256" s="4">
        <f t="shared" ref="H256:H303" si="22">C256*J256-D256*I256-G256</f>
        <v>-7.7362860722934155</v>
      </c>
      <c r="I256" s="4">
        <v>6.9766443915731209E-3</v>
      </c>
      <c r="J256" s="4">
        <v>8.4222711195122077E-3</v>
      </c>
      <c r="K256" s="13">
        <f t="shared" ref="K256:K303" si="23">H256/(1+$C$19)^B256</f>
        <v>-7.6596891804885301</v>
      </c>
    </row>
    <row r="257" spans="2:11" x14ac:dyDescent="0.35">
      <c r="B257" s="4">
        <v>2</v>
      </c>
      <c r="C257" s="4">
        <v>1245.5392467125967</v>
      </c>
      <c r="D257" s="4">
        <v>2410.9261982671205</v>
      </c>
      <c r="E257" s="4">
        <f t="shared" si="20"/>
        <v>5.7593296240254404</v>
      </c>
      <c r="F257" s="4">
        <f t="shared" si="21"/>
        <v>-7.3477278405198376</v>
      </c>
      <c r="G257" s="4">
        <f t="shared" ref="G257:G303" si="24">$C$9/1000*(E257^2+F257^2)</f>
        <v>1.0459077856383279</v>
      </c>
      <c r="H257" s="4">
        <f t="shared" si="22"/>
        <v>-12.43279351744386</v>
      </c>
      <c r="I257" s="4">
        <v>8.9936287742698757E-3</v>
      </c>
      <c r="J257" s="4">
        <v>8.2663709913161042E-3</v>
      </c>
      <c r="K257" s="13">
        <f t="shared" si="23"/>
        <v>-12.187818368242192</v>
      </c>
    </row>
    <row r="258" spans="2:11" x14ac:dyDescent="0.35">
      <c r="B258" s="4">
        <v>3</v>
      </c>
      <c r="C258" s="4">
        <v>1251.807476577676</v>
      </c>
      <c r="D258" s="4">
        <v>2403.8692090650243</v>
      </c>
      <c r="E258" s="4">
        <f t="shared" si="20"/>
        <v>6.26822986507932</v>
      </c>
      <c r="F258" s="4">
        <f t="shared" si="21"/>
        <v>-7.056989202096247</v>
      </c>
      <c r="G258" s="4">
        <f t="shared" si="24"/>
        <v>1.069101626879704</v>
      </c>
      <c r="H258" s="4">
        <f t="shared" si="22"/>
        <v>-8.0804564626486446</v>
      </c>
      <c r="I258" s="4">
        <v>7.2348658063515021E-3</v>
      </c>
      <c r="J258" s="4">
        <v>8.2922625899436563E-3</v>
      </c>
      <c r="K258" s="13">
        <f t="shared" si="23"/>
        <v>-7.8428114334050392</v>
      </c>
    </row>
    <row r="259" spans="2:11" x14ac:dyDescent="0.35">
      <c r="B259" s="4">
        <v>4</v>
      </c>
      <c r="C259" s="4">
        <v>1257.3307150527528</v>
      </c>
      <c r="D259" s="4">
        <v>2396.369689416963</v>
      </c>
      <c r="E259" s="4">
        <f t="shared" si="20"/>
        <v>5.5232384750768233</v>
      </c>
      <c r="F259" s="4">
        <f t="shared" si="21"/>
        <v>-7.4995196480613231</v>
      </c>
      <c r="G259" s="4">
        <f t="shared" si="24"/>
        <v>1.0409874984507215</v>
      </c>
      <c r="H259" s="4">
        <f t="shared" si="22"/>
        <v>-9.9757584183947188</v>
      </c>
      <c r="I259" s="4">
        <v>8.1091875001816846E-3</v>
      </c>
      <c r="J259" s="4">
        <v>8.3493070562981175E-3</v>
      </c>
      <c r="K259" s="13">
        <f t="shared" si="23"/>
        <v>-9.5865077613863114</v>
      </c>
    </row>
    <row r="260" spans="2:11" x14ac:dyDescent="0.35">
      <c r="B260" s="4">
        <v>5</v>
      </c>
      <c r="C260" s="4">
        <v>1262.5184570171953</v>
      </c>
      <c r="D260" s="4">
        <v>2389.4056482707479</v>
      </c>
      <c r="E260" s="4">
        <f t="shared" si="20"/>
        <v>5.1877419644424663</v>
      </c>
      <c r="F260" s="4">
        <f t="shared" si="21"/>
        <v>-6.9640411462150951</v>
      </c>
      <c r="G260" s="4">
        <f t="shared" si="24"/>
        <v>0.90492642930977085</v>
      </c>
      <c r="H260" s="4">
        <f t="shared" si="22"/>
        <v>-10.582810895044217</v>
      </c>
      <c r="I260" s="4">
        <v>8.4847863970171373E-3</v>
      </c>
      <c r="J260" s="4">
        <v>8.3925205344738962E-3</v>
      </c>
      <c r="K260" s="13">
        <f t="shared" si="23"/>
        <v>-10.069181445065439</v>
      </c>
    </row>
    <row r="261" spans="2:11" x14ac:dyDescent="0.35">
      <c r="B261" s="4">
        <v>6</v>
      </c>
      <c r="C261" s="4">
        <v>1265.4781304918624</v>
      </c>
      <c r="D261" s="4">
        <v>2381.4283200539021</v>
      </c>
      <c r="E261" s="4">
        <f t="shared" si="20"/>
        <v>2.95967347466717</v>
      </c>
      <c r="F261" s="4">
        <f t="shared" si="21"/>
        <v>-7.9773282168457627</v>
      </c>
      <c r="G261" s="4">
        <f t="shared" si="24"/>
        <v>0.8687691906711843</v>
      </c>
      <c r="H261" s="4">
        <f t="shared" si="22"/>
        <v>-8.2804547869312159</v>
      </c>
      <c r="I261" s="4">
        <v>7.5101672591710248E-3</v>
      </c>
      <c r="J261" s="4">
        <v>8.2761125227827758E-3</v>
      </c>
      <c r="K261" s="13">
        <f t="shared" si="23"/>
        <v>-7.8005629777664387</v>
      </c>
    </row>
    <row r="262" spans="2:11" x14ac:dyDescent="0.35">
      <c r="B262" s="4">
        <v>7</v>
      </c>
      <c r="C262" s="4">
        <v>1267.1961009924946</v>
      </c>
      <c r="D262" s="4">
        <v>2373.1634587887138</v>
      </c>
      <c r="E262" s="4">
        <f t="shared" si="20"/>
        <v>1.717970500632191</v>
      </c>
      <c r="F262" s="4">
        <f t="shared" si="21"/>
        <v>-8.2648612651883013</v>
      </c>
      <c r="G262" s="4">
        <f t="shared" si="24"/>
        <v>0.85511225248622869</v>
      </c>
      <c r="H262" s="4">
        <f t="shared" si="22"/>
        <v>-9.5363156596446021</v>
      </c>
      <c r="I262" s="4">
        <v>8.1456492115833772E-3</v>
      </c>
      <c r="J262" s="4">
        <v>8.4041875141039994E-3</v>
      </c>
      <c r="K262" s="13">
        <f t="shared" si="23"/>
        <v>-8.8946937911369073</v>
      </c>
    </row>
    <row r="263" spans="2:11" x14ac:dyDescent="0.35">
      <c r="B263" s="4">
        <v>8</v>
      </c>
      <c r="C263" s="4">
        <v>1270.8976216541598</v>
      </c>
      <c r="D263" s="4">
        <v>2366.5958495725417</v>
      </c>
      <c r="E263" s="4">
        <f t="shared" si="20"/>
        <v>3.7015206616651994</v>
      </c>
      <c r="F263" s="4">
        <f t="shared" si="21"/>
        <v>-6.567609216172059</v>
      </c>
      <c r="G263" s="4">
        <f t="shared" si="24"/>
        <v>0.68201695230099046</v>
      </c>
      <c r="H263" s="4">
        <f t="shared" si="22"/>
        <v>-12.292108837224689</v>
      </c>
      <c r="I263" s="4">
        <v>9.4017216204113786E-3</v>
      </c>
      <c r="J263" s="4">
        <v>8.3720224977127892E-3</v>
      </c>
      <c r="K263" s="13">
        <f t="shared" si="23"/>
        <v>-11.351556280103562</v>
      </c>
    </row>
    <row r="264" spans="2:11" x14ac:dyDescent="0.35">
      <c r="B264" s="4">
        <v>9</v>
      </c>
      <c r="C264" s="4">
        <v>1274.2462289874604</v>
      </c>
      <c r="D264" s="4">
        <v>2360.1792938545359</v>
      </c>
      <c r="E264" s="4">
        <f t="shared" si="20"/>
        <v>3.3486073333006061</v>
      </c>
      <c r="F264" s="4">
        <f t="shared" si="21"/>
        <v>-6.4165557180058386</v>
      </c>
      <c r="G264" s="4">
        <f t="shared" si="24"/>
        <v>0.62862430025889615</v>
      </c>
      <c r="H264" s="4">
        <f t="shared" si="22"/>
        <v>-11.071806026535883</v>
      </c>
      <c r="I264" s="4">
        <v>8.9246175090001954E-3</v>
      </c>
      <c r="J264" s="4">
        <v>8.3347436958680892E-3</v>
      </c>
      <c r="K264" s="13">
        <f t="shared" si="23"/>
        <v>-10.123393176321228</v>
      </c>
    </row>
    <row r="265" spans="2:11" x14ac:dyDescent="0.35">
      <c r="B265" s="4">
        <v>10</v>
      </c>
      <c r="C265" s="4">
        <v>1278.4694395935639</v>
      </c>
      <c r="D265" s="4">
        <v>2354.482043905311</v>
      </c>
      <c r="E265" s="4">
        <f t="shared" si="20"/>
        <v>4.2232106061035211</v>
      </c>
      <c r="F265" s="4">
        <f t="shared" si="21"/>
        <v>-5.6972499492248971</v>
      </c>
      <c r="G265" s="4">
        <f t="shared" si="24"/>
        <v>0.60352997768938044</v>
      </c>
      <c r="H265" s="4">
        <f t="shared" si="22"/>
        <v>-9.5215377721488998</v>
      </c>
      <c r="I265" s="4">
        <v>8.3558920896026918E-3</v>
      </c>
      <c r="J265" s="4">
        <v>8.4130208812342056E-3</v>
      </c>
      <c r="K265" s="13">
        <f t="shared" si="23"/>
        <v>-8.6197239337428879</v>
      </c>
    </row>
    <row r="266" spans="2:11" x14ac:dyDescent="0.35">
      <c r="B266" s="4">
        <v>11</v>
      </c>
      <c r="C266" s="4">
        <v>1283.8696023476073</v>
      </c>
      <c r="D266" s="4">
        <v>2349.2709868941106</v>
      </c>
      <c r="E266" s="4">
        <f t="shared" si="20"/>
        <v>5.4001627540433219</v>
      </c>
      <c r="F266" s="4">
        <f t="shared" si="21"/>
        <v>-5.2110570112004098</v>
      </c>
      <c r="G266" s="4">
        <f t="shared" si="24"/>
        <v>0.67580247532965243</v>
      </c>
      <c r="H266" s="4">
        <f t="shared" si="22"/>
        <v>-6.5420798886298801</v>
      </c>
      <c r="I266" s="4">
        <v>7.0426950573806288E-3</v>
      </c>
      <c r="J266" s="4">
        <v>8.317761971324656E-3</v>
      </c>
      <c r="K266" s="13">
        <f t="shared" si="23"/>
        <v>-5.8638213660752037</v>
      </c>
    </row>
    <row r="267" spans="2:11" x14ac:dyDescent="0.35">
      <c r="B267" s="4">
        <v>12</v>
      </c>
      <c r="C267" s="4">
        <v>1287.1474774141134</v>
      </c>
      <c r="D267" s="4">
        <v>2341.7484533402749</v>
      </c>
      <c r="E267" s="4">
        <f t="shared" si="20"/>
        <v>3.2778750665061125</v>
      </c>
      <c r="F267" s="4">
        <f t="shared" si="21"/>
        <v>-7.5225335538357285</v>
      </c>
      <c r="G267" s="4">
        <f t="shared" si="24"/>
        <v>0.80799571224248212</v>
      </c>
      <c r="H267" s="4">
        <f t="shared" si="22"/>
        <v>-7.1081480206830658</v>
      </c>
      <c r="I267" s="4">
        <v>7.3273424993912069E-3</v>
      </c>
      <c r="J267" s="4">
        <v>8.4362055220108187E-3</v>
      </c>
      <c r="K267" s="13">
        <f t="shared" si="23"/>
        <v>-6.3081204540252225</v>
      </c>
    </row>
    <row r="268" spans="2:11" x14ac:dyDescent="0.35">
      <c r="B268" s="4">
        <v>13</v>
      </c>
      <c r="C268" s="4">
        <v>1292.1923207583138</v>
      </c>
      <c r="D268" s="4">
        <v>2334.3509388360567</v>
      </c>
      <c r="E268" s="4">
        <f t="shared" si="20"/>
        <v>5.0448433442004443</v>
      </c>
      <c r="F268" s="4">
        <f t="shared" si="21"/>
        <v>-7.3975145042181794</v>
      </c>
      <c r="G268" s="4">
        <f t="shared" si="24"/>
        <v>0.96208398249170235</v>
      </c>
      <c r="H268" s="4">
        <f t="shared" si="22"/>
        <v>-7.463724580221486</v>
      </c>
      <c r="I268" s="4">
        <v>7.4196358500559874E-3</v>
      </c>
      <c r="J268" s="4">
        <v>8.3721232055622933E-3</v>
      </c>
      <c r="K268" s="13">
        <f t="shared" si="23"/>
        <v>-6.558095639910932</v>
      </c>
    </row>
    <row r="269" spans="2:11" x14ac:dyDescent="0.35">
      <c r="B269" s="4">
        <v>14</v>
      </c>
      <c r="C269" s="4">
        <v>1298.4943668411577</v>
      </c>
      <c r="D269" s="4">
        <v>2328.6087629080712</v>
      </c>
      <c r="E269" s="4">
        <f t="shared" si="20"/>
        <v>6.3020460828438445</v>
      </c>
      <c r="F269" s="4">
        <f t="shared" si="21"/>
        <v>-5.7421759279854996</v>
      </c>
      <c r="G269" s="4">
        <f t="shared" si="24"/>
        <v>0.87226043061868308</v>
      </c>
      <c r="H269" s="4">
        <f t="shared" si="22"/>
        <v>-10.885218636254168</v>
      </c>
      <c r="I269" s="4">
        <v>8.9075355119805182E-3</v>
      </c>
      <c r="J269" s="4">
        <v>8.2628059985951907E-3</v>
      </c>
      <c r="K269" s="13">
        <f t="shared" si="23"/>
        <v>-9.469737129286905</v>
      </c>
    </row>
    <row r="270" spans="2:11" x14ac:dyDescent="0.35">
      <c r="B270" s="4">
        <v>15</v>
      </c>
      <c r="C270" s="4">
        <v>1303.3001653623735</v>
      </c>
      <c r="D270" s="4">
        <v>2321.9123706922246</v>
      </c>
      <c r="E270" s="4">
        <f t="shared" si="20"/>
        <v>4.8057985212158201</v>
      </c>
      <c r="F270" s="4">
        <f t="shared" si="21"/>
        <v>-6.6963922158465721</v>
      </c>
      <c r="G270" s="4">
        <f t="shared" si="24"/>
        <v>0.81524841761964872</v>
      </c>
      <c r="H270" s="4">
        <f t="shared" si="22"/>
        <v>-7.5071921245126179</v>
      </c>
      <c r="I270" s="4">
        <v>7.5505384284530741E-3</v>
      </c>
      <c r="J270" s="4">
        <v>8.3171514618087528E-3</v>
      </c>
      <c r="K270" s="13">
        <f t="shared" si="23"/>
        <v>-6.4663159938846864</v>
      </c>
    </row>
    <row r="271" spans="2:11" x14ac:dyDescent="0.35">
      <c r="B271" s="4">
        <v>16</v>
      </c>
      <c r="C271" s="4">
        <v>1307.8125839885215</v>
      </c>
      <c r="D271" s="4">
        <v>2313.7655645961972</v>
      </c>
      <c r="E271" s="4">
        <f t="shared" si="20"/>
        <v>4.512418626148019</v>
      </c>
      <c r="F271" s="4">
        <f t="shared" si="21"/>
        <v>-8.146806096027376</v>
      </c>
      <c r="G271" s="4">
        <f t="shared" si="24"/>
        <v>1.0407884570865169</v>
      </c>
      <c r="H271" s="4">
        <f t="shared" si="22"/>
        <v>-10.817208034138616</v>
      </c>
      <c r="I271" s="4">
        <v>8.9243463038232804E-3</v>
      </c>
      <c r="J271" s="4">
        <v>8.313443164851048E-3</v>
      </c>
      <c r="K271" s="13">
        <f t="shared" si="23"/>
        <v>-9.225145009222393</v>
      </c>
    </row>
    <row r="272" spans="2:11" x14ac:dyDescent="0.35">
      <c r="B272" s="4">
        <v>17</v>
      </c>
      <c r="C272" s="4">
        <v>1313.3612694181365</v>
      </c>
      <c r="D272" s="4">
        <v>2306.0542776666448</v>
      </c>
      <c r="E272" s="4">
        <f t="shared" si="20"/>
        <v>5.5486854296150341</v>
      </c>
      <c r="F272" s="4">
        <f t="shared" si="21"/>
        <v>-7.7112869295524433</v>
      </c>
      <c r="G272" s="4">
        <f t="shared" si="24"/>
        <v>1.0830222732805024</v>
      </c>
      <c r="H272" s="4">
        <f t="shared" si="22"/>
        <v>-6.8428888254868578</v>
      </c>
      <c r="I272" s="4">
        <v>7.2496377777958136E-3</v>
      </c>
      <c r="J272" s="4">
        <v>8.3436232756187775E-3</v>
      </c>
      <c r="K272" s="13">
        <f t="shared" si="23"/>
        <v>-5.7779812725635589</v>
      </c>
    </row>
    <row r="273" spans="2:11" x14ac:dyDescent="0.35">
      <c r="B273" s="4">
        <v>18</v>
      </c>
      <c r="C273" s="4">
        <v>1317.7018246477865</v>
      </c>
      <c r="D273" s="4">
        <v>2298.3326969115496</v>
      </c>
      <c r="E273" s="4">
        <f t="shared" si="20"/>
        <v>4.3405552296499081</v>
      </c>
      <c r="F273" s="4">
        <f t="shared" si="21"/>
        <v>-7.7215807550951467</v>
      </c>
      <c r="G273" s="4">
        <f t="shared" si="24"/>
        <v>0.9415587487091629</v>
      </c>
      <c r="H273" s="4">
        <f t="shared" si="22"/>
        <v>-10.924526175385157</v>
      </c>
      <c r="I273" s="4">
        <v>9.1535909784771601E-3</v>
      </c>
      <c r="J273" s="4">
        <v>8.3896294340091628E-3</v>
      </c>
      <c r="K273" s="13">
        <f t="shared" si="23"/>
        <v>-9.1330930319555961</v>
      </c>
    </row>
    <row r="274" spans="2:11" x14ac:dyDescent="0.35">
      <c r="B274" s="4">
        <v>19</v>
      </c>
      <c r="C274" s="4">
        <v>1324.0512123248434</v>
      </c>
      <c r="D274" s="4">
        <v>2292.5092438424331</v>
      </c>
      <c r="E274" s="4">
        <f t="shared" si="20"/>
        <v>6.3493876770569386</v>
      </c>
      <c r="F274" s="4">
        <f t="shared" si="21"/>
        <v>-5.8234530691165673</v>
      </c>
      <c r="G274" s="4">
        <f t="shared" si="24"/>
        <v>0.89072795426118823</v>
      </c>
      <c r="H274" s="4">
        <f t="shared" si="22"/>
        <v>-8.6052609614589723</v>
      </c>
      <c r="I274" s="4">
        <v>8.1619974169027734E-3</v>
      </c>
      <c r="J274" s="4">
        <v>8.3055107060102853E-3</v>
      </c>
      <c r="K274" s="13">
        <f t="shared" si="23"/>
        <v>-7.1229179771408306</v>
      </c>
    </row>
    <row r="275" spans="2:11" x14ac:dyDescent="0.35">
      <c r="B275" s="4">
        <v>20</v>
      </c>
      <c r="C275" s="4">
        <v>1330.910087088266</v>
      </c>
      <c r="D275" s="4">
        <v>2286.1617030348261</v>
      </c>
      <c r="E275" s="4">
        <f t="shared" si="20"/>
        <v>6.8588747634225911</v>
      </c>
      <c r="F275" s="4">
        <f t="shared" si="21"/>
        <v>-6.3475408076069471</v>
      </c>
      <c r="G275" s="4">
        <f t="shared" si="24"/>
        <v>1.048025247894609</v>
      </c>
      <c r="H275" s="4">
        <f t="shared" si="22"/>
        <v>-8.8735474099760872</v>
      </c>
      <c r="I275" s="4">
        <v>8.2802636619799981E-3</v>
      </c>
      <c r="J275" s="4">
        <v>8.343538470928764E-3</v>
      </c>
      <c r="K275" s="13">
        <f t="shared" si="23"/>
        <v>-7.2722667121217324</v>
      </c>
    </row>
    <row r="276" spans="2:11" x14ac:dyDescent="0.35">
      <c r="B276" s="4">
        <v>21</v>
      </c>
      <c r="C276" s="4">
        <v>1337.7697168026759</v>
      </c>
      <c r="D276" s="4">
        <v>2277.699749403846</v>
      </c>
      <c r="E276" s="4">
        <f t="shared" si="20"/>
        <v>6.8596297144099481</v>
      </c>
      <c r="F276" s="4">
        <f t="shared" si="21"/>
        <v>-8.4619536309801333</v>
      </c>
      <c r="G276" s="4">
        <f t="shared" si="24"/>
        <v>1.4239101488600852</v>
      </c>
      <c r="H276" s="4">
        <f t="shared" si="22"/>
        <v>-11.837018356743345</v>
      </c>
      <c r="I276" s="4">
        <v>9.4425942257971435E-3</v>
      </c>
      <c r="J276" s="4">
        <v>8.2931211213637668E-3</v>
      </c>
      <c r="K276" s="13">
        <f t="shared" si="23"/>
        <v>-9.6049138015347211</v>
      </c>
    </row>
    <row r="277" spans="2:11" x14ac:dyDescent="0.35">
      <c r="B277" s="4">
        <v>22</v>
      </c>
      <c r="C277" s="4">
        <v>1343.9973091459469</v>
      </c>
      <c r="D277" s="4">
        <v>2270.4054388711002</v>
      </c>
      <c r="E277" s="4">
        <f t="shared" si="20"/>
        <v>6.2275923432709988</v>
      </c>
      <c r="F277" s="4">
        <f t="shared" si="21"/>
        <v>-7.2943105327458397</v>
      </c>
      <c r="G277" s="4">
        <f t="shared" si="24"/>
        <v>1.1038784705051337</v>
      </c>
      <c r="H277" s="4">
        <f t="shared" si="22"/>
        <v>-11.037034197012071</v>
      </c>
      <c r="I277" s="4">
        <v>9.3668443381936528E-3</v>
      </c>
      <c r="J277" s="4">
        <v>8.4325902491492206E-3</v>
      </c>
      <c r="K277" s="13">
        <f t="shared" si="23"/>
        <v>-8.8671114058277354</v>
      </c>
    </row>
    <row r="278" spans="2:11" x14ac:dyDescent="0.35">
      <c r="B278" s="4">
        <v>23</v>
      </c>
      <c r="C278" s="4">
        <v>1349.9783513121995</v>
      </c>
      <c r="D278" s="4">
        <v>2261.5174625612685</v>
      </c>
      <c r="E278" s="4">
        <f t="shared" si="20"/>
        <v>5.9810421662525641</v>
      </c>
      <c r="F278" s="4">
        <f t="shared" si="21"/>
        <v>-8.8879763098316289</v>
      </c>
      <c r="G278" s="4">
        <f t="shared" si="24"/>
        <v>1.3772278593434331</v>
      </c>
      <c r="H278" s="4">
        <f t="shared" si="22"/>
        <v>-8.9459758750870559</v>
      </c>
      <c r="I278" s="4">
        <v>8.2941273841111336E-3</v>
      </c>
      <c r="J278" s="4">
        <v>8.2879594989474191E-3</v>
      </c>
      <c r="K278" s="13">
        <f t="shared" si="23"/>
        <v>-7.1160030517280335</v>
      </c>
    </row>
    <row r="279" spans="2:11" x14ac:dyDescent="0.35">
      <c r="B279" s="4">
        <v>24</v>
      </c>
      <c r="C279" s="4">
        <v>1357.2836993409096</v>
      </c>
      <c r="D279" s="4">
        <v>2252.563118798962</v>
      </c>
      <c r="E279" s="4">
        <f t="shared" si="20"/>
        <v>7.3053480287101138</v>
      </c>
      <c r="F279" s="4">
        <f t="shared" si="21"/>
        <v>-8.9543437623065074</v>
      </c>
      <c r="G279" s="4">
        <f t="shared" si="24"/>
        <v>1.6025805844096346</v>
      </c>
      <c r="H279" s="4">
        <f t="shared" si="22"/>
        <v>-10.816381093195181</v>
      </c>
      <c r="I279" s="4">
        <v>9.0753000188644496E-3</v>
      </c>
      <c r="J279" s="4">
        <v>8.27305714435142E-3</v>
      </c>
      <c r="K279" s="13">
        <f t="shared" si="23"/>
        <v>-8.5186153703068843</v>
      </c>
    </row>
    <row r="280" spans="2:11" x14ac:dyDescent="0.35">
      <c r="B280" s="4">
        <v>25</v>
      </c>
      <c r="C280" s="4">
        <v>1362.4910586470783</v>
      </c>
      <c r="D280" s="4">
        <v>2244.7484560420125</v>
      </c>
      <c r="E280" s="4">
        <f t="shared" si="20"/>
        <v>5.2073593061686552</v>
      </c>
      <c r="F280" s="4">
        <f t="shared" si="21"/>
        <v>-7.814662756949474</v>
      </c>
      <c r="G280" s="4">
        <f t="shared" si="24"/>
        <v>1.0582265393807335</v>
      </c>
      <c r="H280" s="4">
        <f t="shared" si="22"/>
        <v>-6.2847239036137896</v>
      </c>
      <c r="I280" s="4">
        <v>7.3327112684448128E-3</v>
      </c>
      <c r="J280" s="4">
        <v>8.2448944254834237E-3</v>
      </c>
      <c r="K280" s="13">
        <f t="shared" si="23"/>
        <v>-4.9006293729667361</v>
      </c>
    </row>
    <row r="281" spans="2:11" x14ac:dyDescent="0.35">
      <c r="B281" s="4">
        <v>26</v>
      </c>
      <c r="C281" s="4">
        <v>1368.0497684039985</v>
      </c>
      <c r="D281" s="4">
        <v>2235.9704385602427</v>
      </c>
      <c r="E281" s="4">
        <f t="shared" si="20"/>
        <v>5.5587097569202797</v>
      </c>
      <c r="F281" s="4">
        <f t="shared" si="21"/>
        <v>-8.7780174817698935</v>
      </c>
      <c r="G281" s="4">
        <f t="shared" si="24"/>
        <v>1.295434140863263</v>
      </c>
      <c r="H281" s="4">
        <f t="shared" si="22"/>
        <v>-9.5707416750799599</v>
      </c>
      <c r="I281" s="4">
        <v>8.8319726828729773E-3</v>
      </c>
      <c r="J281" s="4">
        <v>8.3861878155523858E-3</v>
      </c>
      <c r="K281" s="13">
        <f t="shared" si="23"/>
        <v>-7.3890716180918945</v>
      </c>
    </row>
    <row r="282" spans="2:11" x14ac:dyDescent="0.35">
      <c r="B282" s="4">
        <v>27</v>
      </c>
      <c r="C282" s="4">
        <v>1374.7139861339717</v>
      </c>
      <c r="D282" s="4">
        <v>2228.8728896527705</v>
      </c>
      <c r="E282" s="4">
        <f t="shared" si="20"/>
        <v>6.6642177299731884</v>
      </c>
      <c r="F282" s="4">
        <f t="shared" si="21"/>
        <v>-7.0975489074721736</v>
      </c>
      <c r="G282" s="4">
        <f t="shared" si="24"/>
        <v>1.1374439813573813</v>
      </c>
      <c r="H282" s="4">
        <f t="shared" si="22"/>
        <v>-10.313429778831228</v>
      </c>
      <c r="I282" s="4">
        <v>9.30258571774863E-3</v>
      </c>
      <c r="J282" s="4">
        <v>8.4077818579498548E-3</v>
      </c>
      <c r="K282" s="13">
        <f t="shared" si="23"/>
        <v>-7.8836261940642567</v>
      </c>
    </row>
    <row r="283" spans="2:11" x14ac:dyDescent="0.35">
      <c r="B283" s="4">
        <v>28</v>
      </c>
      <c r="C283" s="4">
        <v>1380.0955351412654</v>
      </c>
      <c r="D283" s="4">
        <v>2220.9848542733189</v>
      </c>
      <c r="E283" s="4">
        <f t="shared" si="20"/>
        <v>5.3815490072936427</v>
      </c>
      <c r="F283" s="4">
        <f t="shared" si="21"/>
        <v>-7.8880353794515941</v>
      </c>
      <c r="G283" s="4">
        <f t="shared" si="24"/>
        <v>1.0941860623845991</v>
      </c>
      <c r="H283" s="4">
        <f t="shared" si="22"/>
        <v>-6.0454652093295316</v>
      </c>
      <c r="I283" s="4">
        <v>7.4439486882020151E-3</v>
      </c>
      <c r="J283" s="4">
        <v>8.3918959598358531E-3</v>
      </c>
      <c r="K283" s="13">
        <f t="shared" si="23"/>
        <v>-4.5754230981547881</v>
      </c>
    </row>
    <row r="284" spans="2:11" x14ac:dyDescent="0.35">
      <c r="B284" s="4">
        <v>29</v>
      </c>
      <c r="C284" s="4">
        <v>1386.2228396306434</v>
      </c>
      <c r="D284" s="4">
        <v>2213.1574845225337</v>
      </c>
      <c r="E284" s="4">
        <f t="shared" si="20"/>
        <v>6.1273044893780479</v>
      </c>
      <c r="F284" s="4">
        <f t="shared" si="21"/>
        <v>-7.8273697507852376</v>
      </c>
      <c r="G284" s="4">
        <f t="shared" si="24"/>
        <v>1.1857389302527215</v>
      </c>
      <c r="H284" s="4">
        <f t="shared" si="22"/>
        <v>-5.040789165969418</v>
      </c>
      <c r="I284" s="4">
        <v>7.0210623931257965E-3</v>
      </c>
      <c r="J284" s="4">
        <v>8.428418732476262E-3</v>
      </c>
      <c r="K284" s="13">
        <f t="shared" si="23"/>
        <v>-3.7772757760254119</v>
      </c>
    </row>
    <row r="285" spans="2:11" x14ac:dyDescent="0.35">
      <c r="B285" s="4">
        <v>30</v>
      </c>
      <c r="C285" s="4">
        <v>1391.9809805398118</v>
      </c>
      <c r="D285" s="4">
        <v>2205.4327385144265</v>
      </c>
      <c r="E285" s="4">
        <f t="shared" si="20"/>
        <v>5.7581409091683327</v>
      </c>
      <c r="F285" s="4">
        <f t="shared" si="21"/>
        <v>-7.724746008107104</v>
      </c>
      <c r="G285" s="4">
        <f t="shared" si="24"/>
        <v>1.1139346514352546</v>
      </c>
      <c r="H285" s="4">
        <f t="shared" si="22"/>
        <v>-5.3319848665705969</v>
      </c>
      <c r="I285" s="4">
        <v>7.1188486910807505E-3</v>
      </c>
      <c r="J285" s="4">
        <v>8.2487418357195877E-3</v>
      </c>
      <c r="K285" s="13">
        <f t="shared" si="23"/>
        <v>-3.9559217698028459</v>
      </c>
    </row>
    <row r="286" spans="2:11" x14ac:dyDescent="0.35">
      <c r="B286" s="4">
        <v>31</v>
      </c>
      <c r="C286" s="4">
        <v>1397.7614758560098</v>
      </c>
      <c r="D286" s="4">
        <v>2198.0441629254947</v>
      </c>
      <c r="E286" s="4">
        <f t="shared" si="20"/>
        <v>5.7804953161980848</v>
      </c>
      <c r="F286" s="4">
        <f t="shared" si="21"/>
        <v>-7.3885755889318716</v>
      </c>
      <c r="G286" s="4">
        <f t="shared" si="24"/>
        <v>1.0560621040073754</v>
      </c>
      <c r="H286" s="4">
        <f t="shared" si="22"/>
        <v>-5.5263644777120327</v>
      </c>
      <c r="I286" s="4">
        <v>7.4000509821757297E-3</v>
      </c>
      <c r="J286" s="4">
        <v>8.4387334296748603E-3</v>
      </c>
      <c r="K286" s="13">
        <f t="shared" si="23"/>
        <v>-4.0595410475833935</v>
      </c>
    </row>
    <row r="287" spans="2:11" x14ac:dyDescent="0.35">
      <c r="B287" s="4">
        <v>32</v>
      </c>
      <c r="C287" s="4">
        <v>1401.9537005774191</v>
      </c>
      <c r="D287" s="4">
        <v>2190.6870664020635</v>
      </c>
      <c r="E287" s="4">
        <f t="shared" si="20"/>
        <v>4.1922247214092749</v>
      </c>
      <c r="F287" s="4">
        <f t="shared" si="21"/>
        <v>-7.3570965234312098</v>
      </c>
      <c r="G287" s="4">
        <f t="shared" si="24"/>
        <v>0.86041940843854392</v>
      </c>
      <c r="H287" s="4">
        <f t="shared" si="22"/>
        <v>-8.4930431824770647</v>
      </c>
      <c r="I287" s="4">
        <v>8.8081123452705447E-3</v>
      </c>
      <c r="J287" s="4">
        <v>8.3192433639986234E-3</v>
      </c>
      <c r="K287" s="13">
        <f t="shared" si="23"/>
        <v>-6.1770251728609207</v>
      </c>
    </row>
    <row r="288" spans="2:11" x14ac:dyDescent="0.35">
      <c r="B288" s="4">
        <v>33</v>
      </c>
      <c r="C288" s="4">
        <v>1408.05724060891</v>
      </c>
      <c r="D288" s="4">
        <v>2183.1055400385267</v>
      </c>
      <c r="E288" s="4">
        <f t="shared" si="20"/>
        <v>6.1035400314908657</v>
      </c>
      <c r="F288" s="4">
        <f t="shared" si="21"/>
        <v>-7.5815263635367955</v>
      </c>
      <c r="G288" s="4">
        <f t="shared" si="24"/>
        <v>1.1367929150041798</v>
      </c>
      <c r="H288" s="4">
        <f t="shared" si="22"/>
        <v>-8.2291169830233706</v>
      </c>
      <c r="I288" s="4">
        <v>8.6080077441657681E-3</v>
      </c>
      <c r="J288" s="4">
        <v>8.3092256405031279E-3</v>
      </c>
      <c r="K288" s="13">
        <f t="shared" si="23"/>
        <v>-5.9258124401085448</v>
      </c>
    </row>
    <row r="289" spans="2:11" x14ac:dyDescent="0.35">
      <c r="B289" s="4">
        <v>34</v>
      </c>
      <c r="C289" s="4">
        <v>1412.4395060344766</v>
      </c>
      <c r="D289" s="4">
        <v>2177.7277206344329</v>
      </c>
      <c r="E289" s="4">
        <f t="shared" si="20"/>
        <v>4.3822654255666293</v>
      </c>
      <c r="F289" s="4">
        <f t="shared" si="21"/>
        <v>-5.3778194040937706</v>
      </c>
      <c r="G289" s="4">
        <f t="shared" si="24"/>
        <v>0.57750230163796967</v>
      </c>
      <c r="H289" s="4">
        <f t="shared" si="22"/>
        <v>-8.1135424718645659</v>
      </c>
      <c r="I289" s="4">
        <v>8.8829003973326798E-3</v>
      </c>
      <c r="J289" s="4">
        <v>8.3603568253571361E-3</v>
      </c>
      <c r="K289" s="13">
        <f t="shared" si="23"/>
        <v>-5.7847394844418414</v>
      </c>
    </row>
    <row r="290" spans="2:11" x14ac:dyDescent="0.35">
      <c r="B290" s="4">
        <v>35</v>
      </c>
      <c r="C290" s="4">
        <v>1417.0794680439535</v>
      </c>
      <c r="D290" s="4">
        <v>2170.8275527799001</v>
      </c>
      <c r="E290" s="4">
        <f t="shared" si="20"/>
        <v>4.6399620094769034</v>
      </c>
      <c r="F290" s="4">
        <f t="shared" si="21"/>
        <v>-6.9001678545328105</v>
      </c>
      <c r="G290" s="4">
        <f t="shared" si="24"/>
        <v>0.82969876644140239</v>
      </c>
      <c r="H290" s="4">
        <f t="shared" si="22"/>
        <v>-8.2105570933038656</v>
      </c>
      <c r="I290" s="4">
        <v>8.8111156671703134E-3</v>
      </c>
      <c r="J290" s="4">
        <v>8.2892700085307851E-3</v>
      </c>
      <c r="K290" s="13">
        <f t="shared" si="23"/>
        <v>-5.7959488348776285</v>
      </c>
    </row>
    <row r="291" spans="2:11" x14ac:dyDescent="0.35">
      <c r="B291" s="4">
        <v>36</v>
      </c>
      <c r="C291" s="4">
        <v>1422.2206219732786</v>
      </c>
      <c r="D291" s="4">
        <v>2166.4979297927212</v>
      </c>
      <c r="E291" s="4">
        <f t="shared" si="20"/>
        <v>5.141153929325128</v>
      </c>
      <c r="F291" s="4">
        <f t="shared" si="21"/>
        <v>-4.3296229871789365</v>
      </c>
      <c r="G291" s="4">
        <f t="shared" si="24"/>
        <v>0.54212518723348146</v>
      </c>
      <c r="H291" s="4">
        <f t="shared" si="22"/>
        <v>-5.3738436149052484</v>
      </c>
      <c r="I291" s="4">
        <v>7.7146610836669573E-3</v>
      </c>
      <c r="J291" s="4">
        <v>8.3545960841569147E-3</v>
      </c>
      <c r="K291" s="13">
        <f t="shared" si="23"/>
        <v>-3.7559133778524165</v>
      </c>
    </row>
    <row r="292" spans="2:11" x14ac:dyDescent="0.35">
      <c r="B292" s="4">
        <v>37</v>
      </c>
      <c r="C292" s="4">
        <v>1425.6781174305129</v>
      </c>
      <c r="D292" s="4">
        <v>2161.1760002394303</v>
      </c>
      <c r="E292" s="4">
        <f t="shared" si="20"/>
        <v>3.4574954572342449</v>
      </c>
      <c r="F292" s="4">
        <f t="shared" si="21"/>
        <v>-5.3219295532908291</v>
      </c>
      <c r="G292" s="4">
        <f t="shared" si="24"/>
        <v>0.48332650808382915</v>
      </c>
      <c r="H292" s="4">
        <f t="shared" si="22"/>
        <v>-4.4252271412460242</v>
      </c>
      <c r="I292" s="4">
        <v>7.2883460051480047E-3</v>
      </c>
      <c r="J292" s="4">
        <v>8.2834250524155863E-3</v>
      </c>
      <c r="K292" s="13">
        <f t="shared" si="23"/>
        <v>-3.0622788681035202</v>
      </c>
    </row>
    <row r="293" spans="2:11" x14ac:dyDescent="0.35">
      <c r="B293" s="4">
        <v>38</v>
      </c>
      <c r="C293" s="4">
        <v>1430.1163551519844</v>
      </c>
      <c r="D293" s="4">
        <v>2158.0233232242617</v>
      </c>
      <c r="E293" s="4">
        <f t="shared" si="20"/>
        <v>4.4382377214715234</v>
      </c>
      <c r="F293" s="4">
        <f t="shared" si="21"/>
        <v>-3.1526770151685923</v>
      </c>
      <c r="G293" s="4">
        <f t="shared" si="24"/>
        <v>0.355647917211181</v>
      </c>
      <c r="H293" s="4">
        <f t="shared" si="22"/>
        <v>-3.635203032894962</v>
      </c>
      <c r="I293" s="4">
        <v>7.0442987697211636E-3</v>
      </c>
      <c r="J293" s="4">
        <v>8.3365286203355392E-3</v>
      </c>
      <c r="K293" s="13">
        <f t="shared" si="23"/>
        <v>-2.4906715975404072</v>
      </c>
    </row>
    <row r="294" spans="2:11" x14ac:dyDescent="0.35">
      <c r="B294" s="4">
        <v>39</v>
      </c>
      <c r="C294" s="4">
        <v>1434.6002087589418</v>
      </c>
      <c r="D294" s="4">
        <v>2155.1736314311252</v>
      </c>
      <c r="E294" s="4">
        <f t="shared" si="20"/>
        <v>4.483853606957382</v>
      </c>
      <c r="F294" s="4">
        <f t="shared" si="21"/>
        <v>-2.8496917931365715</v>
      </c>
      <c r="G294" s="4">
        <f t="shared" si="24"/>
        <v>0.33870823781393583</v>
      </c>
      <c r="H294" s="4">
        <f t="shared" si="22"/>
        <v>-8.1929453466030342</v>
      </c>
      <c r="I294" s="4">
        <v>9.2569901852502003E-3</v>
      </c>
      <c r="J294" s="4">
        <v>8.4317456327035849E-3</v>
      </c>
      <c r="K294" s="13">
        <f t="shared" si="23"/>
        <v>-5.5578456331435282</v>
      </c>
    </row>
    <row r="295" spans="2:11" x14ac:dyDescent="0.35">
      <c r="B295" s="4">
        <v>40</v>
      </c>
      <c r="C295" s="4">
        <v>1438.1692466745421</v>
      </c>
      <c r="D295" s="4">
        <v>2151.7950610494595</v>
      </c>
      <c r="E295" s="4">
        <f t="shared" si="20"/>
        <v>3.5690379156003473</v>
      </c>
      <c r="F295" s="4">
        <f t="shared" si="21"/>
        <v>-3.3785703816656678</v>
      </c>
      <c r="G295" s="4">
        <f t="shared" si="24"/>
        <v>0.28983323360233643</v>
      </c>
      <c r="H295" s="4">
        <f t="shared" si="22"/>
        <v>-7.9577825700024887</v>
      </c>
      <c r="I295" s="4">
        <v>9.1118879338286524E-3</v>
      </c>
      <c r="J295" s="4">
        <v>8.3015028614016068E-3</v>
      </c>
      <c r="K295" s="13">
        <f t="shared" si="23"/>
        <v>-5.344869641511055</v>
      </c>
    </row>
    <row r="296" spans="2:11" x14ac:dyDescent="0.35">
      <c r="B296" s="4">
        <v>41</v>
      </c>
      <c r="C296" s="4">
        <v>1441.670022460612</v>
      </c>
      <c r="D296" s="4">
        <v>2150.2530735466948</v>
      </c>
      <c r="E296" s="4">
        <f t="shared" si="20"/>
        <v>3.5007757860698803</v>
      </c>
      <c r="F296" s="4">
        <f t="shared" si="21"/>
        <v>-1.5419875027646412</v>
      </c>
      <c r="G296" s="4">
        <f t="shared" si="24"/>
        <v>0.17559787875618629</v>
      </c>
      <c r="H296" s="4">
        <f t="shared" si="22"/>
        <v>-8.0434817375036776</v>
      </c>
      <c r="I296" s="4">
        <v>9.2998916943349292E-3</v>
      </c>
      <c r="J296" s="4">
        <v>8.4133238894332028E-3</v>
      </c>
      <c r="K296" s="13">
        <f t="shared" si="23"/>
        <v>-5.3489403528326287</v>
      </c>
    </row>
    <row r="297" spans="2:11" x14ac:dyDescent="0.35">
      <c r="B297" s="4">
        <v>42</v>
      </c>
      <c r="C297" s="4">
        <v>1445.5699063785551</v>
      </c>
      <c r="D297" s="4">
        <v>2148.4916719438338</v>
      </c>
      <c r="E297" s="4">
        <f t="shared" si="20"/>
        <v>3.8998839179430433</v>
      </c>
      <c r="F297" s="4">
        <f t="shared" si="21"/>
        <v>-1.7614016028610422</v>
      </c>
      <c r="G297" s="4">
        <f t="shared" si="24"/>
        <v>0.21973956215990678</v>
      </c>
      <c r="H297" s="4">
        <f t="shared" si="22"/>
        <v>-3.3082409009244689</v>
      </c>
      <c r="I297" s="4">
        <v>7.1018542187685401E-3</v>
      </c>
      <c r="J297" s="4">
        <v>8.4186681335298216E-3</v>
      </c>
      <c r="K297" s="13">
        <f t="shared" si="23"/>
        <v>-2.1782083964438805</v>
      </c>
    </row>
    <row r="298" spans="2:11" x14ac:dyDescent="0.35">
      <c r="B298" s="4">
        <v>43</v>
      </c>
      <c r="C298" s="4">
        <v>1447.7937256673931</v>
      </c>
      <c r="D298" s="4">
        <v>2146.6941460161743</v>
      </c>
      <c r="E298" s="4">
        <f t="shared" si="20"/>
        <v>2.2238192888380581</v>
      </c>
      <c r="F298" s="4">
        <f t="shared" si="21"/>
        <v>-1.7975259276595352</v>
      </c>
      <c r="G298" s="4">
        <f t="shared" si="24"/>
        <v>9.8117660280197763E-2</v>
      </c>
      <c r="H298" s="4">
        <f t="shared" si="22"/>
        <v>-7.9775245951586404</v>
      </c>
      <c r="I298" s="4">
        <v>9.2930472184228514E-3</v>
      </c>
      <c r="J298" s="4">
        <v>8.3367698820478592E-3</v>
      </c>
      <c r="K298" s="13">
        <f t="shared" si="23"/>
        <v>-5.2005476406163309</v>
      </c>
    </row>
    <row r="299" spans="2:11" x14ac:dyDescent="0.35">
      <c r="B299" s="4">
        <v>44</v>
      </c>
      <c r="C299" s="4">
        <v>1450.534166688323</v>
      </c>
      <c r="D299" s="4">
        <v>2146.2532701454156</v>
      </c>
      <c r="E299" s="4">
        <f t="shared" si="20"/>
        <v>2.7404410209298931</v>
      </c>
      <c r="F299" s="4">
        <f t="shared" si="21"/>
        <v>-0.44087587075864576</v>
      </c>
      <c r="G299" s="4">
        <f t="shared" si="24"/>
        <v>9.2452662271349628E-2</v>
      </c>
      <c r="H299" s="4">
        <f t="shared" si="22"/>
        <v>-4.3529090395638041</v>
      </c>
      <c r="I299" s="4">
        <v>7.5787239907073936E-3</v>
      </c>
      <c r="J299" s="4">
        <v>8.2765404959071268E-3</v>
      </c>
      <c r="K299" s="13">
        <f t="shared" si="23"/>
        <v>-2.8095653980777988</v>
      </c>
    </row>
    <row r="300" spans="2:11" x14ac:dyDescent="0.35">
      <c r="B300" s="4">
        <v>45</v>
      </c>
      <c r="C300" s="4">
        <v>1452.7767017524252</v>
      </c>
      <c r="D300" s="4">
        <v>2145.8245403318979</v>
      </c>
      <c r="E300" s="4">
        <f t="shared" si="20"/>
        <v>2.2425350641021851</v>
      </c>
      <c r="F300" s="4">
        <f t="shared" si="21"/>
        <v>-0.42872981351774797</v>
      </c>
      <c r="G300" s="4">
        <f t="shared" si="24"/>
        <v>6.2553273200721057E-2</v>
      </c>
      <c r="H300" s="4">
        <f t="shared" si="22"/>
        <v>-2.9041960847827015</v>
      </c>
      <c r="I300" s="4">
        <v>6.9756284752239698E-3</v>
      </c>
      <c r="J300" s="4">
        <v>8.347347489922911E-3</v>
      </c>
      <c r="K300" s="13">
        <f t="shared" si="23"/>
        <v>-1.8559407838439814</v>
      </c>
    </row>
    <row r="301" spans="2:11" x14ac:dyDescent="0.35">
      <c r="B301" s="4">
        <v>46</v>
      </c>
      <c r="C301" s="4">
        <v>1453.3890893847993</v>
      </c>
      <c r="D301" s="4">
        <v>2144.9038386342422</v>
      </c>
      <c r="E301" s="4">
        <f t="shared" si="20"/>
        <v>0.61238763237406602</v>
      </c>
      <c r="F301" s="4">
        <f t="shared" si="21"/>
        <v>-0.92070169765565879</v>
      </c>
      <c r="G301" s="4">
        <f t="shared" si="24"/>
        <v>1.4672522740208719E-2</v>
      </c>
      <c r="H301" s="4">
        <f t="shared" si="22"/>
        <v>-4.1924571222132956</v>
      </c>
      <c r="I301" s="4">
        <v>7.5555401566222225E-3</v>
      </c>
      <c r="J301" s="4">
        <v>8.2759135686868469E-3</v>
      </c>
      <c r="K301" s="13">
        <f t="shared" si="23"/>
        <v>-2.6526834974146234</v>
      </c>
    </row>
    <row r="302" spans="2:11" x14ac:dyDescent="0.35">
      <c r="B302" s="4">
        <v>47</v>
      </c>
      <c r="C302" s="4">
        <v>1455.7763688241448</v>
      </c>
      <c r="D302" s="4">
        <v>2145.550217730784</v>
      </c>
      <c r="E302" s="4">
        <f t="shared" si="20"/>
        <v>2.3872794393455479</v>
      </c>
      <c r="F302" s="4">
        <f t="shared" si="21"/>
        <v>0.64637909654175019</v>
      </c>
      <c r="G302" s="4">
        <f t="shared" si="24"/>
        <v>7.3402908695617469E-2</v>
      </c>
      <c r="H302" s="4">
        <f t="shared" si="22"/>
        <v>-4.1183782748842281</v>
      </c>
      <c r="I302" s="4">
        <v>7.5940717492062326E-3</v>
      </c>
      <c r="J302" s="4">
        <v>8.4137146275271163E-3</v>
      </c>
      <c r="K302" s="13">
        <f t="shared" si="23"/>
        <v>-2.5800116467613141</v>
      </c>
    </row>
    <row r="303" spans="2:11" x14ac:dyDescent="0.35">
      <c r="B303" s="4">
        <v>48</v>
      </c>
      <c r="C303" s="4">
        <v>1455.4217358187861</v>
      </c>
      <c r="D303" s="4">
        <v>2145.0609547794252</v>
      </c>
      <c r="E303" s="4">
        <f t="shared" si="20"/>
        <v>-0.35463300535866438</v>
      </c>
      <c r="F303" s="4">
        <f t="shared" si="21"/>
        <v>-0.48926295135879627</v>
      </c>
      <c r="G303" s="4">
        <f t="shared" si="24"/>
        <v>4.3817136487444607E-3</v>
      </c>
      <c r="H303" s="4">
        <f t="shared" si="22"/>
        <v>-3.4625056028120427</v>
      </c>
      <c r="I303" s="4">
        <v>7.3066237351648916E-3</v>
      </c>
      <c r="J303" s="4">
        <v>8.392776537401116E-3</v>
      </c>
      <c r="K303" s="14">
        <f t="shared" si="23"/>
        <v>-2.1476551277407125</v>
      </c>
    </row>
    <row r="304" spans="2:11" x14ac:dyDescent="0.35">
      <c r="G304" s="12"/>
      <c r="H304" s="12"/>
      <c r="I304" s="12"/>
      <c r="J304" s="12"/>
      <c r="K304" s="22">
        <f>SUM(K256:K303)</f>
        <v>-306.65022333410354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 (min)</vt:lpstr>
      <vt:lpstr>2 (max)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2024-12-15T11:35:12Z</dcterms:created>
  <dcterms:modified xsi:type="dcterms:W3CDTF">2024-12-21T13:58:13Z</dcterms:modified>
</cp:coreProperties>
</file>