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excel-dio\"/>
    </mc:Choice>
  </mc:AlternateContent>
  <xr:revisionPtr revIDLastSave="0" documentId="13_ncr:1_{335DD09B-2E4A-44D7-99BA-A5B21A9B7485}" xr6:coauthVersionLast="47" xr6:coauthVersionMax="47" xr10:uidLastSave="{00000000-0000-0000-0000-000000000000}"/>
  <bookViews>
    <workbookView xWindow="-120" yWindow="-120" windowWidth="20640" windowHeight="11760" xr2:uid="{802F0224-698D-4754-9F8C-A3210C3BAFB5}"/>
  </bookViews>
  <sheets>
    <sheet name="Invest" sheetId="1" r:id="rId1"/>
    <sheet name="Planilha1" sheetId="2" r:id="rId2"/>
  </sheets>
  <definedNames>
    <definedName name="aporte">Invest!$D$14</definedName>
    <definedName name="patrimonio">Invest!$D$17</definedName>
    <definedName name="qtd_anos">Invest!$D$15</definedName>
    <definedName name="rendimento_carteira">Invest!$D$10</definedName>
    <definedName name="rendimento_mensal">Invest!$D$16</definedName>
    <definedName name="salario">Invest!$D$9</definedName>
    <definedName name="sujestao_investimento">Invest!$D$11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2" l="1"/>
  <c r="A16" i="2"/>
  <c r="A17" i="2"/>
  <c r="A18" i="2"/>
  <c r="A19" i="2"/>
  <c r="A20" i="2"/>
  <c r="A10" i="2"/>
  <c r="A11" i="2"/>
  <c r="A12" i="2"/>
  <c r="A13" i="2"/>
  <c r="A14" i="2"/>
  <c r="A9" i="2"/>
  <c r="A4" i="2"/>
  <c r="A5" i="2"/>
  <c r="A6" i="2"/>
  <c r="A7" i="2"/>
  <c r="A8" i="2"/>
  <c r="A3" i="2"/>
  <c r="C34" i="1" s="1"/>
  <c r="C28" i="1"/>
  <c r="D11" i="1"/>
  <c r="D17" i="1"/>
  <c r="D18" i="1" s="1"/>
  <c r="C22" i="1"/>
  <c r="D22" i="1" s="1"/>
  <c r="C23" i="1"/>
  <c r="D23" i="1" s="1"/>
  <c r="C24" i="1"/>
  <c r="D24" i="1" s="1"/>
  <c r="C25" i="1"/>
  <c r="D25" i="1" s="1"/>
  <c r="C21" i="1"/>
  <c r="D21" i="1" s="1"/>
  <c r="D34" i="1" l="1"/>
  <c r="C31" i="1"/>
  <c r="D31" i="1" s="1"/>
  <c r="C33" i="1"/>
  <c r="D33" i="1" s="1"/>
  <c r="C36" i="1"/>
  <c r="D36" i="1" s="1"/>
  <c r="C32" i="1"/>
  <c r="D32" i="1" s="1"/>
  <c r="C35" i="1"/>
  <c r="D35" i="1" s="1"/>
  <c r="D37" i="1" l="1"/>
</calcChain>
</file>

<file path=xl/sharedStrings.xml><?xml version="1.0" encoding="utf-8"?>
<sst xmlns="http://schemas.openxmlformats.org/spreadsheetml/2006/main" count="77" uniqueCount="37">
  <si>
    <t>Quanto investir por mês?</t>
  </si>
  <si>
    <t>Por quantos anos ?</t>
  </si>
  <si>
    <t>Taxa de rendimento mensal?</t>
  </si>
  <si>
    <t>Dividendos Mensais?</t>
  </si>
  <si>
    <t>Patrimônio acumulado?</t>
  </si>
  <si>
    <t>Quanto em 2 anos?</t>
  </si>
  <si>
    <t>INVESTIMENTO MENSAL</t>
  </si>
  <si>
    <t>Quanto em 5 anos?</t>
  </si>
  <si>
    <t>Quanto em 10 anos?</t>
  </si>
  <si>
    <t>Quanto em 20 anos?</t>
  </si>
  <si>
    <t>Quanto em 30 anos?</t>
  </si>
  <si>
    <t>CENÁRIOS</t>
  </si>
  <si>
    <t>DIVIDENDO</t>
  </si>
  <si>
    <t>CONFIGURAÇÕES</t>
  </si>
  <si>
    <t>Rendimento Carteira</t>
  </si>
  <si>
    <t>Salário</t>
  </si>
  <si>
    <t>PERFIL</t>
  </si>
  <si>
    <t>Moderado</t>
  </si>
  <si>
    <t>Convervador</t>
  </si>
  <si>
    <t>VALOR A SER APLICADO POR MÊS</t>
  </si>
  <si>
    <t>TIPO DE FII</t>
  </si>
  <si>
    <t>Percentual Sugerido</t>
  </si>
  <si>
    <t>Valores</t>
  </si>
  <si>
    <t>PAPEL</t>
  </si>
  <si>
    <t>TIJOLOS</t>
  </si>
  <si>
    <t>HÍBRIDOS</t>
  </si>
  <si>
    <t>FOFs</t>
  </si>
  <si>
    <t>DESENVOLVIMENTO</t>
  </si>
  <si>
    <t>HOTELARIAS</t>
  </si>
  <si>
    <t>%</t>
  </si>
  <si>
    <t>CHAVE</t>
  </si>
  <si>
    <t>Agressivo</t>
  </si>
  <si>
    <t>Soma</t>
  </si>
  <si>
    <t>Média</t>
  </si>
  <si>
    <t>Soma Acumulada</t>
  </si>
  <si>
    <t>Contagem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</si>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</sst>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Poppins"/>
    </font>
    <font>
      <b/>
      <sz val="11"/>
      <color theme="1"/>
      <name val="Poppins"/>
    </font>
    <font>
      <b/>
      <sz val="14"/>
      <color theme="0"/>
      <name val="Poppins"/>
    </font>
    <font>
      <b/>
      <i/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gradientFill degree="180">
        <stop position="0">
          <color rgb="FF7030A0"/>
        </stop>
        <stop position="1">
          <color rgb="FF3F007E"/>
        </stop>
      </gradientFill>
    </fill>
    <fill>
      <gradientFill>
        <stop position="0">
          <color rgb="FF3F007E"/>
        </stop>
        <stop position="1">
          <color rgb="FF7030A0"/>
        </stop>
      </gradientFill>
    </fill>
    <fill>
      <patternFill patternType="solid">
        <fgColor rgb="FFD4C2F4"/>
        <bgColor indexed="64"/>
      </patternFill>
    </fill>
    <fill>
      <patternFill patternType="solid">
        <fgColor rgb="FF3F007E"/>
        <bgColor indexed="64"/>
      </patternFill>
    </fill>
  </fills>
  <borders count="19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rgb="FF3F007E"/>
      </left>
      <right/>
      <top style="medium">
        <color rgb="FF3F007E"/>
      </top>
      <bottom/>
      <diagonal/>
    </border>
    <border>
      <left/>
      <right style="medium">
        <color rgb="FF3F007E"/>
      </right>
      <top style="medium">
        <color rgb="FF3F007E"/>
      </top>
      <bottom/>
      <diagonal/>
    </border>
    <border>
      <left style="medium">
        <color rgb="FF3F007E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rgb="FF3F007E"/>
      </right>
      <top/>
      <bottom style="thin">
        <color theme="2" tint="-9.9948118533890809E-2"/>
      </bottom>
      <diagonal/>
    </border>
    <border>
      <left style="medium">
        <color rgb="FF3F007E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rgb="FF3F007E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rgb="FF3F007E"/>
      </left>
      <right style="thin">
        <color theme="2" tint="-9.9948118533890809E-2"/>
      </right>
      <top style="thin">
        <color theme="2" tint="-9.9948118533890809E-2"/>
      </top>
      <bottom style="medium">
        <color rgb="FF3F007E"/>
      </bottom>
      <diagonal/>
    </border>
    <border>
      <left style="thin">
        <color theme="2" tint="-9.9948118533890809E-2"/>
      </left>
      <right style="medium">
        <color rgb="FF3F007E"/>
      </right>
      <top style="thin">
        <color theme="2" tint="-9.9948118533890809E-2"/>
      </top>
      <bottom style="medium">
        <color rgb="FF3F007E"/>
      </bottom>
      <diagonal/>
    </border>
    <border>
      <left/>
      <right/>
      <top style="medium">
        <color rgb="FF3F007E"/>
      </top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medium">
        <color rgb="FF3F007E"/>
      </bottom>
      <diagonal/>
    </border>
    <border>
      <left/>
      <right/>
      <top/>
      <bottom style="medium">
        <color indexed="64"/>
      </bottom>
      <diagonal/>
    </border>
    <border>
      <left style="medium">
        <color rgb="FF3F007E"/>
      </left>
      <right/>
      <top/>
      <bottom/>
      <diagonal/>
    </border>
    <border>
      <left/>
      <right style="medium">
        <color rgb="FF3F007E"/>
      </right>
      <top/>
      <bottom/>
      <diagonal/>
    </border>
    <border>
      <left style="medium">
        <color rgb="FF3F007E"/>
      </left>
      <right/>
      <top/>
      <bottom style="medium">
        <color rgb="FF3F007E"/>
      </bottom>
      <diagonal/>
    </border>
    <border>
      <left/>
      <right/>
      <top/>
      <bottom style="medium">
        <color rgb="FF3F007E"/>
      </bottom>
      <diagonal/>
    </border>
    <border>
      <left/>
      <right style="medium">
        <color rgb="FF3F007E"/>
      </right>
      <top/>
      <bottom style="medium">
        <color rgb="FF3F007E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5" fillId="0" borderId="0" xfId="0" applyFont="1"/>
    <xf numFmtId="0" fontId="4" fillId="0" borderId="0" xfId="0" applyFont="1"/>
    <xf numFmtId="164" fontId="0" fillId="0" borderId="6" xfId="1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164" fontId="5" fillId="0" borderId="6" xfId="0" applyNumberFormat="1" applyFont="1" applyBorder="1" applyAlignment="1" applyProtection="1">
      <alignment horizontal="center" vertical="center"/>
      <protection locked="0"/>
    </xf>
    <xf numFmtId="10" fontId="5" fillId="0" borderId="8" xfId="0" applyNumberFormat="1" applyFont="1" applyBorder="1" applyAlignment="1" applyProtection="1">
      <alignment horizontal="center" vertical="center"/>
      <protection locked="0"/>
    </xf>
    <xf numFmtId="164" fontId="5" fillId="5" borderId="10" xfId="0" applyNumberFormat="1" applyFont="1" applyFill="1" applyBorder="1" applyAlignment="1" applyProtection="1">
      <alignment horizontal="center" vertical="center"/>
    </xf>
    <xf numFmtId="0" fontId="5" fillId="5" borderId="5" xfId="0" applyFont="1" applyFill="1" applyBorder="1" applyAlignment="1">
      <alignment horizontal="left" vertical="center" indent="2"/>
    </xf>
    <xf numFmtId="164" fontId="0" fillId="5" borderId="1" xfId="1" applyNumberFormat="1" applyFont="1" applyFill="1" applyBorder="1" applyAlignment="1">
      <alignment horizontal="center" vertical="center"/>
    </xf>
    <xf numFmtId="164" fontId="0" fillId="5" borderId="6" xfId="0" applyNumberFormat="1" applyFill="1" applyBorder="1" applyAlignment="1">
      <alignment horizontal="left"/>
    </xf>
    <xf numFmtId="0" fontId="5" fillId="5" borderId="7" xfId="0" applyFont="1" applyFill="1" applyBorder="1" applyAlignment="1">
      <alignment horizontal="left" vertical="center" indent="2"/>
    </xf>
    <xf numFmtId="164" fontId="0" fillId="5" borderId="2" xfId="1" applyNumberFormat="1" applyFont="1" applyFill="1" applyBorder="1" applyAlignment="1">
      <alignment horizontal="center" vertical="center"/>
    </xf>
    <xf numFmtId="164" fontId="0" fillId="5" borderId="8" xfId="0" applyNumberFormat="1" applyFill="1" applyBorder="1" applyAlignment="1">
      <alignment horizontal="left"/>
    </xf>
    <xf numFmtId="0" fontId="5" fillId="5" borderId="9" xfId="0" applyFont="1" applyFill="1" applyBorder="1" applyAlignment="1">
      <alignment horizontal="left" vertical="center" indent="2"/>
    </xf>
    <xf numFmtId="164" fontId="0" fillId="5" borderId="12" xfId="1" applyNumberFormat="1" applyFont="1" applyFill="1" applyBorder="1" applyAlignment="1">
      <alignment horizontal="center" vertical="center"/>
    </xf>
    <xf numFmtId="164" fontId="0" fillId="5" borderId="10" xfId="0" applyNumberFormat="1" applyFill="1" applyBorder="1" applyAlignment="1">
      <alignment horizontal="left"/>
    </xf>
    <xf numFmtId="8" fontId="3" fillId="5" borderId="8" xfId="0" applyNumberFormat="1" applyFont="1" applyFill="1" applyBorder="1" applyAlignment="1">
      <alignment horizontal="center" vertical="center"/>
    </xf>
    <xf numFmtId="8" fontId="3" fillId="5" borderId="10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left" vertical="center" indent="2"/>
    </xf>
    <xf numFmtId="0" fontId="5" fillId="5" borderId="1" xfId="0" applyFont="1" applyFill="1" applyBorder="1" applyAlignment="1">
      <alignment horizontal="left" vertical="center" indent="2"/>
    </xf>
    <xf numFmtId="0" fontId="5" fillId="5" borderId="7" xfId="0" applyFont="1" applyFill="1" applyBorder="1" applyAlignment="1">
      <alignment horizontal="left" vertical="center" indent="2"/>
    </xf>
    <xf numFmtId="0" fontId="5" fillId="5" borderId="2" xfId="0" applyFont="1" applyFill="1" applyBorder="1" applyAlignment="1">
      <alignment horizontal="left" vertical="center" indent="2"/>
    </xf>
    <xf numFmtId="0" fontId="6" fillId="5" borderId="7" xfId="0" applyFont="1" applyFill="1" applyBorder="1" applyAlignment="1">
      <alignment horizontal="left" vertical="center" indent="2"/>
    </xf>
    <xf numFmtId="0" fontId="6" fillId="5" borderId="2" xfId="0" applyFont="1" applyFill="1" applyBorder="1" applyAlignment="1">
      <alignment horizontal="left" vertical="center" indent="2"/>
    </xf>
    <xf numFmtId="0" fontId="6" fillId="5" borderId="9" xfId="0" applyFont="1" applyFill="1" applyBorder="1" applyAlignment="1">
      <alignment horizontal="left" vertical="center" indent="2"/>
    </xf>
    <xf numFmtId="0" fontId="6" fillId="5" borderId="12" xfId="0" applyFont="1" applyFill="1" applyBorder="1" applyAlignment="1">
      <alignment horizontal="left" vertical="center" indent="2"/>
    </xf>
    <xf numFmtId="0" fontId="7" fillId="4" borderId="3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3" borderId="3" xfId="0" applyFont="1" applyFill="1" applyBorder="1" applyAlignment="1" applyProtection="1">
      <alignment horizontal="center" vertical="center"/>
      <protection locked="0"/>
    </xf>
    <xf numFmtId="0" fontId="7" fillId="3" borderId="11" xfId="0" applyFont="1" applyFill="1" applyBorder="1" applyAlignment="1" applyProtection="1">
      <alignment horizontal="center" vertical="center"/>
      <protection locked="0"/>
    </xf>
    <xf numFmtId="0" fontId="7" fillId="3" borderId="4" xfId="0" applyFont="1" applyFill="1" applyBorder="1" applyAlignment="1" applyProtection="1">
      <alignment horizontal="center" vertical="center"/>
      <protection locked="0"/>
    </xf>
    <xf numFmtId="0" fontId="5" fillId="5" borderId="5" xfId="0" applyFont="1" applyFill="1" applyBorder="1" applyAlignment="1" applyProtection="1">
      <alignment horizontal="left" vertical="center" indent="2"/>
      <protection locked="0"/>
    </xf>
    <xf numFmtId="0" fontId="5" fillId="5" borderId="1" xfId="0" applyFont="1" applyFill="1" applyBorder="1" applyAlignment="1" applyProtection="1">
      <alignment horizontal="left" vertical="center" indent="2"/>
      <protection locked="0"/>
    </xf>
    <xf numFmtId="0" fontId="5" fillId="5" borderId="7" xfId="0" applyFont="1" applyFill="1" applyBorder="1" applyAlignment="1" applyProtection="1">
      <alignment horizontal="left" vertical="center" indent="2"/>
      <protection locked="0"/>
    </xf>
    <xf numFmtId="0" fontId="5" fillId="5" borderId="2" xfId="0" applyFont="1" applyFill="1" applyBorder="1" applyAlignment="1" applyProtection="1">
      <alignment horizontal="left" vertical="center" indent="2"/>
      <protection locked="0"/>
    </xf>
    <xf numFmtId="0" fontId="5" fillId="5" borderId="9" xfId="0" applyFont="1" applyFill="1" applyBorder="1" applyAlignment="1" applyProtection="1">
      <alignment horizontal="left" vertical="center" indent="2"/>
      <protection locked="0"/>
    </xf>
    <xf numFmtId="0" fontId="5" fillId="5" borderId="12" xfId="0" applyFont="1" applyFill="1" applyBorder="1" applyAlignment="1" applyProtection="1">
      <alignment horizontal="left" vertical="center" indent="2"/>
      <protection locked="0"/>
    </xf>
    <xf numFmtId="0" fontId="8" fillId="6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0" fillId="0" borderId="13" xfId="0" applyBorder="1"/>
    <xf numFmtId="0" fontId="0" fillId="0" borderId="13" xfId="0" applyBorder="1" applyAlignment="1">
      <alignment horizontal="center" vertical="center"/>
    </xf>
    <xf numFmtId="9" fontId="0" fillId="0" borderId="13" xfId="2" applyFont="1" applyBorder="1" applyAlignment="1">
      <alignment horizontal="center" vertical="center"/>
    </xf>
    <xf numFmtId="9" fontId="0" fillId="0" borderId="0" xfId="2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left" vertical="center"/>
    </xf>
    <xf numFmtId="0" fontId="7" fillId="4" borderId="11" xfId="0" applyFont="1" applyFill="1" applyBorder="1" applyAlignment="1">
      <alignment horizontal="left" vertical="center"/>
    </xf>
    <xf numFmtId="0" fontId="6" fillId="5" borderId="14" xfId="0" applyFont="1" applyFill="1" applyBorder="1" applyAlignment="1">
      <alignment horizontal="left" vertical="center" indent="2"/>
    </xf>
    <xf numFmtId="164" fontId="3" fillId="5" borderId="0" xfId="0" applyNumberFormat="1" applyFont="1" applyFill="1" applyBorder="1" applyAlignment="1">
      <alignment horizontal="center" vertical="center"/>
    </xf>
    <xf numFmtId="0" fontId="0" fillId="5" borderId="15" xfId="0" applyFill="1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3" fillId="5" borderId="14" xfId="0" applyFont="1" applyFill="1" applyBorder="1" applyAlignment="1">
      <alignment horizontal="center" vertical="center"/>
    </xf>
    <xf numFmtId="0" fontId="3" fillId="5" borderId="0" xfId="0" applyFont="1" applyFill="1" applyBorder="1"/>
    <xf numFmtId="0" fontId="3" fillId="5" borderId="15" xfId="0" applyFont="1" applyFill="1" applyBorder="1"/>
    <xf numFmtId="0" fontId="0" fillId="0" borderId="14" xfId="0" applyBorder="1" applyAlignment="1">
      <alignment horizontal="center" vertical="center"/>
    </xf>
    <xf numFmtId="9" fontId="0" fillId="0" borderId="0" xfId="2" applyNumberFormat="1" applyFont="1" applyBorder="1" applyAlignment="1">
      <alignment horizontal="center" vertical="center"/>
    </xf>
    <xf numFmtId="164" fontId="0" fillId="0" borderId="15" xfId="0" applyNumberFormat="1" applyBorder="1" applyAlignment="1">
      <alignment horizontal="left" vertical="center"/>
    </xf>
    <xf numFmtId="9" fontId="0" fillId="0" borderId="0" xfId="2" applyFont="1" applyBorder="1" applyAlignment="1">
      <alignment horizontal="center" vertical="center"/>
    </xf>
    <xf numFmtId="0" fontId="0" fillId="5" borderId="16" xfId="0" applyFill="1" applyBorder="1"/>
    <xf numFmtId="0" fontId="0" fillId="5" borderId="17" xfId="0" applyFill="1" applyBorder="1"/>
    <xf numFmtId="164" fontId="3" fillId="5" borderId="18" xfId="0" applyNumberFormat="1" applyFont="1" applyFill="1" applyBorder="1" applyAlignment="1">
      <alignment horizontal="left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3F007E"/>
      <color rgb="FFD4C2F4"/>
      <color rgb="FFDCBCF6"/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strRef>
              <c:f>Invest!$B$31:$B$36</c:f>
              <c:strCache>
                <c:ptCount val="6"/>
                <c:pt idx="0">
                  <c:v>PAPEL</c:v>
                </c:pt>
                <c:pt idx="1">
                  <c:v>TIJOLOS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Invest!$C$31:$C$36</c:f>
              <c:numCache>
                <c:formatCode>0%</c:formatCode>
                <c:ptCount val="6"/>
                <c:pt idx="0">
                  <c:v>0.15</c:v>
                </c:pt>
                <c:pt idx="1">
                  <c:v>0.45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F-4AFA-B5A8-89EBB3655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65440"/>
        <c:axId val="181367360"/>
      </c:lineChart>
      <c:catAx>
        <c:axId val="18136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367360"/>
        <c:crosses val="autoZero"/>
        <c:auto val="1"/>
        <c:lblAlgn val="ctr"/>
        <c:lblOffset val="100"/>
        <c:noMultiLvlLbl val="0"/>
      </c:catAx>
      <c:valAx>
        <c:axId val="1813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36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1391893</xdr:colOff>
      <xdr:row>0</xdr:row>
      <xdr:rowOff>134593</xdr:rowOff>
    </xdr:from>
    <xdr:to>
      <xdr:col>2</xdr:col>
      <xdr:colOff>1396706</xdr:colOff>
      <xdr:row>5</xdr:row>
      <xdr:rowOff>144118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D2345F30-5BCC-2985-4059-32579684CA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131000"/>
                  </a14:imgEffect>
                  <a14:imgEffect>
                    <a14:brightnessContrast bright="-15000" contrast="1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00" t="31600" r="-2200" b="31200"/>
        <a:stretch/>
      </xdr:blipFill>
      <xdr:spPr>
        <a:xfrm>
          <a:off x="2004806" y="134593"/>
          <a:ext cx="2588987" cy="9620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588064</xdr:colOff>
      <xdr:row>37</xdr:row>
      <xdr:rowOff>90280</xdr:rowOff>
    </xdr:from>
    <xdr:to>
      <xdr:col>3</xdr:col>
      <xdr:colOff>869673</xdr:colOff>
      <xdr:row>55</xdr:row>
      <xdr:rowOff>140804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E8F04F1-CFE4-468D-2A5E-EBCFBB3BF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C0463-370B-4757-9C5C-6DA3C41E9436}">
  <dimension ref="A7:F65"/>
  <sheetViews>
    <sheetView showGridLines="0" showRowColHeaders="0" tabSelected="1" zoomScale="115" zoomScaleNormal="115" workbookViewId="0">
      <selection activeCell="D27" sqref="D27"/>
    </sheetView>
  </sheetViews>
  <sheetFormatPr defaultColWidth="0" defaultRowHeight="15" x14ac:dyDescent="0.25"/>
  <cols>
    <col min="1" max="1" width="9.140625" customWidth="1"/>
    <col min="2" max="2" width="38.7109375" bestFit="1" customWidth="1"/>
    <col min="3" max="3" width="24.28515625" customWidth="1"/>
    <col min="4" max="4" width="13" bestFit="1" customWidth="1"/>
    <col min="5" max="5" width="8.5703125" customWidth="1"/>
    <col min="6" max="6" width="8.140625" customWidth="1"/>
    <col min="7" max="7" width="9.140625" hidden="1" customWidth="1"/>
    <col min="8" max="16384" width="9.140625" hidden="1"/>
  </cols>
  <sheetData>
    <row r="7" spans="2:4" ht="15.75" thickBot="1" x14ac:dyDescent="0.3"/>
    <row r="8" spans="2:4" ht="28.5" x14ac:dyDescent="0.25">
      <c r="B8" s="34" t="s">
        <v>13</v>
      </c>
      <c r="C8" s="35"/>
      <c r="D8" s="36"/>
    </row>
    <row r="9" spans="2:4" ht="21.75" x14ac:dyDescent="0.25">
      <c r="B9" s="37" t="s">
        <v>15</v>
      </c>
      <c r="C9" s="38"/>
      <c r="D9" s="7">
        <v>2000</v>
      </c>
    </row>
    <row r="10" spans="2:4" ht="21.75" x14ac:dyDescent="0.25">
      <c r="B10" s="39" t="s">
        <v>14</v>
      </c>
      <c r="C10" s="40"/>
      <c r="D10" s="8">
        <v>8.0000000000000002E-3</v>
      </c>
    </row>
    <row r="11" spans="2:4" ht="22.5" thickBot="1" x14ac:dyDescent="0.3">
      <c r="B11" s="41" t="s">
        <v>36</v>
      </c>
      <c r="C11" s="42"/>
      <c r="D11" s="9">
        <f>salario*30%</f>
        <v>600</v>
      </c>
    </row>
    <row r="12" spans="2:4" ht="15.75" thickBot="1" x14ac:dyDescent="0.3"/>
    <row r="13" spans="2:4" s="1" customFormat="1" ht="28.5" x14ac:dyDescent="0.6">
      <c r="B13" s="21" t="s">
        <v>6</v>
      </c>
      <c r="C13" s="22"/>
      <c r="D13" s="23"/>
    </row>
    <row r="14" spans="2:4" ht="21.75" x14ac:dyDescent="0.25">
      <c r="B14" s="24" t="s">
        <v>0</v>
      </c>
      <c r="C14" s="25"/>
      <c r="D14" s="3">
        <v>200</v>
      </c>
    </row>
    <row r="15" spans="2:4" ht="21.75" x14ac:dyDescent="0.25">
      <c r="B15" s="26" t="s">
        <v>1</v>
      </c>
      <c r="C15" s="27"/>
      <c r="D15" s="4">
        <v>1</v>
      </c>
    </row>
    <row r="16" spans="2:4" ht="21.75" x14ac:dyDescent="0.25">
      <c r="B16" s="26" t="s">
        <v>2</v>
      </c>
      <c r="C16" s="27"/>
      <c r="D16" s="5">
        <v>1.0789999999999999E-2</v>
      </c>
    </row>
    <row r="17" spans="1:4" ht="21.75" x14ac:dyDescent="0.25">
      <c r="B17" s="28" t="s">
        <v>4</v>
      </c>
      <c r="C17" s="29"/>
      <c r="D17" s="19">
        <f>FV(rendimento_mensal,qtd_anos*12,aporte*-1)</f>
        <v>2547.6772001113118</v>
      </c>
    </row>
    <row r="18" spans="1:4" ht="22.5" thickBot="1" x14ac:dyDescent="0.3">
      <c r="B18" s="30" t="s">
        <v>3</v>
      </c>
      <c r="C18" s="31"/>
      <c r="D18" s="20">
        <f>patrimonio*rendimento_carteira</f>
        <v>20.381417600890494</v>
      </c>
    </row>
    <row r="19" spans="1:4" ht="15.75" thickBot="1" x14ac:dyDescent="0.3"/>
    <row r="20" spans="1:4" ht="28.5" x14ac:dyDescent="0.25">
      <c r="B20" s="32" t="s">
        <v>11</v>
      </c>
      <c r="C20" s="33"/>
      <c r="D20" s="6" t="s">
        <v>12</v>
      </c>
    </row>
    <row r="21" spans="1:4" ht="21.75" x14ac:dyDescent="0.25">
      <c r="A21" s="2">
        <v>2</v>
      </c>
      <c r="B21" s="10" t="s">
        <v>5</v>
      </c>
      <c r="C21" s="11">
        <f>FV($D$16,$A21*12,$D$14*-1)</f>
        <v>5445.5254595290435</v>
      </c>
      <c r="D21" s="12">
        <f>C21*rendimento_carteira</f>
        <v>43.564203676232346</v>
      </c>
    </row>
    <row r="22" spans="1:4" ht="21.75" x14ac:dyDescent="0.25">
      <c r="A22" s="2">
        <v>5</v>
      </c>
      <c r="B22" s="13" t="s">
        <v>7</v>
      </c>
      <c r="C22" s="14">
        <f>FV($D$16,$A22*12,$D$14*-1)</f>
        <v>16755.382799697527</v>
      </c>
      <c r="D22" s="15">
        <f>C22*rendimento_carteira</f>
        <v>134.04306239758023</v>
      </c>
    </row>
    <row r="23" spans="1:4" ht="21.75" x14ac:dyDescent="0.25">
      <c r="A23" s="2">
        <v>10</v>
      </c>
      <c r="B23" s="13" t="s">
        <v>8</v>
      </c>
      <c r="C23" s="14">
        <f>FV($D$16,$A23*12,$D$14*-1)</f>
        <v>48656.842506034438</v>
      </c>
      <c r="D23" s="15">
        <f>C23*rendimento_carteira</f>
        <v>389.25474004827549</v>
      </c>
    </row>
    <row r="24" spans="1:4" ht="21.75" x14ac:dyDescent="0.25">
      <c r="A24" s="2">
        <v>20</v>
      </c>
      <c r="B24" s="13" t="s">
        <v>9</v>
      </c>
      <c r="C24" s="14">
        <f>FV($D$16,$A24*12,$D$14*-1)</f>
        <v>225039.68001941612</v>
      </c>
      <c r="D24" s="15">
        <f>C24*rendimento_carteira</f>
        <v>1800.317440155329</v>
      </c>
    </row>
    <row r="25" spans="1:4" ht="22.5" thickBot="1" x14ac:dyDescent="0.3">
      <c r="A25" s="2">
        <v>30</v>
      </c>
      <c r="B25" s="16" t="s">
        <v>10</v>
      </c>
      <c r="C25" s="17">
        <f>FV($D$16,$A25*12,$D$14*-1)</f>
        <v>864433.93100094295</v>
      </c>
      <c r="D25" s="18">
        <f>C25*rendimento_carteira</f>
        <v>6915.4714480075436</v>
      </c>
    </row>
    <row r="26" spans="1:4" ht="15.75" thickBot="1" x14ac:dyDescent="0.3"/>
    <row r="27" spans="1:4" ht="28.5" x14ac:dyDescent="0.25">
      <c r="B27" s="50" t="s">
        <v>16</v>
      </c>
      <c r="C27" s="51"/>
      <c r="D27" s="43" t="s">
        <v>31</v>
      </c>
    </row>
    <row r="28" spans="1:4" ht="21.75" x14ac:dyDescent="0.25">
      <c r="B28" s="52" t="s">
        <v>19</v>
      </c>
      <c r="C28" s="53">
        <f>aporte</f>
        <v>200</v>
      </c>
      <c r="D28" s="54"/>
    </row>
    <row r="29" spans="1:4" x14ac:dyDescent="0.25">
      <c r="B29" s="55"/>
      <c r="C29" s="56"/>
      <c r="D29" s="57"/>
    </row>
    <row r="30" spans="1:4" x14ac:dyDescent="0.25">
      <c r="B30" s="58" t="s">
        <v>20</v>
      </c>
      <c r="C30" s="59" t="s">
        <v>21</v>
      </c>
      <c r="D30" s="60" t="s">
        <v>22</v>
      </c>
    </row>
    <row r="31" spans="1:4" x14ac:dyDescent="0.25">
      <c r="B31" s="61" t="s">
        <v>23</v>
      </c>
      <c r="C31" s="62">
        <f>VLOOKUP($D$27&amp;"-"&amp;B31,Planilha1!$A:$D,4,FALSE)</f>
        <v>0.15</v>
      </c>
      <c r="D31" s="63">
        <f>C31*$C$28</f>
        <v>30</v>
      </c>
    </row>
    <row r="32" spans="1:4" x14ac:dyDescent="0.25">
      <c r="B32" s="61" t="s">
        <v>24</v>
      </c>
      <c r="C32" s="64">
        <f>VLOOKUP($D$27&amp;"-"&amp;B32,Planilha1!$A:$D,4,FALSE)</f>
        <v>0.45</v>
      </c>
      <c r="D32" s="63">
        <f t="shared" ref="D32:D36" si="0">C32*$C$28</f>
        <v>90</v>
      </c>
    </row>
    <row r="33" spans="2:4" x14ac:dyDescent="0.25">
      <c r="B33" s="61" t="s">
        <v>25</v>
      </c>
      <c r="C33" s="64">
        <f>VLOOKUP($D$27&amp;"-"&amp;B33,Planilha1!$A:$D,4,FALSE)</f>
        <v>0.05</v>
      </c>
      <c r="D33" s="63">
        <f t="shared" si="0"/>
        <v>10</v>
      </c>
    </row>
    <row r="34" spans="2:4" x14ac:dyDescent="0.25">
      <c r="B34" s="61" t="s">
        <v>26</v>
      </c>
      <c r="C34" s="64">
        <f>VLOOKUP($D$27&amp;"-"&amp;B34,Planilha1!$A:$D,4,FALSE)</f>
        <v>0.05</v>
      </c>
      <c r="D34" s="63">
        <f t="shared" si="0"/>
        <v>10</v>
      </c>
    </row>
    <row r="35" spans="2:4" x14ac:dyDescent="0.25">
      <c r="B35" s="61" t="s">
        <v>27</v>
      </c>
      <c r="C35" s="64">
        <f>VLOOKUP($D$27&amp;"-"&amp;B35,Planilha1!$A:$D,4,FALSE)</f>
        <v>0.2</v>
      </c>
      <c r="D35" s="63">
        <f t="shared" si="0"/>
        <v>40</v>
      </c>
    </row>
    <row r="36" spans="2:4" x14ac:dyDescent="0.25">
      <c r="B36" s="61" t="s">
        <v>28</v>
      </c>
      <c r="C36" s="64">
        <f>VLOOKUP($D$27&amp;"-"&amp;B36,Planilha1!$A:$D,4,FALSE)</f>
        <v>0.1</v>
      </c>
      <c r="D36" s="63">
        <f t="shared" si="0"/>
        <v>20</v>
      </c>
    </row>
    <row r="37" spans="2:4" ht="15.75" thickBot="1" x14ac:dyDescent="0.3">
      <c r="B37" s="65"/>
      <c r="C37" s="66"/>
      <c r="D37" s="67">
        <f>SUM(D31:D36)</f>
        <v>200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</sheetData>
  <mergeCells count="12">
    <mergeCell ref="B27:C27"/>
    <mergeCell ref="B18:C18"/>
    <mergeCell ref="B20:C20"/>
    <mergeCell ref="B8:D8"/>
    <mergeCell ref="B9:C9"/>
    <mergeCell ref="B10:C10"/>
    <mergeCell ref="B11:C11"/>
    <mergeCell ref="B13:D13"/>
    <mergeCell ref="B14:C14"/>
    <mergeCell ref="B15:C15"/>
    <mergeCell ref="B16:C16"/>
    <mergeCell ref="B17:C17"/>
  </mergeCells>
  <dataValidations count="1">
    <dataValidation type="list" allowBlank="1" showInputMessage="1" showErrorMessage="1" sqref="D27" xr:uid="{B2DC70AA-99D7-4216-884B-A25986ED5F6D}">
      <formula1>"Convervador,Moderado,Agressivo"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14600-EC14-4990-ADDE-4E73283814DE}">
  <dimension ref="A2:D20"/>
  <sheetViews>
    <sheetView workbookViewId="0">
      <selection activeCell="D4" sqref="D4"/>
    </sheetView>
  </sheetViews>
  <sheetFormatPr defaultRowHeight="15" x14ac:dyDescent="0.25"/>
  <cols>
    <col min="1" max="1" width="30.7109375" bestFit="1" customWidth="1"/>
    <col min="2" max="2" width="12" bestFit="1" customWidth="1"/>
    <col min="3" max="3" width="18.5703125" bestFit="1" customWidth="1"/>
    <col min="4" max="4" width="6.85546875" customWidth="1"/>
    <col min="5" max="5" width="9.5703125" customWidth="1"/>
    <col min="7" max="7" width="18" bestFit="1" customWidth="1"/>
    <col min="8" max="8" width="10" bestFit="1" customWidth="1"/>
  </cols>
  <sheetData>
    <row r="2" spans="1:4" x14ac:dyDescent="0.25">
      <c r="A2" t="s">
        <v>30</v>
      </c>
      <c r="B2" s="44" t="s">
        <v>16</v>
      </c>
      <c r="C2" s="44" t="s">
        <v>20</v>
      </c>
      <c r="D2" s="44" t="s">
        <v>29</v>
      </c>
    </row>
    <row r="3" spans="1:4" x14ac:dyDescent="0.25">
      <c r="A3" t="str">
        <f>$B$3&amp;"-"&amp;C3</f>
        <v>Convervador-PAPEL</v>
      </c>
      <c r="B3" s="44" t="s">
        <v>18</v>
      </c>
      <c r="C3" s="44" t="s">
        <v>23</v>
      </c>
      <c r="D3" s="45">
        <v>0.45</v>
      </c>
    </row>
    <row r="4" spans="1:4" x14ac:dyDescent="0.25">
      <c r="A4" t="str">
        <f t="shared" ref="A4:A20" si="0">$B$3&amp;"-"&amp;C4</f>
        <v>Convervador-TIJOLOS</v>
      </c>
      <c r="B4" s="44" t="s">
        <v>18</v>
      </c>
      <c r="C4" s="44" t="s">
        <v>24</v>
      </c>
      <c r="D4" s="45">
        <v>0.4</v>
      </c>
    </row>
    <row r="5" spans="1:4" x14ac:dyDescent="0.25">
      <c r="A5" t="str">
        <f t="shared" si="0"/>
        <v>Convervador-HÍBRIDOS</v>
      </c>
      <c r="B5" s="44" t="s">
        <v>18</v>
      </c>
      <c r="C5" s="44" t="s">
        <v>25</v>
      </c>
      <c r="D5" s="45">
        <v>0.1</v>
      </c>
    </row>
    <row r="6" spans="1:4" x14ac:dyDescent="0.25">
      <c r="A6" t="str">
        <f t="shared" si="0"/>
        <v>Convervador-FOFs</v>
      </c>
      <c r="B6" s="44" t="s">
        <v>18</v>
      </c>
      <c r="C6" s="44" t="s">
        <v>26</v>
      </c>
      <c r="D6" s="45">
        <v>0.05</v>
      </c>
    </row>
    <row r="7" spans="1:4" x14ac:dyDescent="0.25">
      <c r="A7" t="str">
        <f t="shared" si="0"/>
        <v>Convervador-DESENVOLVIMENTO</v>
      </c>
      <c r="B7" s="44" t="s">
        <v>18</v>
      </c>
      <c r="C7" s="44" t="s">
        <v>27</v>
      </c>
      <c r="D7" s="45">
        <v>0</v>
      </c>
    </row>
    <row r="8" spans="1:4" ht="15.75" thickBot="1" x14ac:dyDescent="0.3">
      <c r="A8" s="46" t="str">
        <f t="shared" si="0"/>
        <v>Convervador-HOTELARIAS</v>
      </c>
      <c r="B8" s="47" t="s">
        <v>18</v>
      </c>
      <c r="C8" s="47" t="s">
        <v>28</v>
      </c>
      <c r="D8" s="48">
        <v>0</v>
      </c>
    </row>
    <row r="9" spans="1:4" x14ac:dyDescent="0.25">
      <c r="A9" t="str">
        <f>$B$9&amp;"-"&amp;C9</f>
        <v>Moderado-PAPEL</v>
      </c>
      <c r="B9" t="s">
        <v>17</v>
      </c>
      <c r="C9" s="44" t="s">
        <v>23</v>
      </c>
      <c r="D9" s="45">
        <v>0.3</v>
      </c>
    </row>
    <row r="10" spans="1:4" x14ac:dyDescent="0.25">
      <c r="A10" t="str">
        <f t="shared" ref="A10:A14" si="1">$B$9&amp;"-"&amp;C10</f>
        <v>Moderado-TIJOLOS</v>
      </c>
      <c r="B10" t="s">
        <v>17</v>
      </c>
      <c r="C10" s="44" t="s">
        <v>24</v>
      </c>
      <c r="D10" s="45">
        <v>0.45</v>
      </c>
    </row>
    <row r="11" spans="1:4" x14ac:dyDescent="0.25">
      <c r="A11" t="str">
        <f t="shared" si="1"/>
        <v>Moderado-HÍBRIDOS</v>
      </c>
      <c r="B11" t="s">
        <v>17</v>
      </c>
      <c r="C11" s="44" t="s">
        <v>25</v>
      </c>
      <c r="D11" s="45">
        <v>0.1</v>
      </c>
    </row>
    <row r="12" spans="1:4" x14ac:dyDescent="0.25">
      <c r="A12" t="str">
        <f t="shared" si="1"/>
        <v>Moderado-FOFs</v>
      </c>
      <c r="B12" t="s">
        <v>17</v>
      </c>
      <c r="C12" s="44" t="s">
        <v>26</v>
      </c>
      <c r="D12" s="45">
        <v>0.05</v>
      </c>
    </row>
    <row r="13" spans="1:4" x14ac:dyDescent="0.25">
      <c r="A13" t="str">
        <f t="shared" si="1"/>
        <v>Moderado-DESENVOLVIMENTO</v>
      </c>
      <c r="B13" t="s">
        <v>17</v>
      </c>
      <c r="C13" s="44" t="s">
        <v>27</v>
      </c>
      <c r="D13" s="45">
        <v>0.05</v>
      </c>
    </row>
    <row r="14" spans="1:4" ht="15.75" thickBot="1" x14ac:dyDescent="0.3">
      <c r="A14" s="46" t="str">
        <f t="shared" si="1"/>
        <v>Moderado-HOTELARIAS</v>
      </c>
      <c r="B14" s="46" t="s">
        <v>17</v>
      </c>
      <c r="C14" s="47" t="s">
        <v>28</v>
      </c>
      <c r="D14" s="48">
        <v>0.05</v>
      </c>
    </row>
    <row r="15" spans="1:4" x14ac:dyDescent="0.25">
      <c r="A15" t="str">
        <f>$B$15&amp;"-"&amp;C15</f>
        <v>Agressivo-PAPEL</v>
      </c>
      <c r="B15" t="s">
        <v>31</v>
      </c>
      <c r="C15" s="44" t="s">
        <v>23</v>
      </c>
      <c r="D15" s="49">
        <v>0.15</v>
      </c>
    </row>
    <row r="16" spans="1:4" x14ac:dyDescent="0.25">
      <c r="A16" t="str">
        <f t="shared" ref="A16:A20" si="2">$B$15&amp;"-"&amp;C16</f>
        <v>Agressivo-TIJOLOS</v>
      </c>
      <c r="B16" t="s">
        <v>31</v>
      </c>
      <c r="C16" s="44" t="s">
        <v>24</v>
      </c>
      <c r="D16" s="45">
        <v>0.45</v>
      </c>
    </row>
    <row r="17" spans="1:4" x14ac:dyDescent="0.25">
      <c r="A17" t="str">
        <f t="shared" si="2"/>
        <v>Agressivo-HÍBRIDOS</v>
      </c>
      <c r="B17" t="s">
        <v>31</v>
      </c>
      <c r="C17" s="44" t="s">
        <v>25</v>
      </c>
      <c r="D17" s="45">
        <v>0.05</v>
      </c>
    </row>
    <row r="18" spans="1:4" x14ac:dyDescent="0.25">
      <c r="A18" t="str">
        <f t="shared" si="2"/>
        <v>Agressivo-FOFs</v>
      </c>
      <c r="B18" t="s">
        <v>31</v>
      </c>
      <c r="C18" s="44" t="s">
        <v>26</v>
      </c>
      <c r="D18" s="45">
        <v>0.05</v>
      </c>
    </row>
    <row r="19" spans="1:4" x14ac:dyDescent="0.25">
      <c r="A19" t="str">
        <f t="shared" si="2"/>
        <v>Agressivo-DESENVOLVIMENTO</v>
      </c>
      <c r="B19" t="s">
        <v>31</v>
      </c>
      <c r="C19" s="44" t="s">
        <v>27</v>
      </c>
      <c r="D19" s="45">
        <v>0.2</v>
      </c>
    </row>
    <row r="20" spans="1:4" x14ac:dyDescent="0.25">
      <c r="A20" t="str">
        <f t="shared" si="2"/>
        <v>Agressivo-HOTELARIAS</v>
      </c>
      <c r="B20" t="s">
        <v>31</v>
      </c>
      <c r="C20" s="44" t="s">
        <v>28</v>
      </c>
      <c r="D20" s="45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Invest</vt:lpstr>
      <vt:lpstr>Planilha1</vt:lpstr>
      <vt:lpstr>aporte</vt:lpstr>
      <vt:lpstr>patrimonio</vt:lpstr>
      <vt:lpstr>qtd_anos</vt:lpstr>
      <vt:lpstr>rendimento_carteira</vt:lpstr>
      <vt:lpstr>rendimento_mensal</vt:lpstr>
      <vt:lpstr>salario</vt:lpstr>
      <vt:lpstr>sujestao_investimento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Maryane Soares</dc:creator>
  <cp:lastModifiedBy>Maryane Soares</cp:lastModifiedBy>
  <dcterms:created xsi:type="dcterms:W3CDTF">2025-06-21T17:53:35Z</dcterms:created>
  <dcterms:modified xsi:type="dcterms:W3CDTF">2025-06-22T00:11:20Z</dcterms:modified>
</cp:coreProperties>
</file>