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 firstSheet="2" activeTab="2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1" l="1"/>
  <c r="H51" i="1"/>
  <c r="J51" i="1" s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4" i="1"/>
  <c r="G64" i="1"/>
  <c r="C16" i="8" l="1"/>
  <c r="C18" i="8" s="1"/>
  <c r="G73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88" i="1"/>
  <c r="G87" i="1"/>
  <c r="G90" i="1" s="1"/>
  <c r="H38" i="1"/>
  <c r="J38" i="1" s="1"/>
  <c r="J36" i="1" l="1"/>
  <c r="AQ19" i="4" l="1"/>
  <c r="H33" i="1"/>
  <c r="J33" i="1" s="1"/>
  <c r="J31" i="1" l="1"/>
  <c r="C55" i="1" l="1"/>
  <c r="L55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5" i="1" l="1"/>
  <c r="J56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<sst xmlns="http://schemas.openxmlformats.org/spreadsheetml/2006/main" count="328" uniqueCount="229">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</sst>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6"/>
  <sheetViews>
    <sheetView topLeftCell="D1" zoomScale="70" zoomScaleNormal="70" workbookViewId="0">
      <pane ySplit="1" topLeftCell="A32" activePane="bottomLeft" state="frozen"/>
      <selection pane="bottomLeft" activeCell="G76" sqref="G76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3">
        <v>42882</v>
      </c>
      <c r="D4" s="1" t="s">
        <v>0</v>
      </c>
      <c r="E4" s="26">
        <v>1</v>
      </c>
      <c r="F4" s="26">
        <v>1</v>
      </c>
      <c r="G4" s="27">
        <v>6.99</v>
      </c>
      <c r="H4" s="204">
        <f>SUM(G4:G10)</f>
        <v>48.1</v>
      </c>
      <c r="I4" s="202">
        <v>0</v>
      </c>
      <c r="J4" s="204">
        <f>H4+I4</f>
        <v>48.1</v>
      </c>
      <c r="K4" s="206">
        <f>G4/E4</f>
        <v>6.99</v>
      </c>
      <c r="L4" s="206"/>
      <c r="M4" s="206"/>
    </row>
    <row r="5" spans="1:28" x14ac:dyDescent="0.25">
      <c r="C5" s="203"/>
      <c r="D5" s="1" t="s">
        <v>1</v>
      </c>
      <c r="E5" s="26">
        <v>1</v>
      </c>
      <c r="F5" s="26">
        <v>1</v>
      </c>
      <c r="G5" s="27">
        <v>6.99</v>
      </c>
      <c r="H5" s="205"/>
      <c r="I5" s="202"/>
      <c r="J5" s="205"/>
      <c r="K5" s="206">
        <f t="shared" ref="K5:K10" si="0">G5/E5</f>
        <v>6.99</v>
      </c>
      <c r="L5" s="206"/>
      <c r="M5" s="206"/>
    </row>
    <row r="6" spans="1:28" x14ac:dyDescent="0.25">
      <c r="C6" s="203"/>
      <c r="D6" s="1" t="s">
        <v>5</v>
      </c>
      <c r="E6" s="26">
        <v>20</v>
      </c>
      <c r="F6" s="26">
        <v>1</v>
      </c>
      <c r="G6" s="27">
        <v>4.97</v>
      </c>
      <c r="H6" s="205"/>
      <c r="I6" s="202"/>
      <c r="J6" s="205"/>
      <c r="K6" s="206">
        <f t="shared" si="0"/>
        <v>0.2485</v>
      </c>
      <c r="L6" s="206"/>
      <c r="M6" s="206"/>
    </row>
    <row r="7" spans="1:28" x14ac:dyDescent="0.25">
      <c r="C7" s="203"/>
      <c r="D7" s="1" t="s">
        <v>15</v>
      </c>
      <c r="E7" s="26">
        <v>20</v>
      </c>
      <c r="F7" s="26">
        <v>1</v>
      </c>
      <c r="G7" s="27">
        <v>5.99</v>
      </c>
      <c r="H7" s="205"/>
      <c r="I7" s="202"/>
      <c r="J7" s="205"/>
      <c r="K7" s="206">
        <f t="shared" si="0"/>
        <v>0.29949999999999999</v>
      </c>
      <c r="L7" s="206"/>
      <c r="M7" s="206"/>
    </row>
    <row r="8" spans="1:28" x14ac:dyDescent="0.25">
      <c r="C8" s="203"/>
      <c r="D8" s="1" t="s">
        <v>155</v>
      </c>
      <c r="E8" s="26">
        <v>1</v>
      </c>
      <c r="F8" s="26">
        <v>1</v>
      </c>
      <c r="G8" s="27">
        <v>6.25</v>
      </c>
      <c r="H8" s="205"/>
      <c r="I8" s="202"/>
      <c r="J8" s="205"/>
      <c r="K8" s="206">
        <f t="shared" si="0"/>
        <v>6.25</v>
      </c>
      <c r="L8" s="206"/>
      <c r="M8" s="206"/>
    </row>
    <row r="9" spans="1:28" x14ac:dyDescent="0.25">
      <c r="C9" s="203"/>
      <c r="D9" s="1" t="s">
        <v>16</v>
      </c>
      <c r="E9" s="26">
        <v>20</v>
      </c>
      <c r="F9" s="26">
        <v>1</v>
      </c>
      <c r="G9" s="27">
        <v>11.59</v>
      </c>
      <c r="H9" s="205"/>
      <c r="I9" s="202"/>
      <c r="J9" s="205"/>
      <c r="K9" s="206">
        <f t="shared" si="0"/>
        <v>0.57950000000000002</v>
      </c>
      <c r="L9" s="206"/>
      <c r="M9" s="206"/>
    </row>
    <row r="10" spans="1:28" x14ac:dyDescent="0.25">
      <c r="C10" s="203"/>
      <c r="D10" s="1" t="s">
        <v>17</v>
      </c>
      <c r="E10" s="26">
        <v>5</v>
      </c>
      <c r="F10" s="26">
        <v>1</v>
      </c>
      <c r="G10" s="27">
        <v>5.32</v>
      </c>
      <c r="H10" s="205"/>
      <c r="I10" s="202"/>
      <c r="J10" s="205"/>
      <c r="K10" s="206">
        <f t="shared" si="0"/>
        <v>1.0640000000000001</v>
      </c>
      <c r="L10" s="206"/>
      <c r="M10" s="20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4">
        <f>SUM(G16:G17)</f>
        <v>7.55</v>
      </c>
      <c r="I16" s="202">
        <v>0</v>
      </c>
      <c r="J16" s="204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4"/>
      <c r="I17" s="202"/>
      <c r="J17" s="204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3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4">
        <f>SUM(G21:G25)</f>
        <v>17.230000000000004</v>
      </c>
      <c r="I21" s="202">
        <v>5.65</v>
      </c>
      <c r="J21" s="204">
        <f>H21+I21</f>
        <v>22.880000000000003</v>
      </c>
    </row>
    <row r="22" spans="3:12" ht="30" x14ac:dyDescent="0.25">
      <c r="C22" s="203"/>
      <c r="D22" s="149" t="s">
        <v>21</v>
      </c>
      <c r="E22" s="26">
        <v>5</v>
      </c>
      <c r="F22" s="26">
        <v>1</v>
      </c>
      <c r="G22" s="27">
        <v>1.8</v>
      </c>
      <c r="H22" s="205"/>
      <c r="I22" s="202"/>
      <c r="J22" s="205"/>
    </row>
    <row r="23" spans="3:12" x14ac:dyDescent="0.25">
      <c r="C23" s="203"/>
      <c r="D23" s="1" t="s">
        <v>20</v>
      </c>
      <c r="E23" s="26">
        <v>10</v>
      </c>
      <c r="F23" s="26">
        <v>1</v>
      </c>
      <c r="G23" s="27">
        <v>3.99</v>
      </c>
      <c r="H23" s="205"/>
      <c r="I23" s="202"/>
      <c r="J23" s="205"/>
    </row>
    <row r="24" spans="3:12" x14ac:dyDescent="0.25">
      <c r="C24" s="203"/>
      <c r="D24" s="149" t="s">
        <v>13</v>
      </c>
      <c r="E24" s="26">
        <v>1</v>
      </c>
      <c r="F24" s="26">
        <v>1</v>
      </c>
      <c r="G24" s="27">
        <v>1.97</v>
      </c>
      <c r="H24" s="205"/>
      <c r="I24" s="202"/>
      <c r="J24" s="205"/>
    </row>
    <row r="25" spans="3:12" x14ac:dyDescent="0.25">
      <c r="C25" s="203"/>
      <c r="D25" s="1" t="s">
        <v>2</v>
      </c>
      <c r="E25" s="26">
        <v>1</v>
      </c>
      <c r="F25" s="26">
        <v>1</v>
      </c>
      <c r="G25" s="27">
        <v>6.91</v>
      </c>
      <c r="H25" s="205"/>
      <c r="I25" s="202"/>
      <c r="J25" s="205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3">
        <v>42927</v>
      </c>
      <c r="D27" s="1" t="s">
        <v>7</v>
      </c>
      <c r="E27" s="26">
        <v>1</v>
      </c>
      <c r="F27" s="26">
        <v>1</v>
      </c>
      <c r="G27" s="27">
        <v>0.75</v>
      </c>
      <c r="H27" s="204">
        <f>SUM(G27:G29)</f>
        <v>3.44</v>
      </c>
      <c r="I27" s="202">
        <v>4.99</v>
      </c>
      <c r="J27" s="204">
        <f>H27+I27</f>
        <v>8.43</v>
      </c>
    </row>
    <row r="28" spans="3:12" x14ac:dyDescent="0.25">
      <c r="C28" s="203"/>
      <c r="D28" s="1" t="s">
        <v>8</v>
      </c>
      <c r="E28" s="26">
        <v>1</v>
      </c>
      <c r="F28" s="26">
        <v>1</v>
      </c>
      <c r="G28" s="27">
        <v>0.75</v>
      </c>
      <c r="H28" s="205"/>
      <c r="I28" s="202"/>
      <c r="J28" s="205"/>
    </row>
    <row r="29" spans="3:12" x14ac:dyDescent="0.25">
      <c r="C29" s="203"/>
      <c r="D29" s="1" t="s">
        <v>154</v>
      </c>
      <c r="E29" s="26">
        <v>1</v>
      </c>
      <c r="F29" s="26">
        <v>1</v>
      </c>
      <c r="G29" s="27">
        <v>1.94</v>
      </c>
      <c r="H29" s="205"/>
      <c r="I29" s="202"/>
      <c r="J29" s="205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3">
        <v>42929</v>
      </c>
      <c r="D33" s="1" t="s">
        <v>77</v>
      </c>
      <c r="E33" s="26">
        <v>1</v>
      </c>
      <c r="F33" s="26">
        <v>1</v>
      </c>
      <c r="G33" s="27">
        <v>0.77</v>
      </c>
      <c r="H33" s="204">
        <f>SUM(G33:G34)</f>
        <v>2.2999999999999998</v>
      </c>
      <c r="I33" s="202">
        <v>3.39</v>
      </c>
      <c r="J33" s="202">
        <f>SUM(H33:I34)</f>
        <v>5.6899999999999995</v>
      </c>
    </row>
    <row r="34" spans="3:12" x14ac:dyDescent="0.25">
      <c r="C34" s="203"/>
      <c r="D34" s="1" t="s">
        <v>76</v>
      </c>
      <c r="E34" s="26">
        <v>1</v>
      </c>
      <c r="F34" s="26">
        <v>1</v>
      </c>
      <c r="G34" s="27">
        <v>1.53</v>
      </c>
      <c r="H34" s="205"/>
      <c r="I34" s="202"/>
      <c r="J34" s="202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3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2">
        <f>SUM(G38:G39)</f>
        <v>8.5500000000000007</v>
      </c>
      <c r="I38" s="202">
        <v>4.99</v>
      </c>
      <c r="J38" s="202">
        <f>SUM(H38:I39)</f>
        <v>13.540000000000001</v>
      </c>
    </row>
    <row r="39" spans="3:12" x14ac:dyDescent="0.25">
      <c r="C39" s="203"/>
      <c r="D39" s="149" t="s">
        <v>122</v>
      </c>
      <c r="E39" s="26">
        <v>1</v>
      </c>
      <c r="F39" s="26">
        <v>1</v>
      </c>
      <c r="G39" s="27">
        <v>2.83</v>
      </c>
      <c r="H39" s="202"/>
      <c r="I39" s="202"/>
      <c r="J39" s="202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3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2">
        <f>SUM(G41:G45)</f>
        <v>18.649999999999999</v>
      </c>
      <c r="I41" s="202">
        <v>0.25</v>
      </c>
      <c r="J41" s="202">
        <f>H41+I41</f>
        <v>18.899999999999999</v>
      </c>
    </row>
    <row r="42" spans="3:12" x14ac:dyDescent="0.25">
      <c r="C42" s="203"/>
      <c r="D42" s="149" t="s">
        <v>150</v>
      </c>
      <c r="E42" s="26">
        <v>1</v>
      </c>
      <c r="F42" s="26">
        <v>1</v>
      </c>
      <c r="G42" s="27">
        <v>3.86</v>
      </c>
      <c r="H42" s="202"/>
      <c r="I42" s="202"/>
      <c r="J42" s="202"/>
    </row>
    <row r="43" spans="3:12" x14ac:dyDescent="0.25">
      <c r="C43" s="203"/>
      <c r="D43" s="149" t="s">
        <v>151</v>
      </c>
      <c r="E43" s="26">
        <v>1</v>
      </c>
      <c r="F43" s="26">
        <v>1</v>
      </c>
      <c r="G43" s="27">
        <f>1.99-0.1</f>
        <v>1.89</v>
      </c>
      <c r="H43" s="202"/>
      <c r="I43" s="202"/>
      <c r="J43" s="202"/>
    </row>
    <row r="44" spans="3:12" x14ac:dyDescent="0.25">
      <c r="C44" s="203"/>
      <c r="D44" s="149" t="s">
        <v>152</v>
      </c>
      <c r="E44" s="26">
        <v>10</v>
      </c>
      <c r="F44" s="26">
        <v>1</v>
      </c>
      <c r="G44" s="27">
        <f>0.99-0.05</f>
        <v>0.94</v>
      </c>
      <c r="H44" s="202"/>
      <c r="I44" s="202"/>
      <c r="J44" s="202"/>
    </row>
    <row r="45" spans="3:12" x14ac:dyDescent="0.25">
      <c r="C45" s="203"/>
      <c r="D45" s="149" t="s">
        <v>153</v>
      </c>
      <c r="E45" s="26">
        <v>1</v>
      </c>
      <c r="F45" s="26">
        <v>1</v>
      </c>
      <c r="G45" s="27">
        <f>1.45-0.07</f>
        <v>1.38</v>
      </c>
      <c r="H45" s="202"/>
      <c r="I45" s="202"/>
      <c r="J45" s="202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212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1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3">
        <v>42986</v>
      </c>
      <c r="D51" s="212" t="s">
        <v>221</v>
      </c>
      <c r="E51" s="26">
        <v>1</v>
      </c>
      <c r="F51" s="26">
        <v>1</v>
      </c>
      <c r="G51" s="27">
        <v>29.95</v>
      </c>
      <c r="H51" s="202">
        <f>G51+G52+G53</f>
        <v>32.25</v>
      </c>
      <c r="I51" s="202">
        <v>3.39</v>
      </c>
      <c r="J51" s="202">
        <f>H51+I51</f>
        <v>35.64</v>
      </c>
    </row>
    <row r="52" spans="1:15" x14ac:dyDescent="0.25">
      <c r="C52" s="203"/>
      <c r="D52" s="212" t="s">
        <v>222</v>
      </c>
      <c r="E52" s="26">
        <v>1</v>
      </c>
      <c r="F52" s="26">
        <v>1</v>
      </c>
      <c r="G52" s="27">
        <v>0.77</v>
      </c>
      <c r="H52" s="202"/>
      <c r="I52" s="202"/>
      <c r="J52" s="202"/>
    </row>
    <row r="53" spans="1:15" x14ac:dyDescent="0.25">
      <c r="C53" s="203"/>
      <c r="D53" s="212" t="s">
        <v>223</v>
      </c>
      <c r="E53" s="26">
        <v>1</v>
      </c>
      <c r="F53" s="26">
        <v>1</v>
      </c>
      <c r="G53" s="27">
        <v>1.53</v>
      </c>
      <c r="H53" s="202"/>
      <c r="I53" s="202"/>
      <c r="J53" s="202"/>
    </row>
    <row r="54" spans="1:15" s="12" customFormat="1" ht="15.75" thickBot="1" x14ac:dyDescent="0.3">
      <c r="C54" s="7"/>
      <c r="D54" s="8"/>
      <c r="E54" s="24"/>
      <c r="F54" s="24"/>
      <c r="G54" s="25"/>
      <c r="H54" s="9"/>
      <c r="I54" s="13"/>
      <c r="J54" s="9"/>
      <c r="L54" s="35"/>
    </row>
    <row r="55" spans="1:15" s="12" customFormat="1" ht="15.75" thickBot="1" x14ac:dyDescent="0.3">
      <c r="B55" s="40" t="s">
        <v>29</v>
      </c>
      <c r="C55" s="41">
        <f ca="1">TODAY()</f>
        <v>42986</v>
      </c>
      <c r="E55" s="29"/>
      <c r="F55" s="29"/>
      <c r="G55" s="29"/>
      <c r="H55" s="29"/>
      <c r="I55" s="28" t="s">
        <v>23</v>
      </c>
      <c r="J55" s="30">
        <f>SUM(J4:J54)</f>
        <v>246.49</v>
      </c>
      <c r="K55" s="24" t="s">
        <v>24</v>
      </c>
      <c r="L55" s="39">
        <f ca="1">(C55-C4)*0.0328767</f>
        <v>3.4191768000000002</v>
      </c>
      <c r="M55" s="24" t="s">
        <v>25</v>
      </c>
    </row>
    <row r="56" spans="1:15" s="12" customFormat="1" ht="15.75" thickBot="1" x14ac:dyDescent="0.3">
      <c r="C56" s="7"/>
      <c r="D56" s="8"/>
      <c r="E56" s="24"/>
      <c r="F56" s="24"/>
      <c r="G56" s="25"/>
      <c r="H56" s="31"/>
      <c r="I56" s="34" t="s">
        <v>26</v>
      </c>
      <c r="J56" s="22">
        <f ca="1">J55/L55</f>
        <v>72.090451713406566</v>
      </c>
      <c r="K56" s="32" t="s">
        <v>27</v>
      </c>
      <c r="L56" s="36"/>
      <c r="M56" s="32" t="s">
        <v>28</v>
      </c>
      <c r="N56" s="33"/>
    </row>
    <row r="57" spans="1:15" s="12" customFormat="1" x14ac:dyDescent="0.25">
      <c r="A57" s="58"/>
      <c r="B57" s="58"/>
      <c r="C57" s="44"/>
      <c r="D57" s="45"/>
      <c r="E57" s="46"/>
      <c r="F57" s="46"/>
      <c r="G57" s="47"/>
      <c r="H57" s="48"/>
      <c r="I57" s="59"/>
      <c r="J57" s="48"/>
      <c r="K57" s="58"/>
      <c r="L57" s="60"/>
      <c r="M57" s="58"/>
      <c r="N57" s="58"/>
      <c r="O57" s="58"/>
    </row>
    <row r="58" spans="1:15" s="12" customFormat="1" x14ac:dyDescent="0.25">
      <c r="C58" s="7"/>
      <c r="D58" s="63" t="s">
        <v>75</v>
      </c>
      <c r="E58" s="213" t="s">
        <v>227</v>
      </c>
      <c r="H58" s="10"/>
      <c r="I58" s="11"/>
      <c r="J58" s="10"/>
      <c r="L58" s="35"/>
    </row>
    <row r="59" spans="1:15" s="12" customFormat="1" x14ac:dyDescent="0.25">
      <c r="C59" s="7"/>
      <c r="D59" s="8"/>
      <c r="E59" s="24"/>
      <c r="F59" s="24"/>
      <c r="G59" s="25"/>
      <c r="H59" s="10"/>
      <c r="I59" s="11"/>
      <c r="J59" s="10"/>
      <c r="L59" s="35"/>
    </row>
    <row r="60" spans="1:15" s="12" customFormat="1" x14ac:dyDescent="0.25">
      <c r="C60" s="7"/>
      <c r="D60" s="8"/>
      <c r="E60" s="24"/>
      <c r="F60" s="24"/>
      <c r="G60" s="25"/>
      <c r="H60" s="10"/>
      <c r="I60" s="11"/>
      <c r="J60" s="10"/>
      <c r="L60" s="35"/>
    </row>
    <row r="61" spans="1:15" s="12" customFormat="1" x14ac:dyDescent="0.25">
      <c r="C61" s="147" t="s">
        <v>164</v>
      </c>
      <c r="D61" s="14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49"/>
      <c r="D62" s="95" t="s">
        <v>0</v>
      </c>
      <c r="E62" s="98"/>
      <c r="F62" s="98" t="s">
        <v>160</v>
      </c>
      <c r="G62" s="99">
        <v>3.39</v>
      </c>
      <c r="H62" s="10"/>
      <c r="I62" s="11"/>
      <c r="J62" s="10"/>
      <c r="L62" s="35"/>
    </row>
    <row r="63" spans="1:15" s="12" customFormat="1" x14ac:dyDescent="0.25">
      <c r="C63" s="7"/>
      <c r="D63" s="95" t="s">
        <v>1</v>
      </c>
      <c r="E63" s="98"/>
      <c r="F63" s="98" t="s">
        <v>160</v>
      </c>
      <c r="G63" s="99">
        <v>1.39</v>
      </c>
      <c r="H63" s="10"/>
      <c r="I63" s="11"/>
      <c r="J63" s="10"/>
      <c r="L63" s="35"/>
    </row>
    <row r="64" spans="1:15" s="12" customFormat="1" x14ac:dyDescent="0.25">
      <c r="C64" s="7"/>
      <c r="D64" s="95" t="str">
        <f>D24</f>
        <v>NOKIA 5110 LCD</v>
      </c>
      <c r="E64" s="98"/>
      <c r="F64" s="98"/>
      <c r="G64" s="99">
        <f>G24</f>
        <v>1.97</v>
      </c>
      <c r="H64" s="10"/>
      <c r="I64" s="11"/>
      <c r="J64" s="10"/>
      <c r="L64" s="35"/>
    </row>
    <row r="65" spans="1:15" s="12" customFormat="1" x14ac:dyDescent="0.25">
      <c r="C65" s="7"/>
      <c r="D65" s="95" t="s">
        <v>5</v>
      </c>
      <c r="E65" s="98"/>
      <c r="F65" s="98"/>
      <c r="G65" s="99">
        <v>0.2485</v>
      </c>
      <c r="H65" s="10"/>
      <c r="I65" s="11"/>
      <c r="J65" s="10"/>
      <c r="L65" s="35"/>
    </row>
    <row r="66" spans="1:15" s="12" customFormat="1" x14ac:dyDescent="0.25">
      <c r="C66" s="7"/>
      <c r="D66" s="95" t="s">
        <v>156</v>
      </c>
      <c r="E66" s="98"/>
      <c r="F66" s="98"/>
      <c r="G66" s="99">
        <v>0.29949999999999999</v>
      </c>
      <c r="H66" s="10"/>
      <c r="I66" s="11"/>
      <c r="J66" s="10"/>
      <c r="L66" s="35"/>
    </row>
    <row r="67" spans="1:15" s="12" customFormat="1" x14ac:dyDescent="0.25">
      <c r="C67" s="7"/>
      <c r="D67" s="95" t="s">
        <v>158</v>
      </c>
      <c r="E67" s="98"/>
      <c r="F67" s="98"/>
      <c r="G67" s="99">
        <v>1</v>
      </c>
      <c r="H67" s="10"/>
      <c r="I67" s="11"/>
      <c r="J67" s="10"/>
      <c r="L67" s="35"/>
    </row>
    <row r="68" spans="1:15" s="12" customFormat="1" x14ac:dyDescent="0.25">
      <c r="C68" s="7"/>
      <c r="D68" s="95" t="s">
        <v>155</v>
      </c>
      <c r="E68" s="98"/>
      <c r="F68" s="98"/>
      <c r="G68" s="99">
        <v>6.25</v>
      </c>
      <c r="H68" s="10"/>
      <c r="I68" s="11"/>
      <c r="J68" s="10"/>
      <c r="L68" s="35"/>
    </row>
    <row r="69" spans="1:15" s="12" customFormat="1" x14ac:dyDescent="0.25">
      <c r="C69" s="7"/>
      <c r="D69" s="95" t="s">
        <v>157</v>
      </c>
      <c r="E69" s="98"/>
      <c r="F69" s="98"/>
      <c r="G69" s="99">
        <v>0.57950000000000002</v>
      </c>
      <c r="H69" s="10"/>
      <c r="I69" s="11"/>
      <c r="J69" s="10"/>
      <c r="L69" s="35"/>
    </row>
    <row r="70" spans="1:15" s="12" customFormat="1" x14ac:dyDescent="0.25">
      <c r="C70" s="7"/>
      <c r="D70" s="95" t="s">
        <v>17</v>
      </c>
      <c r="E70" s="98"/>
      <c r="F70" s="98"/>
      <c r="G70" s="99">
        <v>1.0640000000000001</v>
      </c>
      <c r="H70" s="10"/>
      <c r="I70" s="11"/>
      <c r="J70" s="10"/>
      <c r="L70" s="35"/>
    </row>
    <row r="71" spans="1:15" s="12" customFormat="1" x14ac:dyDescent="0.25">
      <c r="C71" s="7"/>
      <c r="D71" s="95" t="s">
        <v>161</v>
      </c>
      <c r="E71" s="98"/>
      <c r="F71" s="98"/>
      <c r="G71" s="99">
        <v>0.5</v>
      </c>
      <c r="H71" s="10"/>
      <c r="I71" s="11"/>
      <c r="J71" s="10"/>
      <c r="L71" s="35"/>
    </row>
    <row r="72" spans="1:15" s="12" customFormat="1" x14ac:dyDescent="0.25">
      <c r="C72" s="44"/>
      <c r="D72" s="96" t="s">
        <v>159</v>
      </c>
      <c r="E72" s="100"/>
      <c r="F72" s="100"/>
      <c r="G72" s="101">
        <v>2</v>
      </c>
      <c r="H72" s="48"/>
      <c r="I72" s="11"/>
      <c r="J72" s="10"/>
      <c r="L72" s="35"/>
    </row>
    <row r="73" spans="1:15" s="12" customFormat="1" x14ac:dyDescent="0.25">
      <c r="A73" s="58"/>
      <c r="B73" s="58"/>
      <c r="C73" s="44"/>
      <c r="D73" s="45"/>
      <c r="E73" s="46"/>
      <c r="F73" s="46"/>
      <c r="G73" s="97">
        <f>SUM(G62:G72)</f>
        <v>18.691499999999998</v>
      </c>
      <c r="H73" s="48"/>
      <c r="I73" s="59"/>
      <c r="J73" s="48"/>
      <c r="K73" s="58"/>
      <c r="L73" s="60"/>
      <c r="M73" s="58"/>
      <c r="N73" s="58"/>
      <c r="O73" s="58"/>
    </row>
    <row r="74" spans="1:15" s="12" customFormat="1" x14ac:dyDescent="0.25">
      <c r="C74" s="7"/>
      <c r="D74" s="8"/>
      <c r="E74" s="24"/>
      <c r="F74" s="24"/>
      <c r="G74" s="25"/>
      <c r="H74" s="10"/>
      <c r="I74" s="11"/>
      <c r="J74" s="10"/>
      <c r="L74" s="35"/>
    </row>
    <row r="75" spans="1:15" s="12" customFormat="1" x14ac:dyDescent="0.25">
      <c r="C75" s="7"/>
      <c r="D75" s="8"/>
      <c r="E75" s="24"/>
      <c r="F75" s="24"/>
      <c r="G75" s="25"/>
      <c r="H75" s="10"/>
      <c r="I75" s="11"/>
      <c r="J75" s="10"/>
      <c r="L75" s="35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62" customFormat="1" x14ac:dyDescent="0.25">
      <c r="C78" s="93" t="s">
        <v>163</v>
      </c>
      <c r="D78" s="94"/>
      <c r="E78" s="18"/>
      <c r="H78" s="14"/>
      <c r="I78" s="17"/>
      <c r="J78" s="14"/>
      <c r="K78" s="14"/>
      <c r="L78" s="14"/>
    </row>
    <row r="79" spans="1:15" s="50" customFormat="1" ht="15.75" x14ac:dyDescent="0.25">
      <c r="C79" s="144"/>
      <c r="D79" s="151" t="s">
        <v>226</v>
      </c>
      <c r="E79" s="98"/>
      <c r="F79" s="98"/>
      <c r="G79" s="99">
        <v>1.53</v>
      </c>
      <c r="H79" s="157"/>
      <c r="I79" s="158"/>
      <c r="J79" s="157"/>
      <c r="K79" s="157"/>
      <c r="L79" s="159"/>
    </row>
    <row r="80" spans="1:15" s="50" customFormat="1" ht="15.75" x14ac:dyDescent="0.25">
      <c r="C80" s="144"/>
      <c r="D80" s="151" t="s">
        <v>30</v>
      </c>
      <c r="E80" s="98"/>
      <c r="F80" s="98"/>
      <c r="G80" s="99">
        <v>33.57</v>
      </c>
      <c r="H80" s="157"/>
      <c r="I80" s="158"/>
      <c r="J80" s="157"/>
      <c r="K80" s="157"/>
      <c r="L80" s="159"/>
    </row>
    <row r="81" spans="1:15" s="50" customFormat="1" ht="15.75" x14ac:dyDescent="0.25">
      <c r="C81" s="144"/>
      <c r="D81" s="151" t="s">
        <v>2</v>
      </c>
      <c r="E81" s="98"/>
      <c r="F81" s="98"/>
      <c r="G81" s="99">
        <v>6.56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11</v>
      </c>
      <c r="E82" s="98"/>
      <c r="F82" s="98"/>
      <c r="G82" s="99">
        <v>2.57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61</v>
      </c>
      <c r="E83" s="98"/>
      <c r="F83" s="98"/>
      <c r="G83" s="99">
        <v>5.22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162</v>
      </c>
      <c r="E84" s="98"/>
      <c r="F84" s="98"/>
      <c r="G84" s="99">
        <v>0.39900000000000002</v>
      </c>
      <c r="H84" s="157"/>
      <c r="I84" s="158"/>
      <c r="J84" s="157"/>
      <c r="K84" s="157"/>
      <c r="L84" s="159"/>
    </row>
    <row r="85" spans="1:15" s="12" customFormat="1" ht="15.75" x14ac:dyDescent="0.25">
      <c r="C85" s="145"/>
      <c r="D85" s="151" t="s">
        <v>73</v>
      </c>
      <c r="E85" s="98"/>
      <c r="F85" s="98"/>
      <c r="G85" s="99">
        <v>0.77</v>
      </c>
      <c r="H85" s="9"/>
      <c r="I85" s="13"/>
      <c r="J85" s="9"/>
      <c r="K85" s="9"/>
      <c r="L85" s="38"/>
    </row>
    <row r="86" spans="1:15" s="12" customFormat="1" ht="15.75" x14ac:dyDescent="0.25">
      <c r="C86" s="145"/>
      <c r="D86" s="151" t="s">
        <v>6</v>
      </c>
      <c r="E86" s="98"/>
      <c r="F86" s="98"/>
      <c r="G86" s="99">
        <v>0.02</v>
      </c>
      <c r="H86" s="9"/>
      <c r="I86" s="13"/>
      <c r="J86" s="9"/>
      <c r="K86" s="9"/>
      <c r="L86" s="38"/>
    </row>
    <row r="87" spans="1:15" s="12" customFormat="1" ht="15.75" x14ac:dyDescent="0.25">
      <c r="C87" s="145"/>
      <c r="D87" s="153" t="s">
        <v>168</v>
      </c>
      <c r="E87" s="98"/>
      <c r="F87" s="98"/>
      <c r="G87" s="99">
        <f>5.72+(0.5*4.99)</f>
        <v>8.2149999999999999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169</v>
      </c>
      <c r="E88" s="98"/>
      <c r="F88" s="98"/>
      <c r="G88" s="99">
        <f>2.83+(0.5*4.99)</f>
        <v>5.3250000000000002</v>
      </c>
      <c r="H88" s="9"/>
      <c r="I88" s="13"/>
      <c r="J88" s="9"/>
      <c r="K88" s="9"/>
      <c r="L88" s="38"/>
    </row>
    <row r="89" spans="1:15" s="12" customFormat="1" ht="15.75" x14ac:dyDescent="0.25">
      <c r="C89" s="146"/>
      <c r="D89" s="152" t="s">
        <v>74</v>
      </c>
      <c r="E89" s="100"/>
      <c r="F89" s="100"/>
      <c r="G89" s="101">
        <v>1.53</v>
      </c>
      <c r="H89" s="160"/>
      <c r="I89" s="13"/>
      <c r="J89" s="9"/>
      <c r="K89" s="9"/>
      <c r="L89" s="38"/>
    </row>
    <row r="90" spans="1:15" s="50" customFormat="1" x14ac:dyDescent="0.25">
      <c r="A90" s="67"/>
      <c r="B90" s="67"/>
      <c r="C90" s="68"/>
      <c r="D90" s="69"/>
      <c r="E90" s="70"/>
      <c r="F90" s="70"/>
      <c r="G90" s="97">
        <f>SUM(G79:G89)</f>
        <v>65.709000000000017</v>
      </c>
      <c r="H90" s="71"/>
      <c r="I90" s="72"/>
      <c r="J90" s="71"/>
      <c r="K90" s="67"/>
      <c r="L90" s="67"/>
      <c r="M90" s="67"/>
      <c r="N90" s="67"/>
      <c r="O90" s="67"/>
    </row>
    <row r="91" spans="1:15" s="50" customFormat="1" x14ac:dyDescent="0.25">
      <c r="C91" s="51"/>
      <c r="D91" s="73"/>
      <c r="E91" s="74"/>
      <c r="F91" s="74"/>
      <c r="G91" s="75"/>
      <c r="H91" s="55"/>
      <c r="I91" s="56"/>
      <c r="J91" s="55"/>
      <c r="L91" s="57"/>
    </row>
    <row r="92" spans="1:15" s="66" customFormat="1" x14ac:dyDescent="0.25"/>
    <row r="93" spans="1:15" s="86" customFormat="1" x14ac:dyDescent="0.25">
      <c r="A93" s="79"/>
      <c r="B93" s="79"/>
      <c r="C93" s="80"/>
      <c r="D93" s="81"/>
      <c r="E93" s="82"/>
      <c r="F93" s="82"/>
      <c r="G93" s="83"/>
      <c r="H93" s="84"/>
      <c r="I93" s="85"/>
      <c r="J93" s="84"/>
      <c r="K93" s="79"/>
      <c r="L93" s="79"/>
      <c r="M93" s="79"/>
      <c r="N93" s="79"/>
      <c r="O93" s="79"/>
    </row>
    <row r="94" spans="1:15" s="86" customFormat="1" x14ac:dyDescent="0.25">
      <c r="C94" s="87"/>
      <c r="D94" s="88"/>
      <c r="E94" s="61"/>
      <c r="F94" s="61"/>
      <c r="G94" s="89"/>
      <c r="H94" s="90"/>
      <c r="I94" s="91"/>
      <c r="J94" s="90"/>
      <c r="L94" s="92"/>
    </row>
    <row r="95" spans="1:15" s="62" customFormat="1" x14ac:dyDescent="0.25">
      <c r="C95" s="93" t="s">
        <v>165</v>
      </c>
      <c r="D95" s="94"/>
      <c r="E95" s="18"/>
      <c r="H95" s="64"/>
      <c r="I95" s="65"/>
      <c r="J95" s="64"/>
    </row>
    <row r="96" spans="1:15" s="50" customFormat="1" ht="15.75" x14ac:dyDescent="0.25">
      <c r="C96" s="144"/>
      <c r="D96" s="151" t="s">
        <v>225</v>
      </c>
      <c r="E96" s="98"/>
      <c r="F96" s="98"/>
      <c r="G96" s="99">
        <v>1.53</v>
      </c>
      <c r="H96" s="55"/>
      <c r="I96" s="56"/>
      <c r="J96" s="55"/>
      <c r="L96" s="57"/>
    </row>
    <row r="97" spans="1:15" s="50" customFormat="1" ht="15.75" x14ac:dyDescent="0.25">
      <c r="C97" s="144"/>
      <c r="D97" s="151" t="s">
        <v>166</v>
      </c>
      <c r="E97" s="98"/>
      <c r="F97" s="98"/>
      <c r="G97" s="99">
        <v>33.57</v>
      </c>
      <c r="H97" s="55"/>
      <c r="I97" s="56"/>
      <c r="J97" s="55"/>
      <c r="L97" s="57"/>
    </row>
    <row r="98" spans="1:15" s="50" customFormat="1" ht="15.75" x14ac:dyDescent="0.25">
      <c r="C98" s="144"/>
      <c r="D98" s="151" t="s">
        <v>2</v>
      </c>
      <c r="E98" s="98"/>
      <c r="F98" s="98"/>
      <c r="G98" s="99">
        <v>6.56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61</v>
      </c>
      <c r="E99" s="98"/>
      <c r="F99" s="98"/>
      <c r="G99" s="99">
        <v>6.91</v>
      </c>
      <c r="H99" s="55"/>
      <c r="I99" s="56"/>
      <c r="J99" s="55"/>
      <c r="L99" s="57"/>
    </row>
    <row r="100" spans="1:15" s="12" customFormat="1" ht="15.75" x14ac:dyDescent="0.25">
      <c r="C100" s="145"/>
      <c r="D100" s="151" t="s">
        <v>162</v>
      </c>
      <c r="E100" s="98"/>
      <c r="F100" s="98"/>
      <c r="G100" s="99">
        <v>0.39900000000000002</v>
      </c>
      <c r="H100" s="10"/>
      <c r="I100" s="11"/>
      <c r="J100" s="10"/>
      <c r="L100" s="35"/>
    </row>
    <row r="101" spans="1:15" s="12" customFormat="1" ht="15.75" x14ac:dyDescent="0.25">
      <c r="C101" s="145"/>
      <c r="D101" s="151" t="s">
        <v>11</v>
      </c>
      <c r="E101" s="98"/>
      <c r="F101" s="98"/>
      <c r="G101" s="99">
        <v>2.57</v>
      </c>
      <c r="H101" s="10"/>
      <c r="I101" s="11"/>
      <c r="J101" s="10"/>
      <c r="L101" s="35"/>
    </row>
    <row r="102" spans="1:15" s="12" customFormat="1" ht="15.75" x14ac:dyDescent="0.25">
      <c r="C102" s="145"/>
      <c r="D102" s="151" t="s">
        <v>6</v>
      </c>
      <c r="E102" s="98"/>
      <c r="F102" s="98"/>
      <c r="G102" s="99">
        <v>0.02</v>
      </c>
      <c r="H102" s="10"/>
      <c r="I102" s="11"/>
      <c r="J102" s="10"/>
      <c r="L102" s="35"/>
    </row>
    <row r="103" spans="1:15" s="12" customFormat="1" ht="15.75" x14ac:dyDescent="0.25">
      <c r="D103" s="151" t="s">
        <v>73</v>
      </c>
      <c r="E103" s="98"/>
      <c r="F103" s="98"/>
      <c r="G103" s="99">
        <v>0.77</v>
      </c>
    </row>
    <row r="104" spans="1:15" s="50" customFormat="1" ht="15.75" x14ac:dyDescent="0.25">
      <c r="D104" s="154" t="s">
        <v>74</v>
      </c>
      <c r="E104" s="155"/>
      <c r="F104" s="155"/>
      <c r="G104" s="156">
        <v>1.53</v>
      </c>
    </row>
    <row r="105" spans="1:15" s="50" customFormat="1" ht="15.75" x14ac:dyDescent="0.25">
      <c r="C105" s="146"/>
      <c r="D105" s="152" t="s">
        <v>224</v>
      </c>
      <c r="E105" s="100"/>
      <c r="F105" s="100"/>
      <c r="G105" s="101">
        <v>3.78</v>
      </c>
      <c r="H105" s="48"/>
      <c r="I105" s="11"/>
      <c r="J105" s="10"/>
      <c r="K105" s="12"/>
      <c r="L105" s="35"/>
      <c r="M105" s="12"/>
      <c r="N105" s="12"/>
      <c r="O105" s="12"/>
    </row>
    <row r="106" spans="1:15" s="50" customFormat="1" x14ac:dyDescent="0.25">
      <c r="A106" s="67"/>
      <c r="B106" s="67"/>
      <c r="C106" s="68"/>
      <c r="D106" s="69"/>
      <c r="E106" s="70"/>
      <c r="F106" s="70"/>
      <c r="G106" s="97">
        <f>SUM(G96:G105)</f>
        <v>57.639000000000017</v>
      </c>
      <c r="H106" s="71"/>
      <c r="I106" s="72"/>
      <c r="J106" s="71"/>
      <c r="K106" s="67"/>
      <c r="L106" s="67"/>
      <c r="M106" s="67"/>
      <c r="N106" s="67"/>
      <c r="O106" s="67"/>
    </row>
    <row r="107" spans="1:15" s="50" customFormat="1" x14ac:dyDescent="0.25">
      <c r="C107" s="51"/>
      <c r="D107" s="52"/>
      <c r="E107" s="53"/>
      <c r="F107" s="53"/>
      <c r="G107" s="54"/>
      <c r="H107" s="55"/>
      <c r="I107" s="56"/>
      <c r="J107" s="55"/>
      <c r="L107" s="57"/>
    </row>
    <row r="108" spans="1:15" x14ac:dyDescent="0.25">
      <c r="C108" s="51"/>
      <c r="D108" s="52"/>
      <c r="E108" s="53"/>
      <c r="F108" s="53"/>
      <c r="G108" s="54"/>
      <c r="H108" s="55"/>
      <c r="I108" s="56"/>
      <c r="J108" s="55"/>
    </row>
    <row r="109" spans="1:15" x14ac:dyDescent="0.25">
      <c r="C109" s="51"/>
      <c r="D109" s="52"/>
      <c r="E109" s="53"/>
      <c r="F109" s="53"/>
      <c r="G109" s="54"/>
      <c r="H109" s="55"/>
      <c r="I109" s="56"/>
      <c r="J109" s="55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D175" s="52"/>
      <c r="E175" s="53"/>
      <c r="F175" s="53"/>
      <c r="G175" s="54"/>
    </row>
    <row r="176" spans="3:10" x14ac:dyDescent="0.25">
      <c r="D176" s="52"/>
      <c r="E176" s="53"/>
      <c r="F176" s="53"/>
      <c r="G176" s="54"/>
    </row>
  </sheetData>
  <sortState ref="C4:H19">
    <sortCondition ref="C4:C19"/>
  </sortState>
  <mergeCells count="38"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07" t="s">
        <v>123</v>
      </c>
      <c r="AO16" s="207"/>
      <c r="AP16" s="207"/>
      <c r="AQ16" s="207"/>
      <c r="AT16" s="205" t="s">
        <v>119</v>
      </c>
      <c r="AU16" s="205"/>
      <c r="AV16" s="205"/>
      <c r="AW16" s="205"/>
      <c r="AX16" s="205"/>
      <c r="AY16" s="205"/>
      <c r="AZ16" s="205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05" t="s">
        <v>117</v>
      </c>
      <c r="AK17" s="205"/>
      <c r="AL17" s="205"/>
      <c r="AN17" s="207"/>
      <c r="AO17" s="207"/>
      <c r="AP17" s="207"/>
      <c r="AQ17" s="207"/>
    </row>
    <row r="19" spans="25:59" x14ac:dyDescent="0.25">
      <c r="AP19" s="195" t="s">
        <v>216</v>
      </c>
      <c r="AQ19" s="117">
        <f>INVENTORY!G90</f>
        <v>65.709000000000017</v>
      </c>
      <c r="AS19" s="196" t="s">
        <v>218</v>
      </c>
    </row>
    <row r="20" spans="25:59" x14ac:dyDescent="0.25">
      <c r="AK20" s="208" t="s">
        <v>120</v>
      </c>
      <c r="AL20" s="208"/>
      <c r="AM20" s="208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abSelected="1" topLeftCell="B4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09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09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0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1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2017-09-09T01:15:15Z</dcterms:modified>
</cp:coreProperties>
</file>