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oofarheidari/Desktop/"/>
    </mc:Choice>
  </mc:AlternateContent>
  <xr:revisionPtr revIDLastSave="0" documentId="13_ncr:1_{071C48E8-C7D1-A849-80C6-BF59E2CA4C20}" xr6:coauthVersionLast="43" xr6:coauthVersionMax="43" xr10:uidLastSave="{00000000-0000-0000-0000-000000000000}"/>
  <bookViews>
    <workbookView xWindow="160" yWindow="460" windowWidth="25440" windowHeight="14620" activeTab="2" xr2:uid="{AAD90D51-EC7C-2245-B59B-BF1151172D78}"/>
  </bookViews>
  <sheets>
    <sheet name="Q2" sheetId="1" r:id="rId1"/>
    <sheet name="Q3" sheetId="2" r:id="rId2"/>
    <sheet name="Q4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3" l="1"/>
  <c r="Y25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4" i="3"/>
  <c r="W4" i="3"/>
  <c r="X5" i="3"/>
  <c r="X25" i="3" s="1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4" i="3"/>
  <c r="W3" i="3"/>
  <c r="I3" i="3"/>
  <c r="J3" i="3"/>
  <c r="H3" i="3"/>
  <c r="G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F3" i="3"/>
  <c r="E4" i="3"/>
  <c r="C4" i="3"/>
  <c r="B4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" i="2"/>
  <c r="H2" i="2" s="1"/>
  <c r="F8" i="1"/>
  <c r="F7" i="1"/>
  <c r="F6" i="1"/>
  <c r="E8" i="1"/>
  <c r="E7" i="1"/>
  <c r="E6" i="1"/>
  <c r="E5" i="1"/>
  <c r="E4" i="1"/>
  <c r="F5" i="1"/>
  <c r="F4" i="1"/>
  <c r="F3" i="1"/>
  <c r="F2" i="1"/>
  <c r="E20" i="1"/>
  <c r="F20" i="1" s="1"/>
  <c r="E14" i="1"/>
  <c r="F14" i="1" s="1"/>
  <c r="E13" i="1"/>
  <c r="F13" i="1" s="1"/>
  <c r="E17" i="1" s="1"/>
  <c r="F17" i="1" s="1"/>
  <c r="E11" i="1"/>
  <c r="F11" i="1" s="1"/>
  <c r="E9" i="1"/>
  <c r="F9" i="1" s="1"/>
  <c r="G21" i="3" l="1"/>
  <c r="G17" i="3"/>
  <c r="G13" i="3"/>
  <c r="G9" i="3"/>
  <c r="G5" i="3"/>
  <c r="G23" i="3"/>
  <c r="G19" i="3"/>
  <c r="G15" i="3"/>
  <c r="G11" i="3"/>
  <c r="G7" i="3"/>
  <c r="F23" i="3"/>
  <c r="F19" i="3"/>
  <c r="J19" i="3" s="1"/>
  <c r="F15" i="3"/>
  <c r="F11" i="3"/>
  <c r="F7" i="3"/>
  <c r="G22" i="3"/>
  <c r="G18" i="3"/>
  <c r="G14" i="3"/>
  <c r="G10" i="3"/>
  <c r="G6" i="3"/>
  <c r="F21" i="3"/>
  <c r="F17" i="3"/>
  <c r="F13" i="3"/>
  <c r="F9" i="3"/>
  <c r="F5" i="3"/>
  <c r="G4" i="3"/>
  <c r="F22" i="3"/>
  <c r="F18" i="3"/>
  <c r="F14" i="3"/>
  <c r="F10" i="3"/>
  <c r="F6" i="3"/>
  <c r="F20" i="3"/>
  <c r="F16" i="3"/>
  <c r="F12" i="3"/>
  <c r="F8" i="3"/>
  <c r="G20" i="3"/>
  <c r="G16" i="3"/>
  <c r="G12" i="3"/>
  <c r="G8" i="3"/>
  <c r="F4" i="3"/>
  <c r="E22" i="1"/>
  <c r="F22" i="1" s="1"/>
  <c r="E24" i="1"/>
  <c r="F24" i="1" s="1"/>
  <c r="E19" i="1"/>
  <c r="F19" i="1" s="1"/>
  <c r="E23" i="1"/>
  <c r="F23" i="1" s="1"/>
  <c r="E16" i="1"/>
  <c r="F16" i="1" s="1"/>
  <c r="E21" i="1" s="1"/>
  <c r="F21" i="1" s="1"/>
  <c r="E12" i="1"/>
  <c r="F12" i="1" s="1"/>
  <c r="E15" i="1"/>
  <c r="F15" i="1" s="1"/>
  <c r="E10" i="1"/>
  <c r="F10" i="1" s="1"/>
  <c r="E18" i="1" s="1"/>
  <c r="F18" i="1" s="1"/>
  <c r="H13" i="3" l="1"/>
  <c r="I13" i="3" s="1"/>
  <c r="J10" i="3"/>
  <c r="H23" i="3"/>
  <c r="I23" i="3" s="1"/>
  <c r="H6" i="3"/>
  <c r="I6" i="3" s="1"/>
  <c r="H22" i="3"/>
  <c r="I22" i="3" s="1"/>
  <c r="H5" i="3"/>
  <c r="I5" i="3" s="1"/>
  <c r="H21" i="3"/>
  <c r="I21" i="3" s="1"/>
  <c r="H15" i="3"/>
  <c r="I15" i="3" s="1"/>
  <c r="H17" i="3"/>
  <c r="I17" i="3" s="1"/>
  <c r="H7" i="3"/>
  <c r="I7" i="3" s="1"/>
  <c r="H18" i="3"/>
  <c r="I18" i="3" s="1"/>
  <c r="H11" i="3"/>
  <c r="I11" i="3" s="1"/>
  <c r="H19" i="3"/>
  <c r="I19" i="3" s="1"/>
  <c r="J14" i="3"/>
  <c r="H4" i="3"/>
  <c r="I4" i="3" s="1"/>
  <c r="H9" i="3"/>
  <c r="I9" i="3" s="1"/>
  <c r="J15" i="3"/>
  <c r="J13" i="3"/>
  <c r="H10" i="3"/>
  <c r="I10" i="3" s="1"/>
  <c r="H16" i="3"/>
  <c r="I16" i="3" s="1"/>
  <c r="J16" i="3"/>
  <c r="J6" i="3"/>
  <c r="J22" i="3"/>
  <c r="J9" i="3"/>
  <c r="H20" i="3"/>
  <c r="I20" i="3" s="1"/>
  <c r="J20" i="3"/>
  <c r="H8" i="3"/>
  <c r="I8" i="3" s="1"/>
  <c r="J8" i="3"/>
  <c r="J4" i="3"/>
  <c r="J7" i="3"/>
  <c r="J23" i="3"/>
  <c r="J17" i="3"/>
  <c r="H12" i="3"/>
  <c r="I12" i="3" s="1"/>
  <c r="J12" i="3"/>
  <c r="H14" i="3"/>
  <c r="I14" i="3" s="1"/>
  <c r="J18" i="3"/>
  <c r="J11" i="3"/>
  <c r="J5" i="3"/>
  <c r="J21" i="3"/>
  <c r="I24" i="3" l="1"/>
</calcChain>
</file>

<file path=xl/sharedStrings.xml><?xml version="1.0" encoding="utf-8"?>
<sst xmlns="http://schemas.openxmlformats.org/spreadsheetml/2006/main" count="143" uniqueCount="80">
  <si>
    <t>Activity</t>
  </si>
  <si>
    <t xml:space="preserve">Predecessors </t>
  </si>
  <si>
    <t xml:space="preserve">Activity  Time </t>
  </si>
  <si>
    <t xml:space="preserve">Develop conference theme </t>
  </si>
  <si>
    <t xml:space="preserve">Determine attendees 3 </t>
  </si>
  <si>
    <t xml:space="preserve">Contract facility </t>
  </si>
  <si>
    <t xml:space="preserve">Choose entertainment </t>
  </si>
  <si>
    <t xml:space="preserve">Send announcement </t>
  </si>
  <si>
    <t xml:space="preserve">Order gifts </t>
  </si>
  <si>
    <t xml:space="preserve">Order materials </t>
  </si>
  <si>
    <t>Plan schedule of sessions</t>
  </si>
  <si>
    <t xml:space="preserve">Design printed materials </t>
  </si>
  <si>
    <t xml:space="preserve">Schedule session rooms </t>
  </si>
  <si>
    <t xml:space="preserve">Print directions </t>
  </si>
  <si>
    <t xml:space="preserve">Develop travel memo </t>
  </si>
  <si>
    <t xml:space="preserve">Write gift letter </t>
  </si>
  <si>
    <t xml:space="preserve">Confirm catering </t>
  </si>
  <si>
    <t xml:space="preserve">Communicate with speakers </t>
  </si>
  <si>
    <t xml:space="preserve">Track RSVPs and assign roommates </t>
  </si>
  <si>
    <t xml:space="preserve">Print materials </t>
  </si>
  <si>
    <t xml:space="preserve">Assign table numbers </t>
  </si>
  <si>
    <t xml:space="preserve">Compile packets of materials </t>
  </si>
  <si>
    <t xml:space="preserve">Submit audio-visual needs </t>
  </si>
  <si>
    <t>Put together welcome letter</t>
  </si>
  <si>
    <t xml:space="preserve">Confirm arrangements with hotel </t>
  </si>
  <si>
    <t xml:space="preserve">Print badges </t>
  </si>
  <si>
    <t>A</t>
  </si>
  <si>
    <t>B</t>
  </si>
  <si>
    <t>C</t>
  </si>
  <si>
    <t>B,H</t>
  </si>
  <si>
    <t>H</t>
  </si>
  <si>
    <t>E</t>
  </si>
  <si>
    <t>F</t>
  </si>
  <si>
    <t>L</t>
  </si>
  <si>
    <t>I</t>
  </si>
  <si>
    <t>P</t>
  </si>
  <si>
    <t>G</t>
  </si>
  <si>
    <t>O</t>
  </si>
  <si>
    <t xml:space="preserve">G,P </t>
  </si>
  <si>
    <t>Early start</t>
  </si>
  <si>
    <t>Early Finish</t>
  </si>
  <si>
    <t>D</t>
  </si>
  <si>
    <t>J</t>
  </si>
  <si>
    <t>K</t>
  </si>
  <si>
    <t>M</t>
  </si>
  <si>
    <t>N</t>
  </si>
  <si>
    <t>Q</t>
  </si>
  <si>
    <t>R</t>
  </si>
  <si>
    <t>S</t>
  </si>
  <si>
    <t>T</t>
  </si>
  <si>
    <t>U</t>
  </si>
  <si>
    <t>V</t>
  </si>
  <si>
    <t>W</t>
  </si>
  <si>
    <t xml:space="preserve">Project Finish Time </t>
  </si>
  <si>
    <t>unit charge</t>
  </si>
  <si>
    <t xml:space="preserve">overbooking cost </t>
  </si>
  <si>
    <t>number of overbooking</t>
  </si>
  <si>
    <t>overbooking cost</t>
  </si>
  <si>
    <t>profit</t>
  </si>
  <si>
    <t>number of cancellation</t>
  </si>
  <si>
    <t>number of cancellation( fix)</t>
  </si>
  <si>
    <t>Cost to manufacture</t>
  </si>
  <si>
    <t>Cost to outsource</t>
  </si>
  <si>
    <t>Input</t>
  </si>
  <si>
    <t>Capital</t>
  </si>
  <si>
    <t>input</t>
  </si>
  <si>
    <t>Demand</t>
  </si>
  <si>
    <t>output</t>
  </si>
  <si>
    <t>Manufacture cost</t>
  </si>
  <si>
    <t>outsourcing cost</t>
  </si>
  <si>
    <t>Decision</t>
  </si>
  <si>
    <t>Cost difference</t>
  </si>
  <si>
    <t>Decision (0,1)</t>
  </si>
  <si>
    <t>Trail</t>
  </si>
  <si>
    <t>outsource</t>
  </si>
  <si>
    <t>Manufacture</t>
  </si>
  <si>
    <t>Manufacturing less than 90%max</t>
  </si>
  <si>
    <t>Manufacturing less than 85%max</t>
  </si>
  <si>
    <t>90% max of Manufacture cost</t>
  </si>
  <si>
    <t>85% max of outourcing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</si>
</sst>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Helvetica Neue"/>
      <family val="2"/>
    </font>
    <font>
      <b/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368300</xdr:colOff>
      <xdr:row>4</xdr:row>
      <xdr:rowOff>0</xdr:rowOff>
    </xdr:to>
    <xdr:pic>
      <xdr:nvPicPr>
        <xdr:cNvPr id="2" name="Picture 1" descr="page323image10944512">
          <a:extLst>
            <a:ext uri="{FF2B5EF4-FFF2-40B4-BE49-F238E27FC236}">
              <a16:creationId xmlns:a16="http://schemas.microsoft.com/office/drawing/2014/main" id="{15A4C4FB-A4A4-0D4C-AF04-976F585FF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"/>
          <a:ext cx="368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1371600</xdr:colOff>
      <xdr:row>5</xdr:row>
      <xdr:rowOff>0</xdr:rowOff>
    </xdr:to>
    <xdr:pic>
      <xdr:nvPicPr>
        <xdr:cNvPr id="3" name="Picture 2" descr="page323image10950080">
          <a:extLst>
            <a:ext uri="{FF2B5EF4-FFF2-40B4-BE49-F238E27FC236}">
              <a16:creationId xmlns:a16="http://schemas.microsoft.com/office/drawing/2014/main" id="{8DF597ED-1DB8-0148-93A1-E12E2206B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37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558800</xdr:colOff>
      <xdr:row>5</xdr:row>
      <xdr:rowOff>0</xdr:rowOff>
    </xdr:from>
    <xdr:to>
      <xdr:col>2</xdr:col>
      <xdr:colOff>1371600</xdr:colOff>
      <xdr:row>5</xdr:row>
      <xdr:rowOff>0</xdr:rowOff>
    </xdr:to>
    <xdr:pic>
      <xdr:nvPicPr>
        <xdr:cNvPr id="4" name="Picture 3" descr="page323image10951808">
          <a:extLst>
            <a:ext uri="{FF2B5EF4-FFF2-40B4-BE49-F238E27FC236}">
              <a16:creationId xmlns:a16="http://schemas.microsoft.com/office/drawing/2014/main" id="{DCFD7D4B-7D2A-244A-8E0D-F5767A593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0" y="1016000"/>
          <a:ext cx="812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558800</xdr:colOff>
      <xdr:row>5</xdr:row>
      <xdr:rowOff>0</xdr:rowOff>
    </xdr:from>
    <xdr:to>
      <xdr:col>3</xdr:col>
      <xdr:colOff>977900</xdr:colOff>
      <xdr:row>5</xdr:row>
      <xdr:rowOff>0</xdr:rowOff>
    </xdr:to>
    <xdr:pic>
      <xdr:nvPicPr>
        <xdr:cNvPr id="5" name="Picture 4" descr="page323image10949312">
          <a:extLst>
            <a:ext uri="{FF2B5EF4-FFF2-40B4-BE49-F238E27FC236}">
              <a16:creationId xmlns:a16="http://schemas.microsoft.com/office/drawing/2014/main" id="{79C3CFF2-BF27-B048-AF30-C49476DEB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1016000"/>
          <a:ext cx="419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EFB6-48C0-4E4F-9D7F-DF038C0CF863}">
  <dimension ref="A1:I24"/>
  <sheetViews>
    <sheetView workbookViewId="0">
      <selection activeCell="E24" sqref="E24"/>
    </sheetView>
  </sheetViews>
  <sheetFormatPr baseColWidth="10" defaultRowHeight="19"/>
  <cols>
    <col min="1" max="1" width="10.83203125" style="1"/>
    <col min="2" max="2" width="37.33203125" style="1" customWidth="1"/>
    <col min="3" max="3" width="19.6640625" style="1" customWidth="1"/>
    <col min="4" max="4" width="17.33203125" style="1" customWidth="1"/>
    <col min="5" max="5" width="12.33203125" style="1" customWidth="1"/>
    <col min="6" max="7" width="10.83203125" style="1"/>
    <col min="8" max="8" width="22" style="1" customWidth="1"/>
    <col min="9" max="16384" width="10.83203125" style="1"/>
  </cols>
  <sheetData>
    <row r="1" spans="1:9">
      <c r="B1" s="1" t="s">
        <v>0</v>
      </c>
      <c r="C1" s="1" t="s">
        <v>1</v>
      </c>
      <c r="D1" s="1" t="s">
        <v>2</v>
      </c>
      <c r="E1" s="1" t="s">
        <v>39</v>
      </c>
      <c r="F1" s="1" t="s">
        <v>40</v>
      </c>
    </row>
    <row r="2" spans="1:9">
      <c r="A2" s="1" t="s">
        <v>26</v>
      </c>
      <c r="B2" s="1" t="s">
        <v>3</v>
      </c>
      <c r="D2" s="1">
        <v>3</v>
      </c>
      <c r="E2" s="1">
        <v>0</v>
      </c>
      <c r="F2" s="1">
        <f>E2+D2</f>
        <v>3</v>
      </c>
      <c r="H2" s="1" t="s">
        <v>53</v>
      </c>
      <c r="I2" s="1">
        <v>68</v>
      </c>
    </row>
    <row r="3" spans="1:9">
      <c r="A3" s="1" t="s">
        <v>27</v>
      </c>
      <c r="B3" s="1" t="s">
        <v>4</v>
      </c>
      <c r="D3" s="1">
        <v>3</v>
      </c>
      <c r="E3" s="1">
        <v>0</v>
      </c>
      <c r="F3" s="1">
        <f>E3+D3</f>
        <v>3</v>
      </c>
    </row>
    <row r="4" spans="1:9">
      <c r="A4" s="1" t="s">
        <v>28</v>
      </c>
      <c r="B4" s="1" t="s">
        <v>5</v>
      </c>
      <c r="C4" s="1" t="s">
        <v>26</v>
      </c>
      <c r="D4" s="1">
        <v>7</v>
      </c>
      <c r="E4" s="1">
        <f>F2</f>
        <v>3</v>
      </c>
      <c r="F4" s="1">
        <f>E4+D4</f>
        <v>10</v>
      </c>
    </row>
    <row r="5" spans="1:9">
      <c r="A5" s="1" t="s">
        <v>41</v>
      </c>
      <c r="B5" s="1" t="s">
        <v>6</v>
      </c>
      <c r="C5" s="1" t="s">
        <v>26</v>
      </c>
      <c r="D5" s="1">
        <v>10</v>
      </c>
      <c r="E5" s="1">
        <f>F2</f>
        <v>3</v>
      </c>
      <c r="F5" s="1">
        <f>D5+E5</f>
        <v>13</v>
      </c>
    </row>
    <row r="6" spans="1:9">
      <c r="A6" s="1" t="s">
        <v>31</v>
      </c>
      <c r="B6" s="1" t="s">
        <v>7</v>
      </c>
      <c r="C6" s="1" t="s">
        <v>27</v>
      </c>
      <c r="D6" s="1">
        <v>5</v>
      </c>
      <c r="E6" s="1">
        <f>F3</f>
        <v>3</v>
      </c>
      <c r="F6" s="1">
        <f>E6+D6</f>
        <v>8</v>
      </c>
    </row>
    <row r="7" spans="1:9">
      <c r="A7" s="1" t="s">
        <v>32</v>
      </c>
      <c r="B7" s="1" t="s">
        <v>8</v>
      </c>
      <c r="C7" s="1" t="s">
        <v>27</v>
      </c>
      <c r="D7" s="1">
        <v>5</v>
      </c>
      <c r="E7" s="1">
        <f>F3</f>
        <v>3</v>
      </c>
      <c r="F7" s="1">
        <f>E7+D7</f>
        <v>8</v>
      </c>
    </row>
    <row r="8" spans="1:9">
      <c r="A8" s="1" t="s">
        <v>36</v>
      </c>
      <c r="B8" s="1" t="s">
        <v>9</v>
      </c>
      <c r="C8" s="1" t="s">
        <v>27</v>
      </c>
      <c r="D8" s="1">
        <v>1</v>
      </c>
      <c r="E8" s="1">
        <f>F3</f>
        <v>3</v>
      </c>
      <c r="F8" s="1">
        <f>E8+D8</f>
        <v>4</v>
      </c>
    </row>
    <row r="9" spans="1:9">
      <c r="A9" s="1" t="s">
        <v>30</v>
      </c>
      <c r="B9" s="1" t="s">
        <v>10</v>
      </c>
      <c r="C9" s="1" t="s">
        <v>28</v>
      </c>
      <c r="D9" s="1">
        <v>40</v>
      </c>
      <c r="E9" s="1">
        <f>F4</f>
        <v>10</v>
      </c>
      <c r="F9" s="1">
        <f>E9+D9</f>
        <v>50</v>
      </c>
    </row>
    <row r="10" spans="1:9">
      <c r="A10" s="1" t="s">
        <v>34</v>
      </c>
      <c r="B10" s="1" t="s">
        <v>11</v>
      </c>
      <c r="C10" s="1" t="s">
        <v>29</v>
      </c>
      <c r="D10" s="1">
        <v>15</v>
      </c>
      <c r="E10" s="1">
        <f>F9</f>
        <v>50</v>
      </c>
      <c r="F10" s="1">
        <f>E10+D10</f>
        <v>65</v>
      </c>
    </row>
    <row r="11" spans="1:9">
      <c r="A11" s="1" t="s">
        <v>42</v>
      </c>
      <c r="B11" s="1" t="s">
        <v>12</v>
      </c>
      <c r="C11" s="1" t="s">
        <v>28</v>
      </c>
      <c r="D11" s="1">
        <v>1</v>
      </c>
      <c r="E11" s="1">
        <f>F4</f>
        <v>10</v>
      </c>
      <c r="F11" s="1">
        <f>E11+D11</f>
        <v>11</v>
      </c>
    </row>
    <row r="12" spans="1:9">
      <c r="A12" s="1" t="s">
        <v>43</v>
      </c>
      <c r="B12" s="1" t="s">
        <v>13</v>
      </c>
      <c r="C12" s="1" t="s">
        <v>30</v>
      </c>
      <c r="D12" s="1">
        <v>10</v>
      </c>
      <c r="E12" s="1">
        <f>F9</f>
        <v>50</v>
      </c>
      <c r="F12" s="1">
        <f>E12+D12</f>
        <v>60</v>
      </c>
    </row>
    <row r="13" spans="1:9">
      <c r="A13" s="1" t="s">
        <v>33</v>
      </c>
      <c r="B13" s="1" t="s">
        <v>14</v>
      </c>
      <c r="C13" s="1" t="s">
        <v>31</v>
      </c>
      <c r="D13" s="1">
        <v>5</v>
      </c>
      <c r="E13" s="1">
        <f>F6</f>
        <v>8</v>
      </c>
      <c r="F13" s="1">
        <f>E13+D13</f>
        <v>13</v>
      </c>
    </row>
    <row r="14" spans="1:9">
      <c r="A14" s="1" t="s">
        <v>44</v>
      </c>
      <c r="B14" s="1" t="s">
        <v>15</v>
      </c>
      <c r="C14" s="1" t="s">
        <v>32</v>
      </c>
      <c r="D14" s="1">
        <v>5</v>
      </c>
      <c r="E14" s="1">
        <f>F7</f>
        <v>8</v>
      </c>
      <c r="F14" s="1">
        <f>E14+D14</f>
        <v>13</v>
      </c>
    </row>
    <row r="15" spans="1:9">
      <c r="A15" s="1" t="s">
        <v>45</v>
      </c>
      <c r="B15" s="1" t="s">
        <v>16</v>
      </c>
      <c r="C15" s="1" t="s">
        <v>30</v>
      </c>
      <c r="D15" s="1">
        <v>3</v>
      </c>
      <c r="E15" s="1">
        <f>F9</f>
        <v>50</v>
      </c>
      <c r="F15" s="1">
        <f>E15+D15</f>
        <v>53</v>
      </c>
    </row>
    <row r="16" spans="1:9">
      <c r="A16" s="1" t="s">
        <v>37</v>
      </c>
      <c r="B16" s="1" t="s">
        <v>17</v>
      </c>
      <c r="C16" s="1" t="s">
        <v>30</v>
      </c>
      <c r="D16" s="1">
        <v>3</v>
      </c>
      <c r="E16" s="1">
        <f>F9</f>
        <v>50</v>
      </c>
      <c r="F16" s="1">
        <f t="shared" ref="F16:F24" si="0">E16+D16</f>
        <v>53</v>
      </c>
    </row>
    <row r="17" spans="1:6">
      <c r="A17" s="1" t="s">
        <v>35</v>
      </c>
      <c r="B17" s="1" t="s">
        <v>18</v>
      </c>
      <c r="C17" s="1" t="s">
        <v>33</v>
      </c>
      <c r="D17" s="1">
        <v>30</v>
      </c>
      <c r="E17" s="1">
        <f>F13</f>
        <v>13</v>
      </c>
      <c r="F17" s="1">
        <f t="shared" si="0"/>
        <v>43</v>
      </c>
    </row>
    <row r="18" spans="1:6">
      <c r="A18" s="1" t="s">
        <v>46</v>
      </c>
      <c r="B18" s="1" t="s">
        <v>19</v>
      </c>
      <c r="C18" s="1" t="s">
        <v>34</v>
      </c>
      <c r="D18" s="1">
        <v>3</v>
      </c>
      <c r="E18" s="1">
        <f>F10</f>
        <v>65</v>
      </c>
      <c r="F18" s="1">
        <f t="shared" si="0"/>
        <v>68</v>
      </c>
    </row>
    <row r="19" spans="1:6">
      <c r="A19" s="1" t="s">
        <v>47</v>
      </c>
      <c r="B19" s="1" t="s">
        <v>20</v>
      </c>
      <c r="C19" s="1" t="s">
        <v>35</v>
      </c>
      <c r="D19" s="1">
        <v>1</v>
      </c>
      <c r="E19" s="1">
        <f>F17</f>
        <v>43</v>
      </c>
      <c r="F19" s="1">
        <f t="shared" si="0"/>
        <v>44</v>
      </c>
    </row>
    <row r="20" spans="1:6">
      <c r="A20" s="1" t="s">
        <v>48</v>
      </c>
      <c r="B20" s="1" t="s">
        <v>21</v>
      </c>
      <c r="C20" s="1" t="s">
        <v>36</v>
      </c>
      <c r="D20" s="1">
        <v>3</v>
      </c>
      <c r="E20" s="1">
        <f>F8</f>
        <v>4</v>
      </c>
      <c r="F20" s="1">
        <f t="shared" si="0"/>
        <v>7</v>
      </c>
    </row>
    <row r="21" spans="1:6">
      <c r="A21" s="1" t="s">
        <v>49</v>
      </c>
      <c r="B21" s="1" t="s">
        <v>22</v>
      </c>
      <c r="C21" s="1" t="s">
        <v>37</v>
      </c>
      <c r="D21" s="1">
        <v>1</v>
      </c>
      <c r="E21" s="1">
        <f>F16</f>
        <v>53</v>
      </c>
      <c r="F21" s="1">
        <f t="shared" si="0"/>
        <v>54</v>
      </c>
    </row>
    <row r="22" spans="1:6">
      <c r="A22" s="1" t="s">
        <v>50</v>
      </c>
      <c r="B22" s="1" t="s">
        <v>23</v>
      </c>
      <c r="C22" s="1" t="s">
        <v>35</v>
      </c>
      <c r="D22" s="1">
        <v>5</v>
      </c>
      <c r="E22" s="1">
        <f>F17</f>
        <v>43</v>
      </c>
      <c r="F22" s="1">
        <f t="shared" si="0"/>
        <v>48</v>
      </c>
    </row>
    <row r="23" spans="1:6">
      <c r="A23" s="1" t="s">
        <v>51</v>
      </c>
      <c r="B23" s="1" t="s">
        <v>24</v>
      </c>
      <c r="C23" s="1" t="s">
        <v>35</v>
      </c>
      <c r="D23" s="1">
        <v>3</v>
      </c>
      <c r="E23" s="1">
        <f>F17</f>
        <v>43</v>
      </c>
      <c r="F23" s="1">
        <f t="shared" si="0"/>
        <v>46</v>
      </c>
    </row>
    <row r="24" spans="1:6">
      <c r="A24" s="1" t="s">
        <v>52</v>
      </c>
      <c r="B24" s="1" t="s">
        <v>25</v>
      </c>
      <c r="C24" s="1" t="s">
        <v>38</v>
      </c>
      <c r="D24" s="1">
        <v>7</v>
      </c>
      <c r="E24" s="1">
        <f>F17</f>
        <v>43</v>
      </c>
      <c r="F24" s="1">
        <f t="shared" si="0"/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488FA-9E1B-9B41-93BC-306D970381DD}">
  <dimension ref="A1:H21"/>
  <sheetViews>
    <sheetView workbookViewId="0">
      <selection activeCell="A5" sqref="A5"/>
    </sheetView>
  </sheetViews>
  <sheetFormatPr baseColWidth="10" defaultRowHeight="16"/>
  <cols>
    <col min="1" max="1" width="16.83203125" customWidth="1"/>
    <col min="4" max="4" width="23.5" customWidth="1"/>
    <col min="5" max="5" width="24" customWidth="1"/>
    <col min="6" max="6" width="21" customWidth="1"/>
    <col min="7" max="7" width="19.5" customWidth="1"/>
  </cols>
  <sheetData>
    <row r="1" spans="1:8">
      <c r="D1" t="s">
        <v>59</v>
      </c>
      <c r="E1" t="s">
        <v>60</v>
      </c>
      <c r="F1" t="s">
        <v>56</v>
      </c>
      <c r="G1" t="s">
        <v>57</v>
      </c>
      <c r="H1" t="s">
        <v>58</v>
      </c>
    </row>
    <row r="2" spans="1:8">
      <c r="A2" t="s">
        <v>54</v>
      </c>
      <c r="B2">
        <v>300</v>
      </c>
      <c r="D2">
        <f ca="1">RANDBETWEEN(1,(138*0.15))</f>
        <v>20</v>
      </c>
      <c r="E2">
        <v>15</v>
      </c>
      <c r="F2">
        <f>175-138-E2</f>
        <v>22</v>
      </c>
      <c r="G2">
        <f>F2*$B$3</f>
        <v>2750</v>
      </c>
      <c r="H2">
        <f>($B$2*125)-G2</f>
        <v>34750</v>
      </c>
    </row>
    <row r="3" spans="1:8">
      <c r="A3" t="s">
        <v>55</v>
      </c>
      <c r="B3">
        <v>125</v>
      </c>
      <c r="D3">
        <f t="shared" ref="D3:D21" ca="1" si="0">RANDBETWEEN(1,(138*0.15))</f>
        <v>17</v>
      </c>
      <c r="E3">
        <v>1</v>
      </c>
      <c r="F3">
        <f t="shared" ref="F3:F21" si="1">175-138-E3</f>
        <v>36</v>
      </c>
      <c r="G3">
        <f t="shared" ref="G3:G21" si="2">F3*$B$3</f>
        <v>4500</v>
      </c>
      <c r="H3">
        <f t="shared" ref="H3:H21" si="3">($B$2*125)-G3</f>
        <v>33000</v>
      </c>
    </row>
    <row r="4" spans="1:8">
      <c r="D4">
        <f t="shared" ca="1" si="0"/>
        <v>3</v>
      </c>
      <c r="E4">
        <v>4</v>
      </c>
      <c r="F4">
        <f t="shared" si="1"/>
        <v>33</v>
      </c>
      <c r="G4">
        <f t="shared" si="2"/>
        <v>4125</v>
      </c>
      <c r="H4">
        <f t="shared" si="3"/>
        <v>33375</v>
      </c>
    </row>
    <row r="5" spans="1:8">
      <c r="D5">
        <f t="shared" ca="1" si="0"/>
        <v>13</v>
      </c>
      <c r="E5">
        <v>19</v>
      </c>
      <c r="F5">
        <f t="shared" si="1"/>
        <v>18</v>
      </c>
      <c r="G5">
        <f t="shared" si="2"/>
        <v>2250</v>
      </c>
      <c r="H5">
        <f t="shared" si="3"/>
        <v>35250</v>
      </c>
    </row>
    <row r="6" spans="1:8">
      <c r="D6">
        <f t="shared" ca="1" si="0"/>
        <v>3</v>
      </c>
      <c r="E6">
        <v>19</v>
      </c>
      <c r="F6">
        <f t="shared" si="1"/>
        <v>18</v>
      </c>
      <c r="G6">
        <f t="shared" si="2"/>
        <v>2250</v>
      </c>
      <c r="H6">
        <f t="shared" si="3"/>
        <v>35250</v>
      </c>
    </row>
    <row r="7" spans="1:8">
      <c r="D7">
        <f t="shared" ca="1" si="0"/>
        <v>3</v>
      </c>
      <c r="E7">
        <v>14</v>
      </c>
      <c r="F7">
        <f t="shared" si="1"/>
        <v>23</v>
      </c>
      <c r="G7">
        <f t="shared" si="2"/>
        <v>2875</v>
      </c>
      <c r="H7">
        <f t="shared" si="3"/>
        <v>34625</v>
      </c>
    </row>
    <row r="8" spans="1:8">
      <c r="D8">
        <f t="shared" ca="1" si="0"/>
        <v>10</v>
      </c>
      <c r="E8">
        <v>9</v>
      </c>
      <c r="F8">
        <f t="shared" si="1"/>
        <v>28</v>
      </c>
      <c r="G8">
        <f t="shared" si="2"/>
        <v>3500</v>
      </c>
      <c r="H8">
        <f t="shared" si="3"/>
        <v>34000</v>
      </c>
    </row>
    <row r="9" spans="1:8">
      <c r="D9">
        <f t="shared" ca="1" si="0"/>
        <v>14</v>
      </c>
      <c r="E9">
        <v>17</v>
      </c>
      <c r="F9">
        <f t="shared" si="1"/>
        <v>20</v>
      </c>
      <c r="G9">
        <f t="shared" si="2"/>
        <v>2500</v>
      </c>
      <c r="H9">
        <f t="shared" si="3"/>
        <v>35000</v>
      </c>
    </row>
    <row r="10" spans="1:8">
      <c r="D10">
        <f t="shared" ca="1" si="0"/>
        <v>13</v>
      </c>
      <c r="E10">
        <v>1</v>
      </c>
      <c r="F10">
        <f t="shared" si="1"/>
        <v>36</v>
      </c>
      <c r="G10">
        <f t="shared" si="2"/>
        <v>4500</v>
      </c>
      <c r="H10">
        <f t="shared" si="3"/>
        <v>33000</v>
      </c>
    </row>
    <row r="11" spans="1:8">
      <c r="D11">
        <f t="shared" ca="1" si="0"/>
        <v>8</v>
      </c>
      <c r="E11">
        <v>13</v>
      </c>
      <c r="F11">
        <f t="shared" si="1"/>
        <v>24</v>
      </c>
      <c r="G11">
        <f t="shared" si="2"/>
        <v>3000</v>
      </c>
      <c r="H11">
        <f t="shared" si="3"/>
        <v>34500</v>
      </c>
    </row>
    <row r="12" spans="1:8">
      <c r="D12">
        <f t="shared" ca="1" si="0"/>
        <v>3</v>
      </c>
      <c r="E12">
        <v>10</v>
      </c>
      <c r="F12">
        <f t="shared" si="1"/>
        <v>27</v>
      </c>
      <c r="G12">
        <f t="shared" si="2"/>
        <v>3375</v>
      </c>
      <c r="H12">
        <f t="shared" si="3"/>
        <v>34125</v>
      </c>
    </row>
    <row r="13" spans="1:8">
      <c r="D13">
        <f t="shared" ca="1" si="0"/>
        <v>10</v>
      </c>
      <c r="E13">
        <v>1</v>
      </c>
      <c r="F13">
        <f t="shared" si="1"/>
        <v>36</v>
      </c>
      <c r="G13">
        <f t="shared" si="2"/>
        <v>4500</v>
      </c>
      <c r="H13">
        <f t="shared" si="3"/>
        <v>33000</v>
      </c>
    </row>
    <row r="14" spans="1:8">
      <c r="D14">
        <f t="shared" ca="1" si="0"/>
        <v>7</v>
      </c>
      <c r="E14">
        <v>3</v>
      </c>
      <c r="F14">
        <f t="shared" si="1"/>
        <v>34</v>
      </c>
      <c r="G14">
        <f t="shared" si="2"/>
        <v>4250</v>
      </c>
      <c r="H14">
        <f t="shared" si="3"/>
        <v>33250</v>
      </c>
    </row>
    <row r="15" spans="1:8">
      <c r="D15">
        <f t="shared" ca="1" si="0"/>
        <v>17</v>
      </c>
      <c r="E15">
        <v>10</v>
      </c>
      <c r="F15">
        <f t="shared" si="1"/>
        <v>27</v>
      </c>
      <c r="G15">
        <f t="shared" si="2"/>
        <v>3375</v>
      </c>
      <c r="H15">
        <f t="shared" si="3"/>
        <v>34125</v>
      </c>
    </row>
    <row r="16" spans="1:8">
      <c r="D16">
        <f t="shared" ca="1" si="0"/>
        <v>2</v>
      </c>
      <c r="E16">
        <v>12</v>
      </c>
      <c r="F16">
        <f t="shared" si="1"/>
        <v>25</v>
      </c>
      <c r="G16">
        <f t="shared" si="2"/>
        <v>3125</v>
      </c>
      <c r="H16">
        <f t="shared" si="3"/>
        <v>34375</v>
      </c>
    </row>
    <row r="17" spans="4:8">
      <c r="D17">
        <f t="shared" ca="1" si="0"/>
        <v>2</v>
      </c>
      <c r="E17">
        <v>13</v>
      </c>
      <c r="F17">
        <f t="shared" si="1"/>
        <v>24</v>
      </c>
      <c r="G17">
        <f t="shared" si="2"/>
        <v>3000</v>
      </c>
      <c r="H17">
        <f t="shared" si="3"/>
        <v>34500</v>
      </c>
    </row>
    <row r="18" spans="4:8">
      <c r="D18">
        <f t="shared" ca="1" si="0"/>
        <v>1</v>
      </c>
      <c r="E18">
        <v>20</v>
      </c>
      <c r="F18">
        <f t="shared" si="1"/>
        <v>17</v>
      </c>
      <c r="G18">
        <f t="shared" si="2"/>
        <v>2125</v>
      </c>
      <c r="H18">
        <f t="shared" si="3"/>
        <v>35375</v>
      </c>
    </row>
    <row r="19" spans="4:8">
      <c r="D19">
        <f t="shared" ca="1" si="0"/>
        <v>2</v>
      </c>
      <c r="E19">
        <v>4</v>
      </c>
      <c r="F19">
        <f t="shared" si="1"/>
        <v>33</v>
      </c>
      <c r="G19">
        <f t="shared" si="2"/>
        <v>4125</v>
      </c>
      <c r="H19">
        <f t="shared" si="3"/>
        <v>33375</v>
      </c>
    </row>
    <row r="20" spans="4:8">
      <c r="D20">
        <f t="shared" ca="1" si="0"/>
        <v>7</v>
      </c>
      <c r="E20">
        <v>16</v>
      </c>
      <c r="F20">
        <f t="shared" si="1"/>
        <v>21</v>
      </c>
      <c r="G20">
        <f t="shared" si="2"/>
        <v>2625</v>
      </c>
      <c r="H20">
        <f t="shared" si="3"/>
        <v>34875</v>
      </c>
    </row>
    <row r="21" spans="4:8">
      <c r="D21">
        <f t="shared" ca="1" si="0"/>
        <v>3</v>
      </c>
      <c r="E21">
        <v>17</v>
      </c>
      <c r="F21">
        <f t="shared" si="1"/>
        <v>20</v>
      </c>
      <c r="G21">
        <f t="shared" si="2"/>
        <v>2500</v>
      </c>
      <c r="H21">
        <f t="shared" si="3"/>
        <v>35000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ECBF-1E94-7D48-B5FB-BB92C4DF51C1}">
  <dimension ref="A1:Y26"/>
  <sheetViews>
    <sheetView tabSelected="1" workbookViewId="0">
      <selection activeCell="B26" sqref="B26"/>
    </sheetView>
  </sheetViews>
  <sheetFormatPr baseColWidth="10" defaultRowHeight="16"/>
  <cols>
    <col min="1" max="1" width="6.33203125" style="2" customWidth="1"/>
    <col min="2" max="2" width="13" style="2" customWidth="1"/>
    <col min="3" max="3" width="12.33203125" style="2" customWidth="1"/>
    <col min="4" max="4" width="4.1640625" style="2" customWidth="1"/>
    <col min="5" max="5" width="12.5" style="2" customWidth="1"/>
    <col min="6" max="7" width="8.6640625" style="2" customWidth="1"/>
    <col min="8" max="8" width="17.33203125" style="2" customWidth="1"/>
    <col min="9" max="9" width="12.5" style="2" customWidth="1"/>
    <col min="10" max="10" width="14.6640625" style="2" customWidth="1"/>
    <col min="11" max="12" width="10.83203125" style="2"/>
    <col min="13" max="13" width="21.6640625" style="2" customWidth="1"/>
    <col min="14" max="14" width="25" style="2" customWidth="1"/>
    <col min="15" max="16" width="10.83203125" style="2"/>
    <col min="17" max="17" width="21.5" style="2" customWidth="1"/>
    <col min="18" max="18" width="17.33203125" style="2" customWidth="1"/>
    <col min="19" max="19" width="12.6640625" style="2" customWidth="1"/>
    <col min="20" max="20" width="15.1640625" style="2" customWidth="1"/>
    <col min="21" max="21" width="16.5" style="2" customWidth="1"/>
    <col min="22" max="22" width="28.6640625" style="2" customWidth="1"/>
    <col min="23" max="23" width="12.5" style="2" customWidth="1"/>
    <col min="24" max="24" width="30.33203125" style="2" customWidth="1"/>
    <col min="25" max="25" width="29.83203125" style="2" customWidth="1"/>
    <col min="26" max="16384" width="10.83203125" style="2"/>
  </cols>
  <sheetData>
    <row r="1" spans="1:25" s="3" customFormat="1">
      <c r="B1" s="3" t="s">
        <v>63</v>
      </c>
      <c r="C1" s="3" t="s">
        <v>63</v>
      </c>
      <c r="D1" s="3" t="s">
        <v>63</v>
      </c>
      <c r="E1" s="3" t="s">
        <v>65</v>
      </c>
      <c r="F1" s="3" t="s">
        <v>67</v>
      </c>
      <c r="G1" s="3" t="s">
        <v>67</v>
      </c>
      <c r="H1" s="3" t="s">
        <v>67</v>
      </c>
      <c r="I1" s="3" t="s">
        <v>67</v>
      </c>
      <c r="J1" s="3" t="s">
        <v>67</v>
      </c>
      <c r="M1" s="3" t="s">
        <v>63</v>
      </c>
      <c r="N1" s="3" t="s">
        <v>63</v>
      </c>
      <c r="O1" s="3" t="s">
        <v>63</v>
      </c>
      <c r="P1" s="3" t="s">
        <v>65</v>
      </c>
      <c r="Q1" s="3" t="s">
        <v>67</v>
      </c>
      <c r="R1" s="3" t="s">
        <v>67</v>
      </c>
      <c r="S1" s="3" t="s">
        <v>67</v>
      </c>
      <c r="T1" s="3" t="s">
        <v>67</v>
      </c>
      <c r="U1" s="3" t="s">
        <v>67</v>
      </c>
    </row>
    <row r="2" spans="1:25" s="3" customFormat="1">
      <c r="B2" s="4" t="s">
        <v>61</v>
      </c>
      <c r="C2" s="4" t="s">
        <v>62</v>
      </c>
      <c r="D2" s="3" t="s">
        <v>64</v>
      </c>
      <c r="E2" s="3" t="s">
        <v>66</v>
      </c>
      <c r="F2" s="3" t="s">
        <v>68</v>
      </c>
      <c r="G2" s="3" t="s">
        <v>69</v>
      </c>
      <c r="H2" s="3" t="s">
        <v>70</v>
      </c>
      <c r="I2" s="3" t="s">
        <v>72</v>
      </c>
      <c r="J2" s="3" t="s">
        <v>71</v>
      </c>
      <c r="M2" s="3" t="s">
        <v>61</v>
      </c>
      <c r="N2" s="3" t="s">
        <v>62</v>
      </c>
      <c r="O2" s="3" t="s">
        <v>64</v>
      </c>
      <c r="P2" s="3" t="s">
        <v>66</v>
      </c>
      <c r="Q2" s="3" t="s">
        <v>68</v>
      </c>
      <c r="R2" s="3" t="s">
        <v>69</v>
      </c>
      <c r="S2" s="3" t="s">
        <v>70</v>
      </c>
      <c r="T2" s="3" t="s">
        <v>72</v>
      </c>
      <c r="U2" s="3" t="s">
        <v>71</v>
      </c>
      <c r="X2" s="3" t="s">
        <v>76</v>
      </c>
      <c r="Y2" s="3" t="s">
        <v>77</v>
      </c>
    </row>
    <row r="3" spans="1:25" s="3" customFormat="1">
      <c r="A3" s="3" t="s">
        <v>73</v>
      </c>
      <c r="B3" s="3">
        <v>125</v>
      </c>
      <c r="C3" s="3">
        <v>172</v>
      </c>
      <c r="D3" s="5">
        <v>50010</v>
      </c>
      <c r="E3" s="3">
        <v>915</v>
      </c>
      <c r="F3" s="3">
        <f>E3*B3+D3</f>
        <v>164385</v>
      </c>
      <c r="G3" s="3">
        <f>C3*E3</f>
        <v>157380</v>
      </c>
      <c r="H3" s="3" t="str">
        <f>IF(F3&lt;G3,"Manufacture","outsource")</f>
        <v>outsource</v>
      </c>
      <c r="I3" s="3">
        <f>IF(H3="outsource",1,0)</f>
        <v>1</v>
      </c>
      <c r="J3" s="3">
        <f>G3-F3</f>
        <v>-7005</v>
      </c>
      <c r="L3" s="3" t="s">
        <v>73</v>
      </c>
      <c r="M3" s="3">
        <v>125</v>
      </c>
      <c r="N3" s="3">
        <v>172</v>
      </c>
      <c r="O3" s="3">
        <v>50010</v>
      </c>
      <c r="P3" s="3">
        <v>915</v>
      </c>
      <c r="Q3" s="3">
        <v>164385</v>
      </c>
      <c r="R3" s="3">
        <v>157380</v>
      </c>
      <c r="S3" s="3" t="s">
        <v>74</v>
      </c>
      <c r="T3" s="3">
        <v>1</v>
      </c>
      <c r="U3" s="3">
        <v>-7005</v>
      </c>
      <c r="V3" s="3" t="s">
        <v>78</v>
      </c>
      <c r="W3" s="3">
        <f>MAX(Q4:Q23)*0.9</f>
        <v>170040.94114761031</v>
      </c>
    </row>
    <row r="4" spans="1:25">
      <c r="A4" s="2">
        <v>1</v>
      </c>
      <c r="B4" s="2">
        <f ca="1">NORMINV(RAND(),125,11)</f>
        <v>123.23062919035324</v>
      </c>
      <c r="C4" s="2">
        <f ca="1">NORMINV(RAND(),172,13)</f>
        <v>182.1681177465216</v>
      </c>
      <c r="D4" s="5">
        <v>47300</v>
      </c>
      <c r="E4" s="2">
        <f ca="1">RANDBETWEEN(830,999)</f>
        <v>897</v>
      </c>
      <c r="F4" s="2">
        <f t="shared" ref="F4:F23" ca="1" si="0">E4*B4+D4</f>
        <v>157837.87438374685</v>
      </c>
      <c r="G4" s="2">
        <f t="shared" ref="G4:G23" ca="1" si="1">C4*E4</f>
        <v>163404.80161862989</v>
      </c>
      <c r="H4" s="2" t="str">
        <f t="shared" ref="H4:H23" ca="1" si="2">IF(F4&lt;G4,"Manufacture","outsource")</f>
        <v>Manufacture</v>
      </c>
      <c r="I4" s="2">
        <f t="shared" ref="I4:I23" ca="1" si="3">IF(H4="outsource",1,0)</f>
        <v>0</v>
      </c>
      <c r="J4" s="2">
        <f t="shared" ref="J4:J23" ca="1" si="4">G4-F4</f>
        <v>5566.9272348830418</v>
      </c>
      <c r="L4" s="2">
        <v>1</v>
      </c>
      <c r="M4" s="2">
        <v>86.677342261758071</v>
      </c>
      <c r="N4" s="2">
        <v>180.92381964828351</v>
      </c>
      <c r="O4" s="2">
        <v>47300</v>
      </c>
      <c r="P4" s="2">
        <v>943</v>
      </c>
      <c r="Q4" s="2">
        <v>129036.73375283786</v>
      </c>
      <c r="R4" s="2">
        <v>170611.16192833136</v>
      </c>
      <c r="S4" s="2" t="s">
        <v>75</v>
      </c>
      <c r="T4" s="2">
        <v>0</v>
      </c>
      <c r="U4" s="2">
        <v>41574.428175493507</v>
      </c>
      <c r="V4" s="3" t="s">
        <v>79</v>
      </c>
      <c r="W4" s="3">
        <f>0.85*MAX(R4:R23)</f>
        <v>161759.44287147501</v>
      </c>
      <c r="X4" s="2">
        <f>IF(Q4&lt;W3,1,0)</f>
        <v>1</v>
      </c>
      <c r="Y4" s="2">
        <f>IF(R4&lt;W4,1,0)</f>
        <v>0</v>
      </c>
    </row>
    <row r="5" spans="1:25">
      <c r="A5" s="2">
        <v>2</v>
      </c>
      <c r="B5" s="2">
        <f t="shared" ref="B5:B23" ca="1" si="5">NORMINV(RAND(),125,11)</f>
        <v>127.92209046405844</v>
      </c>
      <c r="C5" s="2">
        <f t="shared" ref="C5:C23" ca="1" si="6">NORMINV(RAND(),172,13)</f>
        <v>157.43029514632818</v>
      </c>
      <c r="D5" s="5">
        <v>48440</v>
      </c>
      <c r="E5" s="2">
        <f t="shared" ref="E5:E23" ca="1" si="7">RANDBETWEEN(830,999)</f>
        <v>957</v>
      </c>
      <c r="F5" s="2">
        <f t="shared" ca="1" si="0"/>
        <v>170861.44057410391</v>
      </c>
      <c r="G5" s="2">
        <f t="shared" ca="1" si="1"/>
        <v>150660.79245503608</v>
      </c>
      <c r="H5" s="2" t="str">
        <f t="shared" ca="1" si="2"/>
        <v>outsource</v>
      </c>
      <c r="I5" s="2">
        <f t="shared" ca="1" si="3"/>
        <v>1</v>
      </c>
      <c r="J5" s="2">
        <f t="shared" ca="1" si="4"/>
        <v>-20200.648119067831</v>
      </c>
      <c r="L5" s="2">
        <v>2</v>
      </c>
      <c r="M5" s="2">
        <v>124.86412955062158</v>
      </c>
      <c r="N5" s="2">
        <v>184.46288362440947</v>
      </c>
      <c r="O5" s="2">
        <v>48440</v>
      </c>
      <c r="P5" s="2">
        <v>835</v>
      </c>
      <c r="Q5" s="2">
        <v>152701.54817476904</v>
      </c>
      <c r="R5" s="2">
        <v>154026.50782638192</v>
      </c>
      <c r="S5" s="2" t="s">
        <v>75</v>
      </c>
      <c r="T5" s="2">
        <v>0</v>
      </c>
      <c r="U5" s="2">
        <v>1324.9596516128804</v>
      </c>
      <c r="X5" s="2">
        <f t="shared" ref="X5:X24" si="8">IF(Q5&lt;W4,1,0)</f>
        <v>1</v>
      </c>
      <c r="Y5" s="2">
        <f t="shared" ref="Y5:Y24" si="9">IF(R5&lt;W5,1,0)</f>
        <v>0</v>
      </c>
    </row>
    <row r="6" spans="1:25">
      <c r="A6" s="2">
        <v>3</v>
      </c>
      <c r="B6" s="2">
        <f t="shared" ca="1" si="5"/>
        <v>129.87085682944792</v>
      </c>
      <c r="C6" s="2">
        <f t="shared" ca="1" si="6"/>
        <v>182.26365094956375</v>
      </c>
      <c r="D6" s="5">
        <v>50010</v>
      </c>
      <c r="E6" s="2">
        <f t="shared" ca="1" si="7"/>
        <v>876</v>
      </c>
      <c r="F6" s="2">
        <f t="shared" ca="1" si="0"/>
        <v>163776.87058259637</v>
      </c>
      <c r="G6" s="2">
        <f t="shared" ca="1" si="1"/>
        <v>159662.95823181784</v>
      </c>
      <c r="H6" s="2" t="str">
        <f t="shared" ca="1" si="2"/>
        <v>outsource</v>
      </c>
      <c r="I6" s="2">
        <f t="shared" ca="1" si="3"/>
        <v>1</v>
      </c>
      <c r="J6" s="2">
        <f t="shared" ca="1" si="4"/>
        <v>-4113.9123507785262</v>
      </c>
      <c r="L6" s="2">
        <v>3</v>
      </c>
      <c r="M6" s="2">
        <v>139.94122070053911</v>
      </c>
      <c r="N6" s="2">
        <v>173.34718940252779</v>
      </c>
      <c r="O6" s="2">
        <v>50010</v>
      </c>
      <c r="P6" s="2">
        <v>874</v>
      </c>
      <c r="Q6" s="2">
        <v>172318.62689227116</v>
      </c>
      <c r="R6" s="2">
        <v>151505.44353780927</v>
      </c>
      <c r="S6" s="2" t="s">
        <v>74</v>
      </c>
      <c r="T6" s="2">
        <v>1</v>
      </c>
      <c r="U6" s="2">
        <v>-20813.183354461886</v>
      </c>
      <c r="X6" s="2">
        <f t="shared" si="8"/>
        <v>0</v>
      </c>
      <c r="Y6" s="2">
        <f t="shared" si="9"/>
        <v>0</v>
      </c>
    </row>
    <row r="7" spans="1:25">
      <c r="A7" s="2">
        <v>4</v>
      </c>
      <c r="B7" s="2">
        <f t="shared" ca="1" si="5"/>
        <v>115.75881649977484</v>
      </c>
      <c r="C7" s="2">
        <f t="shared" ca="1" si="6"/>
        <v>176.40126166254356</v>
      </c>
      <c r="D7" s="5">
        <v>51600</v>
      </c>
      <c r="E7" s="2">
        <f t="shared" ca="1" si="7"/>
        <v>915</v>
      </c>
      <c r="F7" s="2">
        <f t="shared" ca="1" si="0"/>
        <v>157519.31709729397</v>
      </c>
      <c r="G7" s="2">
        <f t="shared" ca="1" si="1"/>
        <v>161407.15442122737</v>
      </c>
      <c r="H7" s="2" t="str">
        <f t="shared" ca="1" si="2"/>
        <v>Manufacture</v>
      </c>
      <c r="I7" s="2">
        <f t="shared" ca="1" si="3"/>
        <v>0</v>
      </c>
      <c r="J7" s="2">
        <f t="shared" ca="1" si="4"/>
        <v>3887.8373239334032</v>
      </c>
      <c r="L7" s="2">
        <v>4</v>
      </c>
      <c r="M7" s="2">
        <v>126.73659191834685</v>
      </c>
      <c r="N7" s="2">
        <v>152.76264299071693</v>
      </c>
      <c r="O7" s="2">
        <v>51600</v>
      </c>
      <c r="P7" s="2">
        <v>996</v>
      </c>
      <c r="Q7" s="2">
        <v>177829.64555067348</v>
      </c>
      <c r="R7" s="2">
        <v>152151.59241875407</v>
      </c>
      <c r="S7" s="2" t="s">
        <v>74</v>
      </c>
      <c r="T7" s="2">
        <v>1</v>
      </c>
      <c r="U7" s="2">
        <v>-25678.053131919412</v>
      </c>
      <c r="X7" s="2">
        <f t="shared" si="8"/>
        <v>0</v>
      </c>
      <c r="Y7" s="2">
        <f t="shared" si="9"/>
        <v>0</v>
      </c>
    </row>
    <row r="8" spans="1:25">
      <c r="A8" s="2">
        <v>5</v>
      </c>
      <c r="B8" s="2">
        <f t="shared" ca="1" si="5"/>
        <v>141.46502924315149</v>
      </c>
      <c r="C8" s="2">
        <f t="shared" ca="1" si="6"/>
        <v>167.74305840619564</v>
      </c>
      <c r="D8" s="5">
        <v>52500</v>
      </c>
      <c r="E8" s="2">
        <f t="shared" ca="1" si="7"/>
        <v>996</v>
      </c>
      <c r="F8" s="2">
        <f t="shared" ca="1" si="0"/>
        <v>193399.16912617889</v>
      </c>
      <c r="G8" s="2">
        <f t="shared" ca="1" si="1"/>
        <v>167072.08617257085</v>
      </c>
      <c r="H8" s="2" t="str">
        <f t="shared" ca="1" si="2"/>
        <v>outsource</v>
      </c>
      <c r="I8" s="2">
        <f t="shared" ca="1" si="3"/>
        <v>1</v>
      </c>
      <c r="J8" s="2">
        <f t="shared" ca="1" si="4"/>
        <v>-26327.082953608042</v>
      </c>
      <c r="L8" s="2">
        <v>5</v>
      </c>
      <c r="M8" s="2">
        <v>136.62333472828911</v>
      </c>
      <c r="N8" s="2">
        <v>172.50087290408894</v>
      </c>
      <c r="O8" s="2">
        <v>52500</v>
      </c>
      <c r="P8" s="2">
        <v>998</v>
      </c>
      <c r="Q8" s="2">
        <v>188850.08805883254</v>
      </c>
      <c r="R8" s="2">
        <v>172155.87115828076</v>
      </c>
      <c r="S8" s="2" t="s">
        <v>74</v>
      </c>
      <c r="T8" s="2">
        <v>1</v>
      </c>
      <c r="U8" s="2">
        <v>-16694.216900551779</v>
      </c>
      <c r="X8" s="2">
        <f t="shared" si="8"/>
        <v>0</v>
      </c>
      <c r="Y8" s="2">
        <f t="shared" si="9"/>
        <v>0</v>
      </c>
    </row>
    <row r="9" spans="1:25">
      <c r="A9" s="2">
        <v>6</v>
      </c>
      <c r="B9" s="2">
        <f t="shared" ca="1" si="5"/>
        <v>137.52863017225903</v>
      </c>
      <c r="C9" s="2">
        <f t="shared" ca="1" si="6"/>
        <v>157.96042048197799</v>
      </c>
      <c r="D9" s="5">
        <v>47300</v>
      </c>
      <c r="E9" s="2">
        <f t="shared" ca="1" si="7"/>
        <v>917</v>
      </c>
      <c r="F9" s="2">
        <f t="shared" ca="1" si="0"/>
        <v>173413.75386796152</v>
      </c>
      <c r="G9" s="2">
        <f t="shared" ca="1" si="1"/>
        <v>144849.70558197383</v>
      </c>
      <c r="H9" s="2" t="str">
        <f t="shared" ca="1" si="2"/>
        <v>outsource</v>
      </c>
      <c r="I9" s="2">
        <f t="shared" ca="1" si="3"/>
        <v>1</v>
      </c>
      <c r="J9" s="2">
        <f t="shared" ca="1" si="4"/>
        <v>-28564.048285987694</v>
      </c>
      <c r="L9" s="2">
        <v>6</v>
      </c>
      <c r="M9" s="2">
        <v>143.35463466892745</v>
      </c>
      <c r="N9" s="2">
        <v>192.61662642471424</v>
      </c>
      <c r="O9" s="2">
        <v>47300</v>
      </c>
      <c r="P9" s="2">
        <v>988</v>
      </c>
      <c r="Q9" s="2">
        <v>188934.37905290033</v>
      </c>
      <c r="R9" s="2">
        <v>190305.22690761767</v>
      </c>
      <c r="S9" s="2" t="s">
        <v>75</v>
      </c>
      <c r="T9" s="2">
        <v>0</v>
      </c>
      <c r="U9" s="2">
        <v>1370.8478547173436</v>
      </c>
      <c r="X9" s="2">
        <f t="shared" si="8"/>
        <v>0</v>
      </c>
      <c r="Y9" s="2">
        <f t="shared" si="9"/>
        <v>0</v>
      </c>
    </row>
    <row r="10" spans="1:25">
      <c r="A10" s="2">
        <v>7</v>
      </c>
      <c r="B10" s="2">
        <f t="shared" ca="1" si="5"/>
        <v>103.94015260611738</v>
      </c>
      <c r="C10" s="2">
        <f t="shared" ca="1" si="6"/>
        <v>182.32171317090703</v>
      </c>
      <c r="D10" s="5">
        <v>48440</v>
      </c>
      <c r="E10" s="2">
        <f t="shared" ca="1" si="7"/>
        <v>901</v>
      </c>
      <c r="F10" s="2">
        <f t="shared" ca="1" si="0"/>
        <v>142090.07749811176</v>
      </c>
      <c r="G10" s="2">
        <f t="shared" ca="1" si="1"/>
        <v>164271.86356698725</v>
      </c>
      <c r="H10" s="2" t="str">
        <f t="shared" ca="1" si="2"/>
        <v>Manufacture</v>
      </c>
      <c r="I10" s="2">
        <f t="shared" ca="1" si="3"/>
        <v>0</v>
      </c>
      <c r="J10" s="2">
        <f t="shared" ca="1" si="4"/>
        <v>22181.786068875488</v>
      </c>
      <c r="L10" s="2">
        <v>7</v>
      </c>
      <c r="M10" s="2">
        <v>119.99976492953718</v>
      </c>
      <c r="N10" s="2">
        <v>164.68718837396034</v>
      </c>
      <c r="O10" s="2">
        <v>48440</v>
      </c>
      <c r="P10" s="2">
        <v>969</v>
      </c>
      <c r="Q10" s="2">
        <v>164719.77221672153</v>
      </c>
      <c r="R10" s="2">
        <v>159581.88553436758</v>
      </c>
      <c r="S10" s="2" t="s">
        <v>74</v>
      </c>
      <c r="T10" s="2">
        <v>1</v>
      </c>
      <c r="U10" s="2">
        <v>-5137.8866823539429</v>
      </c>
      <c r="X10" s="2">
        <f t="shared" si="8"/>
        <v>0</v>
      </c>
      <c r="Y10" s="2">
        <f t="shared" si="9"/>
        <v>0</v>
      </c>
    </row>
    <row r="11" spans="1:25">
      <c r="A11" s="2">
        <v>8</v>
      </c>
      <c r="B11" s="2">
        <f t="shared" ca="1" si="5"/>
        <v>120.12836504076527</v>
      </c>
      <c r="C11" s="2">
        <f t="shared" ca="1" si="6"/>
        <v>176.06679615597554</v>
      </c>
      <c r="D11" s="5">
        <v>50010</v>
      </c>
      <c r="E11" s="2">
        <f t="shared" ca="1" si="7"/>
        <v>917</v>
      </c>
      <c r="F11" s="2">
        <f t="shared" ca="1" si="0"/>
        <v>160167.71074238175</v>
      </c>
      <c r="G11" s="2">
        <f t="shared" ca="1" si="1"/>
        <v>161453.25207502957</v>
      </c>
      <c r="H11" s="2" t="str">
        <f t="shared" ca="1" si="2"/>
        <v>Manufacture</v>
      </c>
      <c r="I11" s="2">
        <f t="shared" ca="1" si="3"/>
        <v>0</v>
      </c>
      <c r="J11" s="2">
        <f t="shared" ca="1" si="4"/>
        <v>1285.5413326478156</v>
      </c>
      <c r="L11" s="2">
        <v>8</v>
      </c>
      <c r="M11" s="2">
        <v>132.48599818300954</v>
      </c>
      <c r="N11" s="2">
        <v>184.89261924464125</v>
      </c>
      <c r="O11" s="2">
        <v>50010</v>
      </c>
      <c r="P11" s="2">
        <v>858</v>
      </c>
      <c r="Q11" s="2">
        <v>163682.98644102219</v>
      </c>
      <c r="R11" s="2">
        <v>158637.8673119022</v>
      </c>
      <c r="S11" s="2" t="s">
        <v>74</v>
      </c>
      <c r="T11" s="2">
        <v>1</v>
      </c>
      <c r="U11" s="2">
        <v>-5045.1191291199939</v>
      </c>
      <c r="X11" s="2">
        <f t="shared" si="8"/>
        <v>0</v>
      </c>
      <c r="Y11" s="2">
        <f t="shared" si="9"/>
        <v>0</v>
      </c>
    </row>
    <row r="12" spans="1:25">
      <c r="A12" s="2">
        <v>9</v>
      </c>
      <c r="B12" s="2">
        <f t="shared" ca="1" si="5"/>
        <v>130.93991247738512</v>
      </c>
      <c r="C12" s="2">
        <f t="shared" ca="1" si="6"/>
        <v>162.86454792174504</v>
      </c>
      <c r="D12" s="5">
        <v>51600</v>
      </c>
      <c r="E12" s="2">
        <f t="shared" ca="1" si="7"/>
        <v>976</v>
      </c>
      <c r="F12" s="2">
        <f t="shared" ca="1" si="0"/>
        <v>179397.35457792788</v>
      </c>
      <c r="G12" s="2">
        <f t="shared" ca="1" si="1"/>
        <v>158955.79877162317</v>
      </c>
      <c r="H12" s="2" t="str">
        <f t="shared" ca="1" si="2"/>
        <v>outsource</v>
      </c>
      <c r="I12" s="2">
        <f t="shared" ca="1" si="3"/>
        <v>1</v>
      </c>
      <c r="J12" s="2">
        <f t="shared" ca="1" si="4"/>
        <v>-20441.555806304706</v>
      </c>
      <c r="L12" s="2">
        <v>9</v>
      </c>
      <c r="M12" s="2">
        <v>120.75464954059478</v>
      </c>
      <c r="N12" s="2">
        <v>197.53363220439024</v>
      </c>
      <c r="O12" s="2">
        <v>51600</v>
      </c>
      <c r="P12" s="2">
        <v>859</v>
      </c>
      <c r="Q12" s="2">
        <v>155328.24395537091</v>
      </c>
      <c r="R12" s="2">
        <v>169681.39006357122</v>
      </c>
      <c r="S12" s="2" t="s">
        <v>75</v>
      </c>
      <c r="T12" s="2">
        <v>0</v>
      </c>
      <c r="U12" s="2">
        <v>14353.146108200308</v>
      </c>
      <c r="X12" s="2">
        <f t="shared" si="8"/>
        <v>0</v>
      </c>
      <c r="Y12" s="2">
        <f t="shared" si="9"/>
        <v>0</v>
      </c>
    </row>
    <row r="13" spans="1:25">
      <c r="A13" s="2">
        <v>10</v>
      </c>
      <c r="B13" s="2">
        <f t="shared" ca="1" si="5"/>
        <v>126.52885170515677</v>
      </c>
      <c r="C13" s="2">
        <f t="shared" ca="1" si="6"/>
        <v>187.61103379948133</v>
      </c>
      <c r="D13" s="5">
        <v>52500</v>
      </c>
      <c r="E13" s="2">
        <f t="shared" ca="1" si="7"/>
        <v>852</v>
      </c>
      <c r="F13" s="2">
        <f t="shared" ca="1" si="0"/>
        <v>160302.58165279357</v>
      </c>
      <c r="G13" s="2">
        <f t="shared" ca="1" si="1"/>
        <v>159844.60079715808</v>
      </c>
      <c r="H13" s="2" t="str">
        <f t="shared" ca="1" si="2"/>
        <v>outsource</v>
      </c>
      <c r="I13" s="2">
        <f t="shared" ca="1" si="3"/>
        <v>1</v>
      </c>
      <c r="J13" s="2">
        <f t="shared" ca="1" si="4"/>
        <v>-457.98085563548375</v>
      </c>
      <c r="L13" s="2">
        <v>10</v>
      </c>
      <c r="M13" s="2">
        <v>127.90044533376893</v>
      </c>
      <c r="N13" s="2">
        <v>149.68689233693425</v>
      </c>
      <c r="O13" s="2">
        <v>52500</v>
      </c>
      <c r="P13" s="2">
        <v>886</v>
      </c>
      <c r="Q13" s="2">
        <v>165819.79456571926</v>
      </c>
      <c r="R13" s="2">
        <v>132622.58661052375</v>
      </c>
      <c r="S13" s="2" t="s">
        <v>74</v>
      </c>
      <c r="T13" s="2">
        <v>1</v>
      </c>
      <c r="U13" s="2">
        <v>-33197.20795519551</v>
      </c>
      <c r="X13" s="2">
        <f t="shared" si="8"/>
        <v>0</v>
      </c>
      <c r="Y13" s="2">
        <f t="shared" si="9"/>
        <v>0</v>
      </c>
    </row>
    <row r="14" spans="1:25">
      <c r="A14" s="2">
        <v>11</v>
      </c>
      <c r="B14" s="2">
        <f t="shared" ca="1" si="5"/>
        <v>127.22830537236044</v>
      </c>
      <c r="C14" s="2">
        <f t="shared" ca="1" si="6"/>
        <v>172.79398420334482</v>
      </c>
      <c r="D14" s="5">
        <v>47300</v>
      </c>
      <c r="E14" s="2">
        <f t="shared" ca="1" si="7"/>
        <v>983</v>
      </c>
      <c r="F14" s="2">
        <f t="shared" ca="1" si="0"/>
        <v>172365.42418103031</v>
      </c>
      <c r="G14" s="2">
        <f t="shared" ca="1" si="1"/>
        <v>169856.48647188797</v>
      </c>
      <c r="H14" s="2" t="str">
        <f t="shared" ca="1" si="2"/>
        <v>outsource</v>
      </c>
      <c r="I14" s="2">
        <f t="shared" ca="1" si="3"/>
        <v>1</v>
      </c>
      <c r="J14" s="2">
        <f t="shared" ca="1" si="4"/>
        <v>-2508.9377091423376</v>
      </c>
      <c r="L14" s="2">
        <v>11</v>
      </c>
      <c r="M14" s="2">
        <v>114.86918067725176</v>
      </c>
      <c r="N14" s="2">
        <v>175.37626758140902</v>
      </c>
      <c r="O14" s="2">
        <v>47300</v>
      </c>
      <c r="P14" s="2">
        <v>959</v>
      </c>
      <c r="Q14" s="2">
        <v>157459.54426948444</v>
      </c>
      <c r="R14" s="2">
        <v>168185.84061057126</v>
      </c>
      <c r="S14" s="2" t="s">
        <v>75</v>
      </c>
      <c r="T14" s="2">
        <v>0</v>
      </c>
      <c r="U14" s="2">
        <v>10726.296341086825</v>
      </c>
      <c r="X14" s="2">
        <f t="shared" si="8"/>
        <v>0</v>
      </c>
      <c r="Y14" s="2">
        <f t="shared" si="9"/>
        <v>0</v>
      </c>
    </row>
    <row r="15" spans="1:25">
      <c r="A15" s="2">
        <v>12</v>
      </c>
      <c r="B15" s="2">
        <f t="shared" ca="1" si="5"/>
        <v>125.38086731415657</v>
      </c>
      <c r="C15" s="2">
        <f t="shared" ca="1" si="6"/>
        <v>165.58850896152478</v>
      </c>
      <c r="D15" s="5">
        <v>48440</v>
      </c>
      <c r="E15" s="2">
        <f t="shared" ca="1" si="7"/>
        <v>950</v>
      </c>
      <c r="F15" s="2">
        <f t="shared" ca="1" si="0"/>
        <v>167551.82394844876</v>
      </c>
      <c r="G15" s="2">
        <f t="shared" ca="1" si="1"/>
        <v>157309.08351344854</v>
      </c>
      <c r="H15" s="2" t="str">
        <f t="shared" ca="1" si="2"/>
        <v>outsource</v>
      </c>
      <c r="I15" s="2">
        <f t="shared" ca="1" si="3"/>
        <v>1</v>
      </c>
      <c r="J15" s="2">
        <f t="shared" ca="1" si="4"/>
        <v>-10242.740435000218</v>
      </c>
      <c r="L15" s="2">
        <v>12</v>
      </c>
      <c r="M15" s="2">
        <v>143.91936190510819</v>
      </c>
      <c r="N15" s="2">
        <v>169.89612199103411</v>
      </c>
      <c r="O15" s="2">
        <v>48440</v>
      </c>
      <c r="P15" s="2">
        <v>866</v>
      </c>
      <c r="Q15" s="2">
        <v>173074.16740982368</v>
      </c>
      <c r="R15" s="2">
        <v>147130.04164423555</v>
      </c>
      <c r="S15" s="2" t="s">
        <v>74</v>
      </c>
      <c r="T15" s="2">
        <v>1</v>
      </c>
      <c r="U15" s="2">
        <v>-25944.125765588135</v>
      </c>
      <c r="X15" s="2">
        <f t="shared" si="8"/>
        <v>0</v>
      </c>
      <c r="Y15" s="2">
        <f t="shared" si="9"/>
        <v>0</v>
      </c>
    </row>
    <row r="16" spans="1:25">
      <c r="A16" s="2">
        <v>13</v>
      </c>
      <c r="B16" s="2">
        <f t="shared" ca="1" si="5"/>
        <v>99.566394954964679</v>
      </c>
      <c r="C16" s="2">
        <f t="shared" ca="1" si="6"/>
        <v>155.9555991123124</v>
      </c>
      <c r="D16" s="5">
        <v>50010</v>
      </c>
      <c r="E16" s="2">
        <f t="shared" ca="1" si="7"/>
        <v>929</v>
      </c>
      <c r="F16" s="2">
        <f t="shared" ca="1" si="0"/>
        <v>142507.18091316218</v>
      </c>
      <c r="G16" s="2">
        <f t="shared" ca="1" si="1"/>
        <v>144882.75157533822</v>
      </c>
      <c r="H16" s="2" t="str">
        <f t="shared" ca="1" si="2"/>
        <v>Manufacture</v>
      </c>
      <c r="I16" s="2">
        <f t="shared" ca="1" si="3"/>
        <v>0</v>
      </c>
      <c r="J16" s="2">
        <f t="shared" ca="1" si="4"/>
        <v>2375.5706621760328</v>
      </c>
      <c r="L16" s="2">
        <v>13</v>
      </c>
      <c r="M16" s="2">
        <v>106.90447585470409</v>
      </c>
      <c r="N16" s="2">
        <v>150.36401221565146</v>
      </c>
      <c r="O16" s="2">
        <v>50010</v>
      </c>
      <c r="P16" s="2">
        <v>919</v>
      </c>
      <c r="Q16" s="2">
        <v>148255.21331047307</v>
      </c>
      <c r="R16" s="2">
        <v>138184.52722618368</v>
      </c>
      <c r="S16" s="2" t="s">
        <v>74</v>
      </c>
      <c r="T16" s="2">
        <v>1</v>
      </c>
      <c r="U16" s="2">
        <v>-10070.686084289395</v>
      </c>
      <c r="X16" s="2">
        <f t="shared" si="8"/>
        <v>0</v>
      </c>
      <c r="Y16" s="2">
        <f t="shared" si="9"/>
        <v>0</v>
      </c>
    </row>
    <row r="17" spans="1:25">
      <c r="A17" s="2">
        <v>14</v>
      </c>
      <c r="B17" s="2">
        <f t="shared" ca="1" si="5"/>
        <v>146.87839929920838</v>
      </c>
      <c r="C17" s="2">
        <f t="shared" ca="1" si="6"/>
        <v>176.64319899914349</v>
      </c>
      <c r="D17" s="5">
        <v>51600</v>
      </c>
      <c r="E17" s="2">
        <f t="shared" ca="1" si="7"/>
        <v>976</v>
      </c>
      <c r="F17" s="2">
        <f t="shared" ca="1" si="0"/>
        <v>194953.31771602738</v>
      </c>
      <c r="G17" s="2">
        <f t="shared" ca="1" si="1"/>
        <v>172403.76222316406</v>
      </c>
      <c r="H17" s="2" t="str">
        <f t="shared" ca="1" si="2"/>
        <v>outsource</v>
      </c>
      <c r="I17" s="2">
        <f t="shared" ca="1" si="3"/>
        <v>1</v>
      </c>
      <c r="J17" s="2">
        <f t="shared" ca="1" si="4"/>
        <v>-22549.555492863321</v>
      </c>
      <c r="L17" s="2">
        <v>14</v>
      </c>
      <c r="M17" s="2">
        <v>129.2795206460321</v>
      </c>
      <c r="N17" s="2">
        <v>155.82573924930927</v>
      </c>
      <c r="O17" s="2">
        <v>51600</v>
      </c>
      <c r="P17" s="2">
        <v>986</v>
      </c>
      <c r="Q17" s="2">
        <v>179069.60735698766</v>
      </c>
      <c r="R17" s="2">
        <v>153644.17889981894</v>
      </c>
      <c r="S17" s="2" t="s">
        <v>74</v>
      </c>
      <c r="T17" s="2">
        <v>1</v>
      </c>
      <c r="U17" s="2">
        <v>-25425.428457168717</v>
      </c>
      <c r="X17" s="2">
        <f t="shared" si="8"/>
        <v>0</v>
      </c>
      <c r="Y17" s="2">
        <f t="shared" si="9"/>
        <v>0</v>
      </c>
    </row>
    <row r="18" spans="1:25">
      <c r="A18" s="2">
        <v>15</v>
      </c>
      <c r="B18" s="2">
        <f t="shared" ca="1" si="5"/>
        <v>130.02341265212425</v>
      </c>
      <c r="C18" s="2">
        <f t="shared" ca="1" si="6"/>
        <v>182.01009723856484</v>
      </c>
      <c r="D18" s="5">
        <v>52500</v>
      </c>
      <c r="E18" s="2">
        <f t="shared" ca="1" si="7"/>
        <v>874</v>
      </c>
      <c r="F18" s="2">
        <f t="shared" ca="1" si="0"/>
        <v>166140.46265795658</v>
      </c>
      <c r="G18" s="2">
        <f t="shared" ca="1" si="1"/>
        <v>159076.82498650567</v>
      </c>
      <c r="H18" s="2" t="str">
        <f t="shared" ca="1" si="2"/>
        <v>outsource</v>
      </c>
      <c r="I18" s="2">
        <f t="shared" ca="1" si="3"/>
        <v>1</v>
      </c>
      <c r="J18" s="2">
        <f t="shared" ca="1" si="4"/>
        <v>-7063.6376714509097</v>
      </c>
      <c r="L18" s="2">
        <v>15</v>
      </c>
      <c r="M18" s="2">
        <v>106.01087146028519</v>
      </c>
      <c r="N18" s="2">
        <v>159.32586968861003</v>
      </c>
      <c r="O18" s="2">
        <v>52500</v>
      </c>
      <c r="P18" s="2">
        <v>843</v>
      </c>
      <c r="Q18" s="2">
        <v>141867.16464102041</v>
      </c>
      <c r="R18" s="2">
        <v>134311.70814749826</v>
      </c>
      <c r="S18" s="2" t="s">
        <v>74</v>
      </c>
      <c r="T18" s="2">
        <v>1</v>
      </c>
      <c r="U18" s="2">
        <v>-7555.456493522157</v>
      </c>
      <c r="X18" s="2">
        <f t="shared" si="8"/>
        <v>0</v>
      </c>
      <c r="Y18" s="2">
        <f t="shared" si="9"/>
        <v>0</v>
      </c>
    </row>
    <row r="19" spans="1:25">
      <c r="A19" s="2">
        <v>16</v>
      </c>
      <c r="B19" s="2">
        <f t="shared" ca="1" si="5"/>
        <v>130.86651687042453</v>
      </c>
      <c r="C19" s="2">
        <f t="shared" ca="1" si="6"/>
        <v>184.75087563843266</v>
      </c>
      <c r="D19" s="5">
        <v>47300</v>
      </c>
      <c r="E19" s="2">
        <f t="shared" ca="1" si="7"/>
        <v>878</v>
      </c>
      <c r="F19" s="2">
        <f t="shared" ca="1" si="0"/>
        <v>162200.80181223273</v>
      </c>
      <c r="G19" s="2">
        <f t="shared" ca="1" si="1"/>
        <v>162211.26881054387</v>
      </c>
      <c r="H19" s="2" t="str">
        <f t="shared" ca="1" si="2"/>
        <v>Manufacture</v>
      </c>
      <c r="I19" s="2">
        <f t="shared" ca="1" si="3"/>
        <v>0</v>
      </c>
      <c r="J19" s="2">
        <f t="shared" ca="1" si="4"/>
        <v>10.466998311138013</v>
      </c>
      <c r="L19" s="2">
        <v>16</v>
      </c>
      <c r="M19" s="2">
        <v>129.55679465904922</v>
      </c>
      <c r="N19" s="2">
        <v>161.02610087316469</v>
      </c>
      <c r="O19" s="2">
        <v>47300</v>
      </c>
      <c r="P19" s="2">
        <v>936</v>
      </c>
      <c r="Q19" s="2">
        <v>168565.15980087005</v>
      </c>
      <c r="R19" s="2">
        <v>150720.43041728216</v>
      </c>
      <c r="S19" s="2" t="s">
        <v>74</v>
      </c>
      <c r="T19" s="2">
        <v>1</v>
      </c>
      <c r="U19" s="2">
        <v>-17844.729383587895</v>
      </c>
      <c r="X19" s="2">
        <f t="shared" si="8"/>
        <v>0</v>
      </c>
      <c r="Y19" s="2">
        <f t="shared" si="9"/>
        <v>0</v>
      </c>
    </row>
    <row r="20" spans="1:25">
      <c r="A20" s="2">
        <v>17</v>
      </c>
      <c r="B20" s="2">
        <f t="shared" ca="1" si="5"/>
        <v>115.43500835119066</v>
      </c>
      <c r="C20" s="2">
        <f t="shared" ca="1" si="6"/>
        <v>180.84356680768832</v>
      </c>
      <c r="D20" s="5">
        <v>48440</v>
      </c>
      <c r="E20" s="2">
        <f t="shared" ca="1" si="7"/>
        <v>994</v>
      </c>
      <c r="F20" s="2">
        <f t="shared" ca="1" si="0"/>
        <v>163182.39830108354</v>
      </c>
      <c r="G20" s="2">
        <f t="shared" ca="1" si="1"/>
        <v>179758.50540684219</v>
      </c>
      <c r="H20" s="2" t="str">
        <f t="shared" ca="1" si="2"/>
        <v>Manufacture</v>
      </c>
      <c r="I20" s="2">
        <f t="shared" ca="1" si="3"/>
        <v>0</v>
      </c>
      <c r="J20" s="2">
        <f t="shared" ca="1" si="4"/>
        <v>16576.107105758652</v>
      </c>
      <c r="L20" s="2">
        <v>17</v>
      </c>
      <c r="M20" s="2">
        <v>127.6120339723234</v>
      </c>
      <c r="N20" s="2">
        <v>193.54981024462785</v>
      </c>
      <c r="O20" s="2">
        <v>48440</v>
      </c>
      <c r="P20" s="2">
        <v>963</v>
      </c>
      <c r="Q20" s="2">
        <v>171330.38871534745</v>
      </c>
      <c r="R20" s="2">
        <v>186388.46726557662</v>
      </c>
      <c r="S20" s="2" t="s">
        <v>75</v>
      </c>
      <c r="T20" s="2">
        <v>0</v>
      </c>
      <c r="U20" s="2">
        <v>15058.078550229169</v>
      </c>
      <c r="X20" s="2">
        <f t="shared" si="8"/>
        <v>0</v>
      </c>
      <c r="Y20" s="2">
        <f t="shared" si="9"/>
        <v>0</v>
      </c>
    </row>
    <row r="21" spans="1:25">
      <c r="A21" s="2">
        <v>18</v>
      </c>
      <c r="B21" s="2">
        <f t="shared" ca="1" si="5"/>
        <v>125.80743510616193</v>
      </c>
      <c r="C21" s="2">
        <f t="shared" ca="1" si="6"/>
        <v>170.08690955403816</v>
      </c>
      <c r="D21" s="5">
        <v>50010</v>
      </c>
      <c r="E21" s="2">
        <f t="shared" ca="1" si="7"/>
        <v>842</v>
      </c>
      <c r="F21" s="2">
        <f t="shared" ca="1" si="0"/>
        <v>155939.86035938835</v>
      </c>
      <c r="G21" s="2">
        <f t="shared" ca="1" si="1"/>
        <v>143213.17784450014</v>
      </c>
      <c r="H21" s="2" t="str">
        <f t="shared" ca="1" si="2"/>
        <v>outsource</v>
      </c>
      <c r="I21" s="2">
        <f t="shared" ca="1" si="3"/>
        <v>1</v>
      </c>
      <c r="J21" s="2">
        <f t="shared" ca="1" si="4"/>
        <v>-12726.682514888205</v>
      </c>
      <c r="L21" s="2">
        <v>18</v>
      </c>
      <c r="M21" s="2">
        <v>123.22261272490512</v>
      </c>
      <c r="N21" s="2">
        <v>183.40059748283579</v>
      </c>
      <c r="O21" s="2">
        <v>50010</v>
      </c>
      <c r="P21" s="2">
        <v>969</v>
      </c>
      <c r="Q21" s="2">
        <v>169412.71173043305</v>
      </c>
      <c r="R21" s="2">
        <v>177715.1789608679</v>
      </c>
      <c r="S21" s="2" t="s">
        <v>75</v>
      </c>
      <c r="T21" s="2">
        <v>0</v>
      </c>
      <c r="U21" s="2">
        <v>8302.4672304348496</v>
      </c>
      <c r="X21" s="2">
        <f t="shared" si="8"/>
        <v>0</v>
      </c>
      <c r="Y21" s="2">
        <f t="shared" si="9"/>
        <v>0</v>
      </c>
    </row>
    <row r="22" spans="1:25">
      <c r="A22" s="2">
        <v>19</v>
      </c>
      <c r="B22" s="2">
        <f t="shared" ca="1" si="5"/>
        <v>122.4389525585201</v>
      </c>
      <c r="C22" s="2">
        <f t="shared" ca="1" si="6"/>
        <v>170.45941919527229</v>
      </c>
      <c r="D22" s="5">
        <v>51600</v>
      </c>
      <c r="E22" s="2">
        <f t="shared" ca="1" si="7"/>
        <v>843</v>
      </c>
      <c r="F22" s="2">
        <f t="shared" ca="1" si="0"/>
        <v>154816.03700683243</v>
      </c>
      <c r="G22" s="2">
        <f t="shared" ca="1" si="1"/>
        <v>143697.29038161453</v>
      </c>
      <c r="H22" s="2" t="str">
        <f t="shared" ca="1" si="2"/>
        <v>outsource</v>
      </c>
      <c r="I22" s="2">
        <f t="shared" ca="1" si="3"/>
        <v>1</v>
      </c>
      <c r="J22" s="2">
        <f t="shared" ca="1" si="4"/>
        <v>-11118.7466252179</v>
      </c>
      <c r="L22" s="2">
        <v>19</v>
      </c>
      <c r="M22" s="2">
        <v>102.81524349050778</v>
      </c>
      <c r="N22" s="2">
        <v>175.56701467350254</v>
      </c>
      <c r="O22" s="2">
        <v>51600</v>
      </c>
      <c r="P22" s="2">
        <v>934</v>
      </c>
      <c r="Q22" s="2">
        <v>147629.43742013426</v>
      </c>
      <c r="R22" s="2">
        <v>163979.59170505137</v>
      </c>
      <c r="S22" s="2" t="s">
        <v>75</v>
      </c>
      <c r="T22" s="2">
        <v>0</v>
      </c>
      <c r="U22" s="2">
        <v>16350.154284917109</v>
      </c>
      <c r="X22" s="2">
        <f t="shared" si="8"/>
        <v>0</v>
      </c>
      <c r="Y22" s="2">
        <f t="shared" si="9"/>
        <v>0</v>
      </c>
    </row>
    <row r="23" spans="1:25">
      <c r="A23" s="2">
        <v>20</v>
      </c>
      <c r="B23" s="2">
        <f t="shared" ca="1" si="5"/>
        <v>101.9252222721243</v>
      </c>
      <c r="C23" s="2">
        <f t="shared" ca="1" si="6"/>
        <v>157.37551469473243</v>
      </c>
      <c r="D23" s="5">
        <v>52500</v>
      </c>
      <c r="E23" s="2">
        <f t="shared" ca="1" si="7"/>
        <v>985</v>
      </c>
      <c r="F23" s="2">
        <f t="shared" ca="1" si="0"/>
        <v>152896.34393804244</v>
      </c>
      <c r="G23" s="2">
        <f t="shared" ca="1" si="1"/>
        <v>155014.88197431146</v>
      </c>
      <c r="H23" s="2" t="str">
        <f t="shared" ca="1" si="2"/>
        <v>Manufacture</v>
      </c>
      <c r="I23" s="2">
        <f t="shared" ca="1" si="3"/>
        <v>0</v>
      </c>
      <c r="J23" s="2">
        <f t="shared" ca="1" si="4"/>
        <v>2118.5380362690194</v>
      </c>
      <c r="L23" s="2">
        <v>20</v>
      </c>
      <c r="M23" s="2">
        <v>127.31726902669827</v>
      </c>
      <c r="N23" s="2">
        <v>180.78934668462287</v>
      </c>
      <c r="O23" s="2">
        <v>52500</v>
      </c>
      <c r="P23" s="2">
        <v>917</v>
      </c>
      <c r="Q23" s="2">
        <v>169249.93569748232</v>
      </c>
      <c r="R23" s="2">
        <v>165783.83090979917</v>
      </c>
      <c r="S23" s="2" t="s">
        <v>74</v>
      </c>
      <c r="T23" s="2">
        <v>1</v>
      </c>
      <c r="U23" s="2">
        <v>-3466.1047876831435</v>
      </c>
      <c r="X23" s="2">
        <f t="shared" si="8"/>
        <v>0</v>
      </c>
      <c r="Y23" s="2">
        <f t="shared" si="9"/>
        <v>0</v>
      </c>
    </row>
    <row r="24" spans="1:25">
      <c r="I24" s="2">
        <f ca="1">SUM(I4:I23)</f>
        <v>12</v>
      </c>
      <c r="T24" s="2">
        <v>12</v>
      </c>
      <c r="X24" s="2">
        <f t="shared" si="8"/>
        <v>0</v>
      </c>
      <c r="Y24" s="2">
        <f t="shared" si="9"/>
        <v>0</v>
      </c>
    </row>
    <row r="25" spans="1:25">
      <c r="X25" s="2">
        <f>SUM(X4:X24)</f>
        <v>2</v>
      </c>
      <c r="Y25" s="2">
        <f>SUM(Y4:Y24)</f>
        <v>0</v>
      </c>
    </row>
    <row r="26" spans="1:25">
      <c r="B26" s="2">
        <f>_xlfn.CONFIDENCE.NORM(0.05,13,20)</f>
        <v>5.697396513747778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Heidari</dc:creator>
  <cp:lastModifiedBy>Maryam Heidari</cp:lastModifiedBy>
  <dcterms:created xsi:type="dcterms:W3CDTF">2019-06-18T03:00:07Z</dcterms:created>
  <dcterms:modified xsi:type="dcterms:W3CDTF">2019-06-20T17:36:42Z</dcterms:modified>
</cp:coreProperties>
</file>