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nmaria/Downloads/"/>
    </mc:Choice>
  </mc:AlternateContent>
  <xr:revisionPtr revIDLastSave="0" documentId="13_ncr:1_{582567AE-921B-CD4A-86D0-BFA0005F8F29}" xr6:coauthVersionLast="47" xr6:coauthVersionMax="47" xr10:uidLastSave="{00000000-0000-0000-0000-000000000000}"/>
  <bookViews>
    <workbookView xWindow="600" yWindow="800" windowWidth="23600" windowHeight="15700" activeTab="1" xr2:uid="{00000000-000D-0000-FFFF-FFFF00000000}"/>
  </bookViews>
  <sheets>
    <sheet name="Start" sheetId="1" r:id="rId1"/>
    <sheet name="Analysis" sheetId="2" r:id="rId2"/>
    <sheet name="ToolPak Outpu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C14" i="2"/>
  <c r="B14" i="2"/>
  <c r="A14" i="2"/>
  <c r="B7" i="2"/>
  <c r="F3" i="2"/>
  <c r="E3" i="2"/>
  <c r="D3" i="2"/>
  <c r="C3" i="2"/>
  <c r="B3" i="2"/>
  <c r="A3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S3" i="1"/>
  <c r="S4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M8" i="1"/>
  <c r="S8" i="1" s="1"/>
  <c r="K21" i="1"/>
  <c r="M21" i="1" s="1"/>
  <c r="S21" i="1" s="1"/>
  <c r="K8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</calcChain>
</file>

<file path=xl/sharedStrings.xml><?xml version="1.0" encoding="utf-8"?>
<sst xmlns="http://schemas.openxmlformats.org/spreadsheetml/2006/main" count="99" uniqueCount="98">
  <si>
    <t>State</t>
  </si>
  <si>
    <t>Uninsured Rate (2010)</t>
  </si>
  <si>
    <t>Uninsured Rate (2015)</t>
  </si>
  <si>
    <t>Uninsured Rate Change (2010-2015)</t>
  </si>
  <si>
    <t>Health Insurance Coverage Change (2010-2015)</t>
  </si>
  <si>
    <t>Employer Health Insurance Coverage (2015)</t>
  </si>
  <si>
    <t>Marketplace Health Insurance Coverage (2016)</t>
  </si>
  <si>
    <t>Marketplace Tax Credits (2016)</t>
  </si>
  <si>
    <t>Average Monthly Tax Credit (2016)</t>
  </si>
  <si>
    <t>State Medicaid Expansion (2016)</t>
  </si>
  <si>
    <t>Medicaid Enrollment (2013)</t>
  </si>
  <si>
    <t>Medicaid Enrollment (2016)</t>
  </si>
  <si>
    <t>Medicaid Enrollment Change (2013-2016)</t>
  </si>
  <si>
    <t>Medicare Enrollment (2013)</t>
  </si>
  <si>
    <t>Medicare Enrollment (2016)</t>
  </si>
  <si>
    <t>Medicare Enrollment Change (2013-2016)</t>
  </si>
  <si>
    <t>Population (2013)</t>
  </si>
  <si>
    <t>Population (2016)</t>
  </si>
  <si>
    <t xml:space="preserve">Alabama </t>
  </si>
  <si>
    <t xml:space="preserve">Alaska </t>
  </si>
  <si>
    <t xml:space="preserve">Arizona </t>
  </si>
  <si>
    <t xml:space="preserve">Arkansas </t>
  </si>
  <si>
    <t>California</t>
  </si>
  <si>
    <t>Colorado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</si>
  <si>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</si>
  <si>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</si>
  <si>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</si>
  <si>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</si>
  <si>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</si>
  <si>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</si>
  <si>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</si>
  <si>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</si>
  <si>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</si>
  <si>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</si>
  <si>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 xml:space="preserve">Kansas </t>
  </si>
  <si>
    <t>Kentucky</t>
  </si>
  <si>
    <t xml:space="preserve">Louisiana </t>
  </si>
  <si>
    <t xml:space="preserve">Maine </t>
  </si>
  <si>
    <t>Maryland</t>
  </si>
  <si>
    <t>Massachusetts</t>
  </si>
  <si>
    <t xml:space="preserve">Michigan </t>
  </si>
  <si>
    <t>Minnesota</t>
  </si>
  <si>
    <t xml:space="preserve">Mississippi </t>
  </si>
  <si>
    <t xml:space="preserve">Missouri </t>
  </si>
  <si>
    <t xml:space="preserve">Montana </t>
  </si>
  <si>
    <t xml:space="preserve">Nebraska </t>
  </si>
  <si>
    <t>Nevada</t>
  </si>
  <si>
    <t xml:space="preserve">New Hampshire </t>
  </si>
  <si>
    <t xml:space="preserve">New Jersey </t>
  </si>
  <si>
    <t>New Mexico</t>
  </si>
  <si>
    <t>New York</t>
  </si>
  <si>
    <t xml:space="preserve">North Carolina </t>
  </si>
  <si>
    <t xml:space="preserve">North Dakota </t>
  </si>
  <si>
    <t xml:space="preserve">Ohio </t>
  </si>
  <si>
    <t xml:space="preserve">Oklahoma </t>
  </si>
  <si>
    <t>Oregon</t>
  </si>
  <si>
    <t xml:space="preserve">Pennsylvania </t>
  </si>
  <si>
    <t>Rhode Island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</si>
  <si>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</si>
  <si>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</si>
  <si>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</si>
  <si>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</si>
  <si>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</si>
  <si>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>Vermont</t>
  </si>
  <si>
    <t xml:space="preserve">Virginia </t>
  </si>
  <si>
    <t>Washington</t>
  </si>
  <si>
    <t xml:space="preserve">West Virginia </t>
  </si>
  <si>
    <t xml:space="preserve">Wisconsin </t>
  </si>
  <si>
    <t>Wyoming</t>
  </si>
  <si>
    <t>Medicaid Enrollment Percentage Change 2013-2016</t>
  </si>
  <si>
    <t>Medicaid Enrollment Percentage of Population 2016</t>
  </si>
  <si>
    <t>Medicaid Enrollment, Percentage of Population 2013</t>
  </si>
  <si>
    <t>National Statistics</t>
  </si>
  <si>
    <t>Total Number enrolled Medicaid 2013</t>
  </si>
  <si>
    <t>Total Number enrolled Medicaid 2016</t>
  </si>
  <si>
    <t>Change total medicaid 2013 and 2016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</si>
  <si>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</si>
  <si>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</si>
  <si>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</si>
  <si>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</si>
  <si>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</si>
  <si>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</si>
  <si>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</si>
  <si>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</si>
  <si>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</si>
  <si>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</si>
  <si>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</si>
  <si>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</si>
  <si>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</si>
  <si>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ToolPak 0= equal</t>
  </si>
  <si>
    <t>State-Level Statistics</t>
  </si>
  <si>
    <t>Largest % Enrollemnt Decrease 2013 to 2016</t>
  </si>
  <si>
    <t>Largest % Enrollment Increase 2013 to2016</t>
  </si>
  <si>
    <t>Highest % POP Enrolled 2016</t>
  </si>
  <si>
    <t>Lowest % POP Enrolled 2016</t>
  </si>
  <si>
    <t>%  Population enrolled  2013</t>
  </si>
  <si>
    <t>%  Population enrolled  2016</t>
  </si>
  <si>
    <t>Change % Populatin 2013 to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</si>
</sst>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74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6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right"/>
    </xf>
    <xf numFmtId="10" fontId="0" fillId="0" borderId="0" xfId="43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20" fillId="0" borderId="0" xfId="0" applyFont="1"/>
    <xf numFmtId="0" fontId="20" fillId="33" borderId="12" xfId="0" applyFont="1" applyFill="1" applyBorder="1"/>
    <xf numFmtId="174" fontId="20" fillId="33" borderId="12" xfId="42" applyNumberFormat="1" applyFont="1" applyFill="1" applyBorder="1"/>
    <xf numFmtId="10" fontId="20" fillId="33" borderId="12" xfId="43" applyNumberFormat="1" applyFont="1" applyFill="1" applyBorder="1"/>
    <xf numFmtId="10" fontId="20" fillId="33" borderId="12" xfId="0" applyNumberFormat="1" applyFont="1" applyFill="1" applyBorder="1"/>
    <xf numFmtId="0" fontId="20" fillId="34" borderId="12" xfId="0" applyFont="1" applyFill="1" applyBorder="1"/>
    <xf numFmtId="1" fontId="20" fillId="34" borderId="12" xfId="0" applyNumberFormat="1" applyFont="1" applyFill="1" applyBorder="1"/>
    <xf numFmtId="0" fontId="21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opLeftCell="Q19" workbookViewId="0">
      <selection activeCell="Z24" sqref="Z24"/>
    </sheetView>
  </sheetViews>
  <sheetFormatPr baseColWidth="10" defaultColWidth="8.83203125" defaultRowHeight="15" x14ac:dyDescent="0.2"/>
  <cols>
    <col min="1" max="1" width="18.83203125" bestFit="1" customWidth="1"/>
    <col min="2" max="3" width="20.83203125" bestFit="1" customWidth="1"/>
    <col min="4" max="4" width="33" bestFit="1" customWidth="1"/>
    <col min="5" max="5" width="43.5" bestFit="1" customWidth="1"/>
    <col min="6" max="6" width="40.5" bestFit="1" customWidth="1"/>
    <col min="7" max="7" width="43.1640625" bestFit="1" customWidth="1"/>
    <col min="8" max="8" width="28.6640625" bestFit="1" customWidth="1"/>
    <col min="9" max="9" width="32.1640625" bestFit="1" customWidth="1"/>
    <col min="10" max="10" width="30.33203125" bestFit="1" customWidth="1"/>
    <col min="11" max="12" width="26" bestFit="1" customWidth="1"/>
    <col min="13" max="13" width="38.1640625" bestFit="1" customWidth="1"/>
    <col min="14" max="15" width="26.1640625" bestFit="1" customWidth="1"/>
    <col min="16" max="16" width="38.33203125" bestFit="1" customWidth="1"/>
    <col min="17" max="18" width="16.83203125" bestFit="1" customWidth="1"/>
    <col min="19" max="20" width="41.1640625" bestFit="1" customWidth="1"/>
    <col min="21" max="21" width="41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69</v>
      </c>
      <c r="T1" t="s">
        <v>71</v>
      </c>
      <c r="U1" t="s">
        <v>70</v>
      </c>
    </row>
    <row r="2" spans="1:21" x14ac:dyDescent="0.2">
      <c r="A2" t="s">
        <v>18</v>
      </c>
      <c r="B2" s="1">
        <v>0.14599999999999999</v>
      </c>
      <c r="C2" s="1">
        <v>0.10100000000000001</v>
      </c>
      <c r="D2" s="1">
        <v>-4.4999999999999998E-2</v>
      </c>
      <c r="E2" s="3">
        <v>215000</v>
      </c>
      <c r="F2">
        <v>2545000</v>
      </c>
      <c r="G2">
        <v>165534</v>
      </c>
      <c r="H2">
        <v>152206</v>
      </c>
      <c r="I2" s="2">
        <v>310</v>
      </c>
      <c r="J2" t="b">
        <v>0</v>
      </c>
      <c r="K2">
        <v>799176</v>
      </c>
      <c r="L2">
        <v>910775</v>
      </c>
      <c r="M2">
        <v>111599</v>
      </c>
      <c r="N2">
        <v>921477</v>
      </c>
      <c r="O2">
        <v>989855</v>
      </c>
      <c r="P2">
        <f t="shared" ref="P2:P33" si="0">O2-N2</f>
        <v>68378</v>
      </c>
      <c r="Q2">
        <v>4829479</v>
      </c>
      <c r="R2">
        <v>4863300</v>
      </c>
      <c r="S2" s="5">
        <f>M2/K2</f>
        <v>0.13964258185931511</v>
      </c>
      <c r="T2" s="5">
        <f>K2/Q2</f>
        <v>0.16547871934011929</v>
      </c>
      <c r="U2" s="5">
        <f>L2/R2</f>
        <v>0.18727510126868588</v>
      </c>
    </row>
    <row r="3" spans="1:21" x14ac:dyDescent="0.2">
      <c r="A3" t="s">
        <v>19</v>
      </c>
      <c r="B3" s="1">
        <v>0.19900000000000001</v>
      </c>
      <c r="C3" s="1">
        <v>0.14899999999999999</v>
      </c>
      <c r="D3" s="1">
        <v>-0.05</v>
      </c>
      <c r="E3" s="3">
        <v>36000</v>
      </c>
      <c r="F3">
        <v>390000</v>
      </c>
      <c r="G3">
        <v>17995</v>
      </c>
      <c r="H3">
        <v>16205</v>
      </c>
      <c r="I3" s="2">
        <v>750</v>
      </c>
      <c r="J3" t="b">
        <v>1</v>
      </c>
      <c r="K3">
        <v>122334</v>
      </c>
      <c r="L3">
        <v>166625</v>
      </c>
      <c r="M3">
        <v>44291</v>
      </c>
      <c r="N3">
        <v>76224</v>
      </c>
      <c r="O3">
        <v>88966</v>
      </c>
      <c r="P3">
        <f t="shared" si="0"/>
        <v>12742</v>
      </c>
      <c r="Q3">
        <v>736879</v>
      </c>
      <c r="R3">
        <v>741894</v>
      </c>
      <c r="S3" s="5">
        <f t="shared" ref="S3:S52" si="1">M3/K3</f>
        <v>0.36204979809374338</v>
      </c>
      <c r="T3" s="5">
        <f t="shared" ref="T3:T52" si="2">K3/Q3</f>
        <v>0.16601640160731951</v>
      </c>
      <c r="U3" s="5">
        <f t="shared" ref="U3:U52" si="3">L3/R3</f>
        <v>0.22459407947766122</v>
      </c>
    </row>
    <row r="4" spans="1:21" x14ac:dyDescent="0.2">
      <c r="A4" t="s">
        <v>20</v>
      </c>
      <c r="B4" s="1">
        <v>0.16900000000000001</v>
      </c>
      <c r="C4" s="1">
        <v>0.108</v>
      </c>
      <c r="D4" s="1">
        <v>-6.0999999999999999E-2</v>
      </c>
      <c r="E4" s="3">
        <v>410000</v>
      </c>
      <c r="F4">
        <v>3288000</v>
      </c>
      <c r="G4">
        <v>179445</v>
      </c>
      <c r="H4">
        <v>124346</v>
      </c>
      <c r="I4" s="2">
        <v>230</v>
      </c>
      <c r="J4" t="b">
        <v>1</v>
      </c>
      <c r="K4">
        <v>1201770</v>
      </c>
      <c r="L4">
        <v>1716198</v>
      </c>
      <c r="M4">
        <v>514428</v>
      </c>
      <c r="N4">
        <v>1050128</v>
      </c>
      <c r="O4">
        <v>1175624</v>
      </c>
      <c r="P4">
        <f t="shared" si="0"/>
        <v>125496</v>
      </c>
      <c r="Q4">
        <v>6624617</v>
      </c>
      <c r="R4">
        <v>6931071</v>
      </c>
      <c r="S4" s="5">
        <f t="shared" si="1"/>
        <v>0.42805861354502112</v>
      </c>
      <c r="T4" s="5">
        <f t="shared" si="2"/>
        <v>0.18140973281927092</v>
      </c>
      <c r="U4" s="5">
        <f t="shared" si="3"/>
        <v>0.24760935214774166</v>
      </c>
    </row>
    <row r="5" spans="1:21" x14ac:dyDescent="0.2">
      <c r="A5" t="s">
        <v>21</v>
      </c>
      <c r="B5" s="1">
        <v>0.17499999999999999</v>
      </c>
      <c r="C5" s="1">
        <v>9.5000000000000001E-2</v>
      </c>
      <c r="D5" s="1">
        <v>-0.08</v>
      </c>
      <c r="E5" s="3">
        <v>234000</v>
      </c>
      <c r="F5">
        <v>1365000</v>
      </c>
      <c r="G5">
        <v>63357</v>
      </c>
      <c r="H5">
        <v>56843</v>
      </c>
      <c r="I5" s="2">
        <v>306</v>
      </c>
      <c r="J5" t="b">
        <v>1</v>
      </c>
      <c r="K5">
        <v>556851</v>
      </c>
      <c r="L5">
        <v>920194</v>
      </c>
      <c r="M5">
        <v>363343</v>
      </c>
      <c r="N5">
        <v>572713</v>
      </c>
      <c r="O5">
        <v>606146</v>
      </c>
      <c r="P5">
        <f t="shared" si="0"/>
        <v>33433</v>
      </c>
      <c r="Q5">
        <v>2958663</v>
      </c>
      <c r="R5">
        <v>2988248</v>
      </c>
      <c r="S5" s="5">
        <f t="shared" si="1"/>
        <v>0.65249591003697582</v>
      </c>
      <c r="T5" s="5">
        <f t="shared" si="2"/>
        <v>0.18821035041841536</v>
      </c>
      <c r="U5" s="5">
        <f t="shared" si="3"/>
        <v>0.30793762766678001</v>
      </c>
    </row>
    <row r="6" spans="1:21" x14ac:dyDescent="0.2">
      <c r="A6" t="s">
        <v>22</v>
      </c>
      <c r="B6" s="1">
        <v>0.185</v>
      </c>
      <c r="C6" s="1">
        <v>8.5999999999999993E-2</v>
      </c>
      <c r="D6" s="1">
        <v>-9.9000000000000005E-2</v>
      </c>
      <c r="E6" s="3">
        <v>3826000</v>
      </c>
      <c r="F6">
        <v>19552000</v>
      </c>
      <c r="G6">
        <v>1415428</v>
      </c>
      <c r="H6">
        <v>1239893</v>
      </c>
      <c r="I6" s="2">
        <v>309</v>
      </c>
      <c r="J6" t="b">
        <v>1</v>
      </c>
      <c r="K6">
        <v>7755381</v>
      </c>
      <c r="L6">
        <v>11843081</v>
      </c>
      <c r="M6">
        <v>4087700</v>
      </c>
      <c r="N6">
        <v>5300177</v>
      </c>
      <c r="O6">
        <v>5829777</v>
      </c>
      <c r="P6">
        <f t="shared" si="0"/>
        <v>529600</v>
      </c>
      <c r="Q6">
        <v>38335203</v>
      </c>
      <c r="R6">
        <v>39250017</v>
      </c>
      <c r="S6" s="5">
        <f t="shared" si="1"/>
        <v>0.5270791983011538</v>
      </c>
      <c r="T6" s="5">
        <f t="shared" si="2"/>
        <v>0.20230441977834315</v>
      </c>
      <c r="U6" s="5">
        <f t="shared" si="3"/>
        <v>0.30173441708318238</v>
      </c>
    </row>
    <row r="7" spans="1:21" x14ac:dyDescent="0.2">
      <c r="A7" t="s">
        <v>23</v>
      </c>
      <c r="B7" s="1">
        <v>0.159</v>
      </c>
      <c r="C7" s="1">
        <v>8.1000000000000003E-2</v>
      </c>
      <c r="D7" s="1">
        <v>-7.8E-2</v>
      </c>
      <c r="E7" s="3">
        <v>419000</v>
      </c>
      <c r="F7">
        <v>2949000</v>
      </c>
      <c r="G7">
        <v>108311</v>
      </c>
      <c r="H7">
        <v>67062</v>
      </c>
      <c r="I7" s="2">
        <v>318</v>
      </c>
      <c r="J7" t="b">
        <v>1</v>
      </c>
      <c r="K7">
        <v>783420</v>
      </c>
      <c r="L7">
        <v>1375264</v>
      </c>
      <c r="M7">
        <v>591844</v>
      </c>
      <c r="N7">
        <v>721035</v>
      </c>
      <c r="O7">
        <v>820234</v>
      </c>
      <c r="P7">
        <f t="shared" si="0"/>
        <v>99199</v>
      </c>
      <c r="Q7">
        <v>5267603</v>
      </c>
      <c r="R7">
        <v>5540545</v>
      </c>
      <c r="S7" s="5">
        <f t="shared" si="1"/>
        <v>0.75546194889076101</v>
      </c>
      <c r="T7" s="5">
        <f t="shared" si="2"/>
        <v>0.14872419200915482</v>
      </c>
      <c r="U7" s="5">
        <f t="shared" si="3"/>
        <v>0.24821818070243992</v>
      </c>
    </row>
    <row r="8" spans="1:21" x14ac:dyDescent="0.2">
      <c r="A8" t="s">
        <v>24</v>
      </c>
      <c r="B8" s="1">
        <v>9.0999999999999998E-2</v>
      </c>
      <c r="C8" s="1">
        <v>0.06</v>
      </c>
      <c r="D8" s="1">
        <v>-3.1E-2</v>
      </c>
      <c r="E8" s="3">
        <v>110000</v>
      </c>
      <c r="F8">
        <v>2148000</v>
      </c>
      <c r="G8">
        <v>102917</v>
      </c>
      <c r="H8">
        <v>80759</v>
      </c>
      <c r="I8" s="2">
        <v>357</v>
      </c>
      <c r="J8" t="b">
        <v>1</v>
      </c>
      <c r="K8">
        <f>ROUND(L8/1.3,0)</f>
        <v>585490</v>
      </c>
      <c r="L8">
        <v>761137</v>
      </c>
      <c r="M8">
        <f>L8-K8</f>
        <v>175647</v>
      </c>
      <c r="N8">
        <v>608512</v>
      </c>
      <c r="O8">
        <v>644136</v>
      </c>
      <c r="P8">
        <f t="shared" si="0"/>
        <v>35624</v>
      </c>
      <c r="Q8">
        <v>3596003</v>
      </c>
      <c r="R8">
        <v>3576452</v>
      </c>
      <c r="S8" s="5">
        <f t="shared" si="1"/>
        <v>0.3</v>
      </c>
      <c r="T8" s="5">
        <f t="shared" si="2"/>
        <v>0.16281688307823991</v>
      </c>
      <c r="U8" s="5">
        <f t="shared" si="3"/>
        <v>0.21281901728305036</v>
      </c>
    </row>
    <row r="9" spans="1:21" x14ac:dyDescent="0.2">
      <c r="A9" t="s">
        <v>25</v>
      </c>
      <c r="B9" s="1">
        <v>9.7000000000000003E-2</v>
      </c>
      <c r="C9" s="1">
        <v>5.8999999999999997E-2</v>
      </c>
      <c r="D9" s="1">
        <v>-3.7999999999999999E-2</v>
      </c>
      <c r="E9" s="3">
        <v>35000</v>
      </c>
      <c r="F9">
        <v>564000</v>
      </c>
      <c r="G9">
        <v>25379</v>
      </c>
      <c r="H9">
        <v>21467</v>
      </c>
      <c r="I9" s="2">
        <v>330</v>
      </c>
      <c r="J9" t="b">
        <v>1</v>
      </c>
      <c r="K9">
        <v>223324</v>
      </c>
      <c r="L9">
        <v>236702</v>
      </c>
      <c r="M9">
        <v>13378</v>
      </c>
      <c r="N9">
        <v>167686</v>
      </c>
      <c r="O9">
        <v>186835</v>
      </c>
      <c r="P9">
        <f t="shared" si="0"/>
        <v>19149</v>
      </c>
      <c r="Q9">
        <v>925395</v>
      </c>
      <c r="R9">
        <v>952065</v>
      </c>
      <c r="S9" s="5">
        <f t="shared" si="1"/>
        <v>5.9903995987892034E-2</v>
      </c>
      <c r="T9" s="5">
        <f t="shared" si="2"/>
        <v>0.24132829764587013</v>
      </c>
      <c r="U9" s="5">
        <f t="shared" si="3"/>
        <v>0.24861957954551422</v>
      </c>
    </row>
    <row r="10" spans="1:21" x14ac:dyDescent="0.2">
      <c r="A10" t="s">
        <v>26</v>
      </c>
      <c r="B10" s="1">
        <v>7.5999999999999998E-2</v>
      </c>
      <c r="C10" s="1">
        <v>3.7999999999999999E-2</v>
      </c>
      <c r="D10" s="1">
        <v>-3.7999999999999999E-2</v>
      </c>
      <c r="E10" s="3">
        <v>25000</v>
      </c>
      <c r="F10">
        <v>388000</v>
      </c>
      <c r="G10">
        <v>17666</v>
      </c>
      <c r="H10">
        <v>1224</v>
      </c>
      <c r="I10" s="2">
        <v>183</v>
      </c>
      <c r="J10" t="b">
        <v>1</v>
      </c>
      <c r="K10">
        <v>235786</v>
      </c>
      <c r="L10">
        <v>255491</v>
      </c>
      <c r="M10">
        <v>19705</v>
      </c>
      <c r="N10">
        <v>83964</v>
      </c>
      <c r="O10">
        <v>90492</v>
      </c>
      <c r="P10">
        <f t="shared" si="0"/>
        <v>6528</v>
      </c>
      <c r="Q10">
        <v>649165</v>
      </c>
      <c r="R10">
        <v>681170</v>
      </c>
      <c r="S10" s="5">
        <f t="shared" si="1"/>
        <v>8.3571543687920399E-2</v>
      </c>
      <c r="T10" s="5">
        <f t="shared" si="2"/>
        <v>0.36321428296349928</v>
      </c>
      <c r="U10" s="5">
        <f t="shared" si="3"/>
        <v>0.37507670625541351</v>
      </c>
    </row>
    <row r="11" spans="1:21" x14ac:dyDescent="0.2">
      <c r="A11" t="s">
        <v>27</v>
      </c>
      <c r="B11" s="1">
        <v>0.21299999999999999</v>
      </c>
      <c r="C11" s="1">
        <v>0.13300000000000001</v>
      </c>
      <c r="D11" s="1">
        <v>-0.08</v>
      </c>
      <c r="E11" s="3">
        <v>1597000</v>
      </c>
      <c r="F11">
        <v>8847000</v>
      </c>
      <c r="G11">
        <v>1531714</v>
      </c>
      <c r="H11">
        <v>1428712</v>
      </c>
      <c r="I11" s="2">
        <v>305</v>
      </c>
      <c r="J11" t="b">
        <v>0</v>
      </c>
      <c r="K11">
        <v>3104996</v>
      </c>
      <c r="L11">
        <v>3644673</v>
      </c>
      <c r="M11">
        <v>539677</v>
      </c>
      <c r="N11">
        <v>3753454</v>
      </c>
      <c r="O11">
        <v>4149593</v>
      </c>
      <c r="P11">
        <f t="shared" si="0"/>
        <v>396139</v>
      </c>
      <c r="Q11">
        <v>19582022</v>
      </c>
      <c r="R11">
        <v>20612439</v>
      </c>
      <c r="S11" s="5">
        <f t="shared" si="1"/>
        <v>0.17380924162221142</v>
      </c>
      <c r="T11" s="5">
        <f t="shared" si="2"/>
        <v>0.15856360492292368</v>
      </c>
      <c r="U11" s="5">
        <f t="shared" si="3"/>
        <v>0.17681910423118777</v>
      </c>
    </row>
    <row r="12" spans="1:21" x14ac:dyDescent="0.2">
      <c r="A12" t="s">
        <v>28</v>
      </c>
      <c r="B12" s="1">
        <v>0.19700000000000001</v>
      </c>
      <c r="C12" s="1">
        <v>0.13900000000000001</v>
      </c>
      <c r="D12" s="1">
        <v>-5.8000000000000003E-2</v>
      </c>
      <c r="E12" s="3">
        <v>581000</v>
      </c>
      <c r="F12">
        <v>5240000</v>
      </c>
      <c r="G12">
        <v>478016</v>
      </c>
      <c r="H12">
        <v>427353</v>
      </c>
      <c r="I12" s="2">
        <v>291</v>
      </c>
      <c r="J12" t="b">
        <v>0</v>
      </c>
      <c r="K12">
        <v>1535090</v>
      </c>
      <c r="L12">
        <v>1782301</v>
      </c>
      <c r="M12">
        <v>247211</v>
      </c>
      <c r="N12">
        <v>1412936</v>
      </c>
      <c r="O12">
        <v>1574058</v>
      </c>
      <c r="P12">
        <f t="shared" si="0"/>
        <v>161122</v>
      </c>
      <c r="Q12">
        <v>9984938</v>
      </c>
      <c r="R12">
        <v>10310371</v>
      </c>
      <c r="S12" s="5">
        <f t="shared" si="1"/>
        <v>0.16104006931189702</v>
      </c>
      <c r="T12" s="5">
        <f t="shared" si="2"/>
        <v>0.15374056403755337</v>
      </c>
      <c r="U12" s="5">
        <f t="shared" si="3"/>
        <v>0.17286487557043292</v>
      </c>
    </row>
    <row r="13" spans="1:21" x14ac:dyDescent="0.2">
      <c r="A13" t="s">
        <v>29</v>
      </c>
      <c r="B13" s="1">
        <v>7.9000000000000001E-2</v>
      </c>
      <c r="C13" s="1">
        <v>0.04</v>
      </c>
      <c r="D13" s="1">
        <v>-3.9E-2</v>
      </c>
      <c r="E13" s="3">
        <v>54000</v>
      </c>
      <c r="F13">
        <v>867000</v>
      </c>
      <c r="G13">
        <v>13313</v>
      </c>
      <c r="H13">
        <v>10958</v>
      </c>
      <c r="I13" s="2">
        <v>270</v>
      </c>
      <c r="J13" t="b">
        <v>1</v>
      </c>
      <c r="K13">
        <v>288357</v>
      </c>
      <c r="L13">
        <v>341200</v>
      </c>
      <c r="M13">
        <v>52843</v>
      </c>
      <c r="N13">
        <v>229717</v>
      </c>
      <c r="O13">
        <v>252514</v>
      </c>
      <c r="P13">
        <f t="shared" si="0"/>
        <v>22797</v>
      </c>
      <c r="Q13">
        <v>1406481</v>
      </c>
      <c r="R13">
        <v>1428557</v>
      </c>
      <c r="S13" s="5">
        <f t="shared" si="1"/>
        <v>0.1832554784520577</v>
      </c>
      <c r="T13" s="5">
        <f t="shared" si="2"/>
        <v>0.20502018868367222</v>
      </c>
      <c r="U13" s="5">
        <f t="shared" si="3"/>
        <v>0.23884241230836431</v>
      </c>
    </row>
    <row r="14" spans="1:21" x14ac:dyDescent="0.2">
      <c r="A14" t="s">
        <v>30</v>
      </c>
      <c r="B14" s="1">
        <v>0.17699999999999999</v>
      </c>
      <c r="C14" s="1">
        <v>0.11</v>
      </c>
      <c r="D14" s="1">
        <v>-6.7000000000000004E-2</v>
      </c>
      <c r="E14" s="3">
        <v>109000</v>
      </c>
      <c r="F14">
        <v>836000</v>
      </c>
      <c r="G14">
        <v>94270</v>
      </c>
      <c r="H14">
        <v>82802</v>
      </c>
      <c r="I14" s="2">
        <v>265</v>
      </c>
      <c r="J14" t="b">
        <v>0</v>
      </c>
      <c r="K14">
        <v>238150</v>
      </c>
      <c r="L14">
        <v>293905</v>
      </c>
      <c r="M14">
        <v>55755</v>
      </c>
      <c r="N14">
        <v>260086</v>
      </c>
      <c r="O14">
        <v>294284</v>
      </c>
      <c r="P14">
        <f t="shared" si="0"/>
        <v>34198</v>
      </c>
      <c r="Q14">
        <v>1612011</v>
      </c>
      <c r="R14">
        <v>1683140</v>
      </c>
      <c r="S14" s="5">
        <f t="shared" si="1"/>
        <v>0.23411715305479738</v>
      </c>
      <c r="T14" s="5">
        <f t="shared" si="2"/>
        <v>0.14773472389456399</v>
      </c>
      <c r="U14" s="5">
        <f t="shared" si="3"/>
        <v>0.17461708473448437</v>
      </c>
    </row>
    <row r="15" spans="1:21" x14ac:dyDescent="0.2">
      <c r="A15" t="s">
        <v>31</v>
      </c>
      <c r="B15" s="1">
        <v>0.13800000000000001</v>
      </c>
      <c r="C15" s="1">
        <v>7.0999999999999994E-2</v>
      </c>
      <c r="D15" s="1">
        <v>-6.7000000000000004E-2</v>
      </c>
      <c r="E15" s="3">
        <v>850000</v>
      </c>
      <c r="F15">
        <v>7359000</v>
      </c>
      <c r="G15">
        <v>335243</v>
      </c>
      <c r="H15">
        <v>259701</v>
      </c>
      <c r="I15" s="2">
        <v>237</v>
      </c>
      <c r="J15" t="b">
        <v>1</v>
      </c>
      <c r="K15">
        <v>2626943</v>
      </c>
      <c r="L15">
        <v>3117939</v>
      </c>
      <c r="M15">
        <v>490996</v>
      </c>
      <c r="N15">
        <v>1984102</v>
      </c>
      <c r="O15">
        <v>2118300</v>
      </c>
      <c r="P15">
        <f t="shared" si="0"/>
        <v>134198</v>
      </c>
      <c r="Q15">
        <v>12879505</v>
      </c>
      <c r="R15">
        <v>12801539</v>
      </c>
      <c r="S15" s="5">
        <f t="shared" si="1"/>
        <v>0.18690774790317111</v>
      </c>
      <c r="T15" s="5">
        <f t="shared" si="2"/>
        <v>0.20396304050505046</v>
      </c>
      <c r="U15" s="5">
        <f t="shared" si="3"/>
        <v>0.24355970012668007</v>
      </c>
    </row>
    <row r="16" spans="1:21" x14ac:dyDescent="0.2">
      <c r="A16" t="s">
        <v>32</v>
      </c>
      <c r="B16" s="1">
        <v>0.14799999999999999</v>
      </c>
      <c r="C16" s="1">
        <v>9.6000000000000002E-2</v>
      </c>
      <c r="D16" s="1">
        <v>-5.1999999999999998E-2</v>
      </c>
      <c r="E16" s="3">
        <v>339000</v>
      </c>
      <c r="F16">
        <v>3825000</v>
      </c>
      <c r="G16">
        <v>168884</v>
      </c>
      <c r="H16">
        <v>139437</v>
      </c>
      <c r="I16" s="2">
        <v>259</v>
      </c>
      <c r="J16" t="b">
        <v>1</v>
      </c>
      <c r="K16">
        <v>1120674</v>
      </c>
      <c r="L16">
        <v>1489805</v>
      </c>
      <c r="M16">
        <v>369131</v>
      </c>
      <c r="N16">
        <v>1094334</v>
      </c>
      <c r="O16">
        <v>1181014</v>
      </c>
      <c r="P16">
        <f t="shared" si="0"/>
        <v>86680</v>
      </c>
      <c r="Q16">
        <v>6569102</v>
      </c>
      <c r="R16">
        <v>6633053</v>
      </c>
      <c r="S16" s="5">
        <f t="shared" si="1"/>
        <v>0.32938303199681618</v>
      </c>
      <c r="T16" s="5">
        <f t="shared" si="2"/>
        <v>0.1705977468457637</v>
      </c>
      <c r="U16" s="5">
        <f t="shared" si="3"/>
        <v>0.22460321061809699</v>
      </c>
    </row>
    <row r="17" spans="1:21" x14ac:dyDescent="0.2">
      <c r="A17" t="s">
        <v>33</v>
      </c>
      <c r="B17" s="1">
        <v>9.2999999999999999E-2</v>
      </c>
      <c r="C17" s="1">
        <v>0.05</v>
      </c>
      <c r="D17" s="1">
        <v>-4.2999999999999997E-2</v>
      </c>
      <c r="E17" s="3">
        <v>132000</v>
      </c>
      <c r="F17">
        <v>1862000</v>
      </c>
      <c r="G17">
        <v>48949</v>
      </c>
      <c r="H17">
        <v>42595</v>
      </c>
      <c r="I17" s="2">
        <v>307</v>
      </c>
      <c r="J17" t="b">
        <v>1</v>
      </c>
      <c r="K17">
        <v>493515</v>
      </c>
      <c r="L17">
        <v>619055</v>
      </c>
      <c r="M17">
        <v>125540</v>
      </c>
      <c r="N17">
        <v>549041</v>
      </c>
      <c r="O17">
        <v>587780</v>
      </c>
      <c r="P17">
        <f t="shared" si="0"/>
        <v>38739</v>
      </c>
      <c r="Q17">
        <v>3091930</v>
      </c>
      <c r="R17">
        <v>3134693</v>
      </c>
      <c r="S17" s="5">
        <f t="shared" si="1"/>
        <v>0.25437929951470573</v>
      </c>
      <c r="T17" s="5">
        <f t="shared" si="2"/>
        <v>0.1596138981154166</v>
      </c>
      <c r="U17" s="5">
        <f t="shared" si="3"/>
        <v>0.1974850487751113</v>
      </c>
    </row>
    <row r="18" spans="1:21" x14ac:dyDescent="0.2">
      <c r="A18" t="s">
        <v>34</v>
      </c>
      <c r="B18" s="1">
        <v>0.13900000000000001</v>
      </c>
      <c r="C18" s="1">
        <v>9.0999999999999998E-2</v>
      </c>
      <c r="D18" s="1">
        <v>-4.8000000000000001E-2</v>
      </c>
      <c r="E18" s="3">
        <v>137000</v>
      </c>
      <c r="F18">
        <v>1659000</v>
      </c>
      <c r="G18">
        <v>89566</v>
      </c>
      <c r="H18">
        <v>75815</v>
      </c>
      <c r="I18" s="2">
        <v>247</v>
      </c>
      <c r="J18" t="b">
        <v>0</v>
      </c>
      <c r="K18">
        <v>378160</v>
      </c>
      <c r="L18">
        <v>421638</v>
      </c>
      <c r="M18">
        <v>43478</v>
      </c>
      <c r="N18">
        <v>465899</v>
      </c>
      <c r="O18">
        <v>499753</v>
      </c>
      <c r="P18">
        <f t="shared" si="0"/>
        <v>33854</v>
      </c>
      <c r="Q18">
        <v>2892821</v>
      </c>
      <c r="R18">
        <v>2907289</v>
      </c>
      <c r="S18" s="5">
        <f t="shared" si="1"/>
        <v>0.11497249841337</v>
      </c>
      <c r="T18" s="5">
        <f t="shared" si="2"/>
        <v>0.13072360854681295</v>
      </c>
      <c r="U18" s="5">
        <f t="shared" si="3"/>
        <v>0.14502789368377206</v>
      </c>
    </row>
    <row r="19" spans="1:21" x14ac:dyDescent="0.2">
      <c r="A19" t="s">
        <v>35</v>
      </c>
      <c r="B19" s="1">
        <v>0.153</v>
      </c>
      <c r="C19" s="1">
        <v>0.06</v>
      </c>
      <c r="D19" s="1">
        <v>-9.2999999999999999E-2</v>
      </c>
      <c r="E19" s="3">
        <v>404000</v>
      </c>
      <c r="F19">
        <v>2316000</v>
      </c>
      <c r="G19">
        <v>74640</v>
      </c>
      <c r="H19">
        <v>56488</v>
      </c>
      <c r="I19" s="2">
        <v>258</v>
      </c>
      <c r="J19" t="b">
        <v>1</v>
      </c>
      <c r="K19">
        <v>606805</v>
      </c>
      <c r="L19">
        <v>1220788</v>
      </c>
      <c r="M19">
        <v>613983</v>
      </c>
      <c r="N19">
        <v>826457</v>
      </c>
      <c r="O19">
        <v>881938</v>
      </c>
      <c r="P19">
        <f t="shared" si="0"/>
        <v>55481</v>
      </c>
      <c r="Q19">
        <v>4400477</v>
      </c>
      <c r="R19">
        <v>4436974</v>
      </c>
      <c r="S19" s="5">
        <f t="shared" si="1"/>
        <v>1.0118291708209393</v>
      </c>
      <c r="T19" s="5">
        <f t="shared" si="2"/>
        <v>0.1378952781709801</v>
      </c>
      <c r="U19" s="5">
        <f t="shared" si="3"/>
        <v>0.27513976868018608</v>
      </c>
    </row>
    <row r="20" spans="1:21" x14ac:dyDescent="0.2">
      <c r="A20" t="s">
        <v>36</v>
      </c>
      <c r="B20" s="1">
        <v>0.17799999999999999</v>
      </c>
      <c r="C20" s="1">
        <v>0.11899999999999999</v>
      </c>
      <c r="D20" s="1">
        <v>-5.8999999999999997E-2</v>
      </c>
      <c r="E20" s="3">
        <v>269000</v>
      </c>
      <c r="F20">
        <v>2295000</v>
      </c>
      <c r="G20">
        <v>184403</v>
      </c>
      <c r="H20">
        <v>170806</v>
      </c>
      <c r="I20" s="2">
        <v>362</v>
      </c>
      <c r="J20" t="b">
        <v>1</v>
      </c>
      <c r="K20">
        <v>1019787</v>
      </c>
      <c r="L20">
        <v>1328708</v>
      </c>
      <c r="M20">
        <v>308921</v>
      </c>
      <c r="N20">
        <v>747451</v>
      </c>
      <c r="O20">
        <v>817272</v>
      </c>
      <c r="P20">
        <f t="shared" si="0"/>
        <v>69821</v>
      </c>
      <c r="Q20">
        <v>4626402</v>
      </c>
      <c r="R20">
        <v>4681666</v>
      </c>
      <c r="S20" s="5">
        <f t="shared" si="1"/>
        <v>0.30292698377210142</v>
      </c>
      <c r="T20" s="5">
        <f t="shared" si="2"/>
        <v>0.22042766711582781</v>
      </c>
      <c r="U20" s="5">
        <f t="shared" si="3"/>
        <v>0.28381093397094109</v>
      </c>
    </row>
    <row r="21" spans="1:21" x14ac:dyDescent="0.2">
      <c r="A21" t="s">
        <v>37</v>
      </c>
      <c r="B21" s="1">
        <v>0.10100000000000001</v>
      </c>
      <c r="C21" s="1">
        <v>8.4000000000000005E-2</v>
      </c>
      <c r="D21" s="1">
        <v>-1.7000000000000001E-2</v>
      </c>
      <c r="E21" s="3">
        <v>22000</v>
      </c>
      <c r="F21">
        <v>702000</v>
      </c>
      <c r="G21">
        <v>75240</v>
      </c>
      <c r="H21">
        <v>63896</v>
      </c>
      <c r="I21" s="2">
        <v>342</v>
      </c>
      <c r="J21" t="b">
        <v>0</v>
      </c>
      <c r="K21">
        <f>ROUND(L21/1.3,0)</f>
        <v>210123</v>
      </c>
      <c r="L21">
        <v>273160</v>
      </c>
      <c r="M21">
        <f>L21-K21</f>
        <v>63037</v>
      </c>
      <c r="N21">
        <v>291099</v>
      </c>
      <c r="O21">
        <v>315160</v>
      </c>
      <c r="P21">
        <f t="shared" si="0"/>
        <v>24061</v>
      </c>
      <c r="Q21">
        <v>1329076</v>
      </c>
      <c r="R21">
        <v>1331479</v>
      </c>
      <c r="S21" s="5">
        <f t="shared" si="1"/>
        <v>0.3000004759117279</v>
      </c>
      <c r="T21" s="5">
        <f t="shared" si="2"/>
        <v>0.1580970538930806</v>
      </c>
      <c r="U21" s="5">
        <f t="shared" si="3"/>
        <v>0.20515531976095755</v>
      </c>
    </row>
    <row r="22" spans="1:21" x14ac:dyDescent="0.2">
      <c r="A22" t="s">
        <v>38</v>
      </c>
      <c r="B22" s="1">
        <v>0.113</v>
      </c>
      <c r="C22" s="1">
        <v>6.6000000000000003E-2</v>
      </c>
      <c r="D22" s="1">
        <v>-4.7E-2</v>
      </c>
      <c r="E22" s="3">
        <v>278000</v>
      </c>
      <c r="F22">
        <v>3700000</v>
      </c>
      <c r="G22">
        <v>135208</v>
      </c>
      <c r="H22">
        <v>100844</v>
      </c>
      <c r="I22" s="2">
        <v>243</v>
      </c>
      <c r="J22" t="b">
        <v>1</v>
      </c>
      <c r="K22">
        <v>856297</v>
      </c>
      <c r="L22">
        <v>1252304</v>
      </c>
      <c r="M22">
        <v>396007</v>
      </c>
      <c r="N22">
        <v>876407</v>
      </c>
      <c r="O22">
        <v>960848</v>
      </c>
      <c r="P22">
        <f t="shared" si="0"/>
        <v>84441</v>
      </c>
      <c r="Q22">
        <v>5931129</v>
      </c>
      <c r="R22">
        <v>6016447</v>
      </c>
      <c r="S22" s="5">
        <f t="shared" si="1"/>
        <v>0.4624645420922881</v>
      </c>
      <c r="T22" s="5">
        <f t="shared" si="2"/>
        <v>0.14437335623622416</v>
      </c>
      <c r="U22" s="5">
        <f t="shared" si="3"/>
        <v>0.2081467683501575</v>
      </c>
    </row>
    <row r="23" spans="1:21" x14ac:dyDescent="0.2">
      <c r="A23" t="s">
        <v>39</v>
      </c>
      <c r="B23" s="1">
        <v>4.3999999999999997E-2</v>
      </c>
      <c r="C23" s="1">
        <v>2.8000000000000001E-2</v>
      </c>
      <c r="D23" s="1">
        <v>-1.6E-2</v>
      </c>
      <c r="E23" s="3">
        <v>107000</v>
      </c>
      <c r="F23">
        <v>4232000</v>
      </c>
      <c r="G23">
        <v>207121</v>
      </c>
      <c r="H23">
        <v>157751</v>
      </c>
      <c r="I23" s="2">
        <v>190</v>
      </c>
      <c r="J23" t="b">
        <v>1</v>
      </c>
      <c r="K23">
        <v>1296359</v>
      </c>
      <c r="L23">
        <v>1684328</v>
      </c>
      <c r="M23">
        <v>387969</v>
      </c>
      <c r="N23">
        <v>1158001</v>
      </c>
      <c r="O23">
        <v>1252277</v>
      </c>
      <c r="P23">
        <f t="shared" si="0"/>
        <v>94276</v>
      </c>
      <c r="Q23">
        <v>6706786</v>
      </c>
      <c r="R23">
        <v>6811779</v>
      </c>
      <c r="S23" s="5">
        <f t="shared" si="1"/>
        <v>0.29927589502599206</v>
      </c>
      <c r="T23" s="5">
        <f t="shared" si="2"/>
        <v>0.19329064622011199</v>
      </c>
      <c r="U23" s="5">
        <f t="shared" si="3"/>
        <v>0.24726697680591223</v>
      </c>
    </row>
    <row r="24" spans="1:21" x14ac:dyDescent="0.2">
      <c r="A24" t="s">
        <v>40</v>
      </c>
      <c r="B24" s="1">
        <v>0.124</v>
      </c>
      <c r="C24" s="1">
        <v>6.0999999999999999E-2</v>
      </c>
      <c r="D24" s="1">
        <v>-6.3E-2</v>
      </c>
      <c r="E24" s="3">
        <v>618000</v>
      </c>
      <c r="F24">
        <v>5876000</v>
      </c>
      <c r="G24">
        <v>313123</v>
      </c>
      <c r="H24">
        <v>275080</v>
      </c>
      <c r="I24" s="2">
        <v>233</v>
      </c>
      <c r="J24" t="b">
        <v>1</v>
      </c>
      <c r="K24">
        <v>1912009</v>
      </c>
      <c r="L24">
        <v>2300958</v>
      </c>
      <c r="M24">
        <v>388949</v>
      </c>
      <c r="N24">
        <v>1805996</v>
      </c>
      <c r="O24">
        <v>1947787</v>
      </c>
      <c r="P24">
        <f t="shared" si="0"/>
        <v>141791</v>
      </c>
      <c r="Q24">
        <v>9898982</v>
      </c>
      <c r="R24">
        <v>9928300</v>
      </c>
      <c r="S24" s="5">
        <f t="shared" si="1"/>
        <v>0.20342425166408737</v>
      </c>
      <c r="T24" s="5">
        <f t="shared" si="2"/>
        <v>0.19315208371931578</v>
      </c>
      <c r="U24" s="5">
        <f t="shared" si="3"/>
        <v>0.23175750128420777</v>
      </c>
    </row>
    <row r="25" spans="1:21" x14ac:dyDescent="0.2">
      <c r="A25" t="s">
        <v>41</v>
      </c>
      <c r="B25" s="1">
        <v>9.0999999999999998E-2</v>
      </c>
      <c r="C25" s="1">
        <v>4.4999999999999998E-2</v>
      </c>
      <c r="D25" s="1">
        <v>-4.5999999999999999E-2</v>
      </c>
      <c r="E25" s="3">
        <v>250000</v>
      </c>
      <c r="F25">
        <v>3319000</v>
      </c>
      <c r="G25">
        <v>74060</v>
      </c>
      <c r="H25">
        <v>47266</v>
      </c>
      <c r="I25" s="2">
        <v>203</v>
      </c>
      <c r="J25" t="b">
        <v>1</v>
      </c>
      <c r="K25">
        <v>873040</v>
      </c>
      <c r="L25">
        <v>1051509</v>
      </c>
      <c r="M25">
        <v>178469</v>
      </c>
      <c r="N25">
        <v>863414</v>
      </c>
      <c r="O25">
        <v>944222</v>
      </c>
      <c r="P25">
        <f t="shared" si="0"/>
        <v>80808</v>
      </c>
      <c r="Q25">
        <v>5418521</v>
      </c>
      <c r="R25">
        <v>5519952</v>
      </c>
      <c r="S25" s="5">
        <f t="shared" si="1"/>
        <v>0.20442247777879594</v>
      </c>
      <c r="T25" s="5">
        <f t="shared" si="2"/>
        <v>0.16112145731279809</v>
      </c>
      <c r="U25" s="5">
        <f t="shared" si="3"/>
        <v>0.19049241732536804</v>
      </c>
    </row>
    <row r="26" spans="1:21" x14ac:dyDescent="0.2">
      <c r="A26" t="s">
        <v>42</v>
      </c>
      <c r="B26" s="1">
        <v>0.182</v>
      </c>
      <c r="C26" s="1">
        <v>0.127</v>
      </c>
      <c r="D26" s="1">
        <v>-5.5E-2</v>
      </c>
      <c r="E26" s="3">
        <v>161000</v>
      </c>
      <c r="F26">
        <v>1326000</v>
      </c>
      <c r="G26">
        <v>77747</v>
      </c>
      <c r="H26">
        <v>73246</v>
      </c>
      <c r="I26" s="2">
        <v>306</v>
      </c>
      <c r="J26" t="b">
        <v>0</v>
      </c>
      <c r="K26">
        <v>637229</v>
      </c>
      <c r="L26">
        <v>693869</v>
      </c>
      <c r="M26">
        <v>56640</v>
      </c>
      <c r="N26">
        <v>535139</v>
      </c>
      <c r="O26">
        <v>571699</v>
      </c>
      <c r="P26">
        <f t="shared" si="0"/>
        <v>36560</v>
      </c>
      <c r="Q26">
        <v>2990482</v>
      </c>
      <c r="R26">
        <v>2988726</v>
      </c>
      <c r="S26" s="5">
        <f t="shared" si="1"/>
        <v>8.8884843596258173E-2</v>
      </c>
      <c r="T26" s="5">
        <f t="shared" si="2"/>
        <v>0.21308571661691994</v>
      </c>
      <c r="U26" s="5">
        <f t="shared" si="3"/>
        <v>0.23216213195856697</v>
      </c>
    </row>
    <row r="27" spans="1:21" x14ac:dyDescent="0.2">
      <c r="A27" t="s">
        <v>43</v>
      </c>
      <c r="B27" s="1">
        <v>0.13200000000000001</v>
      </c>
      <c r="C27" s="1">
        <v>9.8000000000000004E-2</v>
      </c>
      <c r="D27" s="1">
        <v>-3.4000000000000002E-2</v>
      </c>
      <c r="E27" s="3">
        <v>203000</v>
      </c>
      <c r="F27">
        <v>3389000</v>
      </c>
      <c r="G27">
        <v>252044</v>
      </c>
      <c r="H27">
        <v>225878</v>
      </c>
      <c r="I27" s="2">
        <v>315</v>
      </c>
      <c r="J27" t="b">
        <v>0</v>
      </c>
      <c r="K27">
        <v>846084</v>
      </c>
      <c r="L27">
        <v>967284</v>
      </c>
      <c r="M27">
        <v>121200</v>
      </c>
      <c r="N27">
        <v>1086505</v>
      </c>
      <c r="O27">
        <v>1163543</v>
      </c>
      <c r="P27">
        <f t="shared" si="0"/>
        <v>77038</v>
      </c>
      <c r="Q27">
        <v>6042711</v>
      </c>
      <c r="R27">
        <v>6093000</v>
      </c>
      <c r="S27" s="5">
        <f t="shared" si="1"/>
        <v>0.14324818812316509</v>
      </c>
      <c r="T27" s="5">
        <f t="shared" si="2"/>
        <v>0.140017286942897</v>
      </c>
      <c r="U27" s="5">
        <f t="shared" si="3"/>
        <v>0.15875332348596749</v>
      </c>
    </row>
    <row r="28" spans="1:21" x14ac:dyDescent="0.2">
      <c r="A28" t="s">
        <v>44</v>
      </c>
      <c r="B28" s="1">
        <v>0.17299999999999999</v>
      </c>
      <c r="C28" s="1">
        <v>0.11600000000000001</v>
      </c>
      <c r="D28" s="1">
        <v>-5.7000000000000002E-2</v>
      </c>
      <c r="E28" s="3">
        <v>58000</v>
      </c>
      <c r="F28">
        <v>510000</v>
      </c>
      <c r="G28">
        <v>51758</v>
      </c>
      <c r="H28">
        <v>44091</v>
      </c>
      <c r="I28" s="2">
        <v>306</v>
      </c>
      <c r="J28" t="b">
        <v>1</v>
      </c>
      <c r="K28">
        <v>148974</v>
      </c>
      <c r="L28">
        <v>224048</v>
      </c>
      <c r="M28">
        <v>75074</v>
      </c>
      <c r="N28">
        <v>188265</v>
      </c>
      <c r="O28">
        <v>209389</v>
      </c>
      <c r="P28">
        <f t="shared" si="0"/>
        <v>21124</v>
      </c>
      <c r="Q28">
        <v>1014314</v>
      </c>
      <c r="R28">
        <v>1042520</v>
      </c>
      <c r="S28" s="5">
        <f t="shared" si="1"/>
        <v>0.50394028488192566</v>
      </c>
      <c r="T28" s="5">
        <f t="shared" si="2"/>
        <v>0.14687167878980276</v>
      </c>
      <c r="U28" s="5">
        <f t="shared" si="3"/>
        <v>0.21491002570694087</v>
      </c>
    </row>
    <row r="29" spans="1:21" x14ac:dyDescent="0.2">
      <c r="A29" t="s">
        <v>45</v>
      </c>
      <c r="B29" s="1">
        <v>0.115</v>
      </c>
      <c r="C29" s="1">
        <v>8.2000000000000003E-2</v>
      </c>
      <c r="D29" s="1">
        <v>-3.3000000000000002E-2</v>
      </c>
      <c r="E29" s="3">
        <v>62000</v>
      </c>
      <c r="F29">
        <v>1100000</v>
      </c>
      <c r="G29">
        <v>80213</v>
      </c>
      <c r="H29">
        <v>72091</v>
      </c>
      <c r="I29" s="2">
        <v>296</v>
      </c>
      <c r="J29" t="b">
        <v>0</v>
      </c>
      <c r="K29">
        <v>244600</v>
      </c>
      <c r="L29">
        <v>242702</v>
      </c>
      <c r="M29">
        <v>-1898</v>
      </c>
      <c r="N29">
        <v>298456</v>
      </c>
      <c r="O29">
        <v>322796</v>
      </c>
      <c r="P29">
        <f t="shared" si="0"/>
        <v>24340</v>
      </c>
      <c r="Q29">
        <v>1868559</v>
      </c>
      <c r="R29">
        <v>1907116</v>
      </c>
      <c r="S29" s="5">
        <f t="shared" si="1"/>
        <v>-7.759607522485691E-3</v>
      </c>
      <c r="T29" s="5">
        <f t="shared" si="2"/>
        <v>0.13090301135795016</v>
      </c>
      <c r="U29" s="5">
        <f t="shared" si="3"/>
        <v>0.12726126779912705</v>
      </c>
    </row>
    <row r="30" spans="1:21" x14ac:dyDescent="0.2">
      <c r="A30" t="s">
        <v>46</v>
      </c>
      <c r="B30" s="1">
        <v>0.22600000000000001</v>
      </c>
      <c r="C30" s="1">
        <v>0.123</v>
      </c>
      <c r="D30" s="1">
        <v>-0.10299999999999999</v>
      </c>
      <c r="E30" s="3">
        <v>294000</v>
      </c>
      <c r="F30">
        <v>1505000</v>
      </c>
      <c r="G30">
        <v>79876</v>
      </c>
      <c r="H30">
        <v>71472</v>
      </c>
      <c r="I30" s="2">
        <v>268</v>
      </c>
      <c r="J30" t="b">
        <v>1</v>
      </c>
      <c r="K30">
        <v>332560</v>
      </c>
      <c r="L30">
        <v>614298</v>
      </c>
      <c r="M30">
        <v>281738</v>
      </c>
      <c r="N30">
        <v>413472</v>
      </c>
      <c r="O30">
        <v>471747</v>
      </c>
      <c r="P30">
        <f t="shared" si="0"/>
        <v>58275</v>
      </c>
      <c r="Q30">
        <v>2786464</v>
      </c>
      <c r="R30">
        <v>2940058</v>
      </c>
      <c r="S30" s="5">
        <f t="shared" si="1"/>
        <v>0.84717945633870584</v>
      </c>
      <c r="T30" s="5">
        <f t="shared" si="2"/>
        <v>0.11934839280177315</v>
      </c>
      <c r="U30" s="5">
        <f t="shared" si="3"/>
        <v>0.20894077599829664</v>
      </c>
    </row>
    <row r="31" spans="1:21" x14ac:dyDescent="0.2">
      <c r="A31" t="s">
        <v>47</v>
      </c>
      <c r="B31" s="1">
        <v>0.111</v>
      </c>
      <c r="C31" s="1">
        <v>6.3E-2</v>
      </c>
      <c r="D31" s="1">
        <v>-4.8000000000000001E-2</v>
      </c>
      <c r="E31" s="3">
        <v>63000</v>
      </c>
      <c r="F31">
        <v>853000</v>
      </c>
      <c r="G31">
        <v>49114</v>
      </c>
      <c r="H31">
        <v>31151</v>
      </c>
      <c r="I31" s="2">
        <v>261</v>
      </c>
      <c r="J31" t="b">
        <v>1</v>
      </c>
      <c r="K31">
        <v>127082</v>
      </c>
      <c r="L31">
        <v>189429</v>
      </c>
      <c r="M31">
        <v>62347</v>
      </c>
      <c r="N31">
        <v>246613</v>
      </c>
      <c r="O31">
        <v>275803</v>
      </c>
      <c r="P31">
        <f t="shared" si="0"/>
        <v>29190</v>
      </c>
      <c r="Q31">
        <v>1322687</v>
      </c>
      <c r="R31">
        <v>1334795</v>
      </c>
      <c r="S31" s="5">
        <f t="shared" si="1"/>
        <v>0.49060449158810848</v>
      </c>
      <c r="T31" s="5">
        <f t="shared" si="2"/>
        <v>9.6078664113278506E-2</v>
      </c>
      <c r="U31" s="5">
        <f t="shared" si="3"/>
        <v>0.14191617439382079</v>
      </c>
    </row>
    <row r="32" spans="1:21" x14ac:dyDescent="0.2">
      <c r="A32" t="s">
        <v>48</v>
      </c>
      <c r="B32" s="1">
        <v>0.13200000000000001</v>
      </c>
      <c r="C32" s="1">
        <v>8.6999999999999994E-2</v>
      </c>
      <c r="D32" s="1">
        <v>-4.4999999999999998E-2</v>
      </c>
      <c r="E32" s="3">
        <v>398000</v>
      </c>
      <c r="F32">
        <v>5450000</v>
      </c>
      <c r="G32">
        <v>249395</v>
      </c>
      <c r="H32">
        <v>205242</v>
      </c>
      <c r="I32" s="2">
        <v>322</v>
      </c>
      <c r="J32" t="b">
        <v>1</v>
      </c>
      <c r="K32">
        <v>1283851</v>
      </c>
      <c r="L32">
        <v>1784529</v>
      </c>
      <c r="M32">
        <v>500678</v>
      </c>
      <c r="N32">
        <v>1433447</v>
      </c>
      <c r="O32">
        <v>1528961</v>
      </c>
      <c r="P32">
        <f t="shared" si="0"/>
        <v>95514</v>
      </c>
      <c r="Q32">
        <v>8899162</v>
      </c>
      <c r="R32">
        <v>8944469</v>
      </c>
      <c r="S32" s="5">
        <f t="shared" si="1"/>
        <v>0.38998139192164821</v>
      </c>
      <c r="T32" s="5">
        <f t="shared" si="2"/>
        <v>0.14426650509340094</v>
      </c>
      <c r="U32" s="5">
        <f t="shared" si="3"/>
        <v>0.19951201127758394</v>
      </c>
    </row>
    <row r="33" spans="1:21" x14ac:dyDescent="0.2">
      <c r="A33" t="s">
        <v>49</v>
      </c>
      <c r="B33" s="1">
        <v>0.19600000000000001</v>
      </c>
      <c r="C33" s="1">
        <v>0.109</v>
      </c>
      <c r="D33" s="1">
        <v>-8.6999999999999994E-2</v>
      </c>
      <c r="E33" s="3">
        <v>178000</v>
      </c>
      <c r="F33">
        <v>884000</v>
      </c>
      <c r="G33">
        <v>47497</v>
      </c>
      <c r="H33">
        <v>32703</v>
      </c>
      <c r="I33" s="2">
        <v>212</v>
      </c>
      <c r="J33" t="b">
        <v>1</v>
      </c>
      <c r="K33">
        <v>457678</v>
      </c>
      <c r="L33">
        <v>766732</v>
      </c>
      <c r="M33">
        <v>309054</v>
      </c>
      <c r="N33">
        <v>348256</v>
      </c>
      <c r="O33">
        <v>385918</v>
      </c>
      <c r="P33">
        <f t="shared" si="0"/>
        <v>37662</v>
      </c>
      <c r="Q33">
        <v>2085193</v>
      </c>
      <c r="R33">
        <v>2081015</v>
      </c>
      <c r="S33" s="5">
        <f t="shared" si="1"/>
        <v>0.67526514274227734</v>
      </c>
      <c r="T33" s="5">
        <f t="shared" si="2"/>
        <v>0.21948951487943802</v>
      </c>
      <c r="U33" s="5">
        <f t="shared" si="3"/>
        <v>0.36844136154712964</v>
      </c>
    </row>
    <row r="34" spans="1:21" x14ac:dyDescent="0.2">
      <c r="A34" t="s">
        <v>50</v>
      </c>
      <c r="B34" s="1">
        <v>0.11899999999999999</v>
      </c>
      <c r="C34" s="1">
        <v>7.0999999999999994E-2</v>
      </c>
      <c r="D34" s="1">
        <v>-4.8000000000000001E-2</v>
      </c>
      <c r="E34" s="3">
        <v>939000</v>
      </c>
      <c r="F34">
        <v>10895000</v>
      </c>
      <c r="G34">
        <v>224014</v>
      </c>
      <c r="H34">
        <v>123830</v>
      </c>
      <c r="I34" s="2">
        <v>178</v>
      </c>
      <c r="J34" t="b">
        <v>1</v>
      </c>
      <c r="K34">
        <v>5678417</v>
      </c>
      <c r="L34">
        <v>6431165</v>
      </c>
      <c r="M34">
        <v>752748</v>
      </c>
      <c r="N34">
        <v>3213458</v>
      </c>
      <c r="O34">
        <v>3424666</v>
      </c>
      <c r="P34">
        <f t="shared" ref="P34:P52" si="4">O34-N34</f>
        <v>211208</v>
      </c>
      <c r="Q34">
        <v>19673546</v>
      </c>
      <c r="R34">
        <v>19745289</v>
      </c>
      <c r="S34" s="5">
        <f t="shared" si="1"/>
        <v>0.13256300127306606</v>
      </c>
      <c r="T34" s="5">
        <f t="shared" si="2"/>
        <v>0.28863210526460253</v>
      </c>
      <c r="U34" s="5">
        <f t="shared" si="3"/>
        <v>0.32570629885437485</v>
      </c>
    </row>
    <row r="35" spans="1:21" x14ac:dyDescent="0.2">
      <c r="A35" t="s">
        <v>51</v>
      </c>
      <c r="B35" s="1">
        <v>0.16800000000000001</v>
      </c>
      <c r="C35" s="1">
        <v>0.112</v>
      </c>
      <c r="D35" s="1">
        <v>-5.6000000000000001E-2</v>
      </c>
      <c r="E35" s="3">
        <v>552000</v>
      </c>
      <c r="F35">
        <v>4934000</v>
      </c>
      <c r="G35">
        <v>545354</v>
      </c>
      <c r="H35">
        <v>499178</v>
      </c>
      <c r="I35" s="2">
        <v>401</v>
      </c>
      <c r="J35" t="b">
        <v>0</v>
      </c>
      <c r="K35">
        <v>1595952</v>
      </c>
      <c r="L35">
        <v>2072282</v>
      </c>
      <c r="M35">
        <v>476330</v>
      </c>
      <c r="N35">
        <v>1661661</v>
      </c>
      <c r="O35">
        <v>1823454</v>
      </c>
      <c r="P35">
        <f t="shared" si="4"/>
        <v>161793</v>
      </c>
      <c r="Q35">
        <v>9841590</v>
      </c>
      <c r="R35">
        <v>10146788</v>
      </c>
      <c r="S35" s="5">
        <f t="shared" si="1"/>
        <v>0.29846135723380152</v>
      </c>
      <c r="T35" s="5">
        <f t="shared" si="2"/>
        <v>0.16216404056661576</v>
      </c>
      <c r="U35" s="5">
        <f t="shared" si="3"/>
        <v>0.20423034363189613</v>
      </c>
    </row>
    <row r="36" spans="1:21" x14ac:dyDescent="0.2">
      <c r="A36" t="s">
        <v>52</v>
      </c>
      <c r="B36" s="1">
        <v>9.8000000000000004E-2</v>
      </c>
      <c r="C36" s="1">
        <v>7.8E-2</v>
      </c>
      <c r="D36" s="1">
        <v>-0.02</v>
      </c>
      <c r="E36" s="3">
        <v>15000</v>
      </c>
      <c r="F36">
        <v>450000</v>
      </c>
      <c r="G36">
        <v>20536</v>
      </c>
      <c r="H36">
        <v>17630</v>
      </c>
      <c r="I36" s="2">
        <v>262</v>
      </c>
      <c r="J36" t="b">
        <v>1</v>
      </c>
      <c r="K36">
        <v>69980</v>
      </c>
      <c r="L36">
        <v>89763</v>
      </c>
      <c r="M36">
        <v>19783</v>
      </c>
      <c r="N36">
        <v>113615</v>
      </c>
      <c r="O36">
        <v>122294</v>
      </c>
      <c r="P36">
        <f t="shared" si="4"/>
        <v>8679</v>
      </c>
      <c r="Q36">
        <v>724019</v>
      </c>
      <c r="R36">
        <v>757952</v>
      </c>
      <c r="S36" s="5">
        <f t="shared" si="1"/>
        <v>0.28269505573020864</v>
      </c>
      <c r="T36" s="5">
        <f t="shared" si="2"/>
        <v>9.6654922039338745E-2</v>
      </c>
      <c r="U36" s="5">
        <f t="shared" si="3"/>
        <v>0.11842834374736132</v>
      </c>
    </row>
    <row r="37" spans="1:21" x14ac:dyDescent="0.2">
      <c r="A37" t="s">
        <v>53</v>
      </c>
      <c r="B37" s="1">
        <v>0.123</v>
      </c>
      <c r="C37" s="1">
        <v>6.5000000000000002E-2</v>
      </c>
      <c r="D37" s="1">
        <v>-5.8000000000000003E-2</v>
      </c>
      <c r="E37" s="3">
        <v>664000</v>
      </c>
      <c r="F37">
        <v>6831000</v>
      </c>
      <c r="G37">
        <v>212046</v>
      </c>
      <c r="H37">
        <v>174448</v>
      </c>
      <c r="I37" s="2">
        <v>250</v>
      </c>
      <c r="J37" t="b">
        <v>1</v>
      </c>
      <c r="K37">
        <v>2341481</v>
      </c>
      <c r="L37">
        <v>3003170</v>
      </c>
      <c r="M37">
        <v>661689</v>
      </c>
      <c r="N37">
        <v>2057861</v>
      </c>
      <c r="O37">
        <v>2208504</v>
      </c>
      <c r="P37">
        <f t="shared" si="4"/>
        <v>150643</v>
      </c>
      <c r="Q37">
        <v>11570022</v>
      </c>
      <c r="R37">
        <v>11614373</v>
      </c>
      <c r="S37" s="5">
        <f t="shared" si="1"/>
        <v>0.28259422134965007</v>
      </c>
      <c r="T37" s="5">
        <f t="shared" si="2"/>
        <v>0.20237480965896176</v>
      </c>
      <c r="U37" s="5">
        <f t="shared" si="3"/>
        <v>0.25857357947777293</v>
      </c>
    </row>
    <row r="38" spans="1:21" x14ac:dyDescent="0.2">
      <c r="A38" t="s">
        <v>54</v>
      </c>
      <c r="B38" s="1">
        <v>0.189</v>
      </c>
      <c r="C38" s="1">
        <v>0.13900000000000001</v>
      </c>
      <c r="D38" s="1">
        <v>-0.05</v>
      </c>
      <c r="E38" s="3">
        <v>192000</v>
      </c>
      <c r="F38">
        <v>1948000</v>
      </c>
      <c r="G38">
        <v>130178</v>
      </c>
      <c r="H38">
        <v>113209</v>
      </c>
      <c r="I38" s="2">
        <v>298</v>
      </c>
      <c r="J38" t="b">
        <v>0</v>
      </c>
      <c r="K38">
        <v>790051</v>
      </c>
      <c r="L38">
        <v>788544</v>
      </c>
      <c r="M38">
        <v>-1507</v>
      </c>
      <c r="N38">
        <v>651558</v>
      </c>
      <c r="O38">
        <v>693677</v>
      </c>
      <c r="P38">
        <f t="shared" si="4"/>
        <v>42119</v>
      </c>
      <c r="Q38">
        <v>3852415</v>
      </c>
      <c r="R38">
        <v>3923561</v>
      </c>
      <c r="S38" s="5">
        <f t="shared" si="1"/>
        <v>-1.9074717961245541E-3</v>
      </c>
      <c r="T38" s="5">
        <f t="shared" si="2"/>
        <v>0.20507941122646445</v>
      </c>
      <c r="U38" s="5">
        <f t="shared" si="3"/>
        <v>0.20097661282697019</v>
      </c>
    </row>
    <row r="39" spans="1:21" x14ac:dyDescent="0.2">
      <c r="A39" t="s">
        <v>55</v>
      </c>
      <c r="B39" s="1">
        <v>0.17100000000000001</v>
      </c>
      <c r="C39" s="1">
        <v>7.0000000000000007E-2</v>
      </c>
      <c r="D39" s="1">
        <v>-0.10100000000000001</v>
      </c>
      <c r="E39" s="3">
        <v>403000</v>
      </c>
      <c r="F39">
        <v>2070000</v>
      </c>
      <c r="G39">
        <v>131167</v>
      </c>
      <c r="H39">
        <v>95507</v>
      </c>
      <c r="I39" s="2">
        <v>253</v>
      </c>
      <c r="J39" t="b">
        <v>1</v>
      </c>
      <c r="K39">
        <v>626356</v>
      </c>
      <c r="L39">
        <v>1021862</v>
      </c>
      <c r="M39">
        <v>395506</v>
      </c>
      <c r="N39">
        <v>699232</v>
      </c>
      <c r="O39">
        <v>784032</v>
      </c>
      <c r="P39">
        <f t="shared" si="4"/>
        <v>84800</v>
      </c>
      <c r="Q39">
        <v>3925751</v>
      </c>
      <c r="R39">
        <v>4093465</v>
      </c>
      <c r="S39" s="5">
        <f t="shared" si="1"/>
        <v>0.63143962858182889</v>
      </c>
      <c r="T39" s="5">
        <f t="shared" si="2"/>
        <v>0.15955061846765115</v>
      </c>
      <c r="U39" s="5">
        <f t="shared" si="3"/>
        <v>0.24963252403526109</v>
      </c>
    </row>
    <row r="40" spans="1:21" x14ac:dyDescent="0.2">
      <c r="A40" t="s">
        <v>56</v>
      </c>
      <c r="B40" s="1">
        <v>0.10199999999999999</v>
      </c>
      <c r="C40" s="1">
        <v>6.4000000000000001E-2</v>
      </c>
      <c r="D40" s="1">
        <v>-3.7999999999999999E-2</v>
      </c>
      <c r="E40" s="3">
        <v>479000</v>
      </c>
      <c r="F40">
        <v>7502000</v>
      </c>
      <c r="G40">
        <v>412347</v>
      </c>
      <c r="H40">
        <v>321345</v>
      </c>
      <c r="I40" s="2">
        <v>248</v>
      </c>
      <c r="J40" t="b">
        <v>1</v>
      </c>
      <c r="K40">
        <v>2386046</v>
      </c>
      <c r="L40">
        <v>2883114</v>
      </c>
      <c r="M40">
        <v>497068</v>
      </c>
      <c r="N40">
        <v>2439177</v>
      </c>
      <c r="O40">
        <v>2588577</v>
      </c>
      <c r="P40">
        <f t="shared" si="4"/>
        <v>149400</v>
      </c>
      <c r="Q40">
        <v>12781338</v>
      </c>
      <c r="R40">
        <v>12784227</v>
      </c>
      <c r="S40" s="5">
        <f t="shared" si="1"/>
        <v>0.2083228906735243</v>
      </c>
      <c r="T40" s="5">
        <f t="shared" si="2"/>
        <v>0.18668202030178688</v>
      </c>
      <c r="U40" s="5">
        <f t="shared" si="3"/>
        <v>0.22552118325183057</v>
      </c>
    </row>
    <row r="41" spans="1:21" x14ac:dyDescent="0.2">
      <c r="A41" t="s">
        <v>57</v>
      </c>
      <c r="B41" s="1">
        <v>0.122</v>
      </c>
      <c r="C41" s="1">
        <v>5.7000000000000002E-2</v>
      </c>
      <c r="D41" s="1">
        <v>-6.5000000000000002E-2</v>
      </c>
      <c r="E41" s="3">
        <v>68000</v>
      </c>
      <c r="F41">
        <v>597000</v>
      </c>
      <c r="G41">
        <v>35583</v>
      </c>
      <c r="H41">
        <v>30015</v>
      </c>
      <c r="I41" s="2">
        <v>250</v>
      </c>
      <c r="J41" t="b">
        <v>1</v>
      </c>
      <c r="K41">
        <v>190833</v>
      </c>
      <c r="L41">
        <v>287173</v>
      </c>
      <c r="M41">
        <v>96340</v>
      </c>
      <c r="N41">
        <v>195617</v>
      </c>
      <c r="O41">
        <v>208324</v>
      </c>
      <c r="P41">
        <f t="shared" si="4"/>
        <v>12707</v>
      </c>
      <c r="Q41">
        <v>1053033</v>
      </c>
      <c r="R41">
        <v>1056426</v>
      </c>
      <c r="S41" s="5">
        <f t="shared" si="1"/>
        <v>0.50483930976298652</v>
      </c>
      <c r="T41" s="5">
        <f t="shared" si="2"/>
        <v>0.18122224089843339</v>
      </c>
      <c r="U41" s="5">
        <f t="shared" si="3"/>
        <v>0.2718344682921473</v>
      </c>
    </row>
    <row r="42" spans="1:21" x14ac:dyDescent="0.2">
      <c r="A42" t="s">
        <v>58</v>
      </c>
      <c r="B42" s="1">
        <v>0.17499999999999999</v>
      </c>
      <c r="C42" s="1">
        <v>0.109</v>
      </c>
      <c r="D42" s="1">
        <v>-6.6000000000000003E-2</v>
      </c>
      <c r="E42" s="4">
        <v>317000</v>
      </c>
      <c r="F42">
        <v>2487000</v>
      </c>
      <c r="G42">
        <v>204846</v>
      </c>
      <c r="H42">
        <v>186345</v>
      </c>
      <c r="I42" s="2">
        <v>312</v>
      </c>
      <c r="J42" t="b">
        <v>0</v>
      </c>
      <c r="K42">
        <v>889744</v>
      </c>
      <c r="L42">
        <v>994804</v>
      </c>
      <c r="M42">
        <v>105060</v>
      </c>
      <c r="N42">
        <v>873456</v>
      </c>
      <c r="O42">
        <v>974114</v>
      </c>
      <c r="P42">
        <f t="shared" si="4"/>
        <v>100658</v>
      </c>
      <c r="Q42">
        <v>4767894</v>
      </c>
      <c r="R42">
        <v>4961119</v>
      </c>
      <c r="S42" s="5">
        <f t="shared" si="1"/>
        <v>0.11807890809041702</v>
      </c>
      <c r="T42" s="5">
        <f t="shared" si="2"/>
        <v>0.1866115312127325</v>
      </c>
      <c r="U42" s="5">
        <f t="shared" si="3"/>
        <v>0.20052008427937326</v>
      </c>
    </row>
    <row r="43" spans="1:21" x14ac:dyDescent="0.2">
      <c r="A43" t="s">
        <v>59</v>
      </c>
      <c r="B43" s="1">
        <v>0.124</v>
      </c>
      <c r="C43" s="1">
        <v>0.10199999999999999</v>
      </c>
      <c r="D43" s="1">
        <v>-2.1999999999999999E-2</v>
      </c>
      <c r="E43" s="3">
        <v>19000</v>
      </c>
      <c r="F43">
        <v>449000</v>
      </c>
      <c r="G43">
        <v>24578</v>
      </c>
      <c r="H43">
        <v>22005</v>
      </c>
      <c r="I43" s="2">
        <v>307</v>
      </c>
      <c r="J43" t="b">
        <v>0</v>
      </c>
      <c r="K43">
        <v>115501</v>
      </c>
      <c r="L43">
        <v>119835</v>
      </c>
      <c r="M43">
        <v>4334</v>
      </c>
      <c r="N43">
        <v>147380</v>
      </c>
      <c r="O43">
        <v>161464</v>
      </c>
      <c r="P43">
        <f t="shared" si="4"/>
        <v>14084</v>
      </c>
      <c r="Q43">
        <v>844922</v>
      </c>
      <c r="R43">
        <v>865454</v>
      </c>
      <c r="S43" s="5">
        <f t="shared" si="1"/>
        <v>3.7523484645154585E-2</v>
      </c>
      <c r="T43" s="5">
        <f t="shared" si="2"/>
        <v>0.13670019244379955</v>
      </c>
      <c r="U43" s="5">
        <f t="shared" si="3"/>
        <v>0.13846489819216273</v>
      </c>
    </row>
    <row r="44" spans="1:21" x14ac:dyDescent="0.2">
      <c r="A44" t="s">
        <v>60</v>
      </c>
      <c r="B44" s="1">
        <v>0.14399999999999999</v>
      </c>
      <c r="C44" s="1">
        <v>0.10299999999999999</v>
      </c>
      <c r="D44" s="1">
        <v>-4.1000000000000002E-2</v>
      </c>
      <c r="E44" s="3">
        <v>266000</v>
      </c>
      <c r="F44">
        <v>3369000</v>
      </c>
      <c r="G44">
        <v>231705</v>
      </c>
      <c r="H44">
        <v>203112</v>
      </c>
      <c r="I44" s="2">
        <v>299</v>
      </c>
      <c r="J44" t="b">
        <v>0</v>
      </c>
      <c r="K44">
        <v>1244516</v>
      </c>
      <c r="L44">
        <v>1627100</v>
      </c>
      <c r="M44">
        <v>382584</v>
      </c>
      <c r="N44">
        <v>1169616</v>
      </c>
      <c r="O44">
        <v>1266920</v>
      </c>
      <c r="P44">
        <f t="shared" si="4"/>
        <v>97304</v>
      </c>
      <c r="Q44">
        <v>6494821</v>
      </c>
      <c r="R44">
        <v>6651194</v>
      </c>
      <c r="S44" s="5">
        <f t="shared" si="1"/>
        <v>0.30741589501460809</v>
      </c>
      <c r="T44" s="5">
        <f t="shared" si="2"/>
        <v>0.1916166742701608</v>
      </c>
      <c r="U44" s="5">
        <f t="shared" si="3"/>
        <v>0.2446327681916961</v>
      </c>
    </row>
    <row r="45" spans="1:21" x14ac:dyDescent="0.2">
      <c r="A45" t="s">
        <v>61</v>
      </c>
      <c r="B45" s="1">
        <v>0.23699999999999999</v>
      </c>
      <c r="C45" s="1">
        <v>0.17100000000000001</v>
      </c>
      <c r="D45" s="1">
        <v>-6.6000000000000003E-2</v>
      </c>
      <c r="E45" s="3">
        <v>1781000</v>
      </c>
      <c r="F45">
        <v>13709000</v>
      </c>
      <c r="G45">
        <v>1092650</v>
      </c>
      <c r="H45">
        <v>913177</v>
      </c>
      <c r="I45" s="2">
        <v>271</v>
      </c>
      <c r="J45" t="b">
        <v>0</v>
      </c>
      <c r="K45">
        <v>4441605</v>
      </c>
      <c r="L45">
        <v>4770229</v>
      </c>
      <c r="M45">
        <v>328624</v>
      </c>
      <c r="N45">
        <v>3385888</v>
      </c>
      <c r="O45">
        <v>3765946</v>
      </c>
      <c r="P45">
        <f t="shared" si="4"/>
        <v>380058</v>
      </c>
      <c r="Q45">
        <v>26473525</v>
      </c>
      <c r="R45">
        <v>27862596</v>
      </c>
      <c r="S45" s="5">
        <f t="shared" si="1"/>
        <v>7.3987668871950574E-2</v>
      </c>
      <c r="T45" s="5">
        <f t="shared" si="2"/>
        <v>0.16777535292334511</v>
      </c>
      <c r="U45" s="5">
        <f t="shared" si="3"/>
        <v>0.17120547561325586</v>
      </c>
    </row>
    <row r="46" spans="1:21" x14ac:dyDescent="0.2">
      <c r="A46" t="s">
        <v>62</v>
      </c>
      <c r="B46" s="1">
        <v>0.153</v>
      </c>
      <c r="C46" s="1">
        <v>0.105</v>
      </c>
      <c r="D46" s="1">
        <v>-4.8000000000000001E-2</v>
      </c>
      <c r="E46" s="3">
        <v>143000</v>
      </c>
      <c r="F46">
        <v>1897000</v>
      </c>
      <c r="G46">
        <v>164415</v>
      </c>
      <c r="H46">
        <v>145288</v>
      </c>
      <c r="I46" s="2">
        <v>187</v>
      </c>
      <c r="J46" t="b">
        <v>0</v>
      </c>
      <c r="K46">
        <v>294029</v>
      </c>
      <c r="L46">
        <v>314182</v>
      </c>
      <c r="M46">
        <v>20153</v>
      </c>
      <c r="N46">
        <v>320136</v>
      </c>
      <c r="O46">
        <v>358887</v>
      </c>
      <c r="P46">
        <f t="shared" si="4"/>
        <v>38751</v>
      </c>
      <c r="Q46">
        <v>2902663</v>
      </c>
      <c r="R46">
        <v>3051217</v>
      </c>
      <c r="S46" s="5">
        <f t="shared" si="1"/>
        <v>6.8540858214665906E-2</v>
      </c>
      <c r="T46" s="5">
        <f t="shared" si="2"/>
        <v>0.10129629240459537</v>
      </c>
      <c r="U46" s="5">
        <f t="shared" si="3"/>
        <v>0.10296940532253196</v>
      </c>
    </row>
    <row r="47" spans="1:21" x14ac:dyDescent="0.2">
      <c r="A47" t="s">
        <v>63</v>
      </c>
      <c r="B47" s="1">
        <v>0.08</v>
      </c>
      <c r="C47" s="1">
        <v>3.7999999999999999E-2</v>
      </c>
      <c r="D47" s="1">
        <v>-4.2000000000000003E-2</v>
      </c>
      <c r="E47" s="3">
        <v>26000</v>
      </c>
      <c r="F47">
        <v>345000</v>
      </c>
      <c r="G47">
        <v>27883</v>
      </c>
      <c r="H47">
        <v>19575</v>
      </c>
      <c r="I47" s="2">
        <v>300</v>
      </c>
      <c r="J47" t="b">
        <v>1</v>
      </c>
      <c r="K47">
        <v>161081</v>
      </c>
      <c r="L47">
        <v>175597</v>
      </c>
      <c r="M47">
        <v>14516</v>
      </c>
      <c r="N47">
        <v>123888</v>
      </c>
      <c r="O47">
        <v>136021</v>
      </c>
      <c r="P47">
        <f t="shared" si="4"/>
        <v>12133</v>
      </c>
      <c r="Q47">
        <v>627140</v>
      </c>
      <c r="R47">
        <v>624594</v>
      </c>
      <c r="S47" s="5">
        <f t="shared" si="1"/>
        <v>9.0116152743029906E-2</v>
      </c>
      <c r="T47" s="5">
        <f t="shared" si="2"/>
        <v>0.25685014510316678</v>
      </c>
      <c r="U47" s="5">
        <f t="shared" si="3"/>
        <v>0.28113782713250529</v>
      </c>
    </row>
    <row r="48" spans="1:21" x14ac:dyDescent="0.2">
      <c r="A48" t="s">
        <v>64</v>
      </c>
      <c r="B48" s="1">
        <v>0.13100000000000001</v>
      </c>
      <c r="C48" s="1">
        <v>9.0999999999999998E-2</v>
      </c>
      <c r="D48" s="1">
        <v>-0.04</v>
      </c>
      <c r="E48" s="3">
        <v>327000</v>
      </c>
      <c r="F48">
        <v>4850000</v>
      </c>
      <c r="G48">
        <v>378838</v>
      </c>
      <c r="H48">
        <v>319068</v>
      </c>
      <c r="I48" s="2">
        <v>276</v>
      </c>
      <c r="J48" t="b">
        <v>0</v>
      </c>
      <c r="K48">
        <v>935434</v>
      </c>
      <c r="L48">
        <v>988821</v>
      </c>
      <c r="M48">
        <v>53387</v>
      </c>
      <c r="N48">
        <v>1269554</v>
      </c>
      <c r="O48">
        <v>1392261</v>
      </c>
      <c r="P48">
        <f t="shared" si="4"/>
        <v>122707</v>
      </c>
      <c r="Q48">
        <v>8262692</v>
      </c>
      <c r="R48">
        <v>8411808</v>
      </c>
      <c r="S48" s="5">
        <f t="shared" si="1"/>
        <v>5.7071904591879274E-2</v>
      </c>
      <c r="T48" s="5">
        <f t="shared" si="2"/>
        <v>0.11321177165989002</v>
      </c>
      <c r="U48" s="5">
        <f t="shared" si="3"/>
        <v>0.11755154183262385</v>
      </c>
    </row>
    <row r="49" spans="1:21" x14ac:dyDescent="0.2">
      <c r="A49" t="s">
        <v>65</v>
      </c>
      <c r="B49" s="1">
        <v>0.14199999999999999</v>
      </c>
      <c r="C49" s="1">
        <v>6.6000000000000003E-2</v>
      </c>
      <c r="D49" s="1">
        <v>-7.5999999999999998E-2</v>
      </c>
      <c r="E49" s="3">
        <v>537000</v>
      </c>
      <c r="F49">
        <v>3986000</v>
      </c>
      <c r="G49">
        <v>158245</v>
      </c>
      <c r="H49">
        <v>110476</v>
      </c>
      <c r="I49" s="2">
        <v>238</v>
      </c>
      <c r="J49" t="b">
        <v>1</v>
      </c>
      <c r="K49">
        <v>1117576</v>
      </c>
      <c r="L49">
        <v>1788536</v>
      </c>
      <c r="M49">
        <v>670960</v>
      </c>
      <c r="N49">
        <v>1100992</v>
      </c>
      <c r="O49">
        <v>1238649</v>
      </c>
      <c r="P49">
        <f t="shared" si="4"/>
        <v>137657</v>
      </c>
      <c r="Q49">
        <v>6968006</v>
      </c>
      <c r="R49">
        <v>7288000</v>
      </c>
      <c r="S49" s="5">
        <f t="shared" si="1"/>
        <v>0.60037080252260244</v>
      </c>
      <c r="T49" s="5">
        <f t="shared" si="2"/>
        <v>0.16038677349014913</v>
      </c>
      <c r="U49" s="5">
        <f t="shared" si="3"/>
        <v>0.24540834248079035</v>
      </c>
    </row>
    <row r="50" spans="1:21" x14ac:dyDescent="0.2">
      <c r="A50" t="s">
        <v>66</v>
      </c>
      <c r="B50" s="1">
        <v>0.14599999999999999</v>
      </c>
      <c r="C50" s="1">
        <v>0.06</v>
      </c>
      <c r="D50" s="1">
        <v>-8.5999999999999993E-2</v>
      </c>
      <c r="E50" s="3">
        <v>156000</v>
      </c>
      <c r="F50">
        <v>976000</v>
      </c>
      <c r="G50">
        <v>33235</v>
      </c>
      <c r="H50">
        <v>29163</v>
      </c>
      <c r="I50" s="2">
        <v>388</v>
      </c>
      <c r="J50" t="b">
        <v>1</v>
      </c>
      <c r="K50">
        <v>354544</v>
      </c>
      <c r="L50">
        <v>575645</v>
      </c>
      <c r="M50">
        <v>221101</v>
      </c>
      <c r="N50">
        <v>403904</v>
      </c>
      <c r="O50">
        <v>423500</v>
      </c>
      <c r="P50">
        <f t="shared" si="4"/>
        <v>19596</v>
      </c>
      <c r="Q50">
        <v>1853231</v>
      </c>
      <c r="R50">
        <v>1831102</v>
      </c>
      <c r="S50" s="5">
        <f t="shared" si="1"/>
        <v>0.6236207635723634</v>
      </c>
      <c r="T50" s="5">
        <f t="shared" si="2"/>
        <v>0.19131128283522131</v>
      </c>
      <c r="U50" s="5">
        <f t="shared" si="3"/>
        <v>0.31437079966053227</v>
      </c>
    </row>
    <row r="51" spans="1:21" x14ac:dyDescent="0.2">
      <c r="A51" t="s">
        <v>67</v>
      </c>
      <c r="B51" s="1">
        <v>9.4E-2</v>
      </c>
      <c r="C51" s="1">
        <v>5.7000000000000002E-2</v>
      </c>
      <c r="D51" s="1">
        <v>-3.6999999999999998E-2</v>
      </c>
      <c r="E51" s="3">
        <v>211000</v>
      </c>
      <c r="F51">
        <v>3521000</v>
      </c>
      <c r="G51">
        <v>224208</v>
      </c>
      <c r="H51">
        <v>190542</v>
      </c>
      <c r="I51" s="2">
        <v>332</v>
      </c>
      <c r="J51" t="b">
        <v>0</v>
      </c>
      <c r="K51">
        <v>985531</v>
      </c>
      <c r="L51">
        <v>1046897</v>
      </c>
      <c r="M51">
        <v>61366</v>
      </c>
      <c r="N51">
        <v>993953</v>
      </c>
      <c r="O51">
        <v>1084854</v>
      </c>
      <c r="P51">
        <f t="shared" si="4"/>
        <v>90901</v>
      </c>
      <c r="Q51">
        <v>5742854</v>
      </c>
      <c r="R51">
        <v>5778708</v>
      </c>
      <c r="S51" s="5">
        <f t="shared" si="1"/>
        <v>6.2266940360069849E-2</v>
      </c>
      <c r="T51" s="5">
        <f t="shared" si="2"/>
        <v>0.17160996953779428</v>
      </c>
      <c r="U51" s="5">
        <f t="shared" si="3"/>
        <v>0.18116454404686999</v>
      </c>
    </row>
    <row r="52" spans="1:21" x14ac:dyDescent="0.2">
      <c r="A52" t="s">
        <v>68</v>
      </c>
      <c r="B52" s="1">
        <v>0.14899999999999999</v>
      </c>
      <c r="C52" s="1">
        <v>0.115</v>
      </c>
      <c r="D52" s="1">
        <v>-3.4000000000000002E-2</v>
      </c>
      <c r="E52" s="3">
        <v>20000</v>
      </c>
      <c r="F52">
        <v>335000</v>
      </c>
      <c r="G52">
        <v>22076</v>
      </c>
      <c r="H52">
        <v>20313</v>
      </c>
      <c r="I52" s="2">
        <v>459</v>
      </c>
      <c r="J52" t="b">
        <v>0</v>
      </c>
      <c r="K52">
        <v>67518</v>
      </c>
      <c r="L52">
        <v>63583</v>
      </c>
      <c r="M52">
        <v>-3935</v>
      </c>
      <c r="N52">
        <v>88760</v>
      </c>
      <c r="O52">
        <v>99128</v>
      </c>
      <c r="P52">
        <f t="shared" si="4"/>
        <v>10368</v>
      </c>
      <c r="Q52">
        <v>582684</v>
      </c>
      <c r="R52">
        <v>585501</v>
      </c>
      <c r="S52" s="5">
        <f t="shared" si="1"/>
        <v>-5.8280754761693178E-2</v>
      </c>
      <c r="T52" s="5">
        <f t="shared" si="2"/>
        <v>0.11587412731429042</v>
      </c>
      <c r="U52" s="5">
        <f t="shared" si="3"/>
        <v>0.10859588625809349</v>
      </c>
    </row>
    <row r="53" spans="1:21" x14ac:dyDescent="0.2">
      <c r="B53" s="1"/>
      <c r="C53" s="1"/>
      <c r="D53" s="1"/>
      <c r="I5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C403-24E0-CD4F-8D9C-1AC2B514B321}">
  <dimension ref="A1:F14"/>
  <sheetViews>
    <sheetView tabSelected="1" workbookViewId="0">
      <selection activeCell="F8" sqref="F8"/>
    </sheetView>
  </sheetViews>
  <sheetFormatPr baseColWidth="10" defaultRowHeight="19" x14ac:dyDescent="0.25"/>
  <cols>
    <col min="1" max="2" width="37.5" style="9" bestFit="1" customWidth="1"/>
    <col min="3" max="3" width="43" style="9" bestFit="1" customWidth="1"/>
    <col min="4" max="4" width="44.33203125" style="9" bestFit="1" customWidth="1"/>
    <col min="5" max="5" width="28.1640625" style="9" bestFit="1" customWidth="1"/>
    <col min="6" max="6" width="33" style="9" bestFit="1" customWidth="1"/>
    <col min="7" max="16384" width="10.83203125" style="9"/>
  </cols>
  <sheetData>
    <row r="1" spans="1:6" ht="21" x14ac:dyDescent="0.25">
      <c r="A1" s="16" t="s">
        <v>72</v>
      </c>
    </row>
    <row r="2" spans="1:6" x14ac:dyDescent="0.25">
      <c r="A2" s="10" t="s">
        <v>73</v>
      </c>
      <c r="B2" s="10" t="s">
        <v>74</v>
      </c>
      <c r="C2" s="10" t="s">
        <v>75</v>
      </c>
      <c r="D2" s="10" t="s">
        <v>95</v>
      </c>
      <c r="E2" s="10" t="s">
        <v>96</v>
      </c>
      <c r="F2" s="10" t="s">
        <v>97</v>
      </c>
    </row>
    <row r="3" spans="1:6" x14ac:dyDescent="0.25">
      <c r="A3" s="11">
        <f>SUM(Start!K2:K52)</f>
        <v>57188090</v>
      </c>
      <c r="B3" s="11">
        <f>SUM(Start!L2:L52)</f>
        <v>73532931</v>
      </c>
      <c r="C3" s="11">
        <f>B3-A3</f>
        <v>16344841</v>
      </c>
      <c r="D3" s="12">
        <f>A3/SUM(Start!Q2:Q52)</f>
        <v>0.18085769244290162</v>
      </c>
      <c r="E3" s="12">
        <f>B3/SUM(Start!R2:R52)</f>
        <v>0.22756629516719612</v>
      </c>
      <c r="F3" s="13">
        <f>E3-D3</f>
        <v>4.6708602724294501E-2</v>
      </c>
    </row>
    <row r="7" spans="1:6" x14ac:dyDescent="0.25">
      <c r="A7" s="14" t="s">
        <v>89</v>
      </c>
      <c r="B7" s="15">
        <f>B3-'ToolPak Output'!B14</f>
        <v>0</v>
      </c>
    </row>
    <row r="12" spans="1:6" ht="21" x14ac:dyDescent="0.25">
      <c r="A12" s="16" t="s">
        <v>90</v>
      </c>
    </row>
    <row r="13" spans="1:6" x14ac:dyDescent="0.25">
      <c r="A13" s="10" t="s">
        <v>93</v>
      </c>
      <c r="B13" s="10" t="s">
        <v>94</v>
      </c>
      <c r="C13" s="10" t="s">
        <v>92</v>
      </c>
      <c r="D13" s="10" t="s">
        <v>91</v>
      </c>
    </row>
    <row r="14" spans="1:6" x14ac:dyDescent="0.25">
      <c r="A14" s="13">
        <f>MAX(Start!U2:U52)</f>
        <v>0.37507670625541351</v>
      </c>
      <c r="B14" s="13">
        <f>MIN(Start!U2:U52)</f>
        <v>0.10296940532253196</v>
      </c>
      <c r="C14" s="13">
        <f>MAX(Start!S2:S52)</f>
        <v>1.0118291708209393</v>
      </c>
      <c r="D14" s="12">
        <f>ABS(MIN(Start!S2:S52))</f>
        <v>5.8280754761693178E-2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44E9-8B75-C948-8648-229CF2875BEC}">
  <dimension ref="A1:B15"/>
  <sheetViews>
    <sheetView workbookViewId="0">
      <selection sqref="A1:B15"/>
    </sheetView>
  </sheetViews>
  <sheetFormatPr baseColWidth="10" defaultRowHeight="15" x14ac:dyDescent="0.2"/>
  <sheetData>
    <row r="1" spans="1:2" x14ac:dyDescent="0.2">
      <c r="A1" s="8" t="s">
        <v>11</v>
      </c>
      <c r="B1" s="8"/>
    </row>
    <row r="2" spans="1:2" x14ac:dyDescent="0.2">
      <c r="A2" s="6"/>
      <c r="B2" s="6"/>
    </row>
    <row r="3" spans="1:2" x14ac:dyDescent="0.2">
      <c r="A3" s="6" t="s">
        <v>76</v>
      </c>
      <c r="B3" s="6">
        <v>1441822.1764705882</v>
      </c>
    </row>
    <row r="4" spans="1:2" x14ac:dyDescent="0.2">
      <c r="A4" s="6" t="s">
        <v>77</v>
      </c>
      <c r="B4" s="6">
        <v>271074.43284447014</v>
      </c>
    </row>
    <row r="5" spans="1:2" x14ac:dyDescent="0.2">
      <c r="A5" s="6" t="s">
        <v>78</v>
      </c>
      <c r="B5" s="6">
        <v>967284</v>
      </c>
    </row>
    <row r="6" spans="1:2" x14ac:dyDescent="0.2">
      <c r="A6" s="6" t="s">
        <v>79</v>
      </c>
      <c r="B6" s="6" t="e">
        <v>#N/A</v>
      </c>
    </row>
    <row r="7" spans="1:2" x14ac:dyDescent="0.2">
      <c r="A7" s="6" t="s">
        <v>80</v>
      </c>
      <c r="B7" s="6">
        <v>1935858.6609666287</v>
      </c>
    </row>
    <row r="8" spans="1:2" x14ac:dyDescent="0.2">
      <c r="A8" s="6" t="s">
        <v>81</v>
      </c>
      <c r="B8" s="6">
        <v>3747548755239.5083</v>
      </c>
    </row>
    <row r="9" spans="1:2" x14ac:dyDescent="0.2">
      <c r="A9" s="6" t="s">
        <v>82</v>
      </c>
      <c r="B9" s="6">
        <v>16.926932348568549</v>
      </c>
    </row>
    <row r="10" spans="1:2" x14ac:dyDescent="0.2">
      <c r="A10" s="6" t="s">
        <v>83</v>
      </c>
      <c r="B10" s="6">
        <v>3.6636108380572288</v>
      </c>
    </row>
    <row r="11" spans="1:2" x14ac:dyDescent="0.2">
      <c r="A11" s="6" t="s">
        <v>84</v>
      </c>
      <c r="B11" s="6">
        <v>11779498</v>
      </c>
    </row>
    <row r="12" spans="1:2" x14ac:dyDescent="0.2">
      <c r="A12" s="6" t="s">
        <v>85</v>
      </c>
      <c r="B12" s="6">
        <v>63583</v>
      </c>
    </row>
    <row r="13" spans="1:2" x14ac:dyDescent="0.2">
      <c r="A13" s="6" t="s">
        <v>86</v>
      </c>
      <c r="B13" s="6">
        <v>11843081</v>
      </c>
    </row>
    <row r="14" spans="1:2" x14ac:dyDescent="0.2">
      <c r="A14" s="6" t="s">
        <v>87</v>
      </c>
      <c r="B14" s="6">
        <v>73532931</v>
      </c>
    </row>
    <row r="15" spans="1:2" ht="16" thickBot="1" x14ac:dyDescent="0.25">
      <c r="A15" s="7" t="s">
        <v>88</v>
      </c>
      <c r="B15" s="7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4A9EF42CEA2429BFE71237D19A485" ma:contentTypeVersion="12" ma:contentTypeDescription="Create a new document." ma:contentTypeScope="" ma:versionID="f31a36017c73c56c51a43ac95cae2e29">
  <xsd:schema xmlns:xsd="http://www.w3.org/2001/XMLSchema" xmlns:xs="http://www.w3.org/2001/XMLSchema" xmlns:p="http://schemas.microsoft.com/office/2006/metadata/properties" xmlns:ns2="d658a4de-c667-4aed-9e1b-7dba23656a8d" xmlns:ns3="c5d369bd-8bde-467c-b699-c19601c37b97" targetNamespace="http://schemas.microsoft.com/office/2006/metadata/properties" ma:root="true" ma:fieldsID="9f01a24722a5e2305c0924706ffde06b" ns2:_="" ns3:_="">
    <xsd:import namespace="d658a4de-c667-4aed-9e1b-7dba23656a8d"/>
    <xsd:import namespace="c5d369bd-8bde-467c-b699-c19601c37b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58a4de-c667-4aed-9e1b-7dba23656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d369bd-8bde-467c-b699-c19601c37b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7F9210-55AC-4337-8818-1C504228F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58a4de-c667-4aed-9e1b-7dba23656a8d"/>
    <ds:schemaRef ds:uri="c5d369bd-8bde-467c-b699-c19601c37b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6D1DD1-5BE2-401D-B048-804722CDB7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E0213BB-96D4-44D1-B050-812E5C4B5D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Analysis</vt:lpstr>
      <vt:lpstr>ToolPak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2021-06-15T16:35:41Z</dcterms:created>
  <dcterms:modified xsi:type="dcterms:W3CDTF">2022-05-09T20:29:03Z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0x0101004E34A9EF42CEA2429BFE71237D19A485</vt:lpwstr>
  </property>
</Properties>
</file>