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F7650B8-B7D0-4707-9AA3-7D013EA189E7}" xr6:coauthVersionLast="47" xr6:coauthVersionMax="47" xr10:uidLastSave="{00000000-0000-0000-0000-000000000000}"/>
  <bookViews>
    <workbookView xWindow="-120" yWindow="-120" windowWidth="20730" windowHeight="11040" xr2:uid="{D49FFC01-80F5-4DF3-AD71-472AF9A7F264}"/>
  </bookViews>
  <sheets>
    <sheet name="Questions" sheetId="2" r:id="rId1"/>
    <sheet name="Manufacting Country" sheetId="4" r:id="rId2"/>
    <sheet name="Solution" sheetId="1" r:id="rId3"/>
  </sheets>
  <definedNames>
    <definedName name="_xlnm._FilterDatabase" localSheetId="2" hidden="1">Solution!$I$2:$I$19</definedName>
    <definedName name="_xlnm.Extract" localSheetId="2">Solution!$B$23:$B$31</definedName>
    <definedName name="Manufacturer_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0" i="1" l="1" a="1"/>
  <c r="B60" i="1" s="1"/>
  <c r="C24" i="1"/>
  <c r="C28" i="1"/>
  <c r="C29" i="1"/>
  <c r="C25" i="1"/>
  <c r="C27" i="1"/>
  <c r="C30" i="1"/>
  <c r="C31" i="1"/>
  <c r="C26" i="1"/>
  <c r="D49" i="1"/>
  <c r="D50" i="1"/>
  <c r="D51" i="1"/>
  <c r="D52" i="1"/>
  <c r="D48" i="1"/>
  <c r="J3" i="1"/>
  <c r="J5" i="1"/>
  <c r="J6" i="1"/>
  <c r="J7" i="1"/>
  <c r="J8" i="1"/>
  <c r="J9" i="1"/>
  <c r="J10" i="1"/>
  <c r="J14" i="1"/>
  <c r="J15" i="1"/>
  <c r="J17" i="1"/>
  <c r="E66" i="1"/>
  <c r="E74" i="1"/>
  <c r="E67" i="1"/>
  <c r="E75" i="1"/>
  <c r="E68" i="1"/>
  <c r="E76" i="1"/>
  <c r="E69" i="1"/>
  <c r="E77" i="1"/>
  <c r="E70" i="1"/>
  <c r="E71" i="1"/>
  <c r="E72" i="1"/>
  <c r="E73" i="1"/>
  <c r="E65" i="1"/>
  <c r="E50" i="1"/>
  <c r="E51" i="1"/>
  <c r="E52" i="1"/>
  <c r="E49" i="1"/>
  <c r="E48" i="1"/>
  <c r="D28" i="1"/>
  <c r="D30" i="1"/>
  <c r="D29" i="1"/>
  <c r="D26" i="1"/>
  <c r="D31" i="1"/>
  <c r="D25" i="1"/>
  <c r="D27" i="1"/>
  <c r="D24" i="1"/>
  <c r="K5" i="1"/>
  <c r="K13" i="1"/>
  <c r="K6" i="1"/>
  <c r="K14" i="1"/>
  <c r="K7" i="1"/>
  <c r="K8" i="1"/>
  <c r="K16" i="1"/>
  <c r="K17" i="1"/>
  <c r="K18" i="1"/>
  <c r="K3" i="1"/>
  <c r="K19" i="1"/>
  <c r="K4" i="1"/>
  <c r="K12" i="1"/>
  <c r="K10" i="1"/>
  <c r="K15" i="1"/>
  <c r="K11" i="1"/>
  <c r="K9" i="1"/>
  <c r="K2" i="1"/>
  <c r="D65" i="1" l="1"/>
  <c r="D73" i="1"/>
  <c r="D76" i="1"/>
  <c r="D77" i="1"/>
  <c r="J2" i="1"/>
  <c r="J4" i="1"/>
  <c r="J11" i="1"/>
  <c r="J12" i="1"/>
  <c r="J13" i="1"/>
  <c r="J16" i="1"/>
  <c r="J18" i="1"/>
  <c r="J1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<sst xmlns="http://schemas.openxmlformats.org/spreadsheetml/2006/main" count="275" uniqueCount="84">
  <si>
    <t>Car</t>
  </si>
  <si>
    <t>Year</t>
  </si>
  <si>
    <t>KM Driven</t>
  </si>
  <si>
    <t>Color</t>
  </si>
  <si>
    <t>Transimission</t>
  </si>
  <si>
    <t>Owner</t>
  </si>
  <si>
    <t>Price (USD)</t>
  </si>
  <si>
    <t>BMW X5</t>
  </si>
  <si>
    <t>White</t>
  </si>
  <si>
    <t>Automatic</t>
  </si>
  <si>
    <t>1st owner</t>
  </si>
  <si>
    <t>$15400</t>
  </si>
  <si>
    <t>Audi A3</t>
  </si>
  <si>
    <t>Red</t>
  </si>
  <si>
    <t>Manual</t>
  </si>
  <si>
    <t>2nd owner</t>
  </si>
  <si>
    <t>$24321</t>
  </si>
  <si>
    <t>Mercedes S-Class</t>
  </si>
  <si>
    <t>Black</t>
  </si>
  <si>
    <t>3rd owner</t>
  </si>
  <si>
    <t>$102342</t>
  </si>
  <si>
    <t>$55272</t>
  </si>
  <si>
    <t>BMW X3</t>
  </si>
  <si>
    <t>$42000</t>
  </si>
  <si>
    <t>Lexus RX350</t>
  </si>
  <si>
    <t>$51292</t>
  </si>
  <si>
    <t>Blue</t>
  </si>
  <si>
    <t>$37605</t>
  </si>
  <si>
    <t xml:space="preserve">Blue </t>
  </si>
  <si>
    <t>$45000</t>
  </si>
  <si>
    <t>BMW 3 Series</t>
  </si>
  <si>
    <t>$13241</t>
  </si>
  <si>
    <t>$49344</t>
  </si>
  <si>
    <t>Tesla Model 3</t>
  </si>
  <si>
    <t>Yellow</t>
  </si>
  <si>
    <t>$52432</t>
  </si>
  <si>
    <t>Volvo XC90</t>
  </si>
  <si>
    <t xml:space="preserve"> Black</t>
  </si>
  <si>
    <t>$17452</t>
  </si>
  <si>
    <t>Audi Q7</t>
  </si>
  <si>
    <t>$23250</t>
  </si>
  <si>
    <t>Cadillac XT5</t>
  </si>
  <si>
    <t>$32420</t>
  </si>
  <si>
    <t>Jaguar XF</t>
  </si>
  <si>
    <t>$18454</t>
  </si>
  <si>
    <t>$41000</t>
  </si>
  <si>
    <t>BMW 428i</t>
  </si>
  <si>
    <t>$35240</t>
  </si>
  <si>
    <t>4th owner</t>
  </si>
  <si>
    <t>$22520</t>
  </si>
  <si>
    <t>What's the most popular car manufacturer?</t>
  </si>
  <si>
    <t>What's the most popular manufacturing country (Refer to "Manufacturing country" sheet)?</t>
  </si>
  <si>
    <t>What's the least popular color for cars?</t>
  </si>
  <si>
    <t>What's the average price per owner?</t>
  </si>
  <si>
    <t>Company</t>
  </si>
  <si>
    <t>Country</t>
  </si>
  <si>
    <t>BMW</t>
  </si>
  <si>
    <t>Germany</t>
  </si>
  <si>
    <t>Audi</t>
  </si>
  <si>
    <t>Tesla</t>
  </si>
  <si>
    <t>USA</t>
  </si>
  <si>
    <t>Jaguar</t>
  </si>
  <si>
    <t>UK</t>
  </si>
  <si>
    <t>Mercedes</t>
  </si>
  <si>
    <t>Volvo</t>
  </si>
  <si>
    <t>Sweden</t>
  </si>
  <si>
    <t>Cadillac</t>
  </si>
  <si>
    <t>Lexus</t>
  </si>
  <si>
    <t>Japan</t>
  </si>
  <si>
    <t>Manufacturer</t>
  </si>
  <si>
    <t>Count</t>
  </si>
  <si>
    <t xml:space="preserve">The most popular car manufacturer is BMW </t>
  </si>
  <si>
    <t>The most Popular manufacturing counter is Germany</t>
  </si>
  <si>
    <t xml:space="preserve">The least popular car is Blue and Yellow </t>
  </si>
  <si>
    <t>Price</t>
  </si>
  <si>
    <t xml:space="preserve">Average </t>
  </si>
  <si>
    <t>Average of each car is</t>
  </si>
  <si>
    <t>Formular</t>
  </si>
  <si>
    <t>Using the advance filter, to manufacterers table was sorted</t>
  </si>
  <si>
    <t>Using the advance filter, to  wacountry wass sorted</t>
  </si>
  <si>
    <t>Formular For Average</t>
  </si>
  <si>
    <t xml:space="preserve">Formular to import owner </t>
  </si>
  <si>
    <t>SORT(FILTER(Table1[[Owner]:[Price (USD)]],(Table1[Owner]=G3)+(Table1[Owner]=G2)+(Table1[Owner]=G7)+(Table1[Owner]=G15)),1,1)</t>
  </si>
  <si>
    <t>You are the data analyst of a luxury car dealership. You were assigned with the following tasks: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</si>
</sst>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0" fillId="0" borderId="1" xfId="0" applyFont="1" applyBorder="1"/>
    <xf numFmtId="12" fontId="3" fillId="0" borderId="0" xfId="0" applyNumberFormat="1" applyFont="1"/>
    <xf numFmtId="12" fontId="0" fillId="0" borderId="0" xfId="0" applyNumberFormat="1"/>
    <xf numFmtId="1" fontId="3" fillId="0" borderId="0" xfId="0" applyNumberFormat="1" applyFont="1"/>
    <xf numFmtId="1" fontId="0" fillId="0" borderId="0" xfId="0" applyNumberFormat="1"/>
    <xf numFmtId="1" fontId="3" fillId="0" borderId="0" xfId="1" applyNumberFormat="1" applyFont="1"/>
    <xf numFmtId="1" fontId="0" fillId="0" borderId="0" xfId="1" applyNumberFormat="1" applyFont="1"/>
    <xf numFmtId="0" fontId="0" fillId="2" borderId="0" xfId="0" applyFill="1"/>
    <xf numFmtId="12" fontId="0" fillId="2" borderId="0" xfId="0" applyNumberFormat="1" applyFill="1"/>
    <xf numFmtId="0" fontId="0" fillId="3" borderId="0" xfId="0" applyFill="1" applyAlignment="1">
      <alignment horizontal="center"/>
    </xf>
    <xf numFmtId="1" fontId="0" fillId="2" borderId="0" xfId="1" applyNumberFormat="1" applyFont="1" applyFill="1"/>
    <xf numFmtId="1" fontId="0" fillId="2" borderId="0" xfId="0" applyNumberFormat="1" applyFill="1"/>
    <xf numFmtId="0" fontId="0" fillId="4" borderId="0" xfId="0" applyFill="1"/>
    <xf numFmtId="0" fontId="2" fillId="5" borderId="2" xfId="0" applyFont="1" applyFill="1" applyBorder="1"/>
    <xf numFmtId="12" fontId="2" fillId="5" borderId="2" xfId="0" applyNumberFormat="1" applyFont="1" applyFill="1" applyBorder="1"/>
    <xf numFmtId="1" fontId="2" fillId="5" borderId="2" xfId="0" applyNumberFormat="1" applyFont="1" applyFill="1" applyBorder="1"/>
  </cellXfs>
  <cellStyles count="2">
    <cellStyle name="Currency" xfId="1" builtinId="4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5" tint="0.39997558519241921"/>
        </patternFill>
      </fill>
    </dxf>
    <dxf>
      <numFmt numFmtId="1" formatCode="0"/>
      <fill>
        <patternFill patternType="solid">
          <fgColor indexed="64"/>
          <bgColor theme="5" tint="0.39997558519241921"/>
        </patternFill>
      </fill>
    </dxf>
    <dxf>
      <numFmt numFmtId="17" formatCode="#\ ?/?"/>
      <fill>
        <patternFill patternType="solid">
          <fgColor indexed="64"/>
          <bgColor theme="5" tint="0.39997558519241921"/>
        </patternFill>
      </fill>
    </dxf>
    <dxf>
      <numFmt numFmtId="0" formatCode="General"/>
      <fill>
        <patternFill patternType="solid">
          <fgColor indexed="64"/>
          <bgColor theme="5" tint="0.39997558519241921"/>
        </patternFill>
      </fill>
    </dxf>
    <dxf>
      <numFmt numFmtId="1" formatCode="0"/>
    </dxf>
    <dxf>
      <numFmt numFmtId="1" formatCode="0"/>
    </dxf>
    <dxf>
      <numFmt numFmtId="17" formatCode="#\ ?/?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D4858F-0A39-420F-9642-DC7210541E94}" name="Table1" displayName="Table1" ref="B1:K19" totalsRowShown="0" headerRowDxfId="7">
  <sortState xmlns:xlrd2="http://schemas.microsoft.com/office/spreadsheetml/2017/richdata2" ref="B2:H19">
    <sortCondition ref="B1:B19"/>
  </sortState>
  <tableColumns count="10">
    <tableColumn id="1" xr3:uid="{2E52D4DF-9017-435C-AF71-84368CEA44A9}" name="Car"/>
    <tableColumn id="2" xr3:uid="{55D624FE-251F-4572-8258-4B01AFB2D62B}" name="Year" dataDxfId="6"/>
    <tableColumn id="3" xr3:uid="{21A3AD58-65A7-4882-980A-1BCAA9452993}" name="KM Driven" dataDxfId="5"/>
    <tableColumn id="4" xr3:uid="{A2AC847A-17B3-4036-BB89-E6A253771880}" name="Color"/>
    <tableColumn id="5" xr3:uid="{E140673F-DDF8-457F-9DBC-E8730AAC5BF0}" name="Transimission"/>
    <tableColumn id="6" xr3:uid="{06BC797B-6135-4669-9849-AE7A6F4B4EC0}" name="Owner"/>
    <tableColumn id="7" xr3:uid="{F219D94F-7177-42D6-8FB2-13DEB872D299}" name="Price (USD)" dataDxfId="4" dataCellStyle="Currency"/>
    <tableColumn id="11" xr3:uid="{E864C9F3-07FA-4CDE-AF29-1F801F5D2BA9}" name="Company"/>
    <tableColumn id="15" xr3:uid="{96B7C848-9E88-4708-9A08-1D2E23E58FB8}" name="Country" dataDxfId="3">
      <calculatedColumnFormula>VLOOKUP(Table1[[#This Row],[Company]],'Manufacting Country'!$A$2:$B$9,2,FALSE)</calculatedColumnFormula>
    </tableColumn>
    <tableColumn id="18" xr3:uid="{F940A54D-B5AD-4BEE-A51D-C3C8F9612427}" name="Formular">
      <calculatedColumnFormula>_xlfn.FORMULATEXT(Table1[[#This Row],[Country]])</calculatedColumnFormula>
    </tableColumn>
  </tableColumns>
  <tableStyleInfo name="TableStyleMedium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31F5E11-7D41-4E46-9434-8F04635528B1}" name="Table5" displayName="Table5" ref="C36:D41" totalsRowShown="0">
  <autoFilter ref="C36:D41" xr:uid="{731F5E11-7D41-4E46-9434-8F04635528B1}"/>
  <tableColumns count="2">
    <tableColumn id="1" xr3:uid="{50C94F09-9B34-4B2B-B374-85F247C9E71E}" name="Country"/>
    <tableColumn id="2" xr3:uid="{41BCBEE8-6445-4E9E-861B-4A239C56D9F4}" name="Count" dataDxfId="0" dataCellStyle="Currency"/>
  </tableColumns>
  <tableStyleInfo name="TableStyleMedium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4254EBE-614B-4257-9CEB-0789B9A77905}" name="Table6" displayName="Table6" ref="C47:E52" totalsRowShown="0">
  <autoFilter ref="C47:E52" xr:uid="{14254EBE-614B-4257-9CEB-0789B9A77905}"/>
  <tableColumns count="3">
    <tableColumn id="1" xr3:uid="{7EB0E72F-9072-4581-85D7-3B071D19593B}" name="Color"/>
    <tableColumn id="2" xr3:uid="{45F5143F-4E53-4991-84C3-FDED8AB35494}" name="Count" dataDxfId="1">
      <calculatedColumnFormula>COUNTIF(Table1[Color],C48)</calculatedColumnFormula>
    </tableColumn>
    <tableColumn id="3" xr3:uid="{F66F0B56-E2F7-4A81-8C4C-1C71C975B82E}" name="Formular">
      <calculatedColumnFormula>_xlfn.FORMULATEXT(Table6[[#This Row],[Count]])</calculatedColumnFormula>
    </tableColumn>
  </tableColumns>
  <tableStyleInfo name="TableStyleMedium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A41D464-A48C-4850-923E-215CB7C8E511}" name="Table9" displayName="Table9" ref="B23:D31" totalsRowShown="0">
  <autoFilter ref="B23:D31" xr:uid="{CA41D464-A48C-4850-923E-215CB7C8E511}"/>
  <sortState xmlns:xlrd2="http://schemas.microsoft.com/office/spreadsheetml/2017/richdata2" ref="B24:C31">
    <sortCondition descending="1" ref="C23:C31"/>
  </sortState>
  <tableColumns count="3">
    <tableColumn id="1" xr3:uid="{67664231-CB9E-42DC-A31A-0A25D241A78F}" name="Manufacturer"/>
    <tableColumn id="2" xr3:uid="{2838D165-4840-409D-8FCC-61C7B732DA6A}" name="Count" dataDxfId="2">
      <calculatedColumnFormula>COUNTIF(Table1[Company],B24)</calculatedColumnFormula>
    </tableColumn>
    <tableColumn id="3" xr3:uid="{F61210D8-248F-49A8-ABDF-B3E465E71CAA}" name="Formular">
      <calculatedColumnFormula>_xlfn.FORMULATEXT(Table9[[#This Row],[Count]])</calculatedColumnFormula>
    </tableColumn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AB84-4A3F-4C81-B2E8-6C9FDF136B94}">
  <dimension ref="A1:H25"/>
  <sheetViews>
    <sheetView tabSelected="1" workbookViewId="0">
      <selection activeCell="D12" sqref="D12"/>
    </sheetView>
  </sheetViews>
  <sheetFormatPr defaultRowHeight="15" x14ac:dyDescent="0.25"/>
  <cols>
    <col min="1" max="1" width="4.140625" customWidth="1"/>
  </cols>
  <sheetData>
    <row r="1" spans="1:8" x14ac:dyDescent="0.25">
      <c r="B1" s="1" t="s">
        <v>83</v>
      </c>
    </row>
    <row r="2" spans="1:8" x14ac:dyDescent="0.25">
      <c r="A2">
        <v>1</v>
      </c>
      <c r="B2" t="s">
        <v>50</v>
      </c>
    </row>
    <row r="3" spans="1:8" x14ac:dyDescent="0.25">
      <c r="A3">
        <v>2</v>
      </c>
      <c r="B3" t="s">
        <v>51</v>
      </c>
    </row>
    <row r="4" spans="1:8" x14ac:dyDescent="0.25">
      <c r="A4">
        <v>3</v>
      </c>
      <c r="B4" t="s">
        <v>52</v>
      </c>
    </row>
    <row r="5" spans="1:8" x14ac:dyDescent="0.25">
      <c r="A5">
        <v>4</v>
      </c>
      <c r="B5" t="s">
        <v>53</v>
      </c>
    </row>
    <row r="7" spans="1:8" x14ac:dyDescent="0.25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</row>
    <row r="8" spans="1:8" x14ac:dyDescent="0.25">
      <c r="B8" t="s">
        <v>7</v>
      </c>
      <c r="C8">
        <v>2012</v>
      </c>
      <c r="D8">
        <v>342358</v>
      </c>
      <c r="E8" t="s">
        <v>8</v>
      </c>
      <c r="F8" t="s">
        <v>9</v>
      </c>
      <c r="G8" t="s">
        <v>10</v>
      </c>
      <c r="H8" t="s">
        <v>11</v>
      </c>
    </row>
    <row r="9" spans="1:8" x14ac:dyDescent="0.25">
      <c r="B9" t="s">
        <v>12</v>
      </c>
      <c r="C9">
        <v>2017</v>
      </c>
      <c r="D9">
        <v>130000</v>
      </c>
      <c r="E9" t="s">
        <v>13</v>
      </c>
      <c r="F9" t="s">
        <v>14</v>
      </c>
      <c r="G9" t="s">
        <v>15</v>
      </c>
      <c r="H9" t="s">
        <v>16</v>
      </c>
    </row>
    <row r="10" spans="1:8" x14ac:dyDescent="0.25">
      <c r="B10" t="s">
        <v>17</v>
      </c>
      <c r="C10">
        <v>2020</v>
      </c>
      <c r="D10">
        <v>92450</v>
      </c>
      <c r="E10" t="s">
        <v>18</v>
      </c>
      <c r="F10" t="s">
        <v>9</v>
      </c>
      <c r="G10" t="s">
        <v>19</v>
      </c>
      <c r="H10" t="s">
        <v>20</v>
      </c>
    </row>
    <row r="11" spans="1:8" x14ac:dyDescent="0.25">
      <c r="B11" t="s">
        <v>7</v>
      </c>
      <c r="C11">
        <v>2020</v>
      </c>
      <c r="D11">
        <v>76240</v>
      </c>
      <c r="E11" t="s">
        <v>8</v>
      </c>
      <c r="F11" t="s">
        <v>9</v>
      </c>
      <c r="G11" t="s">
        <v>15</v>
      </c>
      <c r="H11" t="s">
        <v>21</v>
      </c>
    </row>
    <row r="12" spans="1:8" x14ac:dyDescent="0.25">
      <c r="B12" t="s">
        <v>22</v>
      </c>
      <c r="C12">
        <v>2021</v>
      </c>
      <c r="D12">
        <v>17283</v>
      </c>
      <c r="E12" t="s">
        <v>8</v>
      </c>
      <c r="F12" t="s">
        <v>14</v>
      </c>
      <c r="G12" t="s">
        <v>10</v>
      </c>
      <c r="H12" t="s">
        <v>23</v>
      </c>
    </row>
    <row r="13" spans="1:8" x14ac:dyDescent="0.25">
      <c r="B13" t="s">
        <v>24</v>
      </c>
      <c r="C13">
        <v>2020</v>
      </c>
      <c r="D13">
        <v>98312</v>
      </c>
      <c r="E13" t="s">
        <v>13</v>
      </c>
      <c r="F13" t="s">
        <v>9</v>
      </c>
      <c r="G13" t="s">
        <v>19</v>
      </c>
      <c r="H13" t="s">
        <v>25</v>
      </c>
    </row>
    <row r="14" spans="1:8" x14ac:dyDescent="0.25">
      <c r="B14" t="s">
        <v>22</v>
      </c>
      <c r="C14">
        <v>2018</v>
      </c>
      <c r="D14">
        <v>156784</v>
      </c>
      <c r="E14" t="s">
        <v>26</v>
      </c>
      <c r="F14" t="s">
        <v>14</v>
      </c>
      <c r="G14" t="s">
        <v>19</v>
      </c>
      <c r="H14" t="s">
        <v>27</v>
      </c>
    </row>
    <row r="15" spans="1:8" x14ac:dyDescent="0.25">
      <c r="B15" t="s">
        <v>7</v>
      </c>
      <c r="C15">
        <v>2019</v>
      </c>
      <c r="D15">
        <v>52034</v>
      </c>
      <c r="E15" t="s">
        <v>28</v>
      </c>
      <c r="F15" t="s">
        <v>9</v>
      </c>
      <c r="G15" t="s">
        <v>10</v>
      </c>
      <c r="H15" t="s">
        <v>29</v>
      </c>
    </row>
    <row r="16" spans="1:8" x14ac:dyDescent="0.25">
      <c r="B16" t="s">
        <v>30</v>
      </c>
      <c r="C16">
        <v>2011</v>
      </c>
      <c r="D16">
        <v>205204</v>
      </c>
      <c r="E16" t="s">
        <v>13</v>
      </c>
      <c r="F16" t="s">
        <v>9</v>
      </c>
      <c r="G16" t="s">
        <v>15</v>
      </c>
      <c r="H16" t="s">
        <v>31</v>
      </c>
    </row>
    <row r="17" spans="2:8" x14ac:dyDescent="0.25">
      <c r="B17" t="s">
        <v>17</v>
      </c>
      <c r="C17">
        <v>2014</v>
      </c>
      <c r="D17">
        <v>152985</v>
      </c>
      <c r="E17" t="s">
        <v>18</v>
      </c>
      <c r="F17" t="s">
        <v>9</v>
      </c>
      <c r="G17" t="s">
        <v>15</v>
      </c>
      <c r="H17" t="s">
        <v>32</v>
      </c>
    </row>
    <row r="18" spans="2:8" x14ac:dyDescent="0.25">
      <c r="B18" t="s">
        <v>33</v>
      </c>
      <c r="C18">
        <v>2018</v>
      </c>
      <c r="D18">
        <v>76429</v>
      </c>
      <c r="E18" t="s">
        <v>34</v>
      </c>
      <c r="F18" t="s">
        <v>9</v>
      </c>
      <c r="G18" t="s">
        <v>10</v>
      </c>
      <c r="H18" t="s">
        <v>35</v>
      </c>
    </row>
    <row r="19" spans="2:8" x14ac:dyDescent="0.25">
      <c r="B19" t="s">
        <v>36</v>
      </c>
      <c r="C19">
        <v>2013</v>
      </c>
      <c r="D19">
        <v>254028</v>
      </c>
      <c r="E19" t="s">
        <v>37</v>
      </c>
      <c r="F19" t="s">
        <v>14</v>
      </c>
      <c r="G19" t="s">
        <v>15</v>
      </c>
      <c r="H19" t="s">
        <v>38</v>
      </c>
    </row>
    <row r="20" spans="2:8" x14ac:dyDescent="0.25">
      <c r="B20" t="s">
        <v>39</v>
      </c>
      <c r="C20">
        <v>2014</v>
      </c>
      <c r="D20">
        <v>45832</v>
      </c>
      <c r="E20" t="s">
        <v>8</v>
      </c>
      <c r="F20" t="s">
        <v>14</v>
      </c>
      <c r="G20" t="s">
        <v>10</v>
      </c>
      <c r="H20" t="s">
        <v>40</v>
      </c>
    </row>
    <row r="21" spans="2:8" x14ac:dyDescent="0.25">
      <c r="B21" t="s">
        <v>41</v>
      </c>
      <c r="C21">
        <v>2018</v>
      </c>
      <c r="D21">
        <v>67591</v>
      </c>
      <c r="E21" t="s">
        <v>26</v>
      </c>
      <c r="F21" t="s">
        <v>9</v>
      </c>
      <c r="G21" t="s">
        <v>15</v>
      </c>
      <c r="H21" t="s">
        <v>42</v>
      </c>
    </row>
    <row r="22" spans="2:8" x14ac:dyDescent="0.25">
      <c r="B22" t="s">
        <v>43</v>
      </c>
      <c r="C22">
        <v>2013</v>
      </c>
      <c r="D22">
        <v>85320</v>
      </c>
      <c r="E22" t="s">
        <v>8</v>
      </c>
      <c r="F22" t="s">
        <v>9</v>
      </c>
      <c r="G22" t="s">
        <v>15</v>
      </c>
      <c r="H22" t="s">
        <v>44</v>
      </c>
    </row>
    <row r="23" spans="2:8" x14ac:dyDescent="0.25">
      <c r="B23" t="s">
        <v>24</v>
      </c>
      <c r="C23">
        <v>2016</v>
      </c>
      <c r="D23">
        <v>5000</v>
      </c>
      <c r="E23" t="s">
        <v>8</v>
      </c>
      <c r="F23" t="s">
        <v>9</v>
      </c>
      <c r="G23" t="s">
        <v>10</v>
      </c>
      <c r="H23" t="s">
        <v>45</v>
      </c>
    </row>
    <row r="24" spans="2:8" x14ac:dyDescent="0.25">
      <c r="B24" t="s">
        <v>46</v>
      </c>
      <c r="C24">
        <v>2017</v>
      </c>
      <c r="D24">
        <v>92450</v>
      </c>
      <c r="E24" t="s">
        <v>13</v>
      </c>
      <c r="F24" t="s">
        <v>14</v>
      </c>
      <c r="G24" t="s">
        <v>15</v>
      </c>
      <c r="H24" t="s">
        <v>47</v>
      </c>
    </row>
    <row r="25" spans="2:8" x14ac:dyDescent="0.25">
      <c r="B25" t="s">
        <v>24</v>
      </c>
      <c r="C25">
        <v>2015</v>
      </c>
      <c r="D25">
        <v>130000</v>
      </c>
      <c r="E25" t="s">
        <v>18</v>
      </c>
      <c r="F25" t="s">
        <v>9</v>
      </c>
      <c r="G25" t="s">
        <v>48</v>
      </c>
      <c r="H2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43856-FE97-407E-9D8D-4BEC0661ED34}">
  <dimension ref="A1:C9"/>
  <sheetViews>
    <sheetView workbookViewId="0">
      <selection activeCell="C6" sqref="C6"/>
    </sheetView>
  </sheetViews>
  <sheetFormatPr defaultRowHeight="15" x14ac:dyDescent="0.25"/>
  <cols>
    <col min="3" max="3" width="13" customWidth="1"/>
  </cols>
  <sheetData>
    <row r="1" spans="1:3" x14ac:dyDescent="0.25">
      <c r="A1" s="1" t="s">
        <v>54</v>
      </c>
      <c r="B1" s="1" t="s">
        <v>55</v>
      </c>
    </row>
    <row r="2" spans="1:3" x14ac:dyDescent="0.25">
      <c r="A2" t="s">
        <v>56</v>
      </c>
      <c r="B2" t="s">
        <v>57</v>
      </c>
    </row>
    <row r="3" spans="1:3" x14ac:dyDescent="0.25">
      <c r="A3" t="s">
        <v>58</v>
      </c>
      <c r="B3" t="s">
        <v>57</v>
      </c>
    </row>
    <row r="4" spans="1:3" x14ac:dyDescent="0.25">
      <c r="A4" t="s">
        <v>59</v>
      </c>
      <c r="B4" t="s">
        <v>60</v>
      </c>
    </row>
    <row r="5" spans="1:3" x14ac:dyDescent="0.25">
      <c r="A5" t="s">
        <v>61</v>
      </c>
      <c r="B5" t="s">
        <v>62</v>
      </c>
    </row>
    <row r="6" spans="1:3" x14ac:dyDescent="0.25">
      <c r="A6" t="s">
        <v>63</v>
      </c>
      <c r="B6" t="s">
        <v>57</v>
      </c>
      <c r="C6" s="2"/>
    </row>
    <row r="7" spans="1:3" x14ac:dyDescent="0.25">
      <c r="A7" t="s">
        <v>64</v>
      </c>
      <c r="B7" t="s">
        <v>65</v>
      </c>
    </row>
    <row r="8" spans="1:3" x14ac:dyDescent="0.25">
      <c r="A8" t="s">
        <v>66</v>
      </c>
      <c r="B8" t="s">
        <v>60</v>
      </c>
    </row>
    <row r="9" spans="1:3" x14ac:dyDescent="0.25">
      <c r="A9" t="s">
        <v>67</v>
      </c>
      <c r="B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7F447-E047-4AB4-8C99-5176EBA83049}">
  <dimension ref="A1:K77"/>
  <sheetViews>
    <sheetView zoomScaleNormal="100" workbookViewId="0">
      <selection activeCell="F53" sqref="F53"/>
    </sheetView>
  </sheetViews>
  <sheetFormatPr defaultRowHeight="15" outlineLevelRow="1" x14ac:dyDescent="0.25"/>
  <cols>
    <col min="1" max="1" width="4" customWidth="1"/>
    <col min="2" max="2" width="16.42578125" bestFit="1" customWidth="1"/>
    <col min="3" max="3" width="13.140625" style="4" customWidth="1"/>
    <col min="4" max="4" width="12.5703125" style="6" bestFit="1" customWidth="1"/>
    <col min="5" max="5" width="27.5703125" bestFit="1" customWidth="1"/>
    <col min="6" max="6" width="16.42578125" customWidth="1"/>
    <col min="7" max="7" width="12.7109375" customWidth="1"/>
    <col min="8" max="8" width="13.140625" style="8" customWidth="1"/>
    <col min="9" max="9" width="19" customWidth="1"/>
    <col min="10" max="10" width="17.28515625" customWidth="1"/>
    <col min="12" max="12" width="15.28515625" customWidth="1"/>
  </cols>
  <sheetData>
    <row r="1" spans="2:11" x14ac:dyDescent="0.25">
      <c r="B1" s="1" t="s">
        <v>0</v>
      </c>
      <c r="C1" s="3" t="s">
        <v>1</v>
      </c>
      <c r="D1" s="5" t="s">
        <v>2</v>
      </c>
      <c r="E1" s="1" t="s">
        <v>3</v>
      </c>
      <c r="F1" s="1" t="s">
        <v>4</v>
      </c>
      <c r="G1" s="1" t="s">
        <v>5</v>
      </c>
      <c r="H1" s="7" t="s">
        <v>6</v>
      </c>
      <c r="I1" s="1" t="s">
        <v>54</v>
      </c>
      <c r="J1" s="1" t="s">
        <v>55</v>
      </c>
      <c r="K1" s="1" t="s">
        <v>77</v>
      </c>
    </row>
    <row r="2" spans="2:11" x14ac:dyDescent="0.25">
      <c r="B2" t="s">
        <v>12</v>
      </c>
      <c r="C2" s="4">
        <v>2017</v>
      </c>
      <c r="D2" s="6">
        <v>130000</v>
      </c>
      <c r="E2" t="s">
        <v>13</v>
      </c>
      <c r="F2" t="s">
        <v>14</v>
      </c>
      <c r="G2" t="s">
        <v>15</v>
      </c>
      <c r="H2" s="8">
        <v>24321</v>
      </c>
      <c r="I2" t="s">
        <v>58</v>
      </c>
      <c r="J2" s="9" t="str">
        <f>VLOOKUP(Table1[[#This Row],[Company]],'Manufacting Country'!$A$2:$B$9,2,FALSE)</f>
        <v>Germany</v>
      </c>
      <c r="K2" t="str">
        <f ca="1">_xlfn.FORMULATEXT(Table1[[#This Row],[Country]])</f>
        <v>=VLOOKUP([@Company],'Manufacting Country'!$A$2:$B$9,2,FALSE)</v>
      </c>
    </row>
    <row r="3" spans="2:11" x14ac:dyDescent="0.25">
      <c r="B3" t="s">
        <v>39</v>
      </c>
      <c r="C3" s="4">
        <v>2014</v>
      </c>
      <c r="D3" s="6">
        <v>45832</v>
      </c>
      <c r="E3" t="s">
        <v>8</v>
      </c>
      <c r="F3" t="s">
        <v>14</v>
      </c>
      <c r="G3" t="s">
        <v>10</v>
      </c>
      <c r="H3" s="8">
        <v>23250</v>
      </c>
      <c r="I3" t="s">
        <v>58</v>
      </c>
      <c r="J3" s="9" t="str">
        <f>VLOOKUP(Table1[[#This Row],[Company]],'Manufacting Country'!$A$2:$B$9,2,FALSE)</f>
        <v>Germany</v>
      </c>
      <c r="K3" t="str">
        <f ca="1">_xlfn.FORMULATEXT(Table1[[#This Row],[Country]])</f>
        <v>=VLOOKUP([@Company],'Manufacting Country'!$A$2:$B$9,2,FALSE)</v>
      </c>
    </row>
    <row r="4" spans="2:11" x14ac:dyDescent="0.25">
      <c r="B4" t="s">
        <v>30</v>
      </c>
      <c r="C4" s="4">
        <v>2011</v>
      </c>
      <c r="D4" s="6">
        <v>205204</v>
      </c>
      <c r="E4" t="s">
        <v>13</v>
      </c>
      <c r="F4" t="s">
        <v>9</v>
      </c>
      <c r="G4" t="s">
        <v>15</v>
      </c>
      <c r="H4" s="8">
        <v>13241</v>
      </c>
      <c r="I4" t="s">
        <v>56</v>
      </c>
      <c r="J4" s="9" t="str">
        <f>VLOOKUP(Table1[[#This Row],[Company]],'Manufacting Country'!$A$2:$B$9,2,FALSE)</f>
        <v>Germany</v>
      </c>
      <c r="K4" t="str">
        <f ca="1">_xlfn.FORMULATEXT(Table1[[#This Row],[Country]])</f>
        <v>=VLOOKUP([@Company],'Manufacting Country'!$A$2:$B$9,2,FALSE)</v>
      </c>
    </row>
    <row r="5" spans="2:11" x14ac:dyDescent="0.25">
      <c r="B5" t="s">
        <v>46</v>
      </c>
      <c r="C5" s="4">
        <v>2017</v>
      </c>
      <c r="D5" s="6">
        <v>92450</v>
      </c>
      <c r="E5" t="s">
        <v>13</v>
      </c>
      <c r="F5" t="s">
        <v>14</v>
      </c>
      <c r="G5" t="s">
        <v>15</v>
      </c>
      <c r="H5" s="8">
        <v>35240</v>
      </c>
      <c r="I5" t="s">
        <v>56</v>
      </c>
      <c r="J5" s="9" t="str">
        <f>VLOOKUP(Table1[[#This Row],[Company]],'Manufacting Country'!$A$2:$B$9,2,FALSE)</f>
        <v>Germany</v>
      </c>
      <c r="K5" t="str">
        <f ca="1">_xlfn.FORMULATEXT(Table1[[#This Row],[Country]])</f>
        <v>=VLOOKUP([@Company],'Manufacting Country'!$A$2:$B$9,2,FALSE)</v>
      </c>
    </row>
    <row r="6" spans="2:11" x14ac:dyDescent="0.25">
      <c r="B6" t="s">
        <v>22</v>
      </c>
      <c r="C6" s="4">
        <v>2021</v>
      </c>
      <c r="D6" s="6">
        <v>17283</v>
      </c>
      <c r="E6" t="s">
        <v>8</v>
      </c>
      <c r="F6" t="s">
        <v>14</v>
      </c>
      <c r="G6" t="s">
        <v>10</v>
      </c>
      <c r="H6" s="8">
        <v>42000</v>
      </c>
      <c r="I6" t="s">
        <v>56</v>
      </c>
      <c r="J6" s="9" t="str">
        <f>VLOOKUP(Table1[[#This Row],[Company]],'Manufacting Country'!$A$2:$B$9,2,FALSE)</f>
        <v>Germany</v>
      </c>
      <c r="K6" t="str">
        <f ca="1">_xlfn.FORMULATEXT(Table1[[#This Row],[Country]])</f>
        <v>=VLOOKUP([@Company],'Manufacting Country'!$A$2:$B$9,2,FALSE)</v>
      </c>
    </row>
    <row r="7" spans="2:11" x14ac:dyDescent="0.25">
      <c r="B7" t="s">
        <v>22</v>
      </c>
      <c r="C7" s="4">
        <v>2018</v>
      </c>
      <c r="D7" s="6">
        <v>156784</v>
      </c>
      <c r="E7" t="s">
        <v>26</v>
      </c>
      <c r="F7" t="s">
        <v>14</v>
      </c>
      <c r="G7" t="s">
        <v>19</v>
      </c>
      <c r="H7" s="8">
        <v>37605</v>
      </c>
      <c r="I7" t="s">
        <v>56</v>
      </c>
      <c r="J7" s="9" t="str">
        <f>VLOOKUP(Table1[[#This Row],[Company]],'Manufacting Country'!$A$2:$B$9,2,FALSE)</f>
        <v>Germany</v>
      </c>
      <c r="K7" t="str">
        <f ca="1">_xlfn.FORMULATEXT(Table1[[#This Row],[Country]])</f>
        <v>=VLOOKUP([@Company],'Manufacting Country'!$A$2:$B$9,2,FALSE)</v>
      </c>
    </row>
    <row r="8" spans="2:11" x14ac:dyDescent="0.25">
      <c r="B8" t="s">
        <v>7</v>
      </c>
      <c r="C8" s="4">
        <v>2012</v>
      </c>
      <c r="D8" s="6">
        <v>342358</v>
      </c>
      <c r="E8" t="s">
        <v>8</v>
      </c>
      <c r="F8" t="s">
        <v>9</v>
      </c>
      <c r="G8" t="s">
        <v>10</v>
      </c>
      <c r="H8" s="8">
        <v>15400</v>
      </c>
      <c r="I8" t="s">
        <v>56</v>
      </c>
      <c r="J8" s="9" t="str">
        <f>VLOOKUP(Table1[[#This Row],[Company]],'Manufacting Country'!$A$2:$B$9,2,FALSE)</f>
        <v>Germany</v>
      </c>
      <c r="K8" t="str">
        <f ca="1">_xlfn.FORMULATEXT(Table1[[#This Row],[Country]])</f>
        <v>=VLOOKUP([@Company],'Manufacting Country'!$A$2:$B$9,2,FALSE)</v>
      </c>
    </row>
    <row r="9" spans="2:11" x14ac:dyDescent="0.25">
      <c r="B9" t="s">
        <v>7</v>
      </c>
      <c r="C9" s="4">
        <v>2020</v>
      </c>
      <c r="D9" s="6">
        <v>76240</v>
      </c>
      <c r="E9" t="s">
        <v>8</v>
      </c>
      <c r="F9" t="s">
        <v>9</v>
      </c>
      <c r="G9" t="s">
        <v>15</v>
      </c>
      <c r="H9" s="8">
        <v>55272</v>
      </c>
      <c r="I9" t="s">
        <v>56</v>
      </c>
      <c r="J9" s="9" t="str">
        <f>VLOOKUP(Table1[[#This Row],[Company]],'Manufacting Country'!$A$2:$B$9,2,FALSE)</f>
        <v>Germany</v>
      </c>
      <c r="K9" t="str">
        <f ca="1">_xlfn.FORMULATEXT(Table1[[#This Row],[Country]])</f>
        <v>=VLOOKUP([@Company],'Manufacting Country'!$A$2:$B$9,2,FALSE)</v>
      </c>
    </row>
    <row r="10" spans="2:11" x14ac:dyDescent="0.25">
      <c r="B10" t="s">
        <v>7</v>
      </c>
      <c r="C10" s="4">
        <v>2019</v>
      </c>
      <c r="D10" s="6">
        <v>52034</v>
      </c>
      <c r="E10" t="s">
        <v>28</v>
      </c>
      <c r="F10" t="s">
        <v>9</v>
      </c>
      <c r="G10" t="s">
        <v>10</v>
      </c>
      <c r="H10" s="8">
        <v>45000</v>
      </c>
      <c r="I10" t="s">
        <v>56</v>
      </c>
      <c r="J10" s="9" t="str">
        <f>VLOOKUP(Table1[[#This Row],[Company]],'Manufacting Country'!$A$2:$B$9,2,FALSE)</f>
        <v>Germany</v>
      </c>
      <c r="K10" t="str">
        <f ca="1">_xlfn.FORMULATEXT(Table1[[#This Row],[Country]])</f>
        <v>=VLOOKUP([@Company],'Manufacting Country'!$A$2:$B$9,2,FALSE)</v>
      </c>
    </row>
    <row r="11" spans="2:11" x14ac:dyDescent="0.25">
      <c r="B11" t="s">
        <v>41</v>
      </c>
      <c r="C11" s="4">
        <v>2018</v>
      </c>
      <c r="D11" s="6">
        <v>67591</v>
      </c>
      <c r="E11" t="s">
        <v>26</v>
      </c>
      <c r="F11" t="s">
        <v>9</v>
      </c>
      <c r="G11" t="s">
        <v>15</v>
      </c>
      <c r="H11" s="8">
        <v>32420</v>
      </c>
      <c r="I11" t="s">
        <v>66</v>
      </c>
      <c r="J11" s="9" t="str">
        <f>VLOOKUP(Table1[[#This Row],[Company]],'Manufacting Country'!$A$2:$B$9,2,FALSE)</f>
        <v>USA</v>
      </c>
      <c r="K11" t="str">
        <f ca="1">_xlfn.FORMULATEXT(Table1[[#This Row],[Country]])</f>
        <v>=VLOOKUP([@Company],'Manufacting Country'!$A$2:$B$9,2,FALSE)</v>
      </c>
    </row>
    <row r="12" spans="2:11" x14ac:dyDescent="0.25">
      <c r="B12" t="s">
        <v>43</v>
      </c>
      <c r="C12" s="4">
        <v>2013</v>
      </c>
      <c r="D12" s="6">
        <v>85320</v>
      </c>
      <c r="E12" t="s">
        <v>8</v>
      </c>
      <c r="F12" t="s">
        <v>9</v>
      </c>
      <c r="G12" t="s">
        <v>15</v>
      </c>
      <c r="H12" s="8">
        <v>18454</v>
      </c>
      <c r="I12" t="s">
        <v>61</v>
      </c>
      <c r="J12" s="9" t="str">
        <f>VLOOKUP(Table1[[#This Row],[Company]],'Manufacting Country'!$A$2:$B$9,2,FALSE)</f>
        <v>UK</v>
      </c>
      <c r="K12" t="str">
        <f ca="1">_xlfn.FORMULATEXT(Table1[[#This Row],[Country]])</f>
        <v>=VLOOKUP([@Company],'Manufacting Country'!$A$2:$B$9,2,FALSE)</v>
      </c>
    </row>
    <row r="13" spans="2:11" x14ac:dyDescent="0.25">
      <c r="B13" t="s">
        <v>24</v>
      </c>
      <c r="C13" s="4">
        <v>2020</v>
      </c>
      <c r="D13" s="6">
        <v>98312</v>
      </c>
      <c r="E13" t="s">
        <v>13</v>
      </c>
      <c r="F13" t="s">
        <v>9</v>
      </c>
      <c r="G13" t="s">
        <v>19</v>
      </c>
      <c r="H13" s="8">
        <v>51292</v>
      </c>
      <c r="I13" t="s">
        <v>67</v>
      </c>
      <c r="J13" s="9" t="str">
        <f>VLOOKUP(Table1[[#This Row],[Company]],'Manufacting Country'!$A$2:$B$9,2,FALSE)</f>
        <v>Japan</v>
      </c>
      <c r="K13" t="str">
        <f ca="1">_xlfn.FORMULATEXT(Table1[[#This Row],[Country]])</f>
        <v>=VLOOKUP([@Company],'Manufacting Country'!$A$2:$B$9,2,FALSE)</v>
      </c>
    </row>
    <row r="14" spans="2:11" x14ac:dyDescent="0.25">
      <c r="B14" t="s">
        <v>24</v>
      </c>
      <c r="C14" s="4">
        <v>2016</v>
      </c>
      <c r="D14" s="6">
        <v>5000</v>
      </c>
      <c r="E14" t="s">
        <v>8</v>
      </c>
      <c r="F14" t="s">
        <v>9</v>
      </c>
      <c r="G14" t="s">
        <v>10</v>
      </c>
      <c r="H14" s="8">
        <v>41000</v>
      </c>
      <c r="I14" t="s">
        <v>67</v>
      </c>
      <c r="J14" s="9" t="str">
        <f>VLOOKUP(Table1[[#This Row],[Company]],'Manufacting Country'!$A$2:$B$9,2,FALSE)</f>
        <v>Japan</v>
      </c>
      <c r="K14" t="str">
        <f ca="1">_xlfn.FORMULATEXT(Table1[[#This Row],[Country]])</f>
        <v>=VLOOKUP([@Company],'Manufacting Country'!$A$2:$B$9,2,FALSE)</v>
      </c>
    </row>
    <row r="15" spans="2:11" x14ac:dyDescent="0.25">
      <c r="B15" t="s">
        <v>24</v>
      </c>
      <c r="C15" s="4">
        <v>2015</v>
      </c>
      <c r="D15" s="6">
        <v>130000</v>
      </c>
      <c r="E15" t="s">
        <v>18</v>
      </c>
      <c r="F15" t="s">
        <v>9</v>
      </c>
      <c r="G15" t="s">
        <v>48</v>
      </c>
      <c r="H15" s="8">
        <v>22520</v>
      </c>
      <c r="I15" t="s">
        <v>67</v>
      </c>
      <c r="J15" s="9" t="str">
        <f>VLOOKUP(Table1[[#This Row],[Company]],'Manufacting Country'!$A$2:$B$9,2,FALSE)</f>
        <v>Japan</v>
      </c>
      <c r="K15" t="str">
        <f ca="1">_xlfn.FORMULATEXT(Table1[[#This Row],[Country]])</f>
        <v>=VLOOKUP([@Company],'Manufacting Country'!$A$2:$B$9,2,FALSE)</v>
      </c>
    </row>
    <row r="16" spans="2:11" x14ac:dyDescent="0.25">
      <c r="B16" t="s">
        <v>17</v>
      </c>
      <c r="C16" s="4">
        <v>2020</v>
      </c>
      <c r="D16" s="6">
        <v>92450</v>
      </c>
      <c r="E16" t="s">
        <v>18</v>
      </c>
      <c r="F16" t="s">
        <v>9</v>
      </c>
      <c r="G16" t="s">
        <v>19</v>
      </c>
      <c r="H16" s="8">
        <v>102342</v>
      </c>
      <c r="I16" t="s">
        <v>63</v>
      </c>
      <c r="J16" s="9" t="str">
        <f>VLOOKUP(Table1[[#This Row],[Company]],'Manufacting Country'!$A$2:$B$9,2,FALSE)</f>
        <v>Germany</v>
      </c>
      <c r="K16" t="str">
        <f ca="1">_xlfn.FORMULATEXT(Table1[[#This Row],[Country]])</f>
        <v>=VLOOKUP([@Company],'Manufacting Country'!$A$2:$B$9,2,FALSE)</v>
      </c>
    </row>
    <row r="17" spans="1:11" x14ac:dyDescent="0.25">
      <c r="B17" t="s">
        <v>17</v>
      </c>
      <c r="C17" s="4">
        <v>2014</v>
      </c>
      <c r="D17" s="6">
        <v>152985</v>
      </c>
      <c r="E17" t="s">
        <v>18</v>
      </c>
      <c r="F17" t="s">
        <v>9</v>
      </c>
      <c r="G17" t="s">
        <v>15</v>
      </c>
      <c r="H17" s="8">
        <v>49344</v>
      </c>
      <c r="I17" t="s">
        <v>63</v>
      </c>
      <c r="J17" s="9" t="str">
        <f>VLOOKUP(Table1[[#This Row],[Company]],'Manufacting Country'!$A$2:$B$9,2,FALSE)</f>
        <v>Germany</v>
      </c>
      <c r="K17" t="str">
        <f ca="1">_xlfn.FORMULATEXT(Table1[[#This Row],[Country]])</f>
        <v>=VLOOKUP([@Company],'Manufacting Country'!$A$2:$B$9,2,FALSE)</v>
      </c>
    </row>
    <row r="18" spans="1:11" x14ac:dyDescent="0.25">
      <c r="B18" t="s">
        <v>33</v>
      </c>
      <c r="C18" s="4">
        <v>2018</v>
      </c>
      <c r="D18" s="6">
        <v>76429</v>
      </c>
      <c r="E18" t="s">
        <v>34</v>
      </c>
      <c r="F18" t="s">
        <v>9</v>
      </c>
      <c r="G18" t="s">
        <v>10</v>
      </c>
      <c r="H18" s="8">
        <v>52432</v>
      </c>
      <c r="I18" t="s">
        <v>59</v>
      </c>
      <c r="J18" s="9" t="str">
        <f>VLOOKUP(Table1[[#This Row],[Company]],'Manufacting Country'!$A$2:$B$9,2,FALSE)</f>
        <v>USA</v>
      </c>
      <c r="K18" t="str">
        <f ca="1">_xlfn.FORMULATEXT(Table1[[#This Row],[Country]])</f>
        <v>=VLOOKUP([@Company],'Manufacting Country'!$A$2:$B$9,2,FALSE)</v>
      </c>
    </row>
    <row r="19" spans="1:11" x14ac:dyDescent="0.25">
      <c r="B19" t="s">
        <v>36</v>
      </c>
      <c r="C19" s="4">
        <v>2013</v>
      </c>
      <c r="D19" s="6">
        <v>254028</v>
      </c>
      <c r="E19" t="s">
        <v>37</v>
      </c>
      <c r="F19" t="s">
        <v>14</v>
      </c>
      <c r="G19" t="s">
        <v>15</v>
      </c>
      <c r="H19" s="8">
        <v>17452</v>
      </c>
      <c r="I19" t="s">
        <v>64</v>
      </c>
      <c r="J19" s="9" t="str">
        <f>VLOOKUP(Table1[[#This Row],[Company]],'Manufacting Country'!$A$2:$B$9,2,FALSE)</f>
        <v>Sweden</v>
      </c>
      <c r="K19" t="str">
        <f ca="1">_xlfn.FORMULATEXT(Table1[[#This Row],[Country]])</f>
        <v>=VLOOKUP([@Company],'Manufacting Country'!$A$2:$B$9,2,FALSE)</v>
      </c>
    </row>
    <row r="20" spans="1:11" x14ac:dyDescent="0.25">
      <c r="B20" s="4"/>
      <c r="C20" s="6"/>
      <c r="D20"/>
      <c r="G20" s="8"/>
      <c r="H20"/>
    </row>
    <row r="21" spans="1:11" x14ac:dyDescent="0.25">
      <c r="A21">
        <v>1</v>
      </c>
      <c r="B21" t="s">
        <v>50</v>
      </c>
      <c r="C21" s="6"/>
      <c r="D21"/>
      <c r="G21" s="8"/>
      <c r="H21"/>
    </row>
    <row r="22" spans="1:11" x14ac:dyDescent="0.25">
      <c r="D22"/>
      <c r="H22"/>
    </row>
    <row r="23" spans="1:11" x14ac:dyDescent="0.25">
      <c r="B23" t="s">
        <v>69</v>
      </c>
      <c r="C23" t="s">
        <v>70</v>
      </c>
      <c r="D23" t="s">
        <v>77</v>
      </c>
      <c r="H23"/>
    </row>
    <row r="24" spans="1:11" x14ac:dyDescent="0.25">
      <c r="B24" t="s">
        <v>56</v>
      </c>
      <c r="C24" s="10">
        <f>COUNTIF(Table1[Company],B24)</f>
        <v>7</v>
      </c>
      <c r="D24" t="str">
        <f ca="1">_xlfn.FORMULATEXT(Table9[[#This Row],[Count]])</f>
        <v>=COUNTIF(Table1[Company],B24)</v>
      </c>
      <c r="G24" s="11" t="s">
        <v>78</v>
      </c>
      <c r="H24" s="11"/>
      <c r="I24" s="11"/>
      <c r="J24" s="11"/>
    </row>
    <row r="25" spans="1:11" x14ac:dyDescent="0.25">
      <c r="B25" t="s">
        <v>67</v>
      </c>
      <c r="C25" s="10">
        <f>COUNTIF(Table1[Company],B25)</f>
        <v>3</v>
      </c>
      <c r="D25" t="str">
        <f ca="1">_xlfn.FORMULATEXT(Table9[[#This Row],[Count]])</f>
        <v>=COUNTIF(Table1[Company],B25)</v>
      </c>
      <c r="H25"/>
    </row>
    <row r="26" spans="1:11" x14ac:dyDescent="0.25">
      <c r="B26" t="s">
        <v>58</v>
      </c>
      <c r="C26" s="10">
        <f>COUNTIF(Table1[Company],B26)</f>
        <v>2</v>
      </c>
      <c r="D26" t="str">
        <f ca="1">_xlfn.FORMULATEXT(Table9[[#This Row],[Count]])</f>
        <v>=COUNTIF(Table1[Company],B26)</v>
      </c>
      <c r="H26"/>
    </row>
    <row r="27" spans="1:11" x14ac:dyDescent="0.25">
      <c r="B27" t="s">
        <v>63</v>
      </c>
      <c r="C27" s="10">
        <f>COUNTIF(Table1[Company],B27)</f>
        <v>2</v>
      </c>
      <c r="D27" t="str">
        <f ca="1">_xlfn.FORMULATEXT(Table9[[#This Row],[Count]])</f>
        <v>=COUNTIF(Table1[Company],B27)</v>
      </c>
      <c r="H27"/>
    </row>
    <row r="28" spans="1:11" x14ac:dyDescent="0.25">
      <c r="B28" t="s">
        <v>66</v>
      </c>
      <c r="C28" s="10">
        <f>COUNTIF(Table1[Company],B28)</f>
        <v>1</v>
      </c>
      <c r="D28" t="str">
        <f ca="1">_xlfn.FORMULATEXT(Table9[[#This Row],[Count]])</f>
        <v>=COUNTIF(Table1[Company],B28)</v>
      </c>
      <c r="H28"/>
    </row>
    <row r="29" spans="1:11" x14ac:dyDescent="0.25">
      <c r="B29" t="s">
        <v>61</v>
      </c>
      <c r="C29" s="10">
        <f>COUNTIF(Table1[Company],B29)</f>
        <v>1</v>
      </c>
      <c r="D29" t="str">
        <f ca="1">_xlfn.FORMULATEXT(Table9[[#This Row],[Count]])</f>
        <v>=COUNTIF(Table1[Company],B29)</v>
      </c>
      <c r="H29"/>
    </row>
    <row r="30" spans="1:11" x14ac:dyDescent="0.25">
      <c r="B30" t="s">
        <v>59</v>
      </c>
      <c r="C30" s="10">
        <f>COUNTIF(Table1[Company],B30)</f>
        <v>1</v>
      </c>
      <c r="D30" t="str">
        <f ca="1">_xlfn.FORMULATEXT(Table9[[#This Row],[Count]])</f>
        <v>=COUNTIF(Table1[Company],B30)</v>
      </c>
    </row>
    <row r="31" spans="1:11" x14ac:dyDescent="0.25">
      <c r="B31" t="s">
        <v>64</v>
      </c>
      <c r="C31" s="10">
        <f>COUNTIF(Table1[Company],B31)</f>
        <v>1</v>
      </c>
      <c r="D31" t="str">
        <f ca="1">_xlfn.FORMULATEXT(Table9[[#This Row],[Count]])</f>
        <v>=COUNTIF(Table1[Company],B31)</v>
      </c>
    </row>
    <row r="32" spans="1:11" x14ac:dyDescent="0.25">
      <c r="B32" s="1" t="s">
        <v>71</v>
      </c>
    </row>
    <row r="34" spans="1:10" x14ac:dyDescent="0.25">
      <c r="A34">
        <v>2</v>
      </c>
      <c r="B34" t="s">
        <v>51</v>
      </c>
    </row>
    <row r="36" spans="1:10" x14ac:dyDescent="0.25">
      <c r="C36" s="4" t="s">
        <v>55</v>
      </c>
      <c r="D36" s="6" t="s">
        <v>70</v>
      </c>
    </row>
    <row r="37" spans="1:10" x14ac:dyDescent="0.25">
      <c r="C37" t="s">
        <v>57</v>
      </c>
      <c r="D37" s="12">
        <v>11</v>
      </c>
      <c r="H37"/>
    </row>
    <row r="38" spans="1:10" x14ac:dyDescent="0.25">
      <c r="C38" t="s">
        <v>60</v>
      </c>
      <c r="D38" s="12">
        <v>2</v>
      </c>
      <c r="G38" s="11" t="s">
        <v>79</v>
      </c>
      <c r="H38" s="11"/>
      <c r="I38" s="11"/>
      <c r="J38" s="11"/>
    </row>
    <row r="39" spans="1:10" x14ac:dyDescent="0.25">
      <c r="C39" t="s">
        <v>62</v>
      </c>
      <c r="D39" s="12">
        <v>1</v>
      </c>
      <c r="H39"/>
    </row>
    <row r="40" spans="1:10" x14ac:dyDescent="0.25">
      <c r="C40" t="s">
        <v>68</v>
      </c>
      <c r="D40" s="12">
        <v>3</v>
      </c>
      <c r="H40"/>
    </row>
    <row r="41" spans="1:10" x14ac:dyDescent="0.25">
      <c r="C41" t="s">
        <v>65</v>
      </c>
      <c r="D41" s="12">
        <v>1</v>
      </c>
      <c r="H41"/>
    </row>
    <row r="42" spans="1:10" x14ac:dyDescent="0.25">
      <c r="C42"/>
      <c r="D42" s="8"/>
      <c r="H42"/>
    </row>
    <row r="43" spans="1:10" x14ac:dyDescent="0.25">
      <c r="B43" s="1" t="s">
        <v>72</v>
      </c>
      <c r="C43"/>
      <c r="D43" s="8"/>
      <c r="H43"/>
    </row>
    <row r="44" spans="1:10" x14ac:dyDescent="0.25">
      <c r="C44"/>
      <c r="D44" s="8"/>
      <c r="H44"/>
    </row>
    <row r="45" spans="1:10" x14ac:dyDescent="0.25">
      <c r="A45">
        <v>3</v>
      </c>
      <c r="B45" t="s">
        <v>52</v>
      </c>
      <c r="C45"/>
      <c r="D45" s="8"/>
      <c r="H45"/>
    </row>
    <row r="46" spans="1:10" x14ac:dyDescent="0.25">
      <c r="D46" s="8"/>
      <c r="H46"/>
    </row>
    <row r="47" spans="1:10" x14ac:dyDescent="0.25">
      <c r="C47" s="4" t="s">
        <v>3</v>
      </c>
      <c r="D47" s="6" t="s">
        <v>70</v>
      </c>
      <c r="E47" t="s">
        <v>77</v>
      </c>
    </row>
    <row r="48" spans="1:10" x14ac:dyDescent="0.25">
      <c r="C48" t="s">
        <v>13</v>
      </c>
      <c r="D48" s="13">
        <f>COUNTIF(Table1[Color],C48)</f>
        <v>4</v>
      </c>
      <c r="E48" t="str">
        <f ca="1">_xlfn.FORMULATEXT(Table6[[#This Row],[Count]])</f>
        <v>=COUNTIF(Table1[Color],C48)</v>
      </c>
    </row>
    <row r="49" spans="1:10" x14ac:dyDescent="0.25">
      <c r="C49" t="s">
        <v>8</v>
      </c>
      <c r="D49" s="13">
        <f>COUNTIF(Table1[Color],C49)</f>
        <v>6</v>
      </c>
      <c r="E49" t="str">
        <f ca="1">_xlfn.FORMULATEXT(Table6[[#This Row],[Count]])</f>
        <v>=COUNTIF(Table1[Color],C49)</v>
      </c>
      <c r="G49" s="11" t="s">
        <v>79</v>
      </c>
      <c r="H49" s="11"/>
      <c r="I49" s="11"/>
      <c r="J49" s="11"/>
    </row>
    <row r="50" spans="1:10" x14ac:dyDescent="0.25">
      <c r="C50" t="s">
        <v>28</v>
      </c>
      <c r="D50" s="13">
        <f>COUNTIF(Table1[Color],C50)</f>
        <v>1</v>
      </c>
      <c r="E50" t="str">
        <f ca="1">_xlfn.FORMULATEXT(Table6[[#This Row],[Count]])</f>
        <v>=COUNTIF(Table1[Color],C50)</v>
      </c>
    </row>
    <row r="51" spans="1:10" x14ac:dyDescent="0.25">
      <c r="C51" t="s">
        <v>18</v>
      </c>
      <c r="D51" s="13">
        <f>COUNTIF(Table1[Color],C51)</f>
        <v>3</v>
      </c>
      <c r="E51" t="str">
        <f ca="1">_xlfn.FORMULATEXT(Table6[[#This Row],[Count]])</f>
        <v>=COUNTIF(Table1[Color],C51)</v>
      </c>
    </row>
    <row r="52" spans="1:10" x14ac:dyDescent="0.25">
      <c r="C52" t="s">
        <v>34</v>
      </c>
      <c r="D52" s="13">
        <f>COUNTIF(Table1[Color],C52)</f>
        <v>1</v>
      </c>
      <c r="E52" t="str">
        <f ca="1">_xlfn.FORMULATEXT(Table6[[#This Row],[Count]])</f>
        <v>=COUNTIF(Table1[Color],C52)</v>
      </c>
    </row>
    <row r="54" spans="1:10" x14ac:dyDescent="0.25">
      <c r="B54" s="1" t="s">
        <v>73</v>
      </c>
    </row>
    <row r="56" spans="1:10" x14ac:dyDescent="0.25">
      <c r="A56">
        <v>4</v>
      </c>
      <c r="B56" t="s">
        <v>53</v>
      </c>
    </row>
    <row r="58" spans="1:10" x14ac:dyDescent="0.25">
      <c r="B58" t="s">
        <v>76</v>
      </c>
    </row>
    <row r="59" spans="1:10" x14ac:dyDescent="0.25">
      <c r="B59" s="15" t="s">
        <v>5</v>
      </c>
      <c r="C59" s="16" t="s">
        <v>74</v>
      </c>
      <c r="D59" s="17" t="s">
        <v>75</v>
      </c>
      <c r="E59" s="15" t="s">
        <v>80</v>
      </c>
      <c r="F59" t="s">
        <v>81</v>
      </c>
    </row>
    <row r="60" spans="1:10" hidden="1" outlineLevel="1" x14ac:dyDescent="0.25">
      <c r="B60" t="str" cm="1">
        <f t="array" ref="B60:C77">_xlfn._xlws.SORT(_xlfn._xlws.FILTER(Table1[[Owner]:[Price (USD)]],(Table1[Owner]=G3)+(Table1[Owner]=G2)+(Table1[Owner]=G7)+(Table1[Owner]=G15)),1,1)</f>
        <v>1st owner</v>
      </c>
      <c r="C60" s="4">
        <v>23250</v>
      </c>
    </row>
    <row r="61" spans="1:10" hidden="1" outlineLevel="1" x14ac:dyDescent="0.25">
      <c r="B61" t="str">
        <v>1st owner</v>
      </c>
      <c r="C61" s="4">
        <v>42000</v>
      </c>
    </row>
    <row r="62" spans="1:10" hidden="1" outlineLevel="1" x14ac:dyDescent="0.25">
      <c r="B62" t="str">
        <v>1st owner</v>
      </c>
      <c r="C62" s="4">
        <v>15400</v>
      </c>
    </row>
    <row r="63" spans="1:10" hidden="1" outlineLevel="1" x14ac:dyDescent="0.25">
      <c r="B63" t="str">
        <v>1st owner</v>
      </c>
      <c r="C63" s="4">
        <v>45000</v>
      </c>
    </row>
    <row r="64" spans="1:10" hidden="1" outlineLevel="1" x14ac:dyDescent="0.25">
      <c r="B64" t="str">
        <v>1st owner</v>
      </c>
      <c r="C64" s="4">
        <v>41000</v>
      </c>
    </row>
    <row r="65" spans="2:6" collapsed="1" x14ac:dyDescent="0.25">
      <c r="B65" s="14" t="str">
        <v>1st owner</v>
      </c>
      <c r="C65" s="4">
        <v>52432</v>
      </c>
      <c r="D65" s="13">
        <f>AVERAGE(C60:C65)</f>
        <v>36513.666666666664</v>
      </c>
      <c r="E65" t="str">
        <f ca="1">_xlfn.FORMULATEXT(D65)</f>
        <v>=AVERAGE(C60:C65)</v>
      </c>
      <c r="F65" s="14" t="s">
        <v>82</v>
      </c>
    </row>
    <row r="66" spans="2:6" hidden="1" outlineLevel="1" x14ac:dyDescent="0.25">
      <c r="B66" s="14" t="str">
        <v>2nd owner</v>
      </c>
      <c r="C66" s="4">
        <v>24321</v>
      </c>
      <c r="D66" s="13"/>
      <c r="E66" t="e">
        <f t="shared" ref="E66:E77" ca="1" si="0">_xlfn.FORMULATEXT(D66)</f>
        <v>#N/A</v>
      </c>
      <c r="F66" s="14" t="s">
        <v>82</v>
      </c>
    </row>
    <row r="67" spans="2:6" hidden="1" outlineLevel="1" x14ac:dyDescent="0.25">
      <c r="B67" s="14" t="str">
        <v>2nd owner</v>
      </c>
      <c r="C67" s="4">
        <v>13241</v>
      </c>
      <c r="D67" s="13"/>
      <c r="E67" t="e">
        <f t="shared" ca="1" si="0"/>
        <v>#N/A</v>
      </c>
      <c r="F67" s="14" t="s">
        <v>82</v>
      </c>
    </row>
    <row r="68" spans="2:6" hidden="1" outlineLevel="1" x14ac:dyDescent="0.25">
      <c r="B68" s="14" t="str">
        <v>2nd owner</v>
      </c>
      <c r="C68" s="4">
        <v>35240</v>
      </c>
      <c r="D68" s="13"/>
      <c r="E68" t="e">
        <f t="shared" ca="1" si="0"/>
        <v>#N/A</v>
      </c>
      <c r="F68" s="14" t="s">
        <v>82</v>
      </c>
    </row>
    <row r="69" spans="2:6" hidden="1" outlineLevel="1" x14ac:dyDescent="0.25">
      <c r="B69" s="14" t="str">
        <v>2nd owner</v>
      </c>
      <c r="C69" s="4">
        <v>55272</v>
      </c>
      <c r="D69" s="13"/>
      <c r="E69" t="e">
        <f t="shared" ca="1" si="0"/>
        <v>#N/A</v>
      </c>
      <c r="F69" s="14" t="s">
        <v>82</v>
      </c>
    </row>
    <row r="70" spans="2:6" hidden="1" outlineLevel="1" x14ac:dyDescent="0.25">
      <c r="B70" s="14" t="str">
        <v>2nd owner</v>
      </c>
      <c r="C70" s="4">
        <v>32420</v>
      </c>
      <c r="D70" s="13"/>
      <c r="E70" t="e">
        <f t="shared" ca="1" si="0"/>
        <v>#N/A</v>
      </c>
      <c r="F70" s="14" t="s">
        <v>82</v>
      </c>
    </row>
    <row r="71" spans="2:6" hidden="1" outlineLevel="1" x14ac:dyDescent="0.25">
      <c r="B71" s="14" t="str">
        <v>2nd owner</v>
      </c>
      <c r="C71" s="4">
        <v>18454</v>
      </c>
      <c r="D71" s="13"/>
      <c r="E71" t="e">
        <f t="shared" ca="1" si="0"/>
        <v>#N/A</v>
      </c>
      <c r="F71" s="14" t="s">
        <v>82</v>
      </c>
    </row>
    <row r="72" spans="2:6" hidden="1" outlineLevel="1" x14ac:dyDescent="0.25">
      <c r="B72" s="14" t="str">
        <v>2nd owner</v>
      </c>
      <c r="C72" s="4">
        <v>49344</v>
      </c>
      <c r="D72" s="13"/>
      <c r="E72" t="e">
        <f t="shared" ca="1" si="0"/>
        <v>#N/A</v>
      </c>
      <c r="F72" s="14" t="s">
        <v>82</v>
      </c>
    </row>
    <row r="73" spans="2:6" collapsed="1" x14ac:dyDescent="0.25">
      <c r="B73" s="14" t="str">
        <v>2nd owner</v>
      </c>
      <c r="C73" s="4">
        <v>17452</v>
      </c>
      <c r="D73" s="13">
        <f>AVERAGE(C66:C73)</f>
        <v>30718</v>
      </c>
      <c r="E73" t="str">
        <f t="shared" ca="1" si="0"/>
        <v>=AVERAGE(C66:C73)</v>
      </c>
      <c r="F73" s="14" t="s">
        <v>82</v>
      </c>
    </row>
    <row r="74" spans="2:6" hidden="1" outlineLevel="1" x14ac:dyDescent="0.25">
      <c r="B74" s="14" t="str">
        <v>3rd owner</v>
      </c>
      <c r="C74" s="4">
        <v>37605</v>
      </c>
      <c r="D74" s="13"/>
      <c r="E74" t="e">
        <f t="shared" ca="1" si="0"/>
        <v>#N/A</v>
      </c>
      <c r="F74" s="14" t="s">
        <v>82</v>
      </c>
    </row>
    <row r="75" spans="2:6" hidden="1" outlineLevel="1" x14ac:dyDescent="0.25">
      <c r="B75" s="14" t="str">
        <v>3rd owner</v>
      </c>
      <c r="C75" s="4">
        <v>51292</v>
      </c>
      <c r="D75" s="13"/>
      <c r="E75" t="e">
        <f t="shared" ca="1" si="0"/>
        <v>#N/A</v>
      </c>
      <c r="F75" s="14" t="s">
        <v>82</v>
      </c>
    </row>
    <row r="76" spans="2:6" collapsed="1" x14ac:dyDescent="0.25">
      <c r="B76" s="14" t="str">
        <v>3rd owner</v>
      </c>
      <c r="C76" s="4">
        <v>102342</v>
      </c>
      <c r="D76" s="13">
        <f>AVERAGE(C74:C76)</f>
        <v>63746.333333333336</v>
      </c>
      <c r="E76" t="str">
        <f t="shared" ca="1" si="0"/>
        <v>=AVERAGE(C74:C76)</v>
      </c>
      <c r="F76" s="14" t="s">
        <v>82</v>
      </c>
    </row>
    <row r="77" spans="2:6" x14ac:dyDescent="0.25">
      <c r="B77" s="14" t="str">
        <v>4th owner</v>
      </c>
      <c r="C77" s="4">
        <v>22520</v>
      </c>
      <c r="D77" s="13">
        <f>AVERAGE(C77)</f>
        <v>22520</v>
      </c>
      <c r="E77" t="str">
        <f t="shared" ca="1" si="0"/>
        <v>=AVERAGE(C77)</v>
      </c>
      <c r="F77" s="14" t="s">
        <v>82</v>
      </c>
    </row>
  </sheetData>
  <mergeCells count="3">
    <mergeCell ref="G24:J24"/>
    <mergeCell ref="G38:J38"/>
    <mergeCell ref="G49:J49"/>
  </mergeCells>
  <phoneticPr fontId="4" type="noConversion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Questions</vt:lpstr>
      <vt:lpstr>Manufacting Country</vt:lpstr>
      <vt:lpstr>Solution</vt:lpstr>
      <vt:lpstr>Solution!Extract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2024-07-07T05:05:44Z</dcterms:created>
  <dcterms:modified xsi:type="dcterms:W3CDTF">2024-07-11T02:53:43Z</dcterms:modified>
</cp:coreProperties>
</file>