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20490" windowHeight="9045"/>
  </bookViews>
  <sheets>
    <sheet name="Hoja1" sheetId="1" r:id="rId1"/>
    <sheet name="Hoja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4" i="1" l="1"/>
  <c r="G15" i="1"/>
  <c r="G16" i="1"/>
  <c r="K7" i="1"/>
  <c r="K4" i="1"/>
  <c r="J6" i="1"/>
  <c r="J5" i="1"/>
  <c r="J3" i="1"/>
  <c r="I3" i="1"/>
  <c r="H3" i="1"/>
  <c r="I16" i="1"/>
  <c r="H16" i="1"/>
  <c r="I15" i="1"/>
  <c r="H15" i="1"/>
  <c r="I14" i="1"/>
  <c r="H14" i="1"/>
  <c r="I12" i="1"/>
  <c r="H12" i="1"/>
  <c r="J12" i="1" s="1"/>
  <c r="I11" i="1"/>
  <c r="H11" i="1"/>
  <c r="H10" i="1"/>
  <c r="I10" i="1"/>
  <c r="I9" i="1"/>
  <c r="H9" i="1"/>
  <c r="I8" i="1"/>
  <c r="H8" i="1"/>
  <c r="J8" i="1" s="1"/>
  <c r="I6" i="1"/>
  <c r="H6" i="1"/>
  <c r="I5" i="1"/>
  <c r="H5" i="1"/>
  <c r="G12" i="1"/>
  <c r="G11" i="1"/>
  <c r="G10" i="1"/>
  <c r="G9" i="1"/>
  <c r="G8" i="1"/>
  <c r="G6" i="1"/>
  <c r="G5" i="1"/>
  <c r="J15" i="1" l="1"/>
  <c r="J14" i="1"/>
  <c r="J16" i="1"/>
  <c r="J9" i="1"/>
  <c r="J10" i="1"/>
  <c r="J11" i="1"/>
  <c r="K13" i="1" l="1"/>
</calcChain>
</file>

<file path=xl/sharedStrings.xml><?xml version="1.0" encoding="utf-8"?>
<sst xmlns="http://schemas.openxmlformats.org/spreadsheetml/2006/main" count="104" uniqueCount="62">
  <si>
    <t>Survey_id</t>
  </si>
  <si>
    <t>Ville_id</t>
  </si>
  <si>
    <t>sex</t>
  </si>
  <si>
    <t>Age</t>
  </si>
  <si>
    <t>Married</t>
  </si>
  <si>
    <t>Number_children</t>
  </si>
  <si>
    <t>education_level</t>
  </si>
  <si>
    <t>total_members</t>
  </si>
  <si>
    <t>gained_asset</t>
  </si>
  <si>
    <t>durable_asset</t>
  </si>
  <si>
    <t>save_asset</t>
  </si>
  <si>
    <t>living_expenses</t>
  </si>
  <si>
    <t>other_expenses</t>
  </si>
  <si>
    <t>incoming_salary</t>
  </si>
  <si>
    <t>incoming_own_farm</t>
  </si>
  <si>
    <t>incoming_business</t>
  </si>
  <si>
    <t>incoming_no_business</t>
  </si>
  <si>
    <t>incoming_agricultural</t>
  </si>
  <si>
    <t>farm_expenses</t>
  </si>
  <si>
    <t>labor_primary</t>
  </si>
  <si>
    <t>lasting_investment</t>
  </si>
  <si>
    <t>no_lasting_investmen</t>
  </si>
  <si>
    <t>depressed</t>
  </si>
  <si>
    <t>[24.4 - 31.8]</t>
  </si>
  <si>
    <t>[31.8 - 39.2]</t>
  </si>
  <si>
    <t>[39.2 - 46.6]</t>
  </si>
  <si>
    <t>[46.6 - 54.0]</t>
  </si>
  <si>
    <t>[0.00 - 24.4]</t>
  </si>
  <si>
    <t>[0.0 - 2.8]</t>
  </si>
  <si>
    <t>[2.8 - 5.5]</t>
  </si>
  <si>
    <t>[5.5 - 8.3]</t>
  </si>
  <si>
    <t>ID</t>
  </si>
  <si>
    <t>Rango Edad</t>
  </si>
  <si>
    <t>E1</t>
  </si>
  <si>
    <t>E2</t>
  </si>
  <si>
    <t>E3</t>
  </si>
  <si>
    <t>E4</t>
  </si>
  <si>
    <t>E5</t>
  </si>
  <si>
    <t>N1</t>
  </si>
  <si>
    <t>N2</t>
  </si>
  <si>
    <t>N3</t>
  </si>
  <si>
    <t>Rango Hijos</t>
  </si>
  <si>
    <t>Edad (E1, E2, E3)</t>
  </si>
  <si>
    <t>Hijos (N1, N2, N3)</t>
  </si>
  <si>
    <t>Depresion (0, 1)</t>
  </si>
  <si>
    <t>TOTAL</t>
  </si>
  <si>
    <t>SI</t>
  </si>
  <si>
    <t>NO</t>
  </si>
  <si>
    <t>Entropia</t>
  </si>
  <si>
    <t xml:space="preserve">Ganancia </t>
  </si>
  <si>
    <t>GENERO</t>
  </si>
  <si>
    <t>Genero (0, 1)</t>
  </si>
  <si>
    <t>EDAD</t>
  </si>
  <si>
    <t>HIJOS</t>
  </si>
  <si>
    <t>E2: [24.4 - 31.8]</t>
  </si>
  <si>
    <t>E3: [31.8 - 39.2]</t>
  </si>
  <si>
    <t>E4: [39.2 - 46.6]</t>
  </si>
  <si>
    <t>E5: [46.6 - 54.0]</t>
  </si>
  <si>
    <t>N1: [0.0 - 2.8]</t>
  </si>
  <si>
    <t>N2: [2.8 - 5.5]</t>
  </si>
  <si>
    <t>N3: [5.5 - 8.3]</t>
  </si>
  <si>
    <t>E1: [0.00 - 24.4]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</si>
</sst>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5"/>
      </patternFill>
    </fill>
  </fills>
  <borders count="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6">
    <xf numFmtId="0" fontId="0" fillId="0" borderId="0"/>
    <xf numFmtId="0" fontId="2" fillId="2" borderId="1" applyNumberFormat="0" applyAlignment="0" applyProtection="0"/>
    <xf numFmtId="0" fontId="3" fillId="3" borderId="2" applyNumberFormat="0" applyAlignment="0" applyProtection="0"/>
    <xf numFmtId="0" fontId="4" fillId="4" borderId="3" applyNumberFormat="0" applyAlignment="0" applyProtection="0"/>
    <xf numFmtId="0" fontId="1" fillId="5" borderId="4" applyNumberFormat="0" applyFont="0" applyAlignment="0" applyProtection="0"/>
    <xf numFmtId="0" fontId="6" fillId="6" borderId="0" applyNumberFormat="0" applyBorder="0" applyAlignment="0" applyProtection="0"/>
  </cellStyleXfs>
  <cellXfs count="13">
    <xf numFmtId="0" fontId="0" fillId="0" borderId="0" xfId="0"/>
    <xf numFmtId="0" fontId="3" fillId="3" borderId="2" xfId="2" applyAlignment="1">
      <alignment horizontal="center"/>
    </xf>
    <xf numFmtId="0" fontId="7" fillId="0" borderId="6" xfId="0" applyFont="1" applyBorder="1" applyAlignment="1">
      <alignment horizontal="right" wrapText="1"/>
    </xf>
    <xf numFmtId="0" fontId="7" fillId="0" borderId="6" xfId="0" applyFont="1" applyBorder="1" applyAlignment="1">
      <alignment wrapText="1"/>
    </xf>
    <xf numFmtId="0" fontId="0" fillId="0" borderId="0" xfId="0" applyAlignment="1">
      <alignment horizontal="right"/>
    </xf>
    <xf numFmtId="0" fontId="4" fillId="4" borderId="3" xfId="3" applyAlignment="1">
      <alignment horizontal="center" vertical="center" wrapText="1"/>
    </xf>
    <xf numFmtId="0" fontId="5" fillId="5" borderId="4" xfId="4" applyFont="1" applyAlignment="1">
      <alignment horizontal="right"/>
    </xf>
    <xf numFmtId="0" fontId="0" fillId="5" borderId="4" xfId="4" applyFont="1"/>
    <xf numFmtId="0" fontId="5" fillId="0" borderId="5" xfId="0" applyFont="1" applyBorder="1" applyAlignment="1">
      <alignment horizontal="right"/>
    </xf>
    <xf numFmtId="0" fontId="0" fillId="0" borderId="5" xfId="0" applyBorder="1" applyAlignment="1">
      <alignment horizontal="right"/>
    </xf>
    <xf numFmtId="0" fontId="5" fillId="6" borderId="4" xfId="5" applyFont="1" applyBorder="1" applyAlignment="1">
      <alignment horizontal="center"/>
    </xf>
    <xf numFmtId="0" fontId="5" fillId="2" borderId="1" xfId="1" applyFont="1" applyAlignment="1">
      <alignment horizontal="right"/>
    </xf>
    <xf numFmtId="0" fontId="5" fillId="2" borderId="1" xfId="1" applyFont="1"/>
  </cellXfs>
  <cellStyles count="6">
    <cellStyle name="Celda de comprobación" xfId="3" builtinId="23"/>
    <cellStyle name="Énfasis2" xfId="5" builtinId="33"/>
    <cellStyle name="Entrada" xfId="1" builtinId="20"/>
    <cellStyle name="Normal" xfId="0" builtinId="0"/>
    <cellStyle name="Notas" xfId="4" builtinId="10"/>
    <cellStyle name="Salida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tabSelected="1" workbookViewId="0">
      <selection activeCell="M8" sqref="M8"/>
    </sheetView>
  </sheetViews>
  <sheetFormatPr baseColWidth="10" defaultRowHeight="15" x14ac:dyDescent="0.25"/>
  <cols>
    <col min="1" max="1" width="12.42578125" customWidth="1"/>
    <col min="2" max="2" width="15.42578125" customWidth="1"/>
    <col min="3" max="3" width="16.85546875" customWidth="1"/>
    <col min="4" max="4" width="15.28515625" customWidth="1"/>
    <col min="6" max="6" width="17.140625" customWidth="1"/>
  </cols>
  <sheetData>
    <row r="1" spans="1:11" ht="23.25" customHeight="1" thickTop="1" thickBot="1" x14ac:dyDescent="0.3">
      <c r="A1" s="5" t="s">
        <v>51</v>
      </c>
      <c r="B1" s="5" t="s">
        <v>42</v>
      </c>
      <c r="C1" s="5" t="s">
        <v>43</v>
      </c>
      <c r="D1" s="5" t="s">
        <v>44</v>
      </c>
    </row>
    <row r="2" spans="1:11" ht="15.75" thickTop="1" x14ac:dyDescent="0.25">
      <c r="A2" s="1">
        <v>1</v>
      </c>
      <c r="B2" s="1" t="s">
        <v>35</v>
      </c>
      <c r="C2" s="1" t="s">
        <v>39</v>
      </c>
      <c r="D2" s="1">
        <v>0</v>
      </c>
      <c r="F2" s="7"/>
      <c r="G2" s="10" t="s">
        <v>45</v>
      </c>
      <c r="H2" s="10" t="s">
        <v>46</v>
      </c>
      <c r="I2" s="10" t="s">
        <v>47</v>
      </c>
      <c r="J2" s="10" t="s">
        <v>48</v>
      </c>
      <c r="K2" s="10" t="s">
        <v>49</v>
      </c>
    </row>
    <row r="3" spans="1:11" x14ac:dyDescent="0.25">
      <c r="A3" s="1">
        <v>1</v>
      </c>
      <c r="B3" s="1" t="s">
        <v>34</v>
      </c>
      <c r="C3" s="1" t="s">
        <v>38</v>
      </c>
      <c r="D3" s="1">
        <v>0</v>
      </c>
      <c r="F3" s="6" t="s">
        <v>45</v>
      </c>
      <c r="G3" s="7">
        <v>20</v>
      </c>
      <c r="H3" s="7">
        <f>COUNTIF(D2:D21,1)</f>
        <v>7</v>
      </c>
      <c r="I3" s="7">
        <f>COUNTIF(D2:D21,0)</f>
        <v>13</v>
      </c>
      <c r="J3" s="7">
        <f>(-(H3/G3)*IMLOG2(H3/G3))+(-(I3/G3)*IMLOG2(I3/G3))</f>
        <v>0.93406805537549153</v>
      </c>
      <c r="K3" s="7"/>
    </row>
    <row r="4" spans="1:11" x14ac:dyDescent="0.25">
      <c r="A4" s="1">
        <v>1</v>
      </c>
      <c r="B4" s="1" t="s">
        <v>35</v>
      </c>
      <c r="C4" s="1" t="s">
        <v>40</v>
      </c>
      <c r="D4" s="1">
        <v>0</v>
      </c>
      <c r="F4" s="11" t="s">
        <v>50</v>
      </c>
      <c r="G4" s="12"/>
      <c r="H4" s="12"/>
      <c r="I4" s="12"/>
      <c r="J4" s="12"/>
      <c r="K4" s="12">
        <f>J3-((G5/G3)*J5)-((G6/G3)*J6)</f>
        <v>1.0418641620834168E-2</v>
      </c>
    </row>
    <row r="5" spans="1:11" x14ac:dyDescent="0.25">
      <c r="A5" s="1">
        <v>0</v>
      </c>
      <c r="B5" s="1" t="s">
        <v>34</v>
      </c>
      <c r="C5" s="1" t="s">
        <v>38</v>
      </c>
      <c r="D5" s="1">
        <v>1</v>
      </c>
      <c r="F5" s="6">
        <v>0</v>
      </c>
      <c r="G5" s="7">
        <f>COUNTIF(A2:A21,0)</f>
        <v>7</v>
      </c>
      <c r="H5" s="7">
        <f>COUNTIFS(A2:A21,0,D2:D21,1)</f>
        <v>3</v>
      </c>
      <c r="I5" s="7">
        <f>COUNTIFS(A2:A21,0,D2:D21,0)</f>
        <v>4</v>
      </c>
      <c r="J5" s="7">
        <f>(-(H5/G5)*IMLOG2(H5/G5))+(-(I5/G5)*IMLOG2(I5/G5))</f>
        <v>0.9852281360342523</v>
      </c>
      <c r="K5" s="7"/>
    </row>
    <row r="6" spans="1:11" x14ac:dyDescent="0.25">
      <c r="A6" s="1">
        <v>0</v>
      </c>
      <c r="B6" s="1" t="s">
        <v>34</v>
      </c>
      <c r="C6" s="1" t="s">
        <v>38</v>
      </c>
      <c r="D6" s="1">
        <v>0</v>
      </c>
      <c r="F6" s="6">
        <v>1</v>
      </c>
      <c r="G6" s="7">
        <f>COUNTIF(A2:A21,1)</f>
        <v>13</v>
      </c>
      <c r="H6" s="7">
        <f>COUNTIFS(A2:A21,1,D2:D21,1)</f>
        <v>4</v>
      </c>
      <c r="I6" s="7">
        <f>COUNTIFS(A2:A21,1,D2:D21,0)</f>
        <v>9</v>
      </c>
      <c r="J6" s="7">
        <f>(-(H6/G6)*IMLOG2(H6/G6))+(-(I6/G6)*IMLOG2(I6/G6))</f>
        <v>0.89049164021949079</v>
      </c>
      <c r="K6" s="7"/>
    </row>
    <row r="7" spans="1:11" x14ac:dyDescent="0.25">
      <c r="A7" s="1">
        <v>0</v>
      </c>
      <c r="B7" s="1" t="s">
        <v>34</v>
      </c>
      <c r="C7" s="1" t="s">
        <v>39</v>
      </c>
      <c r="D7" s="1">
        <v>1</v>
      </c>
      <c r="F7" s="11" t="s">
        <v>52</v>
      </c>
      <c r="G7" s="12"/>
      <c r="H7" s="12"/>
      <c r="I7" s="12"/>
      <c r="J7" s="12"/>
      <c r="K7" s="12">
        <f>J3-(G8/G3)*J8-(G9/G3)*J9-(G10/G3)*J10-(G11/G3)*J11-(G12/G3)*J12</f>
        <v>6.9720231485344231E-2</v>
      </c>
    </row>
    <row r="8" spans="1:11" x14ac:dyDescent="0.25">
      <c r="A8" s="1">
        <v>1</v>
      </c>
      <c r="B8" s="1" t="s">
        <v>37</v>
      </c>
      <c r="C8" s="1" t="s">
        <v>38</v>
      </c>
      <c r="D8" s="1">
        <v>1</v>
      </c>
      <c r="F8" s="6" t="s">
        <v>61</v>
      </c>
      <c r="G8" s="7">
        <f>COUNTIF(B2:B21,"E1")</f>
        <v>4</v>
      </c>
      <c r="H8" s="7">
        <f>COUNTIFS(B2:B21,"E1",D2:D21,1)</f>
        <v>1</v>
      </c>
      <c r="I8" s="7">
        <f>COUNTIFS(B2:B21,"E1",D2:D21,0)</f>
        <v>3</v>
      </c>
      <c r="J8" s="7">
        <f>(-(H8/G8)*IMLOG2(H8/G8))+(-(I8/G8)*IMLOG2(I8/G8))</f>
        <v>0.81127812445913294</v>
      </c>
      <c r="K8" s="7"/>
    </row>
    <row r="9" spans="1:11" x14ac:dyDescent="0.25">
      <c r="A9" s="1">
        <v>1</v>
      </c>
      <c r="B9" s="1" t="s">
        <v>34</v>
      </c>
      <c r="C9" s="1" t="s">
        <v>39</v>
      </c>
      <c r="D9" s="1">
        <v>0</v>
      </c>
      <c r="F9" s="6" t="s">
        <v>54</v>
      </c>
      <c r="G9" s="7">
        <f>COUNTIF(B2:B21,"E2")</f>
        <v>7</v>
      </c>
      <c r="H9" s="7">
        <f>COUNTIFS(B2:B21,"E2",D2:D21,1)</f>
        <v>2</v>
      </c>
      <c r="I9" s="7">
        <f>COUNTIFS(B2:B21,"E2",D2:D21,0)</f>
        <v>5</v>
      </c>
      <c r="J9" s="7">
        <f>(-(H9/G9)*IMLOG2(H9/G9))+(-(I9/G9)*IMLOG2(I9/G9))</f>
        <v>0.86312056856663</v>
      </c>
      <c r="K9" s="7"/>
    </row>
    <row r="10" spans="1:11" x14ac:dyDescent="0.25">
      <c r="A10" s="1">
        <v>0</v>
      </c>
      <c r="B10" s="1" t="s">
        <v>37</v>
      </c>
      <c r="C10" s="1" t="s">
        <v>38</v>
      </c>
      <c r="D10" s="1">
        <v>0</v>
      </c>
      <c r="F10" s="6" t="s">
        <v>55</v>
      </c>
      <c r="G10" s="7">
        <f>COUNTIF(B2:B21,"E3")</f>
        <v>4</v>
      </c>
      <c r="H10" s="7">
        <f>COUNTIFS(B2:B21,"E3",D2:D21,1)</f>
        <v>1</v>
      </c>
      <c r="I10" s="7">
        <f>COUNTIFS(B2:B21,"E3",D2:D21,0)</f>
        <v>3</v>
      </c>
      <c r="J10" s="7">
        <f>(-(H10/G10)*IMLOG2(H10/G10))+(-(I10/G10)*IMLOG2(I10/G10))</f>
        <v>0.81127812445913294</v>
      </c>
      <c r="K10" s="7"/>
    </row>
    <row r="11" spans="1:11" x14ac:dyDescent="0.25">
      <c r="A11" s="1">
        <v>1</v>
      </c>
      <c r="B11" s="1" t="s">
        <v>36</v>
      </c>
      <c r="C11" s="1" t="s">
        <v>38</v>
      </c>
      <c r="D11" s="1">
        <v>1</v>
      </c>
      <c r="F11" s="6" t="s">
        <v>56</v>
      </c>
      <c r="G11" s="7">
        <f>COUNTIF(B2:B21,"E4")</f>
        <v>2</v>
      </c>
      <c r="H11" s="7">
        <f>COUNTIFS(B2:B21,"E4",D2:D21,1)</f>
        <v>1</v>
      </c>
      <c r="I11" s="7">
        <f>COUNTIFS(B2:B21,"E4",D2:D21,0)</f>
        <v>1</v>
      </c>
      <c r="J11" s="7">
        <f t="shared" ref="J9:J12" si="0">(-(H11/G11)*IMLOG2(H11/G11))+(-(I11/G11)*IMLOG2(I11/G11))</f>
        <v>1</v>
      </c>
      <c r="K11" s="7"/>
    </row>
    <row r="12" spans="1:11" x14ac:dyDescent="0.25">
      <c r="A12" s="1">
        <v>1</v>
      </c>
      <c r="B12" s="1" t="s">
        <v>33</v>
      </c>
      <c r="C12" s="1" t="s">
        <v>38</v>
      </c>
      <c r="D12" s="1">
        <v>0</v>
      </c>
      <c r="F12" s="6" t="s">
        <v>57</v>
      </c>
      <c r="G12" s="7">
        <f>COUNTIF(B2:B21,"E5")</f>
        <v>3</v>
      </c>
      <c r="H12" s="7">
        <f>COUNTIFS(B2:B21,"E5",D2:D21,1)</f>
        <v>2</v>
      </c>
      <c r="I12" s="7">
        <f>COUNTIFS(B2:B21,"E5",D2:D21,0)</f>
        <v>1</v>
      </c>
      <c r="J12" s="7">
        <f>(-(H12/G12)*IMLOG2(H12/G12))+(-(I12/G12)*IMLOG2(I12/G12))</f>
        <v>0.91829583405449056</v>
      </c>
      <c r="K12" s="7"/>
    </row>
    <row r="13" spans="1:11" x14ac:dyDescent="0.25">
      <c r="A13" s="1">
        <v>1</v>
      </c>
      <c r="B13" s="1" t="s">
        <v>36</v>
      </c>
      <c r="C13" s="1" t="s">
        <v>40</v>
      </c>
      <c r="D13" s="1">
        <v>0</v>
      </c>
      <c r="F13" s="11" t="s">
        <v>53</v>
      </c>
      <c r="G13" s="12"/>
      <c r="H13" s="12"/>
      <c r="I13" s="12"/>
      <c r="J13" s="12"/>
      <c r="K13" s="12">
        <f>J3-(G14/G3)*J14-(G15/G3)*J15-(G16/G3)*J16</f>
        <v>9.264262305621912E-3</v>
      </c>
    </row>
    <row r="14" spans="1:11" x14ac:dyDescent="0.25">
      <c r="A14" s="1">
        <v>1</v>
      </c>
      <c r="B14" s="1" t="s">
        <v>33</v>
      </c>
      <c r="C14" s="1" t="s">
        <v>38</v>
      </c>
      <c r="D14" s="1">
        <v>1</v>
      </c>
      <c r="F14" s="6" t="s">
        <v>58</v>
      </c>
      <c r="G14" s="7">
        <f>COUNTIF(C2:C21,"N1")</f>
        <v>13</v>
      </c>
      <c r="H14" s="7">
        <f>COUNTIFS(C2:C21,"N1",D2:D21,1)</f>
        <v>5</v>
      </c>
      <c r="I14" s="7">
        <f>COUNTIFS(C2:C21,"N1",D2:D21,0)</f>
        <v>8</v>
      </c>
      <c r="J14" s="7">
        <f>(-(H14/G14)*IMLOG2(H14/G14))+(-(I14/G14)*IMLOG2(I14/G14))</f>
        <v>0.96123660472287598</v>
      </c>
      <c r="K14" s="7"/>
    </row>
    <row r="15" spans="1:11" x14ac:dyDescent="0.25">
      <c r="A15" s="1">
        <v>1</v>
      </c>
      <c r="B15" s="1" t="s">
        <v>33</v>
      </c>
      <c r="C15" s="1" t="s">
        <v>38</v>
      </c>
      <c r="D15" s="1">
        <v>0</v>
      </c>
      <c r="F15" s="6" t="s">
        <v>59</v>
      </c>
      <c r="G15" s="7">
        <f>COUNTIF(C2:C21,"N2")</f>
        <v>4</v>
      </c>
      <c r="H15" s="7">
        <f>COUNTIFS(C2:C21,"N2",D2:D21,1)</f>
        <v>1</v>
      </c>
      <c r="I15" s="7">
        <f>COUNTIFS(C2:C21,"N2",D2:D21,0)</f>
        <v>3</v>
      </c>
      <c r="J15" s="7">
        <f t="shared" ref="J15:J16" si="1">(-(H15/G15)*IMLOG2(H15/G15))+(-(I15/G15)*IMLOG2(I15/G15))</f>
        <v>0.81127812445913294</v>
      </c>
      <c r="K15" s="7"/>
    </row>
    <row r="16" spans="1:11" x14ac:dyDescent="0.25">
      <c r="A16" s="1">
        <v>1</v>
      </c>
      <c r="B16" s="1" t="s">
        <v>35</v>
      </c>
      <c r="C16" s="1" t="s">
        <v>39</v>
      </c>
      <c r="D16" s="1">
        <v>0</v>
      </c>
      <c r="F16" s="6" t="s">
        <v>60</v>
      </c>
      <c r="G16" s="7">
        <f>COUNTIF(C2:C21,"N3")</f>
        <v>3</v>
      </c>
      <c r="H16" s="7">
        <f>COUNTIFS(C2:C21,"N3",D2:D21,1)</f>
        <v>1</v>
      </c>
      <c r="I16" s="7">
        <f>COUNTIFS(C2:C21,"N3",D2:D21,0)</f>
        <v>2</v>
      </c>
      <c r="J16" s="7">
        <f t="shared" si="1"/>
        <v>0.91829583405449056</v>
      </c>
      <c r="K16" s="7"/>
    </row>
    <row r="17" spans="1:4" x14ac:dyDescent="0.25">
      <c r="A17" s="1">
        <v>0</v>
      </c>
      <c r="B17" s="1" t="s">
        <v>33</v>
      </c>
      <c r="C17" s="1" t="s">
        <v>38</v>
      </c>
      <c r="D17" s="1">
        <v>0</v>
      </c>
    </row>
    <row r="18" spans="1:4" x14ac:dyDescent="0.25">
      <c r="A18" s="1">
        <v>1</v>
      </c>
      <c r="B18" s="1" t="s">
        <v>34</v>
      </c>
      <c r="C18" s="1" t="s">
        <v>38</v>
      </c>
      <c r="D18" s="1">
        <v>0</v>
      </c>
    </row>
    <row r="19" spans="1:4" x14ac:dyDescent="0.25">
      <c r="A19" s="1">
        <v>1</v>
      </c>
      <c r="B19" s="1" t="s">
        <v>35</v>
      </c>
      <c r="C19" s="1" t="s">
        <v>40</v>
      </c>
      <c r="D19" s="1">
        <v>1</v>
      </c>
    </row>
    <row r="20" spans="1:4" x14ac:dyDescent="0.25">
      <c r="A20" s="1">
        <v>0</v>
      </c>
      <c r="B20" s="1" t="s">
        <v>34</v>
      </c>
      <c r="C20" s="1" t="s">
        <v>38</v>
      </c>
      <c r="D20" s="1">
        <v>0</v>
      </c>
    </row>
    <row r="21" spans="1:4" x14ac:dyDescent="0.25">
      <c r="A21" s="1">
        <v>0</v>
      </c>
      <c r="B21" s="1" t="s">
        <v>37</v>
      </c>
      <c r="C21" s="1" t="s">
        <v>38</v>
      </c>
      <c r="D21" s="1">
        <v>1</v>
      </c>
    </row>
    <row r="23" spans="1:4" x14ac:dyDescent="0.25">
      <c r="A23" s="8" t="s">
        <v>31</v>
      </c>
      <c r="B23" s="8" t="s">
        <v>32</v>
      </c>
    </row>
    <row r="24" spans="1:4" x14ac:dyDescent="0.25">
      <c r="A24" s="9" t="s">
        <v>33</v>
      </c>
      <c r="B24" s="9" t="s">
        <v>27</v>
      </c>
    </row>
    <row r="25" spans="1:4" x14ac:dyDescent="0.25">
      <c r="A25" s="9" t="s">
        <v>34</v>
      </c>
      <c r="B25" s="9" t="s">
        <v>23</v>
      </c>
    </row>
    <row r="26" spans="1:4" x14ac:dyDescent="0.25">
      <c r="A26" s="9" t="s">
        <v>35</v>
      </c>
      <c r="B26" s="9" t="s">
        <v>24</v>
      </c>
    </row>
    <row r="27" spans="1:4" x14ac:dyDescent="0.25">
      <c r="A27" s="9" t="s">
        <v>36</v>
      </c>
      <c r="B27" s="9" t="s">
        <v>25</v>
      </c>
    </row>
    <row r="28" spans="1:4" x14ac:dyDescent="0.25">
      <c r="A28" s="9" t="s">
        <v>37</v>
      </c>
      <c r="B28" s="9" t="s">
        <v>26</v>
      </c>
    </row>
    <row r="29" spans="1:4" x14ac:dyDescent="0.25">
      <c r="A29" s="4"/>
      <c r="B29" s="4"/>
    </row>
    <row r="30" spans="1:4" x14ac:dyDescent="0.25">
      <c r="A30" s="8" t="s">
        <v>31</v>
      </c>
      <c r="B30" s="8" t="s">
        <v>41</v>
      </c>
    </row>
    <row r="31" spans="1:4" x14ac:dyDescent="0.25">
      <c r="A31" s="9" t="s">
        <v>38</v>
      </c>
      <c r="B31" s="9" t="s">
        <v>28</v>
      </c>
    </row>
    <row r="32" spans="1:4" x14ac:dyDescent="0.25">
      <c r="A32" s="9" t="s">
        <v>39</v>
      </c>
      <c r="B32" s="9" t="s">
        <v>29</v>
      </c>
    </row>
    <row r="33" spans="1:2" x14ac:dyDescent="0.25">
      <c r="A33" s="9" t="s">
        <v>40</v>
      </c>
      <c r="B33" s="9" t="s">
        <v>30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2"/>
  <sheetViews>
    <sheetView workbookViewId="0">
      <selection activeCell="Z14" sqref="Z14"/>
    </sheetView>
  </sheetViews>
  <sheetFormatPr baseColWidth="10" defaultRowHeight="15" x14ac:dyDescent="0.25"/>
  <sheetData>
    <row r="1" spans="1:23" ht="27" thickBot="1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</row>
    <row r="2" spans="1:23" ht="15.75" thickBot="1" x14ac:dyDescent="0.3">
      <c r="A2" s="2">
        <v>1374</v>
      </c>
      <c r="B2" s="2">
        <v>267</v>
      </c>
      <c r="C2" s="2">
        <v>1</v>
      </c>
      <c r="D2" s="2">
        <v>32</v>
      </c>
      <c r="E2" s="2">
        <v>1</v>
      </c>
      <c r="F2" s="2">
        <v>4</v>
      </c>
      <c r="G2" s="2">
        <v>9</v>
      </c>
      <c r="H2" s="2">
        <v>5</v>
      </c>
      <c r="I2" s="2">
        <v>28912201</v>
      </c>
      <c r="J2" s="2">
        <v>22861940</v>
      </c>
      <c r="K2" s="2">
        <v>23399979</v>
      </c>
      <c r="L2" s="2">
        <v>26692283</v>
      </c>
      <c r="M2" s="2">
        <v>28203066</v>
      </c>
      <c r="N2" s="2">
        <v>0</v>
      </c>
      <c r="O2" s="2">
        <v>0</v>
      </c>
      <c r="P2" s="2">
        <v>0</v>
      </c>
      <c r="Q2" s="2">
        <v>0</v>
      </c>
      <c r="R2" s="2">
        <v>30028818</v>
      </c>
      <c r="S2" s="2">
        <v>31363432</v>
      </c>
      <c r="T2" s="2">
        <v>0</v>
      </c>
      <c r="U2" s="2">
        <v>28411718</v>
      </c>
      <c r="V2" s="2">
        <v>28292707</v>
      </c>
      <c r="W2" s="2">
        <v>0</v>
      </c>
    </row>
    <row r="3" spans="1:23" ht="15.75" thickBot="1" x14ac:dyDescent="0.3">
      <c r="A3" s="2">
        <v>379</v>
      </c>
      <c r="B3" s="2">
        <v>22</v>
      </c>
      <c r="C3" s="2">
        <v>1</v>
      </c>
      <c r="D3" s="2">
        <v>26</v>
      </c>
      <c r="E3" s="2">
        <v>1</v>
      </c>
      <c r="F3" s="2">
        <v>2</v>
      </c>
      <c r="G3" s="2">
        <v>7</v>
      </c>
      <c r="H3" s="2">
        <v>4</v>
      </c>
      <c r="I3" s="2">
        <v>82606287</v>
      </c>
      <c r="J3" s="2">
        <v>20419597</v>
      </c>
      <c r="K3" s="2">
        <v>23399979</v>
      </c>
      <c r="L3" s="2">
        <v>25357668</v>
      </c>
      <c r="M3" s="2">
        <v>99295292</v>
      </c>
      <c r="N3" s="2">
        <v>0</v>
      </c>
      <c r="O3" s="2">
        <v>1</v>
      </c>
      <c r="P3" s="2">
        <v>0</v>
      </c>
      <c r="Q3" s="2">
        <v>1</v>
      </c>
      <c r="R3" s="2">
        <v>42707653</v>
      </c>
      <c r="S3" s="2">
        <v>26247411</v>
      </c>
      <c r="T3" s="2">
        <v>0</v>
      </c>
      <c r="U3" s="2">
        <v>26450653</v>
      </c>
      <c r="V3" s="2">
        <v>36790862</v>
      </c>
      <c r="W3" s="2">
        <v>0</v>
      </c>
    </row>
    <row r="4" spans="1:23" ht="15.75" thickBot="1" x14ac:dyDescent="0.3">
      <c r="A4" s="2">
        <v>786</v>
      </c>
      <c r="B4" s="2">
        <v>115</v>
      </c>
      <c r="C4" s="2">
        <v>1</v>
      </c>
      <c r="D4" s="2">
        <v>37</v>
      </c>
      <c r="E4" s="2">
        <v>1</v>
      </c>
      <c r="F4" s="2">
        <v>8</v>
      </c>
      <c r="G4" s="2">
        <v>10</v>
      </c>
      <c r="H4" s="2">
        <v>10</v>
      </c>
      <c r="I4" s="2">
        <v>13080371</v>
      </c>
      <c r="J4" s="2">
        <v>16816139</v>
      </c>
      <c r="K4" s="2">
        <v>23399979</v>
      </c>
      <c r="L4" s="2">
        <v>16082102</v>
      </c>
      <c r="M4" s="2">
        <v>20819981</v>
      </c>
      <c r="N4" s="2">
        <v>1</v>
      </c>
      <c r="O4" s="2">
        <v>0</v>
      </c>
      <c r="P4" s="2">
        <v>0</v>
      </c>
      <c r="Q4" s="2">
        <v>1</v>
      </c>
      <c r="R4" s="2">
        <v>30028818</v>
      </c>
      <c r="S4" s="2">
        <v>31363432</v>
      </c>
      <c r="T4" s="2">
        <v>1</v>
      </c>
      <c r="U4" s="2">
        <v>14922137</v>
      </c>
      <c r="V4" s="2">
        <v>6406148</v>
      </c>
      <c r="W4" s="2">
        <v>0</v>
      </c>
    </row>
    <row r="5" spans="1:23" ht="15.75" thickBot="1" x14ac:dyDescent="0.3">
      <c r="A5" s="2">
        <v>145</v>
      </c>
      <c r="B5" s="2">
        <v>30</v>
      </c>
      <c r="C5" s="2">
        <v>0</v>
      </c>
      <c r="D5" s="2">
        <v>28</v>
      </c>
      <c r="E5" s="2">
        <v>1</v>
      </c>
      <c r="F5" s="2">
        <v>1</v>
      </c>
      <c r="G5" s="2">
        <v>10</v>
      </c>
      <c r="H5" s="2">
        <v>3</v>
      </c>
      <c r="I5" s="2">
        <v>41303144</v>
      </c>
      <c r="J5" s="2">
        <v>41800116</v>
      </c>
      <c r="K5" s="2">
        <v>23399979</v>
      </c>
      <c r="L5" s="2">
        <v>20286135</v>
      </c>
      <c r="M5" s="2">
        <v>36354889</v>
      </c>
      <c r="N5" s="2">
        <v>0</v>
      </c>
      <c r="O5" s="2">
        <v>1</v>
      </c>
      <c r="P5" s="2">
        <v>0</v>
      </c>
      <c r="Q5" s="2">
        <v>1</v>
      </c>
      <c r="R5" s="2">
        <v>72069163</v>
      </c>
      <c r="S5" s="2">
        <v>17149794</v>
      </c>
      <c r="T5" s="2">
        <v>0</v>
      </c>
      <c r="U5" s="2">
        <v>423733</v>
      </c>
      <c r="V5" s="2">
        <v>20352867</v>
      </c>
      <c r="W5" s="2">
        <v>1</v>
      </c>
    </row>
    <row r="6" spans="1:23" ht="15.75" thickBot="1" x14ac:dyDescent="0.3">
      <c r="A6" s="2">
        <v>943</v>
      </c>
      <c r="B6" s="2">
        <v>37</v>
      </c>
      <c r="C6" s="2">
        <v>0</v>
      </c>
      <c r="D6" s="2">
        <v>30</v>
      </c>
      <c r="E6" s="2">
        <v>0</v>
      </c>
      <c r="F6" s="2">
        <v>2</v>
      </c>
      <c r="G6" s="2">
        <v>10</v>
      </c>
      <c r="H6" s="2">
        <v>3</v>
      </c>
      <c r="I6" s="2">
        <v>41303144</v>
      </c>
      <c r="J6" s="2">
        <v>44202423</v>
      </c>
      <c r="K6" s="2">
        <v>23399979</v>
      </c>
      <c r="L6" s="2">
        <v>10009606</v>
      </c>
      <c r="M6" s="2">
        <v>11531066</v>
      </c>
      <c r="N6" s="2">
        <v>1</v>
      </c>
      <c r="O6" s="2">
        <v>0</v>
      </c>
      <c r="P6" s="2">
        <v>0</v>
      </c>
      <c r="Q6" s="2">
        <v>0</v>
      </c>
      <c r="R6" s="2">
        <v>56053793</v>
      </c>
      <c r="S6" s="2">
        <v>46711497</v>
      </c>
      <c r="T6" s="2">
        <v>1</v>
      </c>
      <c r="U6" s="2">
        <v>67551178</v>
      </c>
      <c r="V6" s="2">
        <v>46711497</v>
      </c>
      <c r="W6" s="2">
        <v>0</v>
      </c>
    </row>
    <row r="7" spans="1:23" ht="15.75" thickBot="1" x14ac:dyDescent="0.3">
      <c r="A7" s="2">
        <v>85</v>
      </c>
      <c r="B7" s="2">
        <v>17</v>
      </c>
      <c r="C7" s="2">
        <v>0</v>
      </c>
      <c r="D7" s="2">
        <v>25</v>
      </c>
      <c r="E7" s="2">
        <v>1</v>
      </c>
      <c r="F7" s="2">
        <v>1</v>
      </c>
      <c r="G7" s="2">
        <v>8</v>
      </c>
      <c r="H7" s="2">
        <v>3</v>
      </c>
      <c r="I7" s="2">
        <v>28912201</v>
      </c>
      <c r="J7" s="2">
        <v>12091605</v>
      </c>
      <c r="K7" s="2">
        <v>23399979</v>
      </c>
      <c r="L7" s="2">
        <v>26692283</v>
      </c>
      <c r="M7" s="2">
        <v>172966</v>
      </c>
      <c r="N7" s="2">
        <v>0</v>
      </c>
      <c r="O7" s="2">
        <v>0</v>
      </c>
      <c r="P7" s="2">
        <v>0</v>
      </c>
      <c r="Q7" s="2">
        <v>0</v>
      </c>
      <c r="R7" s="2">
        <v>13346142</v>
      </c>
      <c r="S7" s="2">
        <v>37814072</v>
      </c>
      <c r="T7" s="2">
        <v>0</v>
      </c>
      <c r="U7" s="2">
        <v>12251759</v>
      </c>
      <c r="V7" s="2">
        <v>37814072</v>
      </c>
      <c r="W7" s="2">
        <v>1</v>
      </c>
    </row>
    <row r="8" spans="1:23" ht="15.75" thickBot="1" x14ac:dyDescent="0.3">
      <c r="A8" s="2">
        <v>309</v>
      </c>
      <c r="B8" s="2">
        <v>25</v>
      </c>
      <c r="C8" s="2">
        <v>1</v>
      </c>
      <c r="D8" s="2">
        <v>51</v>
      </c>
      <c r="E8" s="2">
        <v>1</v>
      </c>
      <c r="F8" s="2">
        <v>2</v>
      </c>
      <c r="G8" s="2">
        <v>12</v>
      </c>
      <c r="H8" s="2">
        <v>5</v>
      </c>
      <c r="I8" s="2">
        <v>28912201</v>
      </c>
      <c r="J8" s="2">
        <v>22861940</v>
      </c>
      <c r="K8" s="2">
        <v>23399979</v>
      </c>
      <c r="L8" s="2">
        <v>26692283</v>
      </c>
      <c r="M8" s="2">
        <v>28203066</v>
      </c>
      <c r="N8" s="2">
        <v>0</v>
      </c>
      <c r="O8" s="2">
        <v>0</v>
      </c>
      <c r="P8" s="2">
        <v>0</v>
      </c>
      <c r="Q8" s="2">
        <v>0</v>
      </c>
      <c r="R8" s="2">
        <v>30028818</v>
      </c>
      <c r="S8" s="2">
        <v>31363432</v>
      </c>
      <c r="T8" s="2">
        <v>0</v>
      </c>
      <c r="U8" s="2">
        <v>28411718</v>
      </c>
      <c r="V8" s="2">
        <v>28292707</v>
      </c>
      <c r="W8" s="2">
        <v>1</v>
      </c>
    </row>
    <row r="9" spans="1:23" ht="15.75" thickBot="1" x14ac:dyDescent="0.3">
      <c r="A9" s="2">
        <v>1078</v>
      </c>
      <c r="B9" s="2">
        <v>164</v>
      </c>
      <c r="C9" s="2">
        <v>1</v>
      </c>
      <c r="D9" s="2">
        <v>28</v>
      </c>
      <c r="E9" s="2">
        <v>1</v>
      </c>
      <c r="F9" s="2">
        <v>3</v>
      </c>
      <c r="G9" s="2">
        <v>10</v>
      </c>
      <c r="H9" s="2">
        <v>5</v>
      </c>
      <c r="I9" s="2">
        <v>75696259</v>
      </c>
      <c r="J9" s="2">
        <v>46604727</v>
      </c>
      <c r="K9" s="2">
        <v>23399979</v>
      </c>
      <c r="L9" s="2">
        <v>53384566</v>
      </c>
      <c r="M9" s="2">
        <v>67264552</v>
      </c>
      <c r="N9" s="2">
        <v>0</v>
      </c>
      <c r="O9" s="2">
        <v>1</v>
      </c>
      <c r="P9" s="2">
        <v>0</v>
      </c>
      <c r="Q9" s="2">
        <v>0</v>
      </c>
      <c r="R9" s="2">
        <v>92088375</v>
      </c>
      <c r="S9" s="2">
        <v>67842889</v>
      </c>
      <c r="T9" s="2">
        <v>0</v>
      </c>
      <c r="U9" s="2">
        <v>13351174</v>
      </c>
      <c r="V9" s="2">
        <v>20130429</v>
      </c>
      <c r="W9" s="2">
        <v>0</v>
      </c>
    </row>
    <row r="10" spans="1:23" ht="15.75" thickBot="1" x14ac:dyDescent="0.3">
      <c r="A10" s="2">
        <v>632</v>
      </c>
      <c r="B10" s="2">
        <v>57</v>
      </c>
      <c r="C10" s="2">
        <v>0</v>
      </c>
      <c r="D10" s="2">
        <v>35</v>
      </c>
      <c r="E10" s="2">
        <v>0</v>
      </c>
      <c r="F10" s="2">
        <v>0</v>
      </c>
      <c r="G10" s="2">
        <v>13</v>
      </c>
      <c r="H10" s="2">
        <v>5</v>
      </c>
      <c r="I10" s="2">
        <v>28912201</v>
      </c>
      <c r="J10" s="2">
        <v>22861940</v>
      </c>
      <c r="K10" s="2">
        <v>23399979</v>
      </c>
      <c r="L10" s="2">
        <v>26692283</v>
      </c>
      <c r="M10" s="2">
        <v>28203066</v>
      </c>
      <c r="N10" s="2">
        <v>0</v>
      </c>
      <c r="O10" s="2">
        <v>0</v>
      </c>
      <c r="P10" s="2">
        <v>0</v>
      </c>
      <c r="Q10" s="2">
        <v>0</v>
      </c>
      <c r="R10" s="2">
        <v>30028818</v>
      </c>
      <c r="S10" s="2">
        <v>31363432</v>
      </c>
      <c r="T10" s="2">
        <v>0</v>
      </c>
      <c r="U10" s="2">
        <v>28411718</v>
      </c>
      <c r="V10" s="2">
        <v>28292707</v>
      </c>
      <c r="W10" s="2">
        <v>0</v>
      </c>
    </row>
    <row r="11" spans="1:23" ht="15.75" thickBot="1" x14ac:dyDescent="0.3">
      <c r="A11" s="2">
        <v>1401</v>
      </c>
      <c r="B11" s="2">
        <v>23</v>
      </c>
      <c r="C11" s="2">
        <v>1</v>
      </c>
      <c r="D11" s="2">
        <v>43</v>
      </c>
      <c r="E11" s="2">
        <v>0</v>
      </c>
      <c r="F11" s="2">
        <v>2</v>
      </c>
      <c r="G11" s="2">
        <v>1</v>
      </c>
      <c r="H11" s="2">
        <v>4</v>
      </c>
      <c r="I11" s="2">
        <v>41303144</v>
      </c>
      <c r="J11" s="2">
        <v>14093526</v>
      </c>
      <c r="K11" s="2">
        <v>23399979</v>
      </c>
      <c r="L11" s="2">
        <v>37369196</v>
      </c>
      <c r="M11" s="2">
        <v>88084536</v>
      </c>
      <c r="N11" s="2">
        <v>1</v>
      </c>
      <c r="O11" s="2">
        <v>0</v>
      </c>
      <c r="P11" s="2">
        <v>0</v>
      </c>
      <c r="Q11" s="2">
        <v>0</v>
      </c>
      <c r="R11" s="2">
        <v>18417675</v>
      </c>
      <c r="S11" s="2">
        <v>28694203</v>
      </c>
      <c r="T11" s="2">
        <v>1</v>
      </c>
      <c r="U11" s="2">
        <v>15787787</v>
      </c>
      <c r="V11" s="2">
        <v>22888632</v>
      </c>
      <c r="W11" s="2">
        <v>1</v>
      </c>
    </row>
    <row r="12" spans="1:23" ht="15.75" thickBot="1" x14ac:dyDescent="0.3">
      <c r="A12" s="2">
        <v>569</v>
      </c>
      <c r="B12" s="2">
        <v>50</v>
      </c>
      <c r="C12" s="2">
        <v>1</v>
      </c>
      <c r="D12" s="2">
        <v>22</v>
      </c>
      <c r="E12" s="2">
        <v>1</v>
      </c>
      <c r="F12" s="2">
        <v>2</v>
      </c>
      <c r="G12" s="2">
        <v>10</v>
      </c>
      <c r="H12" s="2">
        <v>5</v>
      </c>
      <c r="I12" s="2">
        <v>28912201</v>
      </c>
      <c r="J12" s="2">
        <v>22861940</v>
      </c>
      <c r="K12" s="2">
        <v>23399979</v>
      </c>
      <c r="L12" s="2">
        <v>26692283</v>
      </c>
      <c r="M12" s="2">
        <v>28203066</v>
      </c>
      <c r="N12" s="2">
        <v>0</v>
      </c>
      <c r="O12" s="2">
        <v>0</v>
      </c>
      <c r="P12" s="2">
        <v>0</v>
      </c>
      <c r="Q12" s="2">
        <v>0</v>
      </c>
      <c r="R12" s="2">
        <v>30028818</v>
      </c>
      <c r="S12" s="2">
        <v>31363432</v>
      </c>
      <c r="T12" s="2">
        <v>0</v>
      </c>
      <c r="U12" s="2">
        <v>28411718</v>
      </c>
      <c r="V12" s="2">
        <v>28292707</v>
      </c>
      <c r="W12" s="2">
        <v>0</v>
      </c>
    </row>
    <row r="13" spans="1:23" ht="15.75" thickBot="1" x14ac:dyDescent="0.3">
      <c r="A13" s="2">
        <v>387</v>
      </c>
      <c r="B13" s="2">
        <v>49</v>
      </c>
      <c r="C13" s="2">
        <v>1</v>
      </c>
      <c r="D13" s="2">
        <v>41</v>
      </c>
      <c r="E13" s="2">
        <v>1</v>
      </c>
      <c r="F13" s="2">
        <v>6</v>
      </c>
      <c r="G13" s="2">
        <v>10</v>
      </c>
      <c r="H13" s="2">
        <v>8</v>
      </c>
      <c r="I13" s="2">
        <v>86736603</v>
      </c>
      <c r="J13" s="2">
        <v>13677126</v>
      </c>
      <c r="K13" s="2">
        <v>23399979</v>
      </c>
      <c r="L13" s="2">
        <v>41373043</v>
      </c>
      <c r="M13" s="2">
        <v>16623955</v>
      </c>
      <c r="N13" s="2">
        <v>1</v>
      </c>
      <c r="O13" s="2">
        <v>0</v>
      </c>
      <c r="P13" s="2">
        <v>0</v>
      </c>
      <c r="Q13" s="2">
        <v>0</v>
      </c>
      <c r="R13" s="2">
        <v>14914313</v>
      </c>
      <c r="S13" s="2">
        <v>20603106</v>
      </c>
      <c r="T13" s="2">
        <v>1</v>
      </c>
      <c r="U13" s="2">
        <v>31463531</v>
      </c>
      <c r="V13" s="2">
        <v>1770199</v>
      </c>
      <c r="W13" s="2">
        <v>0</v>
      </c>
    </row>
    <row r="14" spans="1:23" ht="15.75" thickBot="1" x14ac:dyDescent="0.3">
      <c r="A14" s="2">
        <v>533</v>
      </c>
      <c r="B14" s="2">
        <v>101</v>
      </c>
      <c r="C14" s="2">
        <v>1</v>
      </c>
      <c r="D14" s="2">
        <v>20</v>
      </c>
      <c r="E14" s="2">
        <v>1</v>
      </c>
      <c r="F14" s="2">
        <v>2</v>
      </c>
      <c r="G14" s="2">
        <v>9</v>
      </c>
      <c r="H14" s="2">
        <v>5</v>
      </c>
      <c r="I14" s="2">
        <v>28912201</v>
      </c>
      <c r="J14" s="2">
        <v>22861940</v>
      </c>
      <c r="K14" s="2">
        <v>23399979</v>
      </c>
      <c r="L14" s="2">
        <v>26692283</v>
      </c>
      <c r="M14" s="2">
        <v>28203066</v>
      </c>
      <c r="N14" s="2">
        <v>0</v>
      </c>
      <c r="O14" s="2">
        <v>0</v>
      </c>
      <c r="P14" s="2">
        <v>0</v>
      </c>
      <c r="Q14" s="2">
        <v>0</v>
      </c>
      <c r="R14" s="2">
        <v>30028818</v>
      </c>
      <c r="S14" s="2">
        <v>31363432</v>
      </c>
      <c r="T14" s="2">
        <v>0</v>
      </c>
      <c r="U14" s="2">
        <v>28411718</v>
      </c>
      <c r="V14" s="2">
        <v>28292707</v>
      </c>
      <c r="W14" s="2">
        <v>1</v>
      </c>
    </row>
    <row r="15" spans="1:23" ht="15.75" thickBot="1" x14ac:dyDescent="0.3">
      <c r="A15" s="2">
        <v>122</v>
      </c>
      <c r="B15" s="2">
        <v>22</v>
      </c>
      <c r="C15" s="2">
        <v>1</v>
      </c>
      <c r="D15" s="2">
        <v>18</v>
      </c>
      <c r="E15" s="2">
        <v>1</v>
      </c>
      <c r="F15" s="2">
        <v>2</v>
      </c>
      <c r="G15" s="2">
        <v>9</v>
      </c>
      <c r="H15" s="2">
        <v>3</v>
      </c>
      <c r="I15" s="2">
        <v>22375139</v>
      </c>
      <c r="J15" s="2">
        <v>16816139</v>
      </c>
      <c r="K15" s="2">
        <v>40038424</v>
      </c>
      <c r="L15" s="2">
        <v>26158438</v>
      </c>
      <c r="M15" s="2">
        <v>3867712</v>
      </c>
      <c r="N15" s="2">
        <v>0</v>
      </c>
      <c r="O15" s="2">
        <v>0</v>
      </c>
      <c r="P15" s="2">
        <v>0</v>
      </c>
      <c r="Q15" s="2">
        <v>1</v>
      </c>
      <c r="R15" s="2">
        <v>64061481</v>
      </c>
      <c r="S15" s="2">
        <v>18684599</v>
      </c>
      <c r="T15" s="2">
        <v>0</v>
      </c>
      <c r="U15" s="2">
        <v>19053653</v>
      </c>
      <c r="V15" s="2">
        <v>41906881</v>
      </c>
      <c r="W15" s="2">
        <v>0</v>
      </c>
    </row>
    <row r="16" spans="1:23" ht="15.75" thickBot="1" x14ac:dyDescent="0.3">
      <c r="A16" s="2">
        <v>554</v>
      </c>
      <c r="B16" s="2">
        <v>30</v>
      </c>
      <c r="C16" s="2">
        <v>1</v>
      </c>
      <c r="D16" s="2">
        <v>38</v>
      </c>
      <c r="E16" s="2">
        <v>1</v>
      </c>
      <c r="F16" s="2">
        <v>5</v>
      </c>
      <c r="G16" s="2">
        <v>9</v>
      </c>
      <c r="H16" s="2">
        <v>8</v>
      </c>
      <c r="I16" s="2">
        <v>10429825</v>
      </c>
      <c r="J16" s="2">
        <v>12892372</v>
      </c>
      <c r="K16" s="2">
        <v>23399979</v>
      </c>
      <c r="L16" s="2">
        <v>25357668</v>
      </c>
      <c r="M16" s="2">
        <v>87283764</v>
      </c>
      <c r="N16" s="2">
        <v>0</v>
      </c>
      <c r="O16" s="2">
        <v>1</v>
      </c>
      <c r="P16" s="2">
        <v>0</v>
      </c>
      <c r="Q16" s="2">
        <v>0</v>
      </c>
      <c r="R16" s="2">
        <v>10276529</v>
      </c>
      <c r="S16" s="2">
        <v>8563774</v>
      </c>
      <c r="T16" s="2">
        <v>0</v>
      </c>
      <c r="U16" s="2">
        <v>24843657</v>
      </c>
      <c r="V16" s="2">
        <v>22430082</v>
      </c>
      <c r="W16" s="2">
        <v>0</v>
      </c>
    </row>
    <row r="17" spans="1:23" ht="15.75" thickBot="1" x14ac:dyDescent="0.3">
      <c r="A17" s="2">
        <v>222</v>
      </c>
      <c r="B17" s="2">
        <v>21</v>
      </c>
      <c r="C17" s="2">
        <v>0</v>
      </c>
      <c r="D17" s="2">
        <v>24</v>
      </c>
      <c r="E17" s="2">
        <v>0</v>
      </c>
      <c r="F17" s="2">
        <v>2</v>
      </c>
      <c r="G17" s="2">
        <v>7</v>
      </c>
      <c r="H17" s="2">
        <v>5</v>
      </c>
      <c r="I17" s="2">
        <v>28912201</v>
      </c>
      <c r="J17" s="2">
        <v>22861940</v>
      </c>
      <c r="K17" s="2">
        <v>23399979</v>
      </c>
      <c r="L17" s="2">
        <v>26692283</v>
      </c>
      <c r="M17" s="2">
        <v>28203066</v>
      </c>
      <c r="N17" s="2">
        <v>0</v>
      </c>
      <c r="O17" s="2">
        <v>0</v>
      </c>
      <c r="P17" s="2">
        <v>0</v>
      </c>
      <c r="Q17" s="2">
        <v>0</v>
      </c>
      <c r="R17" s="2">
        <v>30028818</v>
      </c>
      <c r="S17" s="2">
        <v>31363432</v>
      </c>
      <c r="T17" s="2">
        <v>0</v>
      </c>
      <c r="U17" s="2">
        <v>28411718</v>
      </c>
      <c r="V17" s="2">
        <v>28292707</v>
      </c>
      <c r="W17" s="2">
        <v>0</v>
      </c>
    </row>
    <row r="18" spans="1:23" ht="15.75" thickBot="1" x14ac:dyDescent="0.3">
      <c r="A18" s="2">
        <v>399</v>
      </c>
      <c r="B18" s="2">
        <v>21</v>
      </c>
      <c r="C18" s="2">
        <v>1</v>
      </c>
      <c r="D18" s="2">
        <v>26</v>
      </c>
      <c r="E18" s="2">
        <v>1</v>
      </c>
      <c r="F18" s="2">
        <v>1</v>
      </c>
      <c r="G18" s="2">
        <v>8</v>
      </c>
      <c r="H18" s="2">
        <v>3</v>
      </c>
      <c r="I18" s="2">
        <v>22375139</v>
      </c>
      <c r="J18" s="2">
        <v>17616907</v>
      </c>
      <c r="K18" s="2">
        <v>23399979</v>
      </c>
      <c r="L18" s="2">
        <v>13346142</v>
      </c>
      <c r="M18" s="2">
        <v>86483002</v>
      </c>
      <c r="N18" s="2">
        <v>1</v>
      </c>
      <c r="O18" s="2">
        <v>0</v>
      </c>
      <c r="P18" s="2">
        <v>0</v>
      </c>
      <c r="Q18" s="2">
        <v>1</v>
      </c>
      <c r="R18" s="2">
        <v>28026898</v>
      </c>
      <c r="S18" s="2">
        <v>42040348</v>
      </c>
      <c r="T18" s="2">
        <v>1</v>
      </c>
      <c r="U18" s="2">
        <v>21616112</v>
      </c>
      <c r="V18" s="2">
        <v>15250636</v>
      </c>
      <c r="W18" s="2">
        <v>0</v>
      </c>
    </row>
    <row r="19" spans="1:23" ht="15.75" thickBot="1" x14ac:dyDescent="0.3">
      <c r="A19" s="2">
        <v>1261</v>
      </c>
      <c r="B19" s="2">
        <v>239</v>
      </c>
      <c r="C19" s="2">
        <v>1</v>
      </c>
      <c r="D19" s="2">
        <v>39</v>
      </c>
      <c r="E19" s="2">
        <v>1</v>
      </c>
      <c r="F19" s="2">
        <v>8</v>
      </c>
      <c r="G19" s="2">
        <v>10</v>
      </c>
      <c r="H19" s="2">
        <v>5</v>
      </c>
      <c r="I19" s="2">
        <v>28912201</v>
      </c>
      <c r="J19" s="2">
        <v>22861940</v>
      </c>
      <c r="K19" s="2">
        <v>23399979</v>
      </c>
      <c r="L19" s="2">
        <v>26692283</v>
      </c>
      <c r="M19" s="2">
        <v>28203066</v>
      </c>
      <c r="N19" s="2">
        <v>0</v>
      </c>
      <c r="O19" s="2">
        <v>0</v>
      </c>
      <c r="P19" s="2">
        <v>0</v>
      </c>
      <c r="Q19" s="2">
        <v>0</v>
      </c>
      <c r="R19" s="2">
        <v>30028818</v>
      </c>
      <c r="S19" s="2">
        <v>31363432</v>
      </c>
      <c r="T19" s="2">
        <v>0</v>
      </c>
      <c r="U19" s="2">
        <v>28411718</v>
      </c>
      <c r="V19" s="2">
        <v>28292707</v>
      </c>
      <c r="W19" s="2">
        <v>1</v>
      </c>
    </row>
    <row r="20" spans="1:23" ht="15.75" thickBot="1" x14ac:dyDescent="0.3">
      <c r="A20" s="2">
        <v>214</v>
      </c>
      <c r="B20" s="2">
        <v>18</v>
      </c>
      <c r="C20" s="2">
        <v>0</v>
      </c>
      <c r="D20" s="2">
        <v>28</v>
      </c>
      <c r="E20" s="2">
        <v>0</v>
      </c>
      <c r="F20" s="2">
        <v>1</v>
      </c>
      <c r="G20" s="2">
        <v>11</v>
      </c>
      <c r="H20" s="2">
        <v>5</v>
      </c>
      <c r="I20" s="2">
        <v>28912201</v>
      </c>
      <c r="J20" s="2">
        <v>22861940</v>
      </c>
      <c r="K20" s="2">
        <v>23399979</v>
      </c>
      <c r="L20" s="2">
        <v>26692283</v>
      </c>
      <c r="M20" s="2">
        <v>28203066</v>
      </c>
      <c r="N20" s="2">
        <v>0</v>
      </c>
      <c r="O20" s="2">
        <v>0</v>
      </c>
      <c r="P20" s="2">
        <v>0</v>
      </c>
      <c r="Q20" s="2">
        <v>0</v>
      </c>
      <c r="R20" s="2">
        <v>30028818</v>
      </c>
      <c r="S20" s="2">
        <v>31363432</v>
      </c>
      <c r="T20" s="2">
        <v>0</v>
      </c>
      <c r="U20" s="2">
        <v>28411718</v>
      </c>
      <c r="V20" s="2">
        <v>28292707</v>
      </c>
      <c r="W20" s="2">
        <v>0</v>
      </c>
    </row>
    <row r="21" spans="1:23" ht="15.75" thickBot="1" x14ac:dyDescent="0.3">
      <c r="A21" s="2">
        <v>1125</v>
      </c>
      <c r="B21" s="2">
        <v>70</v>
      </c>
      <c r="C21" s="2">
        <v>0</v>
      </c>
      <c r="D21" s="2">
        <v>52</v>
      </c>
      <c r="E21" s="2">
        <v>1</v>
      </c>
      <c r="F21" s="2">
        <v>0</v>
      </c>
      <c r="G21" s="2">
        <v>8</v>
      </c>
      <c r="H21" s="2">
        <v>5</v>
      </c>
      <c r="I21" s="2">
        <v>28912201</v>
      </c>
      <c r="J21" s="2">
        <v>22861940</v>
      </c>
      <c r="K21" s="2">
        <v>23399979</v>
      </c>
      <c r="L21" s="2">
        <v>26692283</v>
      </c>
      <c r="M21" s="2">
        <v>28203066</v>
      </c>
      <c r="N21" s="2">
        <v>0</v>
      </c>
      <c r="O21" s="2">
        <v>0</v>
      </c>
      <c r="P21" s="2">
        <v>0</v>
      </c>
      <c r="Q21" s="2">
        <v>0</v>
      </c>
      <c r="R21" s="2">
        <v>30028818</v>
      </c>
      <c r="S21" s="2">
        <v>31363432</v>
      </c>
      <c r="T21" s="2">
        <v>0</v>
      </c>
      <c r="U21" s="2">
        <v>28411718</v>
      </c>
      <c r="V21" s="2">
        <v>28292707</v>
      </c>
      <c r="W21" s="2">
        <v>1</v>
      </c>
    </row>
    <row r="22" spans="1:23" ht="15.75" thickBot="1" x14ac:dyDescent="0.3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ZULEMA</dc:creator>
  <cp:lastModifiedBy>ZULEMA</cp:lastModifiedBy>
  <dcterms:created xsi:type="dcterms:W3CDTF">2023-04-25T03:34:36Z</dcterms:created>
  <dcterms:modified xsi:type="dcterms:W3CDTF">2023-04-25T05:43:47Z</dcterms:modified>
</cp:coreProperties>
</file>