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195" windowHeight="1156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  <fileRecoveryPr repairLoad="1"/>
</workbook>
</file>

<file path=xl/calcChain.xml><?xml version="1.0" encoding="utf-8"?>
<calcChain xmlns="http://schemas.openxmlformats.org/spreadsheetml/2006/main">
  <c r="A8" i="3"/>
  <c r="A19"/>
  <c r="A10"/>
  <c r="A11"/>
  <c r="A13" s="1"/>
  <c r="E17" i="4"/>
  <c r="E18"/>
  <c r="E16"/>
  <c r="D16"/>
  <c r="D17"/>
  <c r="D18"/>
  <c r="C17"/>
  <c r="C18"/>
  <c r="C16"/>
  <c r="C15"/>
  <c r="F9" i="1"/>
  <c r="F4"/>
  <c r="F5"/>
  <c r="F6"/>
  <c r="F7"/>
  <c r="F8"/>
  <c r="F3"/>
  <c r="E2"/>
  <c r="D2"/>
  <c r="C2"/>
  <c r="A17" i="3" l="1"/>
  <c r="A20" s="1"/>
</calcChain>
</file>

<file path=xl/sharedStrings.xml><?xml version="1.0" encoding="utf-8"?>
<sst xmlns="http://schemas.openxmlformats.org/spreadsheetml/2006/main" count="56" uniqueCount="49">
  <si>
    <t>AWG</t>
  </si>
  <si>
    <r>
      <t>DIA</t>
    </r>
    <r>
      <rPr>
        <b/>
        <sz val="10"/>
        <color rgb="FF000000"/>
        <rFont val="Arial"/>
        <family val="2"/>
      </rPr>
      <t>-</t>
    </r>
    <r>
      <rPr>
        <b/>
        <sz val="10"/>
        <color rgb="FF5A3696"/>
        <rFont val="Arial"/>
        <family val="2"/>
      </rPr>
      <t>IN</t>
    </r>
  </si>
  <si>
    <t>400F</t>
  </si>
  <si>
    <t>1000F</t>
  </si>
  <si>
    <t>2000F</t>
  </si>
  <si>
    <t>DIA-IN</t>
  </si>
  <si>
    <t>NiCrA</t>
  </si>
  <si>
    <t>NiCrC</t>
  </si>
  <si>
    <r>
      <t>ρ</t>
    </r>
    <r>
      <rPr>
        <vertAlign val="subscript"/>
        <sz val="11"/>
        <color theme="1"/>
        <rFont val="Calibri"/>
        <family val="2"/>
      </rPr>
      <t>θ</t>
    </r>
  </si>
  <si>
    <t>ρ</t>
  </si>
  <si>
    <t>Electrical Resistivity</t>
  </si>
  <si>
    <t>°C</t>
  </si>
  <si>
    <t>W/m/°C</t>
  </si>
  <si>
    <t>Ωm</t>
  </si>
  <si>
    <t>DEG.F</t>
  </si>
  <si>
    <t>DEG.C</t>
  </si>
  <si>
    <t>R = Rref(1+A(T-Tref))</t>
  </si>
  <si>
    <t>Ref</t>
  </si>
  <si>
    <t>Reg</t>
  </si>
  <si>
    <t>T</t>
  </si>
  <si>
    <t>R</t>
  </si>
  <si>
    <t>l</t>
  </si>
  <si>
    <t>length of Nichrome wire</t>
  </si>
  <si>
    <t>A</t>
  </si>
  <si>
    <t>d</t>
  </si>
  <si>
    <t>diameter of Nichrome wire</t>
  </si>
  <si>
    <t>m</t>
  </si>
  <si>
    <t>alpha</t>
  </si>
  <si>
    <t>temperature coefficient of Nichrome</t>
  </si>
  <si>
    <t>Rref</t>
  </si>
  <si>
    <t>Cross sectional area of wire</t>
  </si>
  <si>
    <t>m^2</t>
  </si>
  <si>
    <t>Conductivity of Nichrome</t>
  </si>
  <si>
    <t>Nichrome Resistance at toom temperature</t>
  </si>
  <si>
    <t>Tref</t>
  </si>
  <si>
    <t>Room temperature</t>
  </si>
  <si>
    <t>Ω</t>
  </si>
  <si>
    <r>
      <t>T</t>
    </r>
    <r>
      <rPr>
        <vertAlign val="subscript"/>
        <sz val="11"/>
        <color theme="1"/>
        <rFont val="Calibri"/>
        <family val="2"/>
        <scheme val="minor"/>
      </rPr>
      <t>HOT</t>
    </r>
  </si>
  <si>
    <t>Temperature the Nichrome gets to</t>
  </si>
  <si>
    <r>
      <t>R</t>
    </r>
    <r>
      <rPr>
        <vertAlign val="subscript"/>
        <sz val="11"/>
        <color theme="1"/>
        <rFont val="Calibri"/>
        <family val="2"/>
        <scheme val="minor"/>
      </rPr>
      <t>HOT</t>
    </r>
  </si>
  <si>
    <t>Resistance of the Nichrome at temperature</t>
  </si>
  <si>
    <t>P</t>
  </si>
  <si>
    <t>Power Needed to heat element</t>
  </si>
  <si>
    <t>W</t>
  </si>
  <si>
    <t>Thermal resistance of wire</t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</si>
  <si>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</si>
  <si>
    <t>°C/W</t>
  </si>
  <si>
    <t>I</t>
  </si>
  <si>
    <t>Current needed to heat element</t>
  </si>
</sst>
</file>

<file path=xl/styles.xml><?xml version="1.0" encoding="utf-8"?>
<styleSheet xmlns="http://schemas.openxmlformats.org/spreadsheetml/2006/main">
  <numFmts count="1">
    <numFmt numFmtId="164" formatCode="0.0000"/>
  </numFmts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5A3696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1" fontId="0" fillId="0" borderId="0" xfId="0" applyNumberFormat="1"/>
    <xf numFmtId="0" fontId="3" fillId="2" borderId="2" xfId="0" applyFont="1" applyFill="1" applyBorder="1" applyAlignment="1">
      <alignment wrapText="1"/>
    </xf>
    <xf numFmtId="0" fontId="5" fillId="0" borderId="0" xfId="0" applyFont="1"/>
    <xf numFmtId="10" fontId="3" fillId="2" borderId="1" xfId="0" applyNumberFormat="1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0" borderId="0" xfId="0" applyNumberFormat="1"/>
    <xf numFmtId="48" fontId="0" fillId="0" borderId="0" xfId="0" applyNumberFormat="1"/>
    <xf numFmtId="0" fontId="4" fillId="2" borderId="3" xfId="1" applyFill="1" applyBorder="1" applyAlignment="1" applyProtection="1">
      <alignment horizontal="lef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smoothMarker"/>
        <c:ser>
          <c:idx val="0"/>
          <c:order val="0"/>
          <c:tx>
            <c:strRef>
              <c:f>Sheet1!$C$2</c:f>
              <c:strCache>
                <c:ptCount val="1"/>
                <c:pt idx="0">
                  <c:v>204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0.128</c:v>
                </c:pt>
                <c:pt idx="1">
                  <c:v>0.10199999999999999</c:v>
                </c:pt>
                <c:pt idx="2">
                  <c:v>8.1000000000000003E-2</c:v>
                </c:pt>
                <c:pt idx="3">
                  <c:v>2.53E-2</c:v>
                </c:pt>
                <c:pt idx="4">
                  <c:v>8.0000000000000002E-3</c:v>
                </c:pt>
                <c:pt idx="5">
                  <c:v>3.0999999999999999E-3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22.4</c:v>
                </c:pt>
                <c:pt idx="1">
                  <c:v>16.2</c:v>
                </c:pt>
                <c:pt idx="2">
                  <c:v>11.6</c:v>
                </c:pt>
                <c:pt idx="3">
                  <c:v>2.9</c:v>
                </c:pt>
                <c:pt idx="4">
                  <c:v>0.68</c:v>
                </c:pt>
                <c:pt idx="5">
                  <c:v>0.24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538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0.128</c:v>
                </c:pt>
                <c:pt idx="1">
                  <c:v>0.10199999999999999</c:v>
                </c:pt>
                <c:pt idx="2">
                  <c:v>8.1000000000000003E-2</c:v>
                </c:pt>
                <c:pt idx="3">
                  <c:v>2.53E-2</c:v>
                </c:pt>
                <c:pt idx="4">
                  <c:v>8.0000000000000002E-3</c:v>
                </c:pt>
                <c:pt idx="5">
                  <c:v>3.0999999999999999E-3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52</c:v>
                </c:pt>
                <c:pt idx="1">
                  <c:v>37.5</c:v>
                </c:pt>
                <c:pt idx="2">
                  <c:v>26.5</c:v>
                </c:pt>
                <c:pt idx="3">
                  <c:v>5.6</c:v>
                </c:pt>
                <c:pt idx="4">
                  <c:v>1.36</c:v>
                </c:pt>
                <c:pt idx="5">
                  <c:v>0.43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1093</c:v>
                </c:pt>
              </c:strCache>
            </c:strRef>
          </c:tx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Sheet1!$B$3:$B$8</c:f>
              <c:numCache>
                <c:formatCode>General</c:formatCode>
                <c:ptCount val="6"/>
                <c:pt idx="0">
                  <c:v>0.128</c:v>
                </c:pt>
                <c:pt idx="1">
                  <c:v>0.10199999999999999</c:v>
                </c:pt>
                <c:pt idx="2">
                  <c:v>8.1000000000000003E-2</c:v>
                </c:pt>
                <c:pt idx="3">
                  <c:v>2.53E-2</c:v>
                </c:pt>
                <c:pt idx="4">
                  <c:v>8.0000000000000002E-3</c:v>
                </c:pt>
                <c:pt idx="5">
                  <c:v>3.0999999999999999E-3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128</c:v>
                </c:pt>
                <c:pt idx="1">
                  <c:v>92</c:v>
                </c:pt>
                <c:pt idx="2">
                  <c:v>65</c:v>
                </c:pt>
                <c:pt idx="3">
                  <c:v>12.5</c:v>
                </c:pt>
                <c:pt idx="4">
                  <c:v>2.76</c:v>
                </c:pt>
                <c:pt idx="5">
                  <c:v>0.79</c:v>
                </c:pt>
              </c:numCache>
            </c:numRef>
          </c:yVal>
          <c:smooth val="1"/>
        </c:ser>
        <c:axId val="105922560"/>
        <c:axId val="105924096"/>
      </c:scatterChart>
      <c:valAx>
        <c:axId val="105922560"/>
        <c:scaling>
          <c:orientation val="minMax"/>
        </c:scaling>
        <c:axPos val="b"/>
        <c:numFmt formatCode="General" sourceLinked="1"/>
        <c:tickLblPos val="nextTo"/>
        <c:crossAx val="105924096"/>
        <c:crosses val="autoZero"/>
        <c:crossBetween val="midCat"/>
      </c:valAx>
      <c:valAx>
        <c:axId val="105924096"/>
        <c:scaling>
          <c:orientation val="minMax"/>
        </c:scaling>
        <c:axPos val="l"/>
        <c:majorGridlines/>
        <c:numFmt formatCode="General" sourceLinked="1"/>
        <c:tickLblPos val="nextTo"/>
        <c:crossAx val="1059225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200024</xdr:rowOff>
    </xdr:from>
    <xdr:to>
      <xdr:col>17</xdr:col>
      <xdr:colOff>66674</xdr:colOff>
      <xdr:row>22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k.com/wiki/American_wire_gauge?qsrc=304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RowHeight="15"/>
  <sheetData>
    <row r="1" spans="1:6" ht="15.75" thickBot="1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6" ht="15.75" thickBot="1">
      <c r="C2" s="5">
        <f>(5/9)*(400-32)</f>
        <v>204.44444444444446</v>
      </c>
      <c r="D2" s="5">
        <f>(5/9)*(1000-32)</f>
        <v>537.77777777777783</v>
      </c>
      <c r="E2" s="5">
        <f>(5/9)*(2000-32)</f>
        <v>1093.3333333333335</v>
      </c>
      <c r="F2">
        <v>538</v>
      </c>
    </row>
    <row r="3" spans="1:6" ht="15.75" thickBot="1">
      <c r="A3" s="4">
        <v>8</v>
      </c>
      <c r="B3" s="4">
        <v>0.128</v>
      </c>
      <c r="C3" s="4">
        <v>22.4</v>
      </c>
      <c r="D3" s="4">
        <v>52</v>
      </c>
      <c r="E3" s="4">
        <v>128</v>
      </c>
      <c r="F3">
        <f>1641.1*B3^2+200.09*B3-0.337</f>
        <v>52.162302400000002</v>
      </c>
    </row>
    <row r="4" spans="1:6" ht="15.75" thickBot="1">
      <c r="A4" s="4">
        <v>10</v>
      </c>
      <c r="B4" s="4">
        <v>0.10199999999999999</v>
      </c>
      <c r="C4" s="4">
        <v>16.2</v>
      </c>
      <c r="D4" s="4">
        <v>37.5</v>
      </c>
      <c r="E4" s="4">
        <v>92</v>
      </c>
      <c r="F4">
        <f t="shared" ref="F4:F9" si="0">1641.1*B4^2+200.09*B4-0.337</f>
        <v>37.146184399999996</v>
      </c>
    </row>
    <row r="5" spans="1:6" ht="15.75" thickBot="1">
      <c r="A5" s="4">
        <v>12</v>
      </c>
      <c r="B5" s="4">
        <v>8.1000000000000003E-2</v>
      </c>
      <c r="C5" s="4">
        <v>11.6</v>
      </c>
      <c r="D5" s="4">
        <v>26.5</v>
      </c>
      <c r="E5" s="4">
        <v>65</v>
      </c>
      <c r="F5">
        <f t="shared" si="0"/>
        <v>26.637547100000003</v>
      </c>
    </row>
    <row r="6" spans="1:6" ht="15.75" thickBot="1">
      <c r="A6" s="4">
        <v>22</v>
      </c>
      <c r="B6" s="4">
        <v>2.53E-2</v>
      </c>
      <c r="C6" s="4">
        <v>2.9</v>
      </c>
      <c r="D6" s="4">
        <v>5.6</v>
      </c>
      <c r="E6" s="4">
        <v>12.5</v>
      </c>
      <c r="F6">
        <f t="shared" si="0"/>
        <v>5.7757286990000001</v>
      </c>
    </row>
    <row r="7" spans="1:6" ht="15.75" thickBot="1">
      <c r="A7" s="4">
        <v>32</v>
      </c>
      <c r="B7" s="4">
        <v>8.0000000000000002E-3</v>
      </c>
      <c r="C7" s="4">
        <v>0.68</v>
      </c>
      <c r="D7" s="4">
        <v>1.36</v>
      </c>
      <c r="E7" s="4">
        <v>2.76</v>
      </c>
      <c r="F7">
        <f t="shared" si="0"/>
        <v>1.3687504000000001</v>
      </c>
    </row>
    <row r="8" spans="1:6" ht="15.75" thickBot="1">
      <c r="A8" s="4">
        <v>40</v>
      </c>
      <c r="B8" s="4">
        <v>3.0999999999999999E-3</v>
      </c>
      <c r="C8" s="4">
        <v>0.24</v>
      </c>
      <c r="D8" s="4">
        <v>0.43</v>
      </c>
      <c r="E8" s="4">
        <v>0.79</v>
      </c>
      <c r="F8">
        <f t="shared" si="0"/>
        <v>0.29904997100000003</v>
      </c>
    </row>
    <row r="9" spans="1:6">
      <c r="B9" s="6">
        <v>1.4E-2</v>
      </c>
      <c r="F9">
        <f t="shared" si="0"/>
        <v>2.7859156</v>
      </c>
    </row>
  </sheetData>
  <hyperlinks>
    <hyperlink ref="A1" r:id="rId1" tooltip="American wire gauge" display="http://www.ask.com/wiki/American_wire_gauge?qsrc=3044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5"/>
  <sheetData>
    <row r="1" spans="1:4" ht="15.75" thickBot="1">
      <c r="A1" s="3" t="s">
        <v>0</v>
      </c>
      <c r="B1" s="3" t="s">
        <v>5</v>
      </c>
      <c r="C1" s="3" t="s">
        <v>6</v>
      </c>
      <c r="D1" s="3" t="s">
        <v>7</v>
      </c>
    </row>
    <row r="2" spans="1:4" ht="15.75" thickBot="1">
      <c r="A2" s="4">
        <v>10</v>
      </c>
      <c r="B2" s="4">
        <v>0.10199999999999999</v>
      </c>
      <c r="C2" s="4">
        <v>6.2480000000000001E-2</v>
      </c>
      <c r="D2" s="4">
        <v>6.4879999999999993E-2</v>
      </c>
    </row>
    <row r="3" spans="1:4" ht="15.75" thickBot="1">
      <c r="A3" s="4">
        <v>12</v>
      </c>
      <c r="B3" s="4">
        <v>8.1000000000000003E-2</v>
      </c>
      <c r="C3" s="4">
        <v>9.9070000000000005E-2</v>
      </c>
      <c r="D3" s="4">
        <v>0.10290000000000001</v>
      </c>
    </row>
    <row r="4" spans="1:4" ht="15.75" thickBot="1">
      <c r="A4" s="4">
        <v>22</v>
      </c>
      <c r="B4" s="4">
        <v>2.53E-2</v>
      </c>
      <c r="C4" s="4">
        <v>1.0149999999999999</v>
      </c>
      <c r="D4" s="4">
        <v>1.0549999999999999</v>
      </c>
    </row>
    <row r="5" spans="1:4" ht="15.75" thickBot="1">
      <c r="A5" s="4">
        <v>32</v>
      </c>
      <c r="B5" s="4">
        <v>8.0000000000000002E-3</v>
      </c>
      <c r="C5" s="4">
        <v>10.16</v>
      </c>
      <c r="D5" s="4">
        <v>10.55</v>
      </c>
    </row>
    <row r="6" spans="1:4" ht="15.75" thickBot="1">
      <c r="A6" s="4">
        <v>40</v>
      </c>
      <c r="B6" s="4">
        <v>3.0999999999999999E-3</v>
      </c>
      <c r="C6" s="4">
        <v>67.64</v>
      </c>
      <c r="D6" s="4">
        <v>70.239999999999995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D20"/>
  <sheetViews>
    <sheetView tabSelected="1" workbookViewId="0">
      <selection activeCell="A7" sqref="A7"/>
    </sheetView>
  </sheetViews>
  <sheetFormatPr defaultRowHeight="15"/>
  <cols>
    <col min="1" max="1" width="13.42578125" customWidth="1"/>
  </cols>
  <sheetData>
    <row r="3" spans="1:4">
      <c r="A3" s="12">
        <v>1.5E-6</v>
      </c>
      <c r="B3" s="7" t="s">
        <v>13</v>
      </c>
      <c r="C3" t="s">
        <v>9</v>
      </c>
      <c r="D3" t="s">
        <v>32</v>
      </c>
    </row>
    <row r="4" spans="1:4" ht="18">
      <c r="A4">
        <v>11.3</v>
      </c>
      <c r="B4" t="s">
        <v>12</v>
      </c>
      <c r="C4" s="7" t="s">
        <v>8</v>
      </c>
      <c r="D4" t="s">
        <v>10</v>
      </c>
    </row>
    <row r="5" spans="1:4">
      <c r="A5">
        <v>20</v>
      </c>
      <c r="B5" s="7" t="s">
        <v>11</v>
      </c>
      <c r="C5" t="s">
        <v>34</v>
      </c>
      <c r="D5" t="s">
        <v>35</v>
      </c>
    </row>
    <row r="6" spans="1:4">
      <c r="A6" s="12">
        <v>0.02</v>
      </c>
      <c r="B6" s="7" t="s">
        <v>26</v>
      </c>
      <c r="C6" t="s">
        <v>21</v>
      </c>
      <c r="D6" t="s">
        <v>22</v>
      </c>
    </row>
    <row r="7" spans="1:4">
      <c r="A7" s="12">
        <v>3.5560000000000002E-4</v>
      </c>
      <c r="B7" t="s">
        <v>26</v>
      </c>
      <c r="C7" t="s">
        <v>24</v>
      </c>
      <c r="D7" t="s">
        <v>25</v>
      </c>
    </row>
    <row r="8" spans="1:4">
      <c r="A8" s="12">
        <f>Sheet4!E17</f>
        <v>1.2162162162162152E-4</v>
      </c>
      <c r="C8" t="s">
        <v>27</v>
      </c>
      <c r="D8" t="s">
        <v>28</v>
      </c>
    </row>
    <row r="10" spans="1:4" ht="18">
      <c r="A10" s="12">
        <f>A6/(A4*A11)</f>
        <v>17821.250148004197</v>
      </c>
      <c r="B10" t="s">
        <v>46</v>
      </c>
      <c r="C10" t="s">
        <v>45</v>
      </c>
      <c r="D10" t="s">
        <v>44</v>
      </c>
    </row>
    <row r="11" spans="1:4">
      <c r="A11" s="12">
        <f>PI()*(A7/2)^2</f>
        <v>9.9314665903109561E-8</v>
      </c>
      <c r="B11" t="s">
        <v>31</v>
      </c>
      <c r="C11" t="s">
        <v>23</v>
      </c>
      <c r="D11" t="s">
        <v>30</v>
      </c>
    </row>
    <row r="13" spans="1:4">
      <c r="A13" s="11">
        <f>A3*A6/(A11)</f>
        <v>0.30207019000867119</v>
      </c>
      <c r="B13" t="s">
        <v>36</v>
      </c>
      <c r="C13" t="s">
        <v>29</v>
      </c>
      <c r="D13" t="s">
        <v>33</v>
      </c>
    </row>
    <row r="16" spans="1:4" ht="18">
      <c r="A16">
        <v>538</v>
      </c>
      <c r="B16" s="7" t="s">
        <v>11</v>
      </c>
      <c r="C16" t="s">
        <v>37</v>
      </c>
      <c r="D16" t="s">
        <v>38</v>
      </c>
    </row>
    <row r="17" spans="1:4" ht="18">
      <c r="A17" s="12">
        <f>A13*(1+A8*(A16-A5))</f>
        <v>0.32110061197921747</v>
      </c>
      <c r="B17" t="s">
        <v>36</v>
      </c>
      <c r="C17" t="s">
        <v>39</v>
      </c>
      <c r="D17" t="s">
        <v>40</v>
      </c>
    </row>
    <row r="19" spans="1:4">
      <c r="A19" s="12">
        <f>(A16-A5)/A10</f>
        <v>2.9066423269863077E-2</v>
      </c>
      <c r="B19" t="s">
        <v>43</v>
      </c>
      <c r="C19" t="s">
        <v>41</v>
      </c>
      <c r="D19" t="s">
        <v>42</v>
      </c>
    </row>
    <row r="20" spans="1:4">
      <c r="A20" s="12">
        <f>SQRT(A19/A17)</f>
        <v>0.30086746727483171</v>
      </c>
      <c r="B20" t="s">
        <v>23</v>
      </c>
      <c r="C20" t="s">
        <v>47</v>
      </c>
      <c r="D20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opLeftCell="A2" workbookViewId="0">
      <selection activeCell="E17" sqref="E17"/>
    </sheetView>
  </sheetViews>
  <sheetFormatPr defaultRowHeight="15"/>
  <sheetData>
    <row r="1" spans="1:5" ht="15.75" thickBot="1">
      <c r="A1" s="13"/>
      <c r="B1" s="14"/>
      <c r="C1" s="14"/>
      <c r="D1" s="14"/>
    </row>
    <row r="2" spans="1:5" ht="15.75" thickBot="1">
      <c r="A2" s="3" t="s">
        <v>14</v>
      </c>
      <c r="B2" s="3" t="s">
        <v>15</v>
      </c>
      <c r="C2" s="3" t="s">
        <v>6</v>
      </c>
      <c r="D2" s="3" t="s">
        <v>7</v>
      </c>
    </row>
    <row r="3" spans="1:5" ht="15.75" thickBot="1">
      <c r="A3" s="4">
        <v>68</v>
      </c>
      <c r="B3" s="4">
        <v>20</v>
      </c>
      <c r="C3" s="4">
        <v>0</v>
      </c>
      <c r="D3" s="4">
        <v>0</v>
      </c>
    </row>
    <row r="4" spans="1:5" ht="15.75" thickBot="1">
      <c r="A4" s="4">
        <v>600</v>
      </c>
      <c r="B4" s="4">
        <v>315</v>
      </c>
      <c r="C4" s="8">
        <v>3.3000000000000002E-2</v>
      </c>
      <c r="D4" s="8">
        <v>5.1999999999999998E-2</v>
      </c>
    </row>
    <row r="5" spans="1:5" ht="15.75" thickBot="1">
      <c r="A5" s="4">
        <v>1000</v>
      </c>
      <c r="B5" s="4">
        <v>538</v>
      </c>
      <c r="C5" s="8">
        <v>6.3E-2</v>
      </c>
      <c r="D5" s="8">
        <v>8.5999999999999993E-2</v>
      </c>
    </row>
    <row r="6" spans="1:5" ht="15.75" thickBot="1">
      <c r="A6" s="4">
        <v>2000</v>
      </c>
      <c r="B6" s="4">
        <v>1093</v>
      </c>
      <c r="C6" s="8">
        <v>0.06</v>
      </c>
      <c r="D6" s="8">
        <v>0.105</v>
      </c>
    </row>
    <row r="7" spans="1:5">
      <c r="A7" s="9"/>
    </row>
    <row r="8" spans="1:5">
      <c r="A8" s="10"/>
    </row>
    <row r="14" spans="1:5">
      <c r="C14" t="s">
        <v>19</v>
      </c>
      <c r="D14" t="s">
        <v>20</v>
      </c>
      <c r="E14" t="s">
        <v>16</v>
      </c>
    </row>
    <row r="15" spans="1:5">
      <c r="B15" t="s">
        <v>18</v>
      </c>
      <c r="C15">
        <f>B3</f>
        <v>20</v>
      </c>
      <c r="D15">
        <v>1</v>
      </c>
    </row>
    <row r="16" spans="1:5">
      <c r="B16" t="s">
        <v>17</v>
      </c>
      <c r="C16">
        <f>B4</f>
        <v>315</v>
      </c>
      <c r="D16">
        <f t="shared" ref="D16:D17" si="0">$D$15*(C4+1)</f>
        <v>1.0329999999999999</v>
      </c>
      <c r="E16">
        <f>-(1-(D16/$D$15))/(C16-$C$15)</f>
        <v>1.1186440677966073E-4</v>
      </c>
    </row>
    <row r="17" spans="3:5">
      <c r="C17">
        <f t="shared" ref="C17:C18" si="1">B5</f>
        <v>538</v>
      </c>
      <c r="D17">
        <f t="shared" si="0"/>
        <v>1.0629999999999999</v>
      </c>
      <c r="E17">
        <f t="shared" ref="E17:E18" si="2">-(1-(D17/$D$15))/(C17-$C$15)</f>
        <v>1.2162162162162152E-4</v>
      </c>
    </row>
    <row r="18" spans="3:5">
      <c r="C18">
        <f t="shared" si="1"/>
        <v>1093</v>
      </c>
      <c r="D18">
        <f>$D$15*(C6+1)</f>
        <v>1.06</v>
      </c>
      <c r="E18">
        <f t="shared" si="2"/>
        <v>5.5917986952469763E-5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Cochrane</dc:creator>
  <cp:lastModifiedBy>Matthew Cochrane</cp:lastModifiedBy>
  <dcterms:created xsi:type="dcterms:W3CDTF">2012-07-02T13:05:30Z</dcterms:created>
  <dcterms:modified xsi:type="dcterms:W3CDTF">2012-07-12T00:38:48Z</dcterms:modified>
</cp:coreProperties>
</file>