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yoceragp-my.sharepoint.com/personal/masakazu_nishi_zs_kyocera_jp/Documents/電力計設置/"/>
    </mc:Choice>
  </mc:AlternateContent>
  <xr:revisionPtr revIDLastSave="503" documentId="8_{5E3D605C-6C74-429D-8839-182839EEC3BE}" xr6:coauthVersionLast="47" xr6:coauthVersionMax="47" xr10:uidLastSave="{1FB43060-ACBA-4105-8C19-0271E54BA548}"/>
  <bookViews>
    <workbookView xWindow="28695" yWindow="0" windowWidth="29010" windowHeight="31785" firstSheet="8" activeTab="11" xr2:uid="{ECCDC3D8-7139-4A8E-9D26-921ACA11007A}"/>
  </bookViews>
  <sheets>
    <sheet name="概算の概算" sheetId="1" r:id="rId1"/>
    <sheet name="【没】OMROMロガーVer." sheetId="3" r:id="rId2"/>
    <sheet name="M5StackVer." sheetId="4" r:id="rId3"/>
    <sheet name="M5StackVer.プレゼン用" sheetId="5" r:id="rId4"/>
    <sheet name="メッシュWiFi整備" sheetId="11" r:id="rId5"/>
    <sheet name="東近江工具電気代" sheetId="2" r:id="rId6"/>
    <sheet name="M5StackVer. (共通)" sheetId="6" r:id="rId7"/>
    <sheet name="M5StackVer. (ホルダ)" sheetId="7" r:id="rId8"/>
    <sheet name="M5StackVer. (CBN)" sheetId="8" r:id="rId9"/>
    <sheet name="M5StackVer. (RT)" sheetId="9" r:id="rId10"/>
    <sheet name="案1_30A以上＆主幹" sheetId="12" r:id="rId11"/>
    <sheet name="案2_トップレイヤーのみ" sheetId="13" r:id="rId1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3" l="1"/>
  <c r="K31" i="13"/>
  <c r="K27" i="13"/>
  <c r="F7" i="13"/>
  <c r="B31" i="13"/>
  <c r="F31" i="13" s="1"/>
  <c r="B30" i="13"/>
  <c r="F30" i="13" s="1"/>
  <c r="B29" i="13"/>
  <c r="B28" i="13"/>
  <c r="F28" i="13" s="1"/>
  <c r="B27" i="13"/>
  <c r="F27" i="13" s="1"/>
  <c r="F19" i="13"/>
  <c r="B14" i="13"/>
  <c r="F14" i="13" s="1"/>
  <c r="F29" i="13"/>
  <c r="F26" i="13"/>
  <c r="F25" i="13"/>
  <c r="F24" i="13"/>
  <c r="F23" i="13"/>
  <c r="F22" i="13"/>
  <c r="F21" i="13"/>
  <c r="F20" i="13"/>
  <c r="F18" i="13"/>
  <c r="F17" i="13"/>
  <c r="F16" i="13"/>
  <c r="F15" i="13"/>
  <c r="F13" i="13"/>
  <c r="F11" i="13"/>
  <c r="F10" i="13"/>
  <c r="F9" i="13"/>
  <c r="F8" i="13"/>
  <c r="H30" i="12"/>
  <c r="H26" i="12"/>
  <c r="B28" i="12"/>
  <c r="F28" i="12" s="1"/>
  <c r="F26" i="12"/>
  <c r="B30" i="12"/>
  <c r="F30" i="12" s="1"/>
  <c r="B29" i="12"/>
  <c r="F29" i="12" s="1"/>
  <c r="B27" i="12"/>
  <c r="F27" i="12" s="1"/>
  <c r="B13" i="12"/>
  <c r="F21" i="12"/>
  <c r="F22" i="12"/>
  <c r="F23" i="12"/>
  <c r="F24" i="12"/>
  <c r="F20" i="12"/>
  <c r="F25" i="12"/>
  <c r="F19" i="12"/>
  <c r="F17" i="12"/>
  <c r="F16" i="12"/>
  <c r="F15" i="12"/>
  <c r="F14" i="12"/>
  <c r="F12" i="12"/>
  <c r="F11" i="12"/>
  <c r="F10" i="12"/>
  <c r="F9" i="12"/>
  <c r="F8" i="12"/>
  <c r="F7" i="12"/>
  <c r="F18" i="12"/>
  <c r="D8" i="11"/>
  <c r="C8" i="11"/>
  <c r="B8" i="11"/>
  <c r="D7" i="11"/>
  <c r="D6" i="11"/>
  <c r="D5" i="11"/>
  <c r="D4" i="11"/>
  <c r="D3" i="11"/>
  <c r="E7" i="11" s="1"/>
  <c r="F12" i="13" l="1"/>
  <c r="F32" i="13" s="1"/>
  <c r="H31" i="13"/>
  <c r="F13" i="12"/>
  <c r="F6" i="12"/>
  <c r="H26" i="9"/>
  <c r="F23" i="9"/>
  <c r="F22" i="9"/>
  <c r="F21" i="9"/>
  <c r="F20" i="9"/>
  <c r="F19" i="9"/>
  <c r="F18" i="9"/>
  <c r="F17" i="9"/>
  <c r="F15" i="9"/>
  <c r="F14" i="9"/>
  <c r="F13" i="9"/>
  <c r="F12" i="9"/>
  <c r="F10" i="9"/>
  <c r="F9" i="9"/>
  <c r="F8" i="9"/>
  <c r="F7" i="9"/>
  <c r="B6" i="9"/>
  <c r="F6" i="9" s="1"/>
  <c r="F5" i="9"/>
  <c r="B4" i="9"/>
  <c r="F4" i="9" s="1"/>
  <c r="B6" i="6"/>
  <c r="B11" i="6" s="1"/>
  <c r="F11" i="6" s="1"/>
  <c r="B6" i="7"/>
  <c r="F6" i="7" s="1"/>
  <c r="B6" i="8"/>
  <c r="B11" i="8" s="1"/>
  <c r="F11" i="8" s="1"/>
  <c r="F23" i="8"/>
  <c r="F22" i="8"/>
  <c r="F21" i="8"/>
  <c r="F20" i="8"/>
  <c r="F19" i="8"/>
  <c r="F18" i="8"/>
  <c r="F17" i="8"/>
  <c r="F15" i="8"/>
  <c r="F14" i="8"/>
  <c r="F13" i="8"/>
  <c r="F12" i="8"/>
  <c r="F10" i="8"/>
  <c r="F9" i="8"/>
  <c r="F8" i="8"/>
  <c r="F7" i="8"/>
  <c r="F5" i="8"/>
  <c r="B4" i="8"/>
  <c r="B16" i="8" s="1"/>
  <c r="F16" i="8" s="1"/>
  <c r="F23" i="7"/>
  <c r="F22" i="7"/>
  <c r="F21" i="7"/>
  <c r="F20" i="7"/>
  <c r="F19" i="7"/>
  <c r="F18" i="7"/>
  <c r="F17" i="7"/>
  <c r="F15" i="7"/>
  <c r="F14" i="7"/>
  <c r="F13" i="7"/>
  <c r="F12" i="7"/>
  <c r="F10" i="7"/>
  <c r="F9" i="7"/>
  <c r="F8" i="7"/>
  <c r="F7" i="7"/>
  <c r="F5" i="7"/>
  <c r="B4" i="7"/>
  <c r="F4" i="7" s="1"/>
  <c r="F8" i="6"/>
  <c r="B4" i="6"/>
  <c r="F4" i="6" s="1"/>
  <c r="F23" i="6"/>
  <c r="F22" i="6"/>
  <c r="F21" i="6"/>
  <c r="F20" i="6"/>
  <c r="F19" i="6"/>
  <c r="F18" i="6"/>
  <c r="F17" i="6"/>
  <c r="F15" i="6"/>
  <c r="F14" i="6"/>
  <c r="F13" i="6"/>
  <c r="F12" i="6"/>
  <c r="F10" i="6"/>
  <c r="F9" i="6"/>
  <c r="F7" i="6"/>
  <c r="F5" i="6"/>
  <c r="F22" i="4"/>
  <c r="F12" i="4"/>
  <c r="F11" i="4"/>
  <c r="F9" i="4"/>
  <c r="F14" i="4"/>
  <c r="F13" i="4"/>
  <c r="F8" i="4"/>
  <c r="F7" i="4"/>
  <c r="F3" i="4"/>
  <c r="E11" i="5"/>
  <c r="E10" i="5"/>
  <c r="E9" i="5"/>
  <c r="E8" i="5"/>
  <c r="E7" i="5"/>
  <c r="E6" i="5"/>
  <c r="E5" i="5"/>
  <c r="B4" i="5"/>
  <c r="E4" i="5" s="1"/>
  <c r="E3" i="5"/>
  <c r="F21" i="4"/>
  <c r="F20" i="4"/>
  <c r="F19" i="4"/>
  <c r="F18" i="4"/>
  <c r="F17" i="4"/>
  <c r="B3" i="2"/>
  <c r="F16" i="4"/>
  <c r="F15" i="4"/>
  <c r="E4" i="3"/>
  <c r="E5" i="3"/>
  <c r="E6" i="3"/>
  <c r="E7" i="3" s="1"/>
  <c r="E3" i="3"/>
  <c r="B4" i="3"/>
  <c r="B8" i="1"/>
  <c r="D1" i="1"/>
  <c r="B7" i="1"/>
  <c r="B4" i="1"/>
  <c r="B5" i="1"/>
  <c r="H27" i="13" l="1"/>
  <c r="F31" i="12"/>
  <c r="F6" i="8"/>
  <c r="B11" i="7"/>
  <c r="F11" i="7" s="1"/>
  <c r="F6" i="6"/>
  <c r="B16" i="6"/>
  <c r="F16" i="6" s="1"/>
  <c r="B16" i="9"/>
  <c r="F16" i="9" s="1"/>
  <c r="B11" i="9"/>
  <c r="F11" i="9" s="1"/>
  <c r="F24" i="9" s="1"/>
  <c r="F4" i="8"/>
  <c r="F24" i="8" s="1"/>
  <c r="B16" i="7"/>
  <c r="F16" i="7" s="1"/>
  <c r="F24" i="6"/>
  <c r="F10" i="4"/>
  <c r="F5" i="4"/>
  <c r="F4" i="4"/>
  <c r="F6" i="4"/>
  <c r="E12" i="5"/>
  <c r="B7" i="2" s="1"/>
  <c r="F24" i="7" l="1"/>
  <c r="F23" i="4"/>
</calcChain>
</file>

<file path=xl/sharedStrings.xml><?xml version="1.0" encoding="utf-8"?>
<sst xmlns="http://schemas.openxmlformats.org/spreadsheetml/2006/main" count="577" uniqueCount="93">
  <si>
    <t>電力計</t>
    <rPh sb="0" eb="3">
      <t>デンリョクケイ</t>
    </rPh>
    <phoneticPr fontId="1"/>
  </si>
  <si>
    <t>電力計単価</t>
    <rPh sb="0" eb="3">
      <t>デンリョクケイ</t>
    </rPh>
    <rPh sb="3" eb="5">
      <t>タンカ</t>
    </rPh>
    <phoneticPr fontId="1"/>
  </si>
  <si>
    <t>CTセンサ</t>
    <phoneticPr fontId="1"/>
  </si>
  <si>
    <t>CTセンサ単価</t>
    <rPh sb="5" eb="7">
      <t>タンカ</t>
    </rPh>
    <phoneticPr fontId="1"/>
  </si>
  <si>
    <t>設備数</t>
    <rPh sb="0" eb="3">
      <t>セツビスウ</t>
    </rPh>
    <phoneticPr fontId="1"/>
  </si>
  <si>
    <t>電力盤数</t>
    <rPh sb="0" eb="3">
      <t>デンリョクバン</t>
    </rPh>
    <rPh sb="3" eb="4">
      <t>スウ</t>
    </rPh>
    <phoneticPr fontId="1"/>
  </si>
  <si>
    <t>工具年間電気代</t>
    <rPh sb="0" eb="2">
      <t>コウグ</t>
    </rPh>
    <rPh sb="2" eb="4">
      <t>ネンカン</t>
    </rPh>
    <rPh sb="4" eb="7">
      <t>デンキダイ</t>
    </rPh>
    <phoneticPr fontId="1"/>
  </si>
  <si>
    <t>東近江工具設備数</t>
    <rPh sb="0" eb="5">
      <t>ヒガシオウミコウグ</t>
    </rPh>
    <rPh sb="5" eb="8">
      <t>セツビスウ</t>
    </rPh>
    <phoneticPr fontId="1"/>
  </si>
  <si>
    <t>単価</t>
    <rPh sb="0" eb="2">
      <t>タンカ</t>
    </rPh>
    <phoneticPr fontId="1"/>
  </si>
  <si>
    <t>クランプセンサー</t>
    <phoneticPr fontId="1"/>
  </si>
  <si>
    <t>PC(IoT Door)</t>
    <phoneticPr fontId="1"/>
  </si>
  <si>
    <t>数量</t>
    <rPh sb="0" eb="2">
      <t>スウリョウ</t>
    </rPh>
    <phoneticPr fontId="1"/>
  </si>
  <si>
    <t>型番</t>
    <rPh sb="0" eb="2">
      <t>カタバン</t>
    </rPh>
    <phoneticPr fontId="1"/>
  </si>
  <si>
    <t>KM-D1</t>
    <phoneticPr fontId="1"/>
  </si>
  <si>
    <t>KM-N1</t>
    <phoneticPr fontId="1"/>
  </si>
  <si>
    <t>AIMEE</t>
    <phoneticPr fontId="1"/>
  </si>
  <si>
    <t>KM-NCT-100A</t>
    <phoneticPr fontId="1"/>
  </si>
  <si>
    <t>計</t>
    <rPh sb="0" eb="1">
      <t>ケイ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</si>
  <si>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</si>
  <si>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</si>
  <si>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設備1台に対して2個</t>
    <rPh sb="0" eb="2">
      <t>セツビ</t>
    </rPh>
    <rPh sb="3" eb="4">
      <t>ダイ</t>
    </rPh>
    <rPh sb="5" eb="6">
      <t>タイ</t>
    </rPh>
    <rPh sb="9" eb="10">
      <t>コ</t>
    </rPh>
    <phoneticPr fontId="1"/>
  </si>
  <si>
    <t>電力計1台で設備2台計測</t>
    <rPh sb="0" eb="3">
      <t>デンリョクケイ</t>
    </rPh>
    <rPh sb="4" eb="5">
      <t>ダイ</t>
    </rPh>
    <rPh sb="6" eb="8">
      <t>セツビ</t>
    </rPh>
    <rPh sb="9" eb="10">
      <t>ダイ</t>
    </rPh>
    <rPh sb="10" eb="12">
      <t>ケイソク</t>
    </rPh>
    <phoneticPr fontId="1"/>
  </si>
  <si>
    <t>フロアごと1台</t>
    <rPh sb="6" eb="7">
      <t>ダイ</t>
    </rPh>
    <phoneticPr fontId="1"/>
  </si>
  <si>
    <t>ロガー＆上位通信</t>
    <rPh sb="4" eb="8">
      <t>ジョウイツウシン</t>
    </rPh>
    <phoneticPr fontId="1"/>
  </si>
  <si>
    <t>下位にKM-N1 15個接続可能（物理的にMaxまで繋がらないのでは？10個で想定）</t>
    <rPh sb="0" eb="2">
      <t>カイ</t>
    </rPh>
    <rPh sb="11" eb="12">
      <t>コ</t>
    </rPh>
    <rPh sb="12" eb="16">
      <t>セツゾクカノウ</t>
    </rPh>
    <rPh sb="17" eb="20">
      <t>ブツリテキ</t>
    </rPh>
    <rPh sb="26" eb="27">
      <t>ツナ</t>
    </rPh>
    <rPh sb="37" eb="38">
      <t>コ</t>
    </rPh>
    <rPh sb="39" eb="41">
      <t>ソウテイ</t>
    </rPh>
    <phoneticPr fontId="1"/>
  </si>
  <si>
    <t>上位通信</t>
    <rPh sb="0" eb="2">
      <t>ジョウイ</t>
    </rPh>
    <rPh sb="2" eb="4">
      <t>ツウシン</t>
    </rPh>
    <phoneticPr fontId="1"/>
  </si>
  <si>
    <t>M5Stackマイコン</t>
    <phoneticPr fontId="1"/>
  </si>
  <si>
    <t>電力計10台ごと？</t>
    <rPh sb="0" eb="3">
      <t>デンリョクケイ</t>
    </rPh>
    <rPh sb="5" eb="6">
      <t>ダイ</t>
    </rPh>
    <phoneticPr fontId="1"/>
  </si>
  <si>
    <t>電気使用量削減見込み</t>
    <rPh sb="0" eb="5">
      <t>デンキシヨウリョウ</t>
    </rPh>
    <rPh sb="5" eb="7">
      <t>サクゲン</t>
    </rPh>
    <rPh sb="7" eb="9">
      <t>ミコ</t>
    </rPh>
    <phoneticPr fontId="1"/>
  </si>
  <si>
    <t>電気代削減見込み</t>
    <rPh sb="0" eb="3">
      <t>デンキダイ</t>
    </rPh>
    <rPh sb="3" eb="5">
      <t>サクゲン</t>
    </rPh>
    <rPh sb="5" eb="7">
      <t>ミコ</t>
    </rPh>
    <phoneticPr fontId="1"/>
  </si>
  <si>
    <t>無線LAN親機</t>
    <rPh sb="0" eb="2">
      <t>ムセン</t>
    </rPh>
    <rPh sb="5" eb="7">
      <t>オヤキ</t>
    </rPh>
    <phoneticPr fontId="1"/>
  </si>
  <si>
    <t>ハブ</t>
    <phoneticPr fontId="1"/>
  </si>
  <si>
    <t>LANケーブル20m</t>
    <phoneticPr fontId="1"/>
  </si>
  <si>
    <t>LANケーブル10m</t>
    <phoneticPr fontId="1"/>
  </si>
  <si>
    <t>100V電源整備</t>
    <rPh sb="4" eb="6">
      <t>デンゲン</t>
    </rPh>
    <rPh sb="6" eb="8">
      <t>セイビ</t>
    </rPh>
    <phoneticPr fontId="1"/>
  </si>
  <si>
    <t>フロアごとにPC？</t>
    <phoneticPr fontId="1"/>
  </si>
  <si>
    <t>メーカー</t>
    <phoneticPr fontId="1"/>
  </si>
  <si>
    <t>OMRON</t>
    <phoneticPr fontId="1"/>
  </si>
  <si>
    <t>KM-N1-FLK</t>
    <phoneticPr fontId="1"/>
  </si>
  <si>
    <t>CT10回路分に対して1台</t>
    <rPh sb="4" eb="7">
      <t>カイロブン</t>
    </rPh>
    <rPh sb="8" eb="9">
      <t>タイ</t>
    </rPh>
    <rPh sb="12" eb="13">
      <t>ダイ</t>
    </rPh>
    <phoneticPr fontId="1"/>
  </si>
  <si>
    <t>電力計1台で3相設備2台計測</t>
    <rPh sb="0" eb="3">
      <t>デンリョクケイ</t>
    </rPh>
    <rPh sb="4" eb="5">
      <t>ダイ</t>
    </rPh>
    <rPh sb="7" eb="8">
      <t>ソウ</t>
    </rPh>
    <rPh sb="8" eb="10">
      <t>セツビ</t>
    </rPh>
    <rPh sb="11" eb="12">
      <t>ダイ</t>
    </rPh>
    <rPh sb="12" eb="14">
      <t>ケイソク</t>
    </rPh>
    <phoneticPr fontId="1"/>
  </si>
  <si>
    <t>3相設備1台に対して2個</t>
    <rPh sb="1" eb="2">
      <t>ソウ</t>
    </rPh>
    <rPh sb="2" eb="4">
      <t>セツビ</t>
    </rPh>
    <rPh sb="5" eb="6">
      <t>ダイ</t>
    </rPh>
    <rPh sb="7" eb="8">
      <t>タイ</t>
    </rPh>
    <rPh sb="11" eb="12">
      <t>コ</t>
    </rPh>
    <phoneticPr fontId="1"/>
  </si>
  <si>
    <t>M-NCT-5A/50A</t>
    <phoneticPr fontId="1"/>
  </si>
  <si>
    <t>KM-NCT-225A</t>
    <phoneticPr fontId="1"/>
  </si>
  <si>
    <t>KM-NCT-400A</t>
    <phoneticPr fontId="1"/>
  </si>
  <si>
    <t>KM-NCT-600A</t>
    <phoneticPr fontId="1"/>
  </si>
  <si>
    <t>専用CTケーブル</t>
    <rPh sb="0" eb="2">
      <t>センヨウ</t>
    </rPh>
    <phoneticPr fontId="1"/>
  </si>
  <si>
    <t>KM-NCB-1M</t>
    <phoneticPr fontId="1"/>
  </si>
  <si>
    <t>KM-NCB-3M</t>
    <phoneticPr fontId="1"/>
  </si>
  <si>
    <t>KM-NCB-5M</t>
    <phoneticPr fontId="1"/>
  </si>
  <si>
    <t>KM-NCB-10M</t>
    <phoneticPr fontId="1"/>
  </si>
  <si>
    <t>KM-NCB-20M</t>
    <phoneticPr fontId="1"/>
  </si>
  <si>
    <t>KM-NCB-30M</t>
    <phoneticPr fontId="1"/>
  </si>
  <si>
    <t>防水・防塵 開閉式プラボックス</t>
    <phoneticPr fontId="1"/>
  </si>
  <si>
    <t>BCAP405016</t>
    <phoneticPr fontId="1"/>
  </si>
  <si>
    <t>TAKACHI</t>
    <phoneticPr fontId="1"/>
  </si>
  <si>
    <t>tp-link</t>
  </si>
  <si>
    <t>Archer AX1800</t>
    <phoneticPr fontId="1"/>
  </si>
  <si>
    <t>3-3 1F</t>
    <phoneticPr fontId="1"/>
  </si>
  <si>
    <t>台数</t>
    <rPh sb="0" eb="2">
      <t>ダイスウ</t>
    </rPh>
    <phoneticPr fontId="1"/>
  </si>
  <si>
    <t>場所</t>
    <rPh sb="0" eb="2">
      <t>バショ</t>
    </rPh>
    <phoneticPr fontId="1"/>
  </si>
  <si>
    <t>小計</t>
    <rPh sb="0" eb="2">
      <t>ショウケイ</t>
    </rPh>
    <phoneticPr fontId="1"/>
  </si>
  <si>
    <t>3-3 2F</t>
    <phoneticPr fontId="1"/>
  </si>
  <si>
    <t>3-3 3F</t>
    <phoneticPr fontId="1"/>
  </si>
  <si>
    <t>3-3 4F</t>
  </si>
  <si>
    <t>1-1 1F</t>
    <phoneticPr fontId="1"/>
  </si>
  <si>
    <t>配線カバー?</t>
    <rPh sb="0" eb="2">
      <t>ハイセン</t>
    </rPh>
    <phoneticPr fontId="1"/>
  </si>
  <si>
    <t>東近江工具全ブレーカ数</t>
    <rPh sb="0" eb="3">
      <t>ヒガシオウミ</t>
    </rPh>
    <rPh sb="3" eb="5">
      <t>コウグ</t>
    </rPh>
    <rPh sb="5" eb="6">
      <t>ゼン</t>
    </rPh>
    <rPh sb="10" eb="11">
      <t>スウ</t>
    </rPh>
    <phoneticPr fontId="1"/>
  </si>
  <si>
    <t>計測対象ブレーカ数</t>
    <rPh sb="0" eb="4">
      <t>ケイソクタイショウ</t>
    </rPh>
    <rPh sb="8" eb="9">
      <t>スウ</t>
    </rPh>
    <phoneticPr fontId="1"/>
  </si>
  <si>
    <t>無線LAN親機 3-3 1F</t>
    <phoneticPr fontId="1"/>
  </si>
  <si>
    <t>無線LAN親機 3-3 2F</t>
    <phoneticPr fontId="1"/>
  </si>
  <si>
    <t>無線LAN親機 3-3 3F</t>
    <phoneticPr fontId="1"/>
  </si>
  <si>
    <t>無線LAN親機 3-3 4F</t>
    <phoneticPr fontId="1"/>
  </si>
  <si>
    <t>無線LAN親機 1-1 1F</t>
    <phoneticPr fontId="1"/>
  </si>
  <si>
    <t>Archer AX1801</t>
  </si>
  <si>
    <t>Archer AX1802</t>
  </si>
  <si>
    <t>Archer AX1803</t>
  </si>
  <si>
    <t>Archer AX1804</t>
  </si>
  <si>
    <t>配線カバー2m</t>
    <rPh sb="0" eb="2">
      <t>ハイセン</t>
    </rPh>
    <phoneticPr fontId="1"/>
  </si>
  <si>
    <t>M5Stack</t>
    <phoneticPr fontId="1"/>
  </si>
  <si>
    <t>AtomS3</t>
    <phoneticPr fontId="1"/>
  </si>
  <si>
    <t>東近江工具配電盤数</t>
    <rPh sb="0" eb="5">
      <t>ヒガシオウミコウグ</t>
    </rPh>
    <rPh sb="5" eb="8">
      <t>ハイデンバン</t>
    </rPh>
    <rPh sb="8" eb="9">
      <t>スウ</t>
    </rPh>
    <phoneticPr fontId="1"/>
  </si>
  <si>
    <t>仮</t>
    <rPh sb="0" eb="1">
      <t>カリ</t>
    </rPh>
    <phoneticPr fontId="1"/>
  </si>
  <si>
    <t>活線CT接続作業</t>
    <rPh sb="0" eb="2">
      <t>カッセン</t>
    </rPh>
    <rPh sb="4" eb="6">
      <t>セツゾク</t>
    </rPh>
    <rPh sb="6" eb="8">
      <t>サギョウ</t>
    </rPh>
    <phoneticPr fontId="1"/>
  </si>
  <si>
    <t>ELECOM</t>
    <phoneticPr fontId="1"/>
  </si>
  <si>
    <t>ECACD04BK</t>
    <phoneticPr fontId="1"/>
  </si>
  <si>
    <t>USB電源10ポート</t>
    <rPh sb="3" eb="5">
      <t>デンゲン</t>
    </rPh>
    <phoneticPr fontId="1"/>
  </si>
  <si>
    <t>配電盤穴あけ工事</t>
    <rPh sb="0" eb="3">
      <t>ハイデンバン</t>
    </rPh>
    <rPh sb="3" eb="4">
      <t>アナ</t>
    </rPh>
    <rPh sb="6" eb="8">
      <t>コウジ</t>
    </rPh>
    <phoneticPr fontId="1"/>
  </si>
  <si>
    <t>ボックス内M5Stack用電源</t>
    <rPh sb="4" eb="5">
      <t>ナイ</t>
    </rPh>
    <rPh sb="12" eb="13">
      <t>ヨウ</t>
    </rPh>
    <rPh sb="13" eb="15">
      <t>デンゲン</t>
    </rPh>
    <phoneticPr fontId="1"/>
  </si>
  <si>
    <t>計測対象配電盤数</t>
    <rPh sb="0" eb="4">
      <t>ケイソクタイショウ</t>
    </rPh>
    <rPh sb="4" eb="8">
      <t>ハイデンバンスウ</t>
    </rPh>
    <phoneticPr fontId="1"/>
  </si>
  <si>
    <t>部品代＋無線</t>
    <rPh sb="0" eb="3">
      <t>ブヒンダイ</t>
    </rPh>
    <rPh sb="4" eb="6">
      <t>ムセン</t>
    </rPh>
    <phoneticPr fontId="1"/>
  </si>
  <si>
    <t>工事代</t>
    <rPh sb="0" eb="2">
      <t>コウジ</t>
    </rPh>
    <rPh sb="2" eb="3">
      <t>ダイ</t>
    </rPh>
    <phoneticPr fontId="1"/>
  </si>
  <si>
    <t>案1との差額</t>
    <rPh sb="0" eb="1">
      <t>アン</t>
    </rPh>
    <rPh sb="4" eb="6">
      <t>サガク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</si>
</sst>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5" fontId="0" fillId="0" borderId="0" xfId="0" applyNumberFormat="1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0" fontId="0" fillId="2" borderId="2" xfId="0" applyFill="1" applyBorder="1">
      <alignment vertical="center"/>
    </xf>
    <xf numFmtId="5" fontId="0" fillId="2" borderId="2" xfId="0" applyNumberFormat="1" applyFill="1" applyBorder="1">
      <alignment vertical="center"/>
    </xf>
    <xf numFmtId="5" fontId="0" fillId="0" borderId="4" xfId="0" applyNumberFormat="1" applyBorder="1">
      <alignment vertical="center"/>
    </xf>
    <xf numFmtId="5" fontId="0" fillId="3" borderId="3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5" fontId="0" fillId="3" borderId="6" xfId="0" applyNumberFormat="1" applyFill="1" applyBorder="1">
      <alignment vertical="center"/>
    </xf>
    <xf numFmtId="9" fontId="0" fillId="0" borderId="1" xfId="0" applyNumberFormat="1" applyBorder="1">
      <alignment vertical="center"/>
    </xf>
    <xf numFmtId="5" fontId="0" fillId="3" borderId="1" xfId="0" applyNumberFormat="1" applyFill="1" applyBorder="1">
      <alignment vertical="center"/>
    </xf>
    <xf numFmtId="5" fontId="0" fillId="0" borderId="3" xfId="0" applyNumberFormat="1" applyBorder="1">
      <alignment vertical="center"/>
    </xf>
    <xf numFmtId="0" fontId="2" fillId="0" borderId="1" xfId="0" applyFont="1" applyBorder="1">
      <alignment vertical="center"/>
    </xf>
    <xf numFmtId="14" fontId="0" fillId="0" borderId="0" xfId="0" applyNumberFormat="1">
      <alignment vertical="center"/>
    </xf>
    <xf numFmtId="5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5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1205-F128-4DDD-AB3E-3D24C8674B33}">
  <dimension ref="A1:D9"/>
  <sheetViews>
    <sheetView workbookViewId="0">
      <selection activeCell="A10" sqref="A10"/>
    </sheetView>
  </sheetViews>
  <sheetFormatPr defaultRowHeight="18.75" x14ac:dyDescent="0.4"/>
  <cols>
    <col min="1" max="1" width="17.375" bestFit="1" customWidth="1"/>
    <col min="2" max="2" width="10.625" bestFit="1" customWidth="1"/>
    <col min="4" max="4" width="10.625" bestFit="1" customWidth="1"/>
  </cols>
  <sheetData>
    <row r="1" spans="1:4" x14ac:dyDescent="0.4">
      <c r="A1" t="s">
        <v>4</v>
      </c>
      <c r="B1">
        <v>250</v>
      </c>
      <c r="D1" s="1">
        <f>B4+B7</f>
        <v>4250000</v>
      </c>
    </row>
    <row r="2" spans="1:4" x14ac:dyDescent="0.4">
      <c r="A2" t="s">
        <v>0</v>
      </c>
      <c r="B2">
        <v>125</v>
      </c>
    </row>
    <row r="3" spans="1:4" x14ac:dyDescent="0.4">
      <c r="A3" t="s">
        <v>1</v>
      </c>
      <c r="B3" s="1">
        <v>12000</v>
      </c>
    </row>
    <row r="4" spans="1:4" x14ac:dyDescent="0.4">
      <c r="B4" s="1">
        <f>B3*B2</f>
        <v>1500000</v>
      </c>
    </row>
    <row r="5" spans="1:4" x14ac:dyDescent="0.4">
      <c r="A5" t="s">
        <v>2</v>
      </c>
      <c r="B5">
        <f>2*B1</f>
        <v>500</v>
      </c>
    </row>
    <row r="6" spans="1:4" x14ac:dyDescent="0.4">
      <c r="A6" t="s">
        <v>3</v>
      </c>
      <c r="B6" s="1">
        <v>5500</v>
      </c>
    </row>
    <row r="7" spans="1:4" x14ac:dyDescent="0.4">
      <c r="B7" s="1">
        <f>B6*B5</f>
        <v>2750000</v>
      </c>
    </row>
    <row r="8" spans="1:4" x14ac:dyDescent="0.4">
      <c r="A8" t="s">
        <v>5</v>
      </c>
      <c r="B8">
        <f>28+4</f>
        <v>32</v>
      </c>
    </row>
    <row r="9" spans="1:4" x14ac:dyDescent="0.4">
      <c r="A9" t="s">
        <v>35</v>
      </c>
      <c r="B9">
        <v>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99A7-E523-4814-9E3E-FC1F8260DAE7}">
  <sheetPr>
    <tabColor rgb="FFFFFF00"/>
  </sheetPr>
  <dimension ref="A1:H26"/>
  <sheetViews>
    <sheetView workbookViewId="0">
      <selection activeCell="E5" sqref="E5:E9"/>
    </sheetView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0.625" bestFit="1" customWidth="1"/>
    <col min="7" max="7" width="26.875" bestFit="1" customWidth="1"/>
    <col min="8" max="8" width="11.75" bestFit="1" customWidth="1"/>
  </cols>
  <sheetData>
    <row r="1" spans="1:7" x14ac:dyDescent="0.4">
      <c r="A1" s="15">
        <v>45625</v>
      </c>
    </row>
    <row r="2" spans="1:7" x14ac:dyDescent="0.4">
      <c r="A2" s="2" t="s">
        <v>18</v>
      </c>
      <c r="B2" s="2" t="s">
        <v>11</v>
      </c>
      <c r="C2" s="2" t="s">
        <v>36</v>
      </c>
      <c r="D2" s="2" t="s">
        <v>12</v>
      </c>
      <c r="E2" s="3" t="s">
        <v>8</v>
      </c>
      <c r="F2" s="2" t="s">
        <v>17</v>
      </c>
      <c r="G2" s="8" t="s">
        <v>19</v>
      </c>
    </row>
    <row r="3" spans="1:7" x14ac:dyDescent="0.4">
      <c r="A3" s="2" t="s">
        <v>7</v>
      </c>
      <c r="B3" s="2">
        <v>285</v>
      </c>
      <c r="C3" s="2"/>
      <c r="D3" s="4"/>
      <c r="E3" s="5"/>
      <c r="F3" s="4"/>
      <c r="G3" s="4"/>
    </row>
    <row r="4" spans="1:7" x14ac:dyDescent="0.4">
      <c r="A4" s="2" t="s">
        <v>0</v>
      </c>
      <c r="B4" s="2">
        <f>ROUND(B3/2,0)</f>
        <v>143</v>
      </c>
      <c r="C4" s="2" t="s">
        <v>37</v>
      </c>
      <c r="D4" s="2" t="s">
        <v>38</v>
      </c>
      <c r="E4" s="3">
        <v>11640</v>
      </c>
      <c r="F4" s="3">
        <f t="shared" ref="F4:F23" si="0">B4*E4</f>
        <v>1664520</v>
      </c>
      <c r="G4" s="2" t="s">
        <v>40</v>
      </c>
    </row>
    <row r="5" spans="1:7" x14ac:dyDescent="0.4">
      <c r="A5" s="2" t="s">
        <v>9</v>
      </c>
      <c r="B5" s="2"/>
      <c r="C5" s="2" t="s">
        <v>37</v>
      </c>
      <c r="D5" s="2" t="s">
        <v>42</v>
      </c>
      <c r="E5" s="3">
        <v>2880</v>
      </c>
      <c r="F5" s="3">
        <f t="shared" si="0"/>
        <v>0</v>
      </c>
      <c r="G5" s="2" t="s">
        <v>41</v>
      </c>
    </row>
    <row r="6" spans="1:7" x14ac:dyDescent="0.4">
      <c r="A6" s="2" t="s">
        <v>9</v>
      </c>
      <c r="B6" s="2">
        <f>B3*2</f>
        <v>570</v>
      </c>
      <c r="C6" s="2" t="s">
        <v>37</v>
      </c>
      <c r="D6" s="2" t="s">
        <v>16</v>
      </c>
      <c r="E6" s="3">
        <v>3220</v>
      </c>
      <c r="F6" s="3">
        <f t="shared" si="0"/>
        <v>1835400</v>
      </c>
      <c r="G6" s="2" t="s">
        <v>41</v>
      </c>
    </row>
    <row r="7" spans="1:7" x14ac:dyDescent="0.4">
      <c r="A7" s="2" t="s">
        <v>9</v>
      </c>
      <c r="B7" s="2"/>
      <c r="C7" s="2" t="s">
        <v>37</v>
      </c>
      <c r="D7" s="2" t="s">
        <v>43</v>
      </c>
      <c r="E7" s="3">
        <v>3900</v>
      </c>
      <c r="F7" s="3">
        <f t="shared" si="0"/>
        <v>0</v>
      </c>
      <c r="G7" s="2" t="s">
        <v>41</v>
      </c>
    </row>
    <row r="8" spans="1:7" x14ac:dyDescent="0.4">
      <c r="A8" s="2" t="s">
        <v>9</v>
      </c>
      <c r="B8" s="2"/>
      <c r="C8" s="2" t="s">
        <v>37</v>
      </c>
      <c r="D8" s="2" t="s">
        <v>44</v>
      </c>
      <c r="E8" s="3">
        <v>5200</v>
      </c>
      <c r="F8" s="3">
        <f t="shared" si="0"/>
        <v>0</v>
      </c>
      <c r="G8" s="2" t="s">
        <v>41</v>
      </c>
    </row>
    <row r="9" spans="1:7" x14ac:dyDescent="0.4">
      <c r="A9" s="2" t="s">
        <v>9</v>
      </c>
      <c r="B9" s="2"/>
      <c r="C9" s="2" t="s">
        <v>37</v>
      </c>
      <c r="D9" s="2" t="s">
        <v>45</v>
      </c>
      <c r="E9" s="3">
        <v>5200</v>
      </c>
      <c r="F9" s="3">
        <f t="shared" si="0"/>
        <v>0</v>
      </c>
      <c r="G9" s="2" t="s">
        <v>41</v>
      </c>
    </row>
    <row r="10" spans="1:7" x14ac:dyDescent="0.4">
      <c r="A10" s="2" t="s">
        <v>46</v>
      </c>
      <c r="B10" s="2"/>
      <c r="C10" s="2" t="s">
        <v>37</v>
      </c>
      <c r="D10" s="2" t="s">
        <v>47</v>
      </c>
      <c r="E10" s="3">
        <v>1550</v>
      </c>
      <c r="F10" s="3">
        <f t="shared" si="0"/>
        <v>0</v>
      </c>
      <c r="G10" s="2"/>
    </row>
    <row r="11" spans="1:7" x14ac:dyDescent="0.4">
      <c r="A11" s="2" t="s">
        <v>46</v>
      </c>
      <c r="B11" s="2">
        <f>B6</f>
        <v>570</v>
      </c>
      <c r="C11" s="2" t="s">
        <v>37</v>
      </c>
      <c r="D11" s="2" t="s">
        <v>48</v>
      </c>
      <c r="E11" s="3">
        <v>1680</v>
      </c>
      <c r="F11" s="3">
        <f t="shared" si="0"/>
        <v>957600</v>
      </c>
      <c r="G11" s="2"/>
    </row>
    <row r="12" spans="1:7" x14ac:dyDescent="0.4">
      <c r="A12" s="2" t="s">
        <v>46</v>
      </c>
      <c r="B12" s="2"/>
      <c r="C12" s="2" t="s">
        <v>37</v>
      </c>
      <c r="D12" s="2" t="s">
        <v>49</v>
      </c>
      <c r="E12" s="3">
        <v>2490</v>
      </c>
      <c r="F12" s="3">
        <f t="shared" si="0"/>
        <v>0</v>
      </c>
      <c r="G12" s="2"/>
    </row>
    <row r="13" spans="1:7" x14ac:dyDescent="0.4">
      <c r="A13" s="2" t="s">
        <v>46</v>
      </c>
      <c r="B13" s="2"/>
      <c r="C13" s="2" t="s">
        <v>37</v>
      </c>
      <c r="D13" s="2" t="s">
        <v>50</v>
      </c>
      <c r="E13" s="3">
        <v>3900</v>
      </c>
      <c r="F13" s="3">
        <f t="shared" si="0"/>
        <v>0</v>
      </c>
      <c r="G13" s="2"/>
    </row>
    <row r="14" spans="1:7" x14ac:dyDescent="0.4">
      <c r="A14" s="2" t="s">
        <v>46</v>
      </c>
      <c r="B14" s="2"/>
      <c r="C14" s="2" t="s">
        <v>37</v>
      </c>
      <c r="D14" s="2" t="s">
        <v>51</v>
      </c>
      <c r="E14" s="3">
        <v>5200</v>
      </c>
      <c r="F14" s="3">
        <f t="shared" si="0"/>
        <v>0</v>
      </c>
      <c r="G14" s="2"/>
    </row>
    <row r="15" spans="1:7" x14ac:dyDescent="0.4">
      <c r="A15" s="2" t="s">
        <v>46</v>
      </c>
      <c r="B15" s="2"/>
      <c r="C15" s="2" t="s">
        <v>37</v>
      </c>
      <c r="D15" s="2" t="s">
        <v>52</v>
      </c>
      <c r="E15" s="3">
        <v>6440</v>
      </c>
      <c r="F15" s="3">
        <f t="shared" si="0"/>
        <v>0</v>
      </c>
      <c r="G15" s="2"/>
    </row>
    <row r="16" spans="1:7" x14ac:dyDescent="0.4">
      <c r="A16" s="2" t="s">
        <v>25</v>
      </c>
      <c r="B16" s="2">
        <f>ROUND(B4/2,0)</f>
        <v>72</v>
      </c>
      <c r="C16" s="2"/>
      <c r="D16" s="2" t="s">
        <v>26</v>
      </c>
      <c r="E16" s="3">
        <v>7000</v>
      </c>
      <c r="F16" s="3">
        <f t="shared" si="0"/>
        <v>504000</v>
      </c>
      <c r="G16" s="2" t="s">
        <v>39</v>
      </c>
    </row>
    <row r="17" spans="1:8" x14ac:dyDescent="0.4">
      <c r="A17" s="9" t="s">
        <v>10</v>
      </c>
      <c r="B17" s="9">
        <v>1</v>
      </c>
      <c r="C17" s="9"/>
      <c r="D17" s="9" t="s">
        <v>15</v>
      </c>
      <c r="E17" s="6">
        <v>106000</v>
      </c>
      <c r="F17" s="6">
        <f t="shared" si="0"/>
        <v>106000</v>
      </c>
      <c r="G17" s="9" t="s">
        <v>22</v>
      </c>
    </row>
    <row r="18" spans="1:8" x14ac:dyDescent="0.4">
      <c r="A18" s="9" t="s">
        <v>30</v>
      </c>
      <c r="B18" s="9">
        <v>5</v>
      </c>
      <c r="C18" s="9" t="s">
        <v>56</v>
      </c>
      <c r="D18" s="9" t="s">
        <v>57</v>
      </c>
      <c r="E18" s="6">
        <v>4480</v>
      </c>
      <c r="F18" s="6">
        <f t="shared" si="0"/>
        <v>22400</v>
      </c>
      <c r="G18" s="9"/>
    </row>
    <row r="19" spans="1:8" x14ac:dyDescent="0.4">
      <c r="A19" s="9" t="s">
        <v>32</v>
      </c>
      <c r="B19" s="9"/>
      <c r="C19" s="9"/>
      <c r="D19" s="9"/>
      <c r="E19" s="6">
        <v>4000</v>
      </c>
      <c r="F19" s="6">
        <f t="shared" si="0"/>
        <v>0</v>
      </c>
      <c r="G19" s="9"/>
    </row>
    <row r="20" spans="1:8" x14ac:dyDescent="0.4">
      <c r="A20" s="9" t="s">
        <v>33</v>
      </c>
      <c r="B20" s="9"/>
      <c r="C20" s="9"/>
      <c r="D20" s="9"/>
      <c r="E20" s="6">
        <v>2000</v>
      </c>
      <c r="F20" s="6">
        <f t="shared" si="0"/>
        <v>0</v>
      </c>
      <c r="G20" s="9"/>
    </row>
    <row r="21" spans="1:8" x14ac:dyDescent="0.4">
      <c r="A21" s="2" t="s">
        <v>31</v>
      </c>
      <c r="B21" s="2"/>
      <c r="C21" s="2"/>
      <c r="D21" s="2"/>
      <c r="E21" s="3">
        <v>10000</v>
      </c>
      <c r="F21" s="3">
        <f t="shared" si="0"/>
        <v>0</v>
      </c>
      <c r="G21" s="2"/>
    </row>
    <row r="22" spans="1:8" x14ac:dyDescent="0.4">
      <c r="A22" s="2" t="s">
        <v>34</v>
      </c>
      <c r="B22" s="2">
        <v>5</v>
      </c>
      <c r="C22" s="2"/>
      <c r="D22" s="2"/>
      <c r="E22" s="3">
        <v>50000</v>
      </c>
      <c r="F22" s="3">
        <f t="shared" si="0"/>
        <v>250000</v>
      </c>
      <c r="G22" s="2"/>
    </row>
    <row r="23" spans="1:8" x14ac:dyDescent="0.4">
      <c r="A23" s="2" t="s">
        <v>53</v>
      </c>
      <c r="B23" s="2">
        <v>5</v>
      </c>
      <c r="C23" s="2" t="s">
        <v>55</v>
      </c>
      <c r="D23" s="2" t="s">
        <v>54</v>
      </c>
      <c r="E23" s="3">
        <v>10000</v>
      </c>
      <c r="F23" s="3">
        <f t="shared" si="0"/>
        <v>50000</v>
      </c>
      <c r="G23" s="2"/>
    </row>
    <row r="24" spans="1:8" ht="19.5" thickBot="1" x14ac:dyDescent="0.45">
      <c r="F24" s="10">
        <f>SUM(F4:F23)</f>
        <v>5389920</v>
      </c>
    </row>
    <row r="26" spans="1:8" x14ac:dyDescent="0.4">
      <c r="H26" s="1">
        <f>F242024/12/2+'M5StackVer. (CBN)'!F24+'M5StackVer. (ホルダ)'!F24+'M5StackVer. (共通)'!F24</f>
        <v>13070960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DBA7-8615-48AE-B289-FF9C90FC1319}">
  <sheetPr>
    <tabColor rgb="FFFFFF00"/>
  </sheetPr>
  <dimension ref="A1:H33"/>
  <sheetViews>
    <sheetView workbookViewId="0">
      <selection activeCell="D13" sqref="D13"/>
    </sheetView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2.875" customWidth="1"/>
    <col min="7" max="7" width="26.875" bestFit="1" customWidth="1"/>
    <col min="8" max="8" width="11.75" bestFit="1" customWidth="1"/>
  </cols>
  <sheetData>
    <row r="1" spans="1:7" x14ac:dyDescent="0.4">
      <c r="A1" s="15">
        <v>45631</v>
      </c>
    </row>
    <row r="2" spans="1:7" x14ac:dyDescent="0.4">
      <c r="A2" s="2" t="s">
        <v>18</v>
      </c>
      <c r="B2" s="2" t="s">
        <v>11</v>
      </c>
      <c r="C2" s="2" t="s">
        <v>36</v>
      </c>
      <c r="D2" s="2" t="s">
        <v>12</v>
      </c>
      <c r="E2" s="3" t="s">
        <v>8</v>
      </c>
      <c r="F2" s="2" t="s">
        <v>17</v>
      </c>
      <c r="G2" s="2" t="s">
        <v>19</v>
      </c>
    </row>
    <row r="3" spans="1:7" x14ac:dyDescent="0.4">
      <c r="A3" s="2" t="s">
        <v>67</v>
      </c>
      <c r="B3" s="2">
        <v>1081</v>
      </c>
      <c r="C3" s="17"/>
      <c r="D3" s="17"/>
      <c r="E3" s="18"/>
      <c r="F3" s="17"/>
      <c r="G3" s="17"/>
    </row>
    <row r="4" spans="1:7" x14ac:dyDescent="0.4">
      <c r="A4" s="2" t="s">
        <v>81</v>
      </c>
      <c r="B4" s="2">
        <v>83</v>
      </c>
      <c r="C4" s="17"/>
      <c r="D4" s="17"/>
      <c r="E4" s="18"/>
      <c r="F4" s="17"/>
      <c r="G4" s="17"/>
    </row>
    <row r="5" spans="1:7" x14ac:dyDescent="0.4">
      <c r="A5" s="2" t="s">
        <v>68</v>
      </c>
      <c r="B5" s="2">
        <v>312</v>
      </c>
      <c r="C5" s="17"/>
      <c r="D5" s="17"/>
      <c r="E5" s="18"/>
      <c r="F5" s="17"/>
      <c r="G5" s="17"/>
    </row>
    <row r="6" spans="1:7" x14ac:dyDescent="0.4">
      <c r="A6" s="2" t="s">
        <v>0</v>
      </c>
      <c r="B6" s="2">
        <v>172</v>
      </c>
      <c r="C6" s="2" t="s">
        <v>37</v>
      </c>
      <c r="D6" s="2" t="s">
        <v>38</v>
      </c>
      <c r="E6" s="3">
        <v>11640</v>
      </c>
      <c r="F6" s="3">
        <f t="shared" ref="F6:F29" si="0">B6*E6</f>
        <v>2002080</v>
      </c>
      <c r="G6" s="2" t="s">
        <v>40</v>
      </c>
    </row>
    <row r="7" spans="1:7" x14ac:dyDescent="0.4">
      <c r="A7" s="2" t="s">
        <v>9</v>
      </c>
      <c r="B7" s="2">
        <v>289</v>
      </c>
      <c r="C7" s="2" t="s">
        <v>37</v>
      </c>
      <c r="D7" s="2" t="s">
        <v>42</v>
      </c>
      <c r="E7" s="3">
        <v>2880</v>
      </c>
      <c r="F7" s="3">
        <f t="shared" si="0"/>
        <v>832320</v>
      </c>
      <c r="G7" s="2" t="s">
        <v>41</v>
      </c>
    </row>
    <row r="8" spans="1:7" x14ac:dyDescent="0.4">
      <c r="A8" s="2" t="s">
        <v>9</v>
      </c>
      <c r="B8" s="2">
        <v>125</v>
      </c>
      <c r="C8" s="2" t="s">
        <v>37</v>
      </c>
      <c r="D8" s="2" t="s">
        <v>16</v>
      </c>
      <c r="E8" s="3">
        <v>3220</v>
      </c>
      <c r="F8" s="3">
        <f t="shared" si="0"/>
        <v>402500</v>
      </c>
      <c r="G8" s="2" t="s">
        <v>41</v>
      </c>
    </row>
    <row r="9" spans="1:7" x14ac:dyDescent="0.4">
      <c r="A9" s="2" t="s">
        <v>9</v>
      </c>
      <c r="B9" s="2">
        <v>152</v>
      </c>
      <c r="C9" s="2" t="s">
        <v>37</v>
      </c>
      <c r="D9" s="2" t="s">
        <v>43</v>
      </c>
      <c r="E9" s="3">
        <v>3900</v>
      </c>
      <c r="F9" s="3">
        <f t="shared" si="0"/>
        <v>592800</v>
      </c>
      <c r="G9" s="2" t="s">
        <v>41</v>
      </c>
    </row>
    <row r="10" spans="1:7" x14ac:dyDescent="0.4">
      <c r="A10" s="2" t="s">
        <v>9</v>
      </c>
      <c r="B10" s="2">
        <v>49</v>
      </c>
      <c r="C10" s="2" t="s">
        <v>37</v>
      </c>
      <c r="D10" s="2" t="s">
        <v>44</v>
      </c>
      <c r="E10" s="3">
        <v>5200</v>
      </c>
      <c r="F10" s="3">
        <f t="shared" si="0"/>
        <v>254800</v>
      </c>
      <c r="G10" s="2" t="s">
        <v>41</v>
      </c>
    </row>
    <row r="11" spans="1:7" x14ac:dyDescent="0.4">
      <c r="A11" s="2" t="s">
        <v>9</v>
      </c>
      <c r="B11" s="2">
        <v>2</v>
      </c>
      <c r="C11" s="2" t="s">
        <v>37</v>
      </c>
      <c r="D11" s="2" t="s">
        <v>45</v>
      </c>
      <c r="E11" s="3">
        <v>5200</v>
      </c>
      <c r="F11" s="3">
        <f t="shared" si="0"/>
        <v>10400</v>
      </c>
      <c r="G11" s="2" t="s">
        <v>41</v>
      </c>
    </row>
    <row r="12" spans="1:7" x14ac:dyDescent="0.4">
      <c r="A12" s="2" t="s">
        <v>46</v>
      </c>
      <c r="B12" s="2"/>
      <c r="C12" s="2" t="s">
        <v>37</v>
      </c>
      <c r="D12" s="2" t="s">
        <v>47</v>
      </c>
      <c r="E12" s="3">
        <v>1550</v>
      </c>
      <c r="F12" s="3">
        <f t="shared" si="0"/>
        <v>0</v>
      </c>
      <c r="G12" s="2"/>
    </row>
    <row r="13" spans="1:7" x14ac:dyDescent="0.4">
      <c r="A13" s="2" t="s">
        <v>46</v>
      </c>
      <c r="B13" s="2">
        <f>SUM(B7:B11)</f>
        <v>617</v>
      </c>
      <c r="C13" s="2" t="s">
        <v>37</v>
      </c>
      <c r="D13" s="2" t="s">
        <v>48</v>
      </c>
      <c r="E13" s="3">
        <v>1680</v>
      </c>
      <c r="F13" s="3">
        <f t="shared" si="0"/>
        <v>1036560</v>
      </c>
      <c r="G13" s="2" t="s">
        <v>82</v>
      </c>
    </row>
    <row r="14" spans="1:7" x14ac:dyDescent="0.4">
      <c r="A14" s="2" t="s">
        <v>46</v>
      </c>
      <c r="B14" s="2"/>
      <c r="C14" s="2" t="s">
        <v>37</v>
      </c>
      <c r="D14" s="2" t="s">
        <v>49</v>
      </c>
      <c r="E14" s="3">
        <v>2490</v>
      </c>
      <c r="F14" s="3">
        <f t="shared" si="0"/>
        <v>0</v>
      </c>
      <c r="G14" s="2"/>
    </row>
    <row r="15" spans="1:7" x14ac:dyDescent="0.4">
      <c r="A15" s="2" t="s">
        <v>46</v>
      </c>
      <c r="B15" s="2"/>
      <c r="C15" s="2" t="s">
        <v>37</v>
      </c>
      <c r="D15" s="2" t="s">
        <v>50</v>
      </c>
      <c r="E15" s="3">
        <v>3900</v>
      </c>
      <c r="F15" s="3">
        <f t="shared" si="0"/>
        <v>0</v>
      </c>
      <c r="G15" s="2"/>
    </row>
    <row r="16" spans="1:7" x14ac:dyDescent="0.4">
      <c r="A16" s="2" t="s">
        <v>46</v>
      </c>
      <c r="B16" s="2"/>
      <c r="C16" s="2" t="s">
        <v>37</v>
      </c>
      <c r="D16" s="2" t="s">
        <v>51</v>
      </c>
      <c r="E16" s="3">
        <v>5200</v>
      </c>
      <c r="F16" s="3">
        <f t="shared" si="0"/>
        <v>0</v>
      </c>
      <c r="G16" s="2"/>
    </row>
    <row r="17" spans="1:8" x14ac:dyDescent="0.4">
      <c r="A17" s="2" t="s">
        <v>46</v>
      </c>
      <c r="B17" s="2"/>
      <c r="C17" s="2" t="s">
        <v>37</v>
      </c>
      <c r="D17" s="2" t="s">
        <v>52</v>
      </c>
      <c r="E17" s="3">
        <v>6440</v>
      </c>
      <c r="F17" s="3">
        <f t="shared" si="0"/>
        <v>0</v>
      </c>
      <c r="G17" s="2"/>
    </row>
    <row r="18" spans="1:8" x14ac:dyDescent="0.4">
      <c r="A18" s="2" t="s">
        <v>25</v>
      </c>
      <c r="B18" s="2">
        <v>173</v>
      </c>
      <c r="C18" s="2" t="s">
        <v>79</v>
      </c>
      <c r="D18" s="2" t="s">
        <v>80</v>
      </c>
      <c r="E18" s="3">
        <v>7000</v>
      </c>
      <c r="F18" s="3">
        <f t="shared" si="0"/>
        <v>1211000</v>
      </c>
      <c r="G18" s="2" t="s">
        <v>39</v>
      </c>
    </row>
    <row r="19" spans="1:8" x14ac:dyDescent="0.4">
      <c r="A19" s="9" t="s">
        <v>10</v>
      </c>
      <c r="B19" s="9">
        <v>5</v>
      </c>
      <c r="C19" s="9"/>
      <c r="D19" s="9" t="s">
        <v>15</v>
      </c>
      <c r="E19" s="6">
        <v>106000</v>
      </c>
      <c r="F19" s="6">
        <f t="shared" si="0"/>
        <v>530000</v>
      </c>
      <c r="G19" s="9" t="s">
        <v>22</v>
      </c>
    </row>
    <row r="20" spans="1:8" x14ac:dyDescent="0.4">
      <c r="A20" s="2" t="s">
        <v>69</v>
      </c>
      <c r="B20" s="2">
        <v>7</v>
      </c>
      <c r="C20" s="9" t="s">
        <v>56</v>
      </c>
      <c r="D20" s="9" t="s">
        <v>57</v>
      </c>
      <c r="E20" s="6">
        <v>4480</v>
      </c>
      <c r="F20" s="6">
        <f t="shared" ref="F20" si="1">B20*E20</f>
        <v>31360</v>
      </c>
      <c r="G20" s="9"/>
    </row>
    <row r="21" spans="1:8" x14ac:dyDescent="0.4">
      <c r="A21" s="2" t="s">
        <v>70</v>
      </c>
      <c r="B21" s="2">
        <v>4</v>
      </c>
      <c r="C21" s="9" t="s">
        <v>56</v>
      </c>
      <c r="D21" s="9" t="s">
        <v>74</v>
      </c>
      <c r="E21" s="6">
        <v>4480</v>
      </c>
      <c r="F21" s="6">
        <f t="shared" ref="F21:F24" si="2">B21*E21</f>
        <v>17920</v>
      </c>
      <c r="G21" s="9"/>
    </row>
    <row r="22" spans="1:8" x14ac:dyDescent="0.4">
      <c r="A22" s="2" t="s">
        <v>71</v>
      </c>
      <c r="B22" s="2">
        <v>4</v>
      </c>
      <c r="C22" s="9" t="s">
        <v>56</v>
      </c>
      <c r="D22" s="9" t="s">
        <v>75</v>
      </c>
      <c r="E22" s="6">
        <v>4480</v>
      </c>
      <c r="F22" s="6">
        <f t="shared" si="2"/>
        <v>17920</v>
      </c>
      <c r="G22" s="9"/>
    </row>
    <row r="23" spans="1:8" x14ac:dyDescent="0.4">
      <c r="A23" s="2" t="s">
        <v>72</v>
      </c>
      <c r="B23" s="2">
        <v>3</v>
      </c>
      <c r="C23" s="9" t="s">
        <v>56</v>
      </c>
      <c r="D23" s="9" t="s">
        <v>76</v>
      </c>
      <c r="E23" s="6">
        <v>4480</v>
      </c>
      <c r="F23" s="6">
        <f t="shared" si="2"/>
        <v>13440</v>
      </c>
      <c r="G23" s="9"/>
    </row>
    <row r="24" spans="1:8" x14ac:dyDescent="0.4">
      <c r="A24" s="16" t="s">
        <v>73</v>
      </c>
      <c r="B24" s="2">
        <v>7</v>
      </c>
      <c r="C24" s="9" t="s">
        <v>56</v>
      </c>
      <c r="D24" s="9" t="s">
        <v>77</v>
      </c>
      <c r="E24" s="6">
        <v>4480</v>
      </c>
      <c r="F24" s="6">
        <f t="shared" si="2"/>
        <v>31360</v>
      </c>
      <c r="G24" s="9"/>
    </row>
    <row r="25" spans="1:8" x14ac:dyDescent="0.4">
      <c r="A25" s="9" t="s">
        <v>78</v>
      </c>
      <c r="B25" s="9">
        <v>25</v>
      </c>
      <c r="C25" s="9"/>
      <c r="D25" s="9"/>
      <c r="E25" s="6">
        <v>3000</v>
      </c>
      <c r="F25" s="6">
        <f t="shared" si="0"/>
        <v>75000</v>
      </c>
      <c r="G25" s="9"/>
    </row>
    <row r="26" spans="1:8" x14ac:dyDescent="0.4">
      <c r="A26" s="2" t="s">
        <v>86</v>
      </c>
      <c r="B26" s="2">
        <v>83</v>
      </c>
      <c r="C26" s="2" t="s">
        <v>84</v>
      </c>
      <c r="D26" s="2" t="s">
        <v>85</v>
      </c>
      <c r="E26" s="3">
        <v>3820</v>
      </c>
      <c r="F26" s="3">
        <f>B26*E26</f>
        <v>317060</v>
      </c>
      <c r="G26" s="2" t="s">
        <v>88</v>
      </c>
      <c r="H26" s="1">
        <f>SUM(F6:F26)</f>
        <v>7376520</v>
      </c>
    </row>
    <row r="27" spans="1:8" x14ac:dyDescent="0.4">
      <c r="A27" s="2" t="s">
        <v>34</v>
      </c>
      <c r="B27" s="2">
        <f>B4</f>
        <v>83</v>
      </c>
      <c r="C27" s="2"/>
      <c r="D27" s="2"/>
      <c r="E27" s="3">
        <v>30000</v>
      </c>
      <c r="F27" s="3">
        <f t="shared" si="0"/>
        <v>2490000</v>
      </c>
      <c r="G27" s="2" t="s">
        <v>82</v>
      </c>
    </row>
    <row r="28" spans="1:8" x14ac:dyDescent="0.4">
      <c r="A28" s="2" t="s">
        <v>87</v>
      </c>
      <c r="B28" s="2">
        <f>B4</f>
        <v>83</v>
      </c>
      <c r="C28" s="2"/>
      <c r="D28" s="2"/>
      <c r="E28" s="3">
        <v>30000</v>
      </c>
      <c r="F28" s="3">
        <f t="shared" si="0"/>
        <v>2490000</v>
      </c>
      <c r="G28" s="2" t="s">
        <v>82</v>
      </c>
    </row>
    <row r="29" spans="1:8" x14ac:dyDescent="0.4">
      <c r="A29" s="2" t="s">
        <v>53</v>
      </c>
      <c r="B29" s="2">
        <f>B4</f>
        <v>83</v>
      </c>
      <c r="C29" s="2" t="s">
        <v>55</v>
      </c>
      <c r="D29" s="2" t="s">
        <v>54</v>
      </c>
      <c r="E29" s="3">
        <v>30000</v>
      </c>
      <c r="F29" s="3">
        <f t="shared" si="0"/>
        <v>2490000</v>
      </c>
      <c r="G29" s="2" t="s">
        <v>82</v>
      </c>
    </row>
    <row r="30" spans="1:8" x14ac:dyDescent="0.4">
      <c r="A30" s="2" t="s">
        <v>83</v>
      </c>
      <c r="B30" s="2">
        <f>B4</f>
        <v>83</v>
      </c>
      <c r="C30" s="2"/>
      <c r="D30" s="2"/>
      <c r="E30" s="3">
        <v>30000</v>
      </c>
      <c r="F30" s="3">
        <f t="shared" ref="F30" si="3">B30*E30</f>
        <v>2490000</v>
      </c>
      <c r="G30" s="2" t="s">
        <v>82</v>
      </c>
      <c r="H30" s="1">
        <f>SUM(F27:F30)</f>
        <v>9960000</v>
      </c>
    </row>
    <row r="31" spans="1:8" ht="19.5" thickBot="1" x14ac:dyDescent="0.45">
      <c r="F31" s="10">
        <f>SUM(F6:F30)</f>
        <v>17336520</v>
      </c>
    </row>
    <row r="33" spans="8:8" x14ac:dyDescent="0.4">
      <c r="H33" s="1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A7E6-2E12-4175-A488-F0FF5CEBEE46}">
  <sheetPr>
    <tabColor rgb="FFFFFF00"/>
  </sheetPr>
  <dimension ref="A1:K34"/>
  <sheetViews>
    <sheetView tabSelected="1" workbookViewId="0">
      <selection activeCell="B44" sqref="B44"/>
    </sheetView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2.875" customWidth="1"/>
    <col min="7" max="7" width="26.875" bestFit="1" customWidth="1"/>
    <col min="8" max="8" width="11.75" bestFit="1" customWidth="1"/>
    <col min="11" max="11" width="11.625" bestFit="1" customWidth="1"/>
  </cols>
  <sheetData>
    <row r="1" spans="1:11" x14ac:dyDescent="0.4">
      <c r="A1" s="15">
        <v>45637</v>
      </c>
    </row>
    <row r="2" spans="1:11" x14ac:dyDescent="0.4">
      <c r="A2" s="2" t="s">
        <v>18</v>
      </c>
      <c r="B2" s="2" t="s">
        <v>11</v>
      </c>
      <c r="C2" s="2" t="s">
        <v>36</v>
      </c>
      <c r="D2" s="2" t="s">
        <v>12</v>
      </c>
      <c r="E2" s="3" t="s">
        <v>8</v>
      </c>
      <c r="F2" s="2" t="s">
        <v>17</v>
      </c>
      <c r="G2" s="2" t="s">
        <v>19</v>
      </c>
    </row>
    <row r="3" spans="1:11" x14ac:dyDescent="0.4">
      <c r="A3" s="2" t="s">
        <v>67</v>
      </c>
      <c r="B3" s="2">
        <v>1081</v>
      </c>
      <c r="C3" s="17"/>
      <c r="D3" s="17"/>
      <c r="E3" s="18"/>
      <c r="F3" s="17"/>
      <c r="G3" s="17"/>
    </row>
    <row r="4" spans="1:11" x14ac:dyDescent="0.4">
      <c r="A4" s="2" t="s">
        <v>81</v>
      </c>
      <c r="B4" s="2">
        <v>83</v>
      </c>
      <c r="C4" s="17"/>
      <c r="D4" s="17"/>
      <c r="E4" s="18"/>
      <c r="F4" s="17"/>
      <c r="G4" s="17"/>
    </row>
    <row r="5" spans="1:11" x14ac:dyDescent="0.4">
      <c r="A5" s="2" t="s">
        <v>89</v>
      </c>
      <c r="B5" s="2">
        <v>60</v>
      </c>
      <c r="C5" s="17"/>
      <c r="D5" s="17"/>
      <c r="E5" s="18"/>
      <c r="F5" s="17"/>
      <c r="G5" s="17"/>
    </row>
    <row r="6" spans="1:11" x14ac:dyDescent="0.4">
      <c r="A6" s="2" t="s">
        <v>68</v>
      </c>
      <c r="B6" s="2">
        <v>107</v>
      </c>
      <c r="C6" s="17"/>
      <c r="D6" s="17"/>
      <c r="E6" s="18"/>
      <c r="F6" s="17"/>
      <c r="G6" s="17"/>
    </row>
    <row r="7" spans="1:11" x14ac:dyDescent="0.4">
      <c r="A7" s="2" t="s">
        <v>0</v>
      </c>
      <c r="B7" s="2">
        <v>76</v>
      </c>
      <c r="C7" s="2" t="s">
        <v>37</v>
      </c>
      <c r="D7" s="2" t="s">
        <v>38</v>
      </c>
      <c r="E7" s="3">
        <v>11640</v>
      </c>
      <c r="F7" s="3">
        <f>B7*E7</f>
        <v>884640</v>
      </c>
      <c r="G7" s="2" t="s">
        <v>40</v>
      </c>
      <c r="K7" s="1"/>
    </row>
    <row r="8" spans="1:11" x14ac:dyDescent="0.4">
      <c r="A8" s="2" t="s">
        <v>9</v>
      </c>
      <c r="B8" s="2">
        <v>35</v>
      </c>
      <c r="C8" s="2" t="s">
        <v>37</v>
      </c>
      <c r="D8" s="2" t="s">
        <v>42</v>
      </c>
      <c r="E8" s="3">
        <v>2880</v>
      </c>
      <c r="F8" s="3">
        <f t="shared" ref="F7:F31" si="0">B8*E8</f>
        <v>100800</v>
      </c>
      <c r="G8" s="2" t="s">
        <v>41</v>
      </c>
    </row>
    <row r="9" spans="1:11" x14ac:dyDescent="0.4">
      <c r="A9" s="2" t="s">
        <v>9</v>
      </c>
      <c r="B9" s="2">
        <v>34</v>
      </c>
      <c r="C9" s="2" t="s">
        <v>37</v>
      </c>
      <c r="D9" s="2" t="s">
        <v>16</v>
      </c>
      <c r="E9" s="3">
        <v>3220</v>
      </c>
      <c r="F9" s="3">
        <f t="shared" si="0"/>
        <v>109480</v>
      </c>
      <c r="G9" s="2" t="s">
        <v>41</v>
      </c>
    </row>
    <row r="10" spans="1:11" x14ac:dyDescent="0.4">
      <c r="A10" s="2" t="s">
        <v>9</v>
      </c>
      <c r="B10" s="2">
        <v>61</v>
      </c>
      <c r="C10" s="2" t="s">
        <v>37</v>
      </c>
      <c r="D10" s="2" t="s">
        <v>43</v>
      </c>
      <c r="E10" s="3">
        <v>3900</v>
      </c>
      <c r="F10" s="3">
        <f t="shared" si="0"/>
        <v>237900</v>
      </c>
      <c r="G10" s="2" t="s">
        <v>41</v>
      </c>
    </row>
    <row r="11" spans="1:11" x14ac:dyDescent="0.4">
      <c r="A11" s="2" t="s">
        <v>9</v>
      </c>
      <c r="B11" s="2">
        <v>49</v>
      </c>
      <c r="C11" s="2" t="s">
        <v>37</v>
      </c>
      <c r="D11" s="2" t="s">
        <v>44</v>
      </c>
      <c r="E11" s="3">
        <v>5200</v>
      </c>
      <c r="F11" s="3">
        <f t="shared" si="0"/>
        <v>254800</v>
      </c>
      <c r="G11" s="2" t="s">
        <v>41</v>
      </c>
    </row>
    <row r="12" spans="1:11" x14ac:dyDescent="0.4">
      <c r="A12" s="2" t="s">
        <v>9</v>
      </c>
      <c r="B12" s="2">
        <v>12</v>
      </c>
      <c r="C12" s="2" t="s">
        <v>37</v>
      </c>
      <c r="D12" s="2" t="s">
        <v>45</v>
      </c>
      <c r="E12" s="3">
        <v>5200</v>
      </c>
      <c r="F12" s="3">
        <f t="shared" si="0"/>
        <v>62400</v>
      </c>
      <c r="G12" s="2" t="s">
        <v>41</v>
      </c>
    </row>
    <row r="13" spans="1:11" x14ac:dyDescent="0.4">
      <c r="A13" s="2" t="s">
        <v>46</v>
      </c>
      <c r="B13" s="2"/>
      <c r="C13" s="2" t="s">
        <v>37</v>
      </c>
      <c r="D13" s="2" t="s">
        <v>47</v>
      </c>
      <c r="E13" s="3">
        <v>1550</v>
      </c>
      <c r="F13" s="3">
        <f t="shared" si="0"/>
        <v>0</v>
      </c>
      <c r="G13" s="2"/>
    </row>
    <row r="14" spans="1:11" x14ac:dyDescent="0.4">
      <c r="A14" s="2" t="s">
        <v>46</v>
      </c>
      <c r="B14" s="2">
        <f>SUM(B8:B12)</f>
        <v>191</v>
      </c>
      <c r="C14" s="2" t="s">
        <v>37</v>
      </c>
      <c r="D14" s="2" t="s">
        <v>48</v>
      </c>
      <c r="E14" s="3">
        <v>1680</v>
      </c>
      <c r="F14" s="3">
        <f t="shared" si="0"/>
        <v>320880</v>
      </c>
      <c r="G14" s="2" t="s">
        <v>82</v>
      </c>
    </row>
    <row r="15" spans="1:11" x14ac:dyDescent="0.4">
      <c r="A15" s="2" t="s">
        <v>46</v>
      </c>
      <c r="B15" s="2"/>
      <c r="C15" s="2" t="s">
        <v>37</v>
      </c>
      <c r="D15" s="2" t="s">
        <v>49</v>
      </c>
      <c r="E15" s="3">
        <v>2490</v>
      </c>
      <c r="F15" s="3">
        <f t="shared" si="0"/>
        <v>0</v>
      </c>
      <c r="G15" s="2"/>
    </row>
    <row r="16" spans="1:11" x14ac:dyDescent="0.4">
      <c r="A16" s="2" t="s">
        <v>46</v>
      </c>
      <c r="B16" s="2"/>
      <c r="C16" s="2" t="s">
        <v>37</v>
      </c>
      <c r="D16" s="2" t="s">
        <v>50</v>
      </c>
      <c r="E16" s="3">
        <v>3900</v>
      </c>
      <c r="F16" s="3">
        <f t="shared" si="0"/>
        <v>0</v>
      </c>
      <c r="G16" s="2"/>
    </row>
    <row r="17" spans="1:11" x14ac:dyDescent="0.4">
      <c r="A17" s="2" t="s">
        <v>46</v>
      </c>
      <c r="B17" s="2"/>
      <c r="C17" s="2" t="s">
        <v>37</v>
      </c>
      <c r="D17" s="2" t="s">
        <v>51</v>
      </c>
      <c r="E17" s="3">
        <v>5200</v>
      </c>
      <c r="F17" s="3">
        <f t="shared" si="0"/>
        <v>0</v>
      </c>
      <c r="G17" s="2"/>
    </row>
    <row r="18" spans="1:11" x14ac:dyDescent="0.4">
      <c r="A18" s="2" t="s">
        <v>46</v>
      </c>
      <c r="B18" s="2"/>
      <c r="C18" s="2" t="s">
        <v>37</v>
      </c>
      <c r="D18" s="2" t="s">
        <v>52</v>
      </c>
      <c r="E18" s="3">
        <v>6440</v>
      </c>
      <c r="F18" s="3">
        <f t="shared" si="0"/>
        <v>0</v>
      </c>
      <c r="G18" s="2"/>
    </row>
    <row r="19" spans="1:11" x14ac:dyDescent="0.4">
      <c r="A19" s="2" t="s">
        <v>25</v>
      </c>
      <c r="B19" s="2">
        <v>77</v>
      </c>
      <c r="C19" s="2" t="s">
        <v>79</v>
      </c>
      <c r="D19" s="2" t="s">
        <v>80</v>
      </c>
      <c r="E19" s="3">
        <v>7000</v>
      </c>
      <c r="F19" s="3">
        <f t="shared" si="0"/>
        <v>539000</v>
      </c>
      <c r="G19" s="2" t="s">
        <v>39</v>
      </c>
    </row>
    <row r="20" spans="1:11" x14ac:dyDescent="0.4">
      <c r="A20" s="9" t="s">
        <v>10</v>
      </c>
      <c r="B20" s="9">
        <v>5</v>
      </c>
      <c r="C20" s="9"/>
      <c r="D20" s="9" t="s">
        <v>15</v>
      </c>
      <c r="E20" s="6">
        <v>106000</v>
      </c>
      <c r="F20" s="6">
        <f t="shared" si="0"/>
        <v>530000</v>
      </c>
      <c r="G20" s="9" t="s">
        <v>22</v>
      </c>
    </row>
    <row r="21" spans="1:11" x14ac:dyDescent="0.4">
      <c r="A21" s="2" t="s">
        <v>69</v>
      </c>
      <c r="B21" s="2">
        <v>7</v>
      </c>
      <c r="C21" s="9" t="s">
        <v>56</v>
      </c>
      <c r="D21" s="9" t="s">
        <v>57</v>
      </c>
      <c r="E21" s="6">
        <v>4480</v>
      </c>
      <c r="F21" s="6">
        <f t="shared" si="0"/>
        <v>31360</v>
      </c>
      <c r="G21" s="9"/>
    </row>
    <row r="22" spans="1:11" x14ac:dyDescent="0.4">
      <c r="A22" s="2" t="s">
        <v>70</v>
      </c>
      <c r="B22" s="2">
        <v>4</v>
      </c>
      <c r="C22" s="9" t="s">
        <v>56</v>
      </c>
      <c r="D22" s="9" t="s">
        <v>74</v>
      </c>
      <c r="E22" s="6">
        <v>4480</v>
      </c>
      <c r="F22" s="6">
        <f t="shared" si="0"/>
        <v>17920</v>
      </c>
      <c r="G22" s="9"/>
    </row>
    <row r="23" spans="1:11" x14ac:dyDescent="0.4">
      <c r="A23" s="2" t="s">
        <v>71</v>
      </c>
      <c r="B23" s="2">
        <v>4</v>
      </c>
      <c r="C23" s="9" t="s">
        <v>56</v>
      </c>
      <c r="D23" s="9" t="s">
        <v>75</v>
      </c>
      <c r="E23" s="6">
        <v>4480</v>
      </c>
      <c r="F23" s="6">
        <f t="shared" si="0"/>
        <v>17920</v>
      </c>
      <c r="G23" s="9"/>
    </row>
    <row r="24" spans="1:11" x14ac:dyDescent="0.4">
      <c r="A24" s="2" t="s">
        <v>72</v>
      </c>
      <c r="B24" s="2">
        <v>3</v>
      </c>
      <c r="C24" s="9" t="s">
        <v>56</v>
      </c>
      <c r="D24" s="9" t="s">
        <v>76</v>
      </c>
      <c r="E24" s="6">
        <v>4480</v>
      </c>
      <c r="F24" s="6">
        <f t="shared" si="0"/>
        <v>13440</v>
      </c>
      <c r="G24" s="9"/>
    </row>
    <row r="25" spans="1:11" x14ac:dyDescent="0.4">
      <c r="A25" s="16" t="s">
        <v>73</v>
      </c>
      <c r="B25" s="2">
        <v>7</v>
      </c>
      <c r="C25" s="9" t="s">
        <v>56</v>
      </c>
      <c r="D25" s="9" t="s">
        <v>77</v>
      </c>
      <c r="E25" s="6">
        <v>4480</v>
      </c>
      <c r="F25" s="6">
        <f t="shared" si="0"/>
        <v>31360</v>
      </c>
      <c r="G25" s="9"/>
    </row>
    <row r="26" spans="1:11" x14ac:dyDescent="0.4">
      <c r="A26" s="9" t="s">
        <v>78</v>
      </c>
      <c r="B26" s="9">
        <v>25</v>
      </c>
      <c r="C26" s="9"/>
      <c r="D26" s="9"/>
      <c r="E26" s="6">
        <v>3000</v>
      </c>
      <c r="F26" s="6">
        <f t="shared" si="0"/>
        <v>75000</v>
      </c>
      <c r="G26" s="9"/>
      <c r="K26" t="s">
        <v>92</v>
      </c>
    </row>
    <row r="27" spans="1:11" x14ac:dyDescent="0.4">
      <c r="A27" s="2" t="s">
        <v>86</v>
      </c>
      <c r="B27" s="2">
        <f>B5</f>
        <v>60</v>
      </c>
      <c r="C27" s="2" t="s">
        <v>84</v>
      </c>
      <c r="D27" s="2" t="s">
        <v>85</v>
      </c>
      <c r="E27" s="3">
        <v>3820</v>
      </c>
      <c r="F27" s="3">
        <f>B27*E27</f>
        <v>229200</v>
      </c>
      <c r="G27" s="2" t="s">
        <v>88</v>
      </c>
      <c r="H27" s="1">
        <f>SUM(F7:F27)</f>
        <v>3456100</v>
      </c>
      <c r="I27" t="s">
        <v>90</v>
      </c>
      <c r="K27" s="1">
        <f>H27-'案1_30A以上＆主幹'!H26</f>
        <v>-3920420</v>
      </c>
    </row>
    <row r="28" spans="1:11" x14ac:dyDescent="0.4">
      <c r="A28" s="2" t="s">
        <v>34</v>
      </c>
      <c r="B28" s="2">
        <f>B5</f>
        <v>60</v>
      </c>
      <c r="C28" s="2"/>
      <c r="D28" s="2"/>
      <c r="E28" s="3">
        <v>30000</v>
      </c>
      <c r="F28" s="3">
        <f t="shared" si="0"/>
        <v>1800000</v>
      </c>
      <c r="G28" s="2" t="s">
        <v>82</v>
      </c>
    </row>
    <row r="29" spans="1:11" x14ac:dyDescent="0.4">
      <c r="A29" s="2" t="s">
        <v>87</v>
      </c>
      <c r="B29" s="2">
        <f>B5</f>
        <v>60</v>
      </c>
      <c r="C29" s="2"/>
      <c r="D29" s="2"/>
      <c r="E29" s="3">
        <v>30000</v>
      </c>
      <c r="F29" s="3">
        <f t="shared" si="0"/>
        <v>1800000</v>
      </c>
      <c r="G29" s="2" t="s">
        <v>82</v>
      </c>
    </row>
    <row r="30" spans="1:11" x14ac:dyDescent="0.4">
      <c r="A30" s="2" t="s">
        <v>53</v>
      </c>
      <c r="B30" s="2">
        <f>B5</f>
        <v>60</v>
      </c>
      <c r="C30" s="2" t="s">
        <v>55</v>
      </c>
      <c r="D30" s="2" t="s">
        <v>54</v>
      </c>
      <c r="E30" s="3">
        <v>30000</v>
      </c>
      <c r="F30" s="3">
        <f t="shared" si="0"/>
        <v>1800000</v>
      </c>
      <c r="G30" s="2" t="s">
        <v>82</v>
      </c>
    </row>
    <row r="31" spans="1:11" x14ac:dyDescent="0.4">
      <c r="A31" s="2" t="s">
        <v>83</v>
      </c>
      <c r="B31" s="2">
        <f>B5</f>
        <v>60</v>
      </c>
      <c r="C31" s="2"/>
      <c r="D31" s="2"/>
      <c r="E31" s="3">
        <v>30000</v>
      </c>
      <c r="F31" s="3">
        <f t="shared" si="0"/>
        <v>1800000</v>
      </c>
      <c r="G31" s="2" t="s">
        <v>82</v>
      </c>
      <c r="H31" s="1">
        <f>SUM(F28:F31)</f>
        <v>7200000</v>
      </c>
      <c r="I31" t="s">
        <v>91</v>
      </c>
      <c r="K31" s="1">
        <f>H31-'案1_30A以上＆主幹'!H30</f>
        <v>-2760000</v>
      </c>
    </row>
    <row r="32" spans="1:11" ht="19.5" thickBot="1" x14ac:dyDescent="0.45">
      <c r="F32" s="10">
        <f>SUM(F7:F31)</f>
        <v>10656100</v>
      </c>
      <c r="K32" s="1">
        <f>SUM(K27:K31)</f>
        <v>-6680420</v>
      </c>
    </row>
    <row r="34" spans="8:8" x14ac:dyDescent="0.4">
      <c r="H34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D383-405D-4BA2-9412-79EF7355ECA2}">
  <dimension ref="A1:F7"/>
  <sheetViews>
    <sheetView workbookViewId="0">
      <selection activeCell="C14" sqref="C14"/>
    </sheetView>
  </sheetViews>
  <sheetFormatPr defaultRowHeight="18.75" x14ac:dyDescent="0.4"/>
  <cols>
    <col min="1" max="1" width="17.25" bestFit="1" customWidth="1"/>
    <col min="3" max="3" width="14.75" bestFit="1" customWidth="1"/>
    <col min="4" max="4" width="9" style="1"/>
    <col min="5" max="5" width="10.625" bestFit="1" customWidth="1"/>
    <col min="6" max="6" width="26.875" bestFit="1" customWidth="1"/>
  </cols>
  <sheetData>
    <row r="1" spans="1:6" x14ac:dyDescent="0.4">
      <c r="A1" s="2" t="s">
        <v>18</v>
      </c>
      <c r="B1" s="2" t="s">
        <v>11</v>
      </c>
      <c r="C1" s="2" t="s">
        <v>12</v>
      </c>
      <c r="D1" s="3" t="s">
        <v>8</v>
      </c>
      <c r="E1" s="2" t="s">
        <v>17</v>
      </c>
      <c r="F1" s="8" t="s">
        <v>19</v>
      </c>
    </row>
    <row r="2" spans="1:6" x14ac:dyDescent="0.4">
      <c r="A2" s="2" t="s">
        <v>7</v>
      </c>
      <c r="B2" s="2">
        <v>250</v>
      </c>
      <c r="C2" s="4"/>
      <c r="D2" s="5"/>
      <c r="E2" s="4"/>
      <c r="F2" s="4"/>
    </row>
    <row r="3" spans="1:6" x14ac:dyDescent="0.4">
      <c r="A3" s="2" t="s">
        <v>0</v>
      </c>
      <c r="B3" s="2">
        <v>125</v>
      </c>
      <c r="C3" s="2" t="s">
        <v>14</v>
      </c>
      <c r="D3" s="3">
        <v>12000</v>
      </c>
      <c r="E3" s="3">
        <f>B3*D3</f>
        <v>1500000</v>
      </c>
      <c r="F3" s="2" t="s">
        <v>21</v>
      </c>
    </row>
    <row r="4" spans="1:6" x14ac:dyDescent="0.4">
      <c r="A4" s="2" t="s">
        <v>9</v>
      </c>
      <c r="B4" s="2">
        <f>B2*2</f>
        <v>500</v>
      </c>
      <c r="C4" s="2" t="s">
        <v>16</v>
      </c>
      <c r="D4" s="3">
        <v>5500</v>
      </c>
      <c r="E4" s="3">
        <f t="shared" ref="E4:E6" si="0">B4*D4</f>
        <v>2750000</v>
      </c>
      <c r="F4" s="2" t="s">
        <v>20</v>
      </c>
    </row>
    <row r="5" spans="1:6" x14ac:dyDescent="0.4">
      <c r="A5" s="2" t="s">
        <v>23</v>
      </c>
      <c r="B5" s="2">
        <v>15</v>
      </c>
      <c r="C5" s="2" t="s">
        <v>13</v>
      </c>
      <c r="D5" s="3">
        <v>104500</v>
      </c>
      <c r="E5" s="3">
        <f t="shared" si="0"/>
        <v>1567500</v>
      </c>
      <c r="F5" s="2" t="s">
        <v>24</v>
      </c>
    </row>
    <row r="6" spans="1:6" ht="19.5" thickBot="1" x14ac:dyDescent="0.45">
      <c r="A6" s="2" t="s">
        <v>10</v>
      </c>
      <c r="B6" s="2">
        <v>5</v>
      </c>
      <c r="C6" s="2" t="s">
        <v>15</v>
      </c>
      <c r="D6" s="3">
        <v>106000</v>
      </c>
      <c r="E6" s="6">
        <f t="shared" si="0"/>
        <v>530000</v>
      </c>
      <c r="F6" s="2" t="s">
        <v>22</v>
      </c>
    </row>
    <row r="7" spans="1:6" ht="19.5" thickBot="1" x14ac:dyDescent="0.45">
      <c r="E7" s="7">
        <f>SUM(E3:E6)</f>
        <v>6347500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2A2C-941E-4E6A-9456-43903CB2441B}">
  <sheetPr>
    <tabColor rgb="FFFFFF00"/>
  </sheetPr>
  <dimension ref="A1:G23"/>
  <sheetViews>
    <sheetView workbookViewId="0">
      <selection activeCell="B16" sqref="B16"/>
    </sheetView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0.625" bestFit="1" customWidth="1"/>
    <col min="7" max="7" width="26.875" bestFit="1" customWidth="1"/>
  </cols>
  <sheetData>
    <row r="1" spans="1:7" x14ac:dyDescent="0.4">
      <c r="A1" s="2" t="s">
        <v>18</v>
      </c>
      <c r="B1" s="2" t="s">
        <v>11</v>
      </c>
      <c r="C1" s="2" t="s">
        <v>36</v>
      </c>
      <c r="D1" s="2" t="s">
        <v>12</v>
      </c>
      <c r="E1" s="3" t="s">
        <v>8</v>
      </c>
      <c r="F1" s="2" t="s">
        <v>17</v>
      </c>
      <c r="G1" s="8" t="s">
        <v>19</v>
      </c>
    </row>
    <row r="2" spans="1:7" x14ac:dyDescent="0.4">
      <c r="A2" s="2" t="s">
        <v>7</v>
      </c>
      <c r="B2" s="2">
        <v>250</v>
      </c>
      <c r="C2" s="2"/>
      <c r="D2" s="4"/>
      <c r="E2" s="5"/>
      <c r="F2" s="4"/>
      <c r="G2" s="4"/>
    </row>
    <row r="3" spans="1:7" x14ac:dyDescent="0.4">
      <c r="A3" s="2" t="s">
        <v>0</v>
      </c>
      <c r="B3" s="2">
        <v>125</v>
      </c>
      <c r="C3" s="2" t="s">
        <v>37</v>
      </c>
      <c r="D3" s="2" t="s">
        <v>38</v>
      </c>
      <c r="E3" s="3">
        <v>11640</v>
      </c>
      <c r="F3" s="3">
        <f t="shared" ref="F3:F14" si="0">B3*E3</f>
        <v>1455000</v>
      </c>
      <c r="G3" s="2" t="s">
        <v>40</v>
      </c>
    </row>
    <row r="4" spans="1:7" x14ac:dyDescent="0.4">
      <c r="A4" s="2" t="s">
        <v>9</v>
      </c>
      <c r="B4" s="2"/>
      <c r="C4" s="2" t="s">
        <v>37</v>
      </c>
      <c r="D4" s="2" t="s">
        <v>42</v>
      </c>
      <c r="E4" s="3">
        <v>2880</v>
      </c>
      <c r="F4" s="3">
        <f t="shared" si="0"/>
        <v>0</v>
      </c>
      <c r="G4" s="2" t="s">
        <v>41</v>
      </c>
    </row>
    <row r="5" spans="1:7" x14ac:dyDescent="0.4">
      <c r="A5" s="2" t="s">
        <v>9</v>
      </c>
      <c r="B5" s="2"/>
      <c r="C5" s="2" t="s">
        <v>37</v>
      </c>
      <c r="D5" s="2" t="s">
        <v>16</v>
      </c>
      <c r="E5" s="3">
        <v>3220</v>
      </c>
      <c r="F5" s="3">
        <f t="shared" si="0"/>
        <v>0</v>
      </c>
      <c r="G5" s="2" t="s">
        <v>41</v>
      </c>
    </row>
    <row r="6" spans="1:7" x14ac:dyDescent="0.4">
      <c r="A6" s="2" t="s">
        <v>9</v>
      </c>
      <c r="B6" s="2"/>
      <c r="C6" s="2" t="s">
        <v>37</v>
      </c>
      <c r="D6" s="2" t="s">
        <v>43</v>
      </c>
      <c r="E6" s="3">
        <v>3900</v>
      </c>
      <c r="F6" s="3">
        <f t="shared" si="0"/>
        <v>0</v>
      </c>
      <c r="G6" s="2" t="s">
        <v>41</v>
      </c>
    </row>
    <row r="7" spans="1:7" x14ac:dyDescent="0.4">
      <c r="A7" s="2" t="s">
        <v>9</v>
      </c>
      <c r="B7" s="2">
        <v>500</v>
      </c>
      <c r="C7" s="2" t="s">
        <v>37</v>
      </c>
      <c r="D7" s="2" t="s">
        <v>44</v>
      </c>
      <c r="E7" s="3">
        <v>5200</v>
      </c>
      <c r="F7" s="3">
        <f t="shared" si="0"/>
        <v>2600000</v>
      </c>
      <c r="G7" s="2" t="s">
        <v>41</v>
      </c>
    </row>
    <row r="8" spans="1:7" x14ac:dyDescent="0.4">
      <c r="A8" s="2" t="s">
        <v>9</v>
      </c>
      <c r="B8" s="2"/>
      <c r="C8" s="2" t="s">
        <v>37</v>
      </c>
      <c r="D8" s="2" t="s">
        <v>45</v>
      </c>
      <c r="E8" s="3">
        <v>5200</v>
      </c>
      <c r="F8" s="3">
        <f t="shared" si="0"/>
        <v>0</v>
      </c>
      <c r="G8" s="2" t="s">
        <v>41</v>
      </c>
    </row>
    <row r="9" spans="1:7" x14ac:dyDescent="0.4">
      <c r="A9" s="2" t="s">
        <v>46</v>
      </c>
      <c r="B9" s="2"/>
      <c r="C9" s="2" t="s">
        <v>37</v>
      </c>
      <c r="D9" s="2" t="s">
        <v>47</v>
      </c>
      <c r="E9" s="3">
        <v>1550</v>
      </c>
      <c r="F9" s="3">
        <f t="shared" si="0"/>
        <v>0</v>
      </c>
      <c r="G9" s="2"/>
    </row>
    <row r="10" spans="1:7" x14ac:dyDescent="0.4">
      <c r="A10" s="2" t="s">
        <v>46</v>
      </c>
      <c r="B10" s="2">
        <v>500</v>
      </c>
      <c r="C10" s="2" t="s">
        <v>37</v>
      </c>
      <c r="D10" s="2" t="s">
        <v>48</v>
      </c>
      <c r="E10" s="3">
        <v>1680</v>
      </c>
      <c r="F10" s="3">
        <f t="shared" si="0"/>
        <v>840000</v>
      </c>
      <c r="G10" s="2"/>
    </row>
    <row r="11" spans="1:7" x14ac:dyDescent="0.4">
      <c r="A11" s="2" t="s">
        <v>46</v>
      </c>
      <c r="B11" s="2"/>
      <c r="C11" s="2" t="s">
        <v>37</v>
      </c>
      <c r="D11" s="2" t="s">
        <v>49</v>
      </c>
      <c r="E11" s="3">
        <v>2490</v>
      </c>
      <c r="F11" s="3">
        <f t="shared" si="0"/>
        <v>0</v>
      </c>
      <c r="G11" s="2"/>
    </row>
    <row r="12" spans="1:7" x14ac:dyDescent="0.4">
      <c r="A12" s="2" t="s">
        <v>46</v>
      </c>
      <c r="B12" s="2"/>
      <c r="C12" s="2" t="s">
        <v>37</v>
      </c>
      <c r="D12" s="2" t="s">
        <v>50</v>
      </c>
      <c r="E12" s="3">
        <v>3900</v>
      </c>
      <c r="F12" s="3">
        <f t="shared" si="0"/>
        <v>0</v>
      </c>
      <c r="G12" s="2"/>
    </row>
    <row r="13" spans="1:7" x14ac:dyDescent="0.4">
      <c r="A13" s="2" t="s">
        <v>46</v>
      </c>
      <c r="B13" s="2"/>
      <c r="C13" s="2" t="s">
        <v>37</v>
      </c>
      <c r="D13" s="2" t="s">
        <v>51</v>
      </c>
      <c r="E13" s="3">
        <v>5200</v>
      </c>
      <c r="F13" s="3">
        <f t="shared" si="0"/>
        <v>0</v>
      </c>
      <c r="G13" s="2"/>
    </row>
    <row r="14" spans="1:7" x14ac:dyDescent="0.4">
      <c r="A14" s="2" t="s">
        <v>46</v>
      </c>
      <c r="B14" s="2"/>
      <c r="C14" s="2" t="s">
        <v>37</v>
      </c>
      <c r="D14" s="2" t="s">
        <v>52</v>
      </c>
      <c r="E14" s="3">
        <v>6440</v>
      </c>
      <c r="F14" s="3">
        <f t="shared" si="0"/>
        <v>0</v>
      </c>
      <c r="G14" s="2"/>
    </row>
    <row r="15" spans="1:7" x14ac:dyDescent="0.4">
      <c r="A15" s="2" t="s">
        <v>25</v>
      </c>
      <c r="B15" s="2">
        <v>50</v>
      </c>
      <c r="C15" s="2"/>
      <c r="D15" s="2" t="s">
        <v>26</v>
      </c>
      <c r="E15" s="3">
        <v>7000</v>
      </c>
      <c r="F15" s="3">
        <f t="shared" ref="F15:F22" si="1">B15*E15</f>
        <v>350000</v>
      </c>
      <c r="G15" s="2" t="s">
        <v>39</v>
      </c>
    </row>
    <row r="16" spans="1:7" x14ac:dyDescent="0.4">
      <c r="A16" s="9" t="s">
        <v>10</v>
      </c>
      <c r="B16" s="9">
        <v>5</v>
      </c>
      <c r="C16" s="9"/>
      <c r="D16" s="9" t="s">
        <v>15</v>
      </c>
      <c r="E16" s="6">
        <v>106000</v>
      </c>
      <c r="F16" s="6">
        <f t="shared" si="1"/>
        <v>530000</v>
      </c>
      <c r="G16" s="9" t="s">
        <v>22</v>
      </c>
    </row>
    <row r="17" spans="1:7" x14ac:dyDescent="0.4">
      <c r="A17" s="9" t="s">
        <v>30</v>
      </c>
      <c r="B17" s="9">
        <v>20</v>
      </c>
      <c r="C17" s="9" t="s">
        <v>56</v>
      </c>
      <c r="D17" s="9" t="s">
        <v>57</v>
      </c>
      <c r="E17" s="6">
        <v>4480</v>
      </c>
      <c r="F17" s="6">
        <f t="shared" si="1"/>
        <v>89600</v>
      </c>
      <c r="G17" s="9"/>
    </row>
    <row r="18" spans="1:7" x14ac:dyDescent="0.4">
      <c r="A18" s="9" t="s">
        <v>32</v>
      </c>
      <c r="B18" s="9"/>
      <c r="C18" s="9"/>
      <c r="D18" s="9"/>
      <c r="E18" s="6">
        <v>4000</v>
      </c>
      <c r="F18" s="6">
        <f t="shared" si="1"/>
        <v>0</v>
      </c>
      <c r="G18" s="9"/>
    </row>
    <row r="19" spans="1:7" x14ac:dyDescent="0.4">
      <c r="A19" s="9" t="s">
        <v>33</v>
      </c>
      <c r="B19" s="9"/>
      <c r="C19" s="9"/>
      <c r="D19" s="9"/>
      <c r="E19" s="6">
        <v>2000</v>
      </c>
      <c r="F19" s="6">
        <f t="shared" si="1"/>
        <v>0</v>
      </c>
      <c r="G19" s="9"/>
    </row>
    <row r="20" spans="1:7" x14ac:dyDescent="0.4">
      <c r="A20" s="2" t="s">
        <v>31</v>
      </c>
      <c r="B20" s="2"/>
      <c r="C20" s="2"/>
      <c r="D20" s="2"/>
      <c r="E20" s="3">
        <v>10000</v>
      </c>
      <c r="F20" s="3">
        <f t="shared" si="1"/>
        <v>0</v>
      </c>
      <c r="G20" s="2"/>
    </row>
    <row r="21" spans="1:7" x14ac:dyDescent="0.4">
      <c r="A21" s="2" t="s">
        <v>34</v>
      </c>
      <c r="B21" s="2">
        <v>25</v>
      </c>
      <c r="C21" s="2"/>
      <c r="D21" s="2"/>
      <c r="E21" s="3">
        <v>50000</v>
      </c>
      <c r="F21" s="3">
        <f t="shared" si="1"/>
        <v>1250000</v>
      </c>
      <c r="G21" s="2"/>
    </row>
    <row r="22" spans="1:7" x14ac:dyDescent="0.4">
      <c r="A22" s="2" t="s">
        <v>53</v>
      </c>
      <c r="B22" s="2">
        <v>25</v>
      </c>
      <c r="C22" s="2" t="s">
        <v>55</v>
      </c>
      <c r="D22" s="2" t="s">
        <v>54</v>
      </c>
      <c r="E22" s="3">
        <v>10000</v>
      </c>
      <c r="F22" s="3">
        <f t="shared" si="1"/>
        <v>250000</v>
      </c>
      <c r="G22" s="2"/>
    </row>
    <row r="23" spans="1:7" ht="19.5" thickBot="1" x14ac:dyDescent="0.45">
      <c r="F23" s="10">
        <f>SUM(F3:F22)</f>
        <v>7364600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B072-4CFA-4672-865F-32D9DCF5207B}">
  <dimension ref="A1:F12"/>
  <sheetViews>
    <sheetView workbookViewId="0">
      <selection activeCell="D1" sqref="D1:D1048576"/>
    </sheetView>
  </sheetViews>
  <sheetFormatPr defaultRowHeight="18.75" x14ac:dyDescent="0.4"/>
  <cols>
    <col min="1" max="1" width="17.25" bestFit="1" customWidth="1"/>
    <col min="3" max="3" width="17.25" hidden="1" customWidth="1"/>
    <col min="4" max="4" width="9" style="1"/>
    <col min="5" max="5" width="10.625" bestFit="1" customWidth="1"/>
    <col min="6" max="6" width="26.875" hidden="1" customWidth="1"/>
  </cols>
  <sheetData>
    <row r="1" spans="1:6" x14ac:dyDescent="0.4">
      <c r="A1" s="2" t="s">
        <v>18</v>
      </c>
      <c r="B1" s="2" t="s">
        <v>11</v>
      </c>
      <c r="C1" s="2" t="s">
        <v>12</v>
      </c>
      <c r="D1" s="3" t="s">
        <v>8</v>
      </c>
      <c r="E1" s="2" t="s">
        <v>17</v>
      </c>
      <c r="F1" s="8" t="s">
        <v>19</v>
      </c>
    </row>
    <row r="2" spans="1:6" x14ac:dyDescent="0.4">
      <c r="A2" s="2" t="s">
        <v>7</v>
      </c>
      <c r="B2" s="2">
        <v>250</v>
      </c>
      <c r="C2" s="4"/>
      <c r="D2" s="5"/>
      <c r="E2" s="4"/>
      <c r="F2" s="4"/>
    </row>
    <row r="3" spans="1:6" x14ac:dyDescent="0.4">
      <c r="A3" s="2" t="s">
        <v>0</v>
      </c>
      <c r="B3" s="2">
        <v>125</v>
      </c>
      <c r="C3" s="2" t="s">
        <v>14</v>
      </c>
      <c r="D3" s="3">
        <v>12000</v>
      </c>
      <c r="E3" s="3">
        <f t="shared" ref="E3:E11" si="0">B3*D3</f>
        <v>1500000</v>
      </c>
      <c r="F3" s="2" t="s">
        <v>21</v>
      </c>
    </row>
    <row r="4" spans="1:6" x14ac:dyDescent="0.4">
      <c r="A4" s="2" t="s">
        <v>9</v>
      </c>
      <c r="B4" s="2">
        <f>B2*2</f>
        <v>500</v>
      </c>
      <c r="C4" s="2" t="s">
        <v>16</v>
      </c>
      <c r="D4" s="3">
        <v>5500</v>
      </c>
      <c r="E4" s="3">
        <f t="shared" si="0"/>
        <v>2750000</v>
      </c>
      <c r="F4" s="2" t="s">
        <v>20</v>
      </c>
    </row>
    <row r="5" spans="1:6" x14ac:dyDescent="0.4">
      <c r="A5" s="2" t="s">
        <v>25</v>
      </c>
      <c r="B5" s="2">
        <v>15</v>
      </c>
      <c r="C5" s="2" t="s">
        <v>26</v>
      </c>
      <c r="D5" s="3">
        <v>7000</v>
      </c>
      <c r="E5" s="3">
        <f t="shared" si="0"/>
        <v>105000</v>
      </c>
      <c r="F5" s="2" t="s">
        <v>27</v>
      </c>
    </row>
    <row r="6" spans="1:6" x14ac:dyDescent="0.4">
      <c r="A6" s="9" t="s">
        <v>10</v>
      </c>
      <c r="B6" s="9">
        <v>5</v>
      </c>
      <c r="C6" s="9" t="s">
        <v>15</v>
      </c>
      <c r="D6" s="6">
        <v>106000</v>
      </c>
      <c r="E6" s="6">
        <f t="shared" si="0"/>
        <v>530000</v>
      </c>
      <c r="F6" s="9" t="s">
        <v>22</v>
      </c>
    </row>
    <row r="7" spans="1:6" x14ac:dyDescent="0.4">
      <c r="A7" s="9" t="s">
        <v>30</v>
      </c>
      <c r="B7" s="9">
        <v>10</v>
      </c>
      <c r="C7" s="9"/>
      <c r="D7" s="6">
        <v>20000</v>
      </c>
      <c r="E7" s="6">
        <f t="shared" si="0"/>
        <v>200000</v>
      </c>
      <c r="F7" s="9"/>
    </row>
    <row r="8" spans="1:6" x14ac:dyDescent="0.4">
      <c r="A8" s="9" t="s">
        <v>32</v>
      </c>
      <c r="B8" s="9">
        <v>30</v>
      </c>
      <c r="C8" s="9"/>
      <c r="D8" s="6">
        <v>4000</v>
      </c>
      <c r="E8" s="6">
        <f t="shared" si="0"/>
        <v>120000</v>
      </c>
      <c r="F8" s="9"/>
    </row>
    <row r="9" spans="1:6" x14ac:dyDescent="0.4">
      <c r="A9" s="9" t="s">
        <v>33</v>
      </c>
      <c r="B9" s="9">
        <v>30</v>
      </c>
      <c r="C9" s="9"/>
      <c r="D9" s="6">
        <v>2000</v>
      </c>
      <c r="E9" s="6">
        <f t="shared" si="0"/>
        <v>60000</v>
      </c>
      <c r="F9" s="9"/>
    </row>
    <row r="10" spans="1:6" x14ac:dyDescent="0.4">
      <c r="A10" s="2" t="s">
        <v>31</v>
      </c>
      <c r="B10" s="2">
        <v>10</v>
      </c>
      <c r="C10" s="2"/>
      <c r="D10" s="3">
        <v>10000</v>
      </c>
      <c r="E10" s="3">
        <f t="shared" si="0"/>
        <v>100000</v>
      </c>
      <c r="F10" s="2"/>
    </row>
    <row r="11" spans="1:6" ht="19.5" thickBot="1" x14ac:dyDescent="0.45">
      <c r="A11" s="2" t="s">
        <v>34</v>
      </c>
      <c r="B11" s="2">
        <v>10</v>
      </c>
      <c r="C11" s="2"/>
      <c r="D11" s="3">
        <v>20000</v>
      </c>
      <c r="E11" s="6">
        <f t="shared" si="0"/>
        <v>200000</v>
      </c>
      <c r="F11" s="2"/>
    </row>
    <row r="12" spans="1:6" ht="19.5" thickBot="1" x14ac:dyDescent="0.45">
      <c r="E12" s="13">
        <f>SUM(E3:E11)</f>
        <v>5565000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3055-458E-4BC0-A790-2F00DDB77165}">
  <sheetPr>
    <tabColor theme="4" tint="0.39997558519241921"/>
  </sheetPr>
  <dimension ref="A1:E8"/>
  <sheetViews>
    <sheetView workbookViewId="0">
      <selection activeCell="B8" sqref="B8"/>
    </sheetView>
  </sheetViews>
  <sheetFormatPr defaultRowHeight="18.75" x14ac:dyDescent="0.4"/>
  <cols>
    <col min="1" max="1" width="10.25" bestFit="1" customWidth="1"/>
    <col min="3" max="4" width="9" style="1"/>
  </cols>
  <sheetData>
    <row r="1" spans="1:5" x14ac:dyDescent="0.4">
      <c r="A1" s="15">
        <v>45628</v>
      </c>
    </row>
    <row r="2" spans="1:5" x14ac:dyDescent="0.4">
      <c r="A2" s="2" t="s">
        <v>60</v>
      </c>
      <c r="B2" s="2" t="s">
        <v>59</v>
      </c>
      <c r="C2" s="3" t="s">
        <v>8</v>
      </c>
      <c r="D2" s="3" t="s">
        <v>61</v>
      </c>
    </row>
    <row r="3" spans="1:5" x14ac:dyDescent="0.4">
      <c r="A3" s="2" t="s">
        <v>58</v>
      </c>
      <c r="B3" s="2">
        <v>7</v>
      </c>
      <c r="C3" s="3">
        <v>4480</v>
      </c>
      <c r="D3" s="3">
        <f t="shared" ref="D3:D8" si="0">B3*C3</f>
        <v>31360</v>
      </c>
    </row>
    <row r="4" spans="1:5" x14ac:dyDescent="0.4">
      <c r="A4" s="2" t="s">
        <v>62</v>
      </c>
      <c r="B4" s="2">
        <v>4</v>
      </c>
      <c r="C4" s="3">
        <v>4480</v>
      </c>
      <c r="D4" s="3">
        <f t="shared" si="0"/>
        <v>17920</v>
      </c>
    </row>
    <row r="5" spans="1:5" x14ac:dyDescent="0.4">
      <c r="A5" s="2" t="s">
        <v>63</v>
      </c>
      <c r="B5" s="2">
        <v>4</v>
      </c>
      <c r="C5" s="3">
        <v>4480</v>
      </c>
      <c r="D5" s="3">
        <f t="shared" si="0"/>
        <v>17920</v>
      </c>
    </row>
    <row r="6" spans="1:5" x14ac:dyDescent="0.4">
      <c r="A6" s="2" t="s">
        <v>64</v>
      </c>
      <c r="B6" s="2">
        <v>3</v>
      </c>
      <c r="C6" s="3">
        <v>4480</v>
      </c>
      <c r="D6" s="3">
        <f t="shared" si="0"/>
        <v>13440</v>
      </c>
    </row>
    <row r="7" spans="1:5" x14ac:dyDescent="0.4">
      <c r="A7" s="16" t="s">
        <v>65</v>
      </c>
      <c r="B7" s="2">
        <v>7</v>
      </c>
      <c r="C7" s="3">
        <v>4480</v>
      </c>
      <c r="D7" s="3">
        <f t="shared" si="0"/>
        <v>31360</v>
      </c>
      <c r="E7" s="12">
        <f>SUM(D:D)</f>
        <v>187000</v>
      </c>
    </row>
    <row r="8" spans="1:5" x14ac:dyDescent="0.4">
      <c r="A8" s="2" t="s">
        <v>66</v>
      </c>
      <c r="B8" s="2">
        <f>SUM(B3:B7)</f>
        <v>25</v>
      </c>
      <c r="C8" s="3">
        <f>3000</f>
        <v>3000</v>
      </c>
      <c r="D8" s="3">
        <f t="shared" si="0"/>
        <v>75000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BCDE-AAB5-49FE-AE1F-286E3A062019}">
  <dimension ref="A1:C7"/>
  <sheetViews>
    <sheetView workbookViewId="0">
      <selection activeCell="B7" sqref="B7"/>
    </sheetView>
  </sheetViews>
  <sheetFormatPr defaultRowHeight="18.75" x14ac:dyDescent="0.4"/>
  <cols>
    <col min="1" max="1" width="21.375" bestFit="1" customWidth="1"/>
    <col min="2" max="2" width="11.75" bestFit="1" customWidth="1"/>
    <col min="3" max="3" width="13.5" bestFit="1" customWidth="1"/>
  </cols>
  <sheetData>
    <row r="1" spans="1:3" x14ac:dyDescent="0.4">
      <c r="A1" s="2" t="s">
        <v>6</v>
      </c>
      <c r="B1" s="3">
        <v>74000000</v>
      </c>
      <c r="C1" s="1"/>
    </row>
    <row r="2" spans="1:3" x14ac:dyDescent="0.4">
      <c r="A2" s="2" t="s">
        <v>28</v>
      </c>
      <c r="B2" s="11">
        <v>0.03</v>
      </c>
    </row>
    <row r="3" spans="1:3" x14ac:dyDescent="0.4">
      <c r="A3" s="2" t="s">
        <v>29</v>
      </c>
      <c r="B3" s="12">
        <f>B1*B2</f>
        <v>2220000</v>
      </c>
    </row>
    <row r="7" spans="1:3" x14ac:dyDescent="0.4">
      <c r="B7">
        <f>M5StackVer.プレゼン用!E12/東近江工具電気代!B3</f>
        <v>2.5067567567567566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43D4-DA57-4F61-B352-CC6378C479C2}">
  <sheetPr>
    <tabColor rgb="FFFFFF00"/>
  </sheetPr>
  <dimension ref="A1:G24"/>
  <sheetViews>
    <sheetView workbookViewId="0">
      <selection activeCell="F24" sqref="F24"/>
    </sheetView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0.625" bestFit="1" customWidth="1"/>
    <col min="7" max="7" width="26.875" bestFit="1" customWidth="1"/>
  </cols>
  <sheetData>
    <row r="1" spans="1:7" x14ac:dyDescent="0.4">
      <c r="A1" s="15">
        <v>45625</v>
      </c>
    </row>
    <row r="2" spans="1:7" x14ac:dyDescent="0.4">
      <c r="A2" s="2" t="s">
        <v>18</v>
      </c>
      <c r="B2" s="2" t="s">
        <v>11</v>
      </c>
      <c r="C2" s="2" t="s">
        <v>36</v>
      </c>
      <c r="D2" s="2" t="s">
        <v>12</v>
      </c>
      <c r="E2" s="3" t="s">
        <v>8</v>
      </c>
      <c r="F2" s="2" t="s">
        <v>17</v>
      </c>
      <c r="G2" s="8" t="s">
        <v>19</v>
      </c>
    </row>
    <row r="3" spans="1:7" x14ac:dyDescent="0.4">
      <c r="A3" s="2" t="s">
        <v>7</v>
      </c>
      <c r="B3" s="2">
        <v>153</v>
      </c>
      <c r="C3" s="2"/>
      <c r="D3" s="4"/>
      <c r="E3" s="5"/>
      <c r="F3" s="4"/>
      <c r="G3" s="4"/>
    </row>
    <row r="4" spans="1:7" x14ac:dyDescent="0.4">
      <c r="A4" s="2" t="s">
        <v>0</v>
      </c>
      <c r="B4" s="2">
        <f>ROUND(B3/2,0)</f>
        <v>77</v>
      </c>
      <c r="C4" s="2" t="s">
        <v>37</v>
      </c>
      <c r="D4" s="2" t="s">
        <v>38</v>
      </c>
      <c r="E4" s="3">
        <v>11640</v>
      </c>
      <c r="F4" s="3">
        <f t="shared" ref="F4:F23" si="0">B4*E4</f>
        <v>896280</v>
      </c>
      <c r="G4" s="2" t="s">
        <v>40</v>
      </c>
    </row>
    <row r="5" spans="1:7" x14ac:dyDescent="0.4">
      <c r="A5" s="2" t="s">
        <v>9</v>
      </c>
      <c r="B5" s="2"/>
      <c r="C5" s="2" t="s">
        <v>37</v>
      </c>
      <c r="D5" s="2" t="s">
        <v>42</v>
      </c>
      <c r="E5" s="3">
        <v>2880</v>
      </c>
      <c r="F5" s="3">
        <f t="shared" si="0"/>
        <v>0</v>
      </c>
      <c r="G5" s="2" t="s">
        <v>41</v>
      </c>
    </row>
    <row r="6" spans="1:7" x14ac:dyDescent="0.4">
      <c r="A6" s="2" t="s">
        <v>9</v>
      </c>
      <c r="B6" s="2">
        <f>B3*2</f>
        <v>306</v>
      </c>
      <c r="C6" s="2" t="s">
        <v>37</v>
      </c>
      <c r="D6" s="2" t="s">
        <v>16</v>
      </c>
      <c r="E6" s="3">
        <v>3220</v>
      </c>
      <c r="F6" s="3">
        <f t="shared" si="0"/>
        <v>985320</v>
      </c>
      <c r="G6" s="2" t="s">
        <v>41</v>
      </c>
    </row>
    <row r="7" spans="1:7" x14ac:dyDescent="0.4">
      <c r="A7" s="2" t="s">
        <v>9</v>
      </c>
      <c r="B7" s="2"/>
      <c r="C7" s="2" t="s">
        <v>37</v>
      </c>
      <c r="D7" s="2" t="s">
        <v>43</v>
      </c>
      <c r="E7" s="3">
        <v>3900</v>
      </c>
      <c r="F7" s="3">
        <f t="shared" si="0"/>
        <v>0</v>
      </c>
      <c r="G7" s="2" t="s">
        <v>41</v>
      </c>
    </row>
    <row r="8" spans="1:7" x14ac:dyDescent="0.4">
      <c r="A8" s="2" t="s">
        <v>9</v>
      </c>
      <c r="B8" s="2"/>
      <c r="C8" s="2" t="s">
        <v>37</v>
      </c>
      <c r="D8" s="2" t="s">
        <v>44</v>
      </c>
      <c r="E8" s="3">
        <v>5200</v>
      </c>
      <c r="F8" s="3">
        <f t="shared" si="0"/>
        <v>0</v>
      </c>
      <c r="G8" s="2" t="s">
        <v>41</v>
      </c>
    </row>
    <row r="9" spans="1:7" x14ac:dyDescent="0.4">
      <c r="A9" s="2" t="s">
        <v>9</v>
      </c>
      <c r="B9" s="2"/>
      <c r="C9" s="2" t="s">
        <v>37</v>
      </c>
      <c r="D9" s="2" t="s">
        <v>45</v>
      </c>
      <c r="E9" s="3">
        <v>5200</v>
      </c>
      <c r="F9" s="3">
        <f t="shared" si="0"/>
        <v>0</v>
      </c>
      <c r="G9" s="2" t="s">
        <v>41</v>
      </c>
    </row>
    <row r="10" spans="1:7" x14ac:dyDescent="0.4">
      <c r="A10" s="2" t="s">
        <v>46</v>
      </c>
      <c r="B10" s="2"/>
      <c r="C10" s="2" t="s">
        <v>37</v>
      </c>
      <c r="D10" s="2" t="s">
        <v>47</v>
      </c>
      <c r="E10" s="3">
        <v>1550</v>
      </c>
      <c r="F10" s="3">
        <f t="shared" si="0"/>
        <v>0</v>
      </c>
      <c r="G10" s="2"/>
    </row>
    <row r="11" spans="1:7" x14ac:dyDescent="0.4">
      <c r="A11" s="2" t="s">
        <v>46</v>
      </c>
      <c r="B11" s="2">
        <f>B6</f>
        <v>306</v>
      </c>
      <c r="C11" s="2" t="s">
        <v>37</v>
      </c>
      <c r="D11" s="2" t="s">
        <v>48</v>
      </c>
      <c r="E11" s="3">
        <v>1680</v>
      </c>
      <c r="F11" s="3">
        <f t="shared" si="0"/>
        <v>514080</v>
      </c>
      <c r="G11" s="2"/>
    </row>
    <row r="12" spans="1:7" x14ac:dyDescent="0.4">
      <c r="A12" s="2" t="s">
        <v>46</v>
      </c>
      <c r="B12" s="2"/>
      <c r="C12" s="2" t="s">
        <v>37</v>
      </c>
      <c r="D12" s="2" t="s">
        <v>49</v>
      </c>
      <c r="E12" s="3">
        <v>2490</v>
      </c>
      <c r="F12" s="3">
        <f t="shared" si="0"/>
        <v>0</v>
      </c>
      <c r="G12" s="2"/>
    </row>
    <row r="13" spans="1:7" x14ac:dyDescent="0.4">
      <c r="A13" s="2" t="s">
        <v>46</v>
      </c>
      <c r="B13" s="2"/>
      <c r="C13" s="2" t="s">
        <v>37</v>
      </c>
      <c r="D13" s="2" t="s">
        <v>50</v>
      </c>
      <c r="E13" s="3">
        <v>3900</v>
      </c>
      <c r="F13" s="3">
        <f t="shared" si="0"/>
        <v>0</v>
      </c>
      <c r="G13" s="2"/>
    </row>
    <row r="14" spans="1:7" x14ac:dyDescent="0.4">
      <c r="A14" s="2" t="s">
        <v>46</v>
      </c>
      <c r="B14" s="2"/>
      <c r="C14" s="2" t="s">
        <v>37</v>
      </c>
      <c r="D14" s="2" t="s">
        <v>51</v>
      </c>
      <c r="E14" s="3">
        <v>5200</v>
      </c>
      <c r="F14" s="3">
        <f t="shared" si="0"/>
        <v>0</v>
      </c>
      <c r="G14" s="2"/>
    </row>
    <row r="15" spans="1:7" x14ac:dyDescent="0.4">
      <c r="A15" s="2" t="s">
        <v>46</v>
      </c>
      <c r="B15" s="2"/>
      <c r="C15" s="2" t="s">
        <v>37</v>
      </c>
      <c r="D15" s="2" t="s">
        <v>52</v>
      </c>
      <c r="E15" s="3">
        <v>6440</v>
      </c>
      <c r="F15" s="3">
        <f t="shared" si="0"/>
        <v>0</v>
      </c>
      <c r="G15" s="2"/>
    </row>
    <row r="16" spans="1:7" x14ac:dyDescent="0.4">
      <c r="A16" s="2" t="s">
        <v>25</v>
      </c>
      <c r="B16" s="2">
        <f>ROUND(B4/2,0)</f>
        <v>39</v>
      </c>
      <c r="C16" s="2"/>
      <c r="D16" s="2" t="s">
        <v>26</v>
      </c>
      <c r="E16" s="3">
        <v>7000</v>
      </c>
      <c r="F16" s="3">
        <f t="shared" si="0"/>
        <v>273000</v>
      </c>
      <c r="G16" s="2" t="s">
        <v>39</v>
      </c>
    </row>
    <row r="17" spans="1:7" x14ac:dyDescent="0.4">
      <c r="A17" s="9" t="s">
        <v>10</v>
      </c>
      <c r="B17" s="9">
        <v>1</v>
      </c>
      <c r="C17" s="9"/>
      <c r="D17" s="9" t="s">
        <v>15</v>
      </c>
      <c r="E17" s="6">
        <v>106000</v>
      </c>
      <c r="F17" s="6">
        <f t="shared" si="0"/>
        <v>106000</v>
      </c>
      <c r="G17" s="9" t="s">
        <v>22</v>
      </c>
    </row>
    <row r="18" spans="1:7" x14ac:dyDescent="0.4">
      <c r="A18" s="9" t="s">
        <v>30</v>
      </c>
      <c r="B18" s="9">
        <v>0</v>
      </c>
      <c r="C18" s="9" t="s">
        <v>56</v>
      </c>
      <c r="D18" s="9" t="s">
        <v>57</v>
      </c>
      <c r="E18" s="6">
        <v>4480</v>
      </c>
      <c r="F18" s="6">
        <f t="shared" si="0"/>
        <v>0</v>
      </c>
      <c r="G18" s="9"/>
    </row>
    <row r="19" spans="1:7" x14ac:dyDescent="0.4">
      <c r="A19" s="9" t="s">
        <v>32</v>
      </c>
      <c r="B19" s="9"/>
      <c r="C19" s="9"/>
      <c r="D19" s="9"/>
      <c r="E19" s="6">
        <v>4000</v>
      </c>
      <c r="F19" s="6">
        <f t="shared" si="0"/>
        <v>0</v>
      </c>
      <c r="G19" s="9"/>
    </row>
    <row r="20" spans="1:7" x14ac:dyDescent="0.4">
      <c r="A20" s="9" t="s">
        <v>33</v>
      </c>
      <c r="B20" s="9"/>
      <c r="C20" s="9"/>
      <c r="D20" s="9"/>
      <c r="E20" s="6">
        <v>2000</v>
      </c>
      <c r="F20" s="6">
        <f t="shared" si="0"/>
        <v>0</v>
      </c>
      <c r="G20" s="9"/>
    </row>
    <row r="21" spans="1:7" x14ac:dyDescent="0.4">
      <c r="A21" s="2" t="s">
        <v>31</v>
      </c>
      <c r="B21" s="2"/>
      <c r="C21" s="2"/>
      <c r="D21" s="2"/>
      <c r="E21" s="3">
        <v>10000</v>
      </c>
      <c r="F21" s="3">
        <f t="shared" si="0"/>
        <v>0</v>
      </c>
      <c r="G21" s="2"/>
    </row>
    <row r="22" spans="1:7" x14ac:dyDescent="0.4">
      <c r="A22" s="2" t="s">
        <v>34</v>
      </c>
      <c r="B22" s="2">
        <v>3</v>
      </c>
      <c r="C22" s="2"/>
      <c r="D22" s="2"/>
      <c r="E22" s="3">
        <v>50000</v>
      </c>
      <c r="F22" s="3">
        <f t="shared" si="0"/>
        <v>150000</v>
      </c>
      <c r="G22" s="2"/>
    </row>
    <row r="23" spans="1:7" x14ac:dyDescent="0.4">
      <c r="A23" s="2" t="s">
        <v>53</v>
      </c>
      <c r="B23" s="2">
        <v>3</v>
      </c>
      <c r="C23" s="2" t="s">
        <v>55</v>
      </c>
      <c r="D23" s="2" t="s">
        <v>54</v>
      </c>
      <c r="E23" s="3">
        <v>10000</v>
      </c>
      <c r="F23" s="3">
        <f t="shared" si="0"/>
        <v>30000</v>
      </c>
      <c r="G23" s="2"/>
    </row>
    <row r="24" spans="1:7" ht="19.5" thickBot="1" x14ac:dyDescent="0.45">
      <c r="F24" s="10">
        <f>SUM(F4:F23)</f>
        <v>2954680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B356-F507-4408-BBA8-F307218D3CE5}">
  <sheetPr>
    <tabColor rgb="FFFFFF00"/>
  </sheetPr>
  <dimension ref="A1:G24"/>
  <sheetViews>
    <sheetView workbookViewId="0"/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0.625" bestFit="1" customWidth="1"/>
    <col min="7" max="7" width="26.875" bestFit="1" customWidth="1"/>
  </cols>
  <sheetData>
    <row r="1" spans="1:7" s="15" customFormat="1" x14ac:dyDescent="0.4">
      <c r="A1" s="15">
        <v>45625</v>
      </c>
    </row>
    <row r="2" spans="1:7" x14ac:dyDescent="0.4">
      <c r="A2" s="2" t="s">
        <v>18</v>
      </c>
      <c r="B2" s="2" t="s">
        <v>11</v>
      </c>
      <c r="C2" s="2" t="s">
        <v>36</v>
      </c>
      <c r="D2" s="2" t="s">
        <v>12</v>
      </c>
      <c r="E2" s="3" t="s">
        <v>8</v>
      </c>
      <c r="F2" s="2" t="s">
        <v>17</v>
      </c>
      <c r="G2" s="8" t="s">
        <v>19</v>
      </c>
    </row>
    <row r="3" spans="1:7" x14ac:dyDescent="0.4">
      <c r="A3" s="2" t="s">
        <v>7</v>
      </c>
      <c r="B3" s="2">
        <v>327</v>
      </c>
      <c r="C3" s="2"/>
      <c r="D3" s="4"/>
      <c r="E3" s="5"/>
      <c r="F3" s="4"/>
      <c r="G3" s="4"/>
    </row>
    <row r="4" spans="1:7" x14ac:dyDescent="0.4">
      <c r="A4" s="2" t="s">
        <v>0</v>
      </c>
      <c r="B4" s="2">
        <f>ROUND(B3/2,0)</f>
        <v>164</v>
      </c>
      <c r="C4" s="2" t="s">
        <v>37</v>
      </c>
      <c r="D4" s="2" t="s">
        <v>38</v>
      </c>
      <c r="E4" s="3">
        <v>11640</v>
      </c>
      <c r="F4" s="3">
        <f t="shared" ref="F4:F23" si="0">B4*E4</f>
        <v>1908960</v>
      </c>
      <c r="G4" s="2" t="s">
        <v>40</v>
      </c>
    </row>
    <row r="5" spans="1:7" x14ac:dyDescent="0.4">
      <c r="A5" s="2" t="s">
        <v>9</v>
      </c>
      <c r="B5" s="2"/>
      <c r="C5" s="2" t="s">
        <v>37</v>
      </c>
      <c r="D5" s="2" t="s">
        <v>42</v>
      </c>
      <c r="E5" s="3">
        <v>2880</v>
      </c>
      <c r="F5" s="3">
        <f t="shared" si="0"/>
        <v>0</v>
      </c>
      <c r="G5" s="2" t="s">
        <v>41</v>
      </c>
    </row>
    <row r="6" spans="1:7" x14ac:dyDescent="0.4">
      <c r="A6" s="2" t="s">
        <v>9</v>
      </c>
      <c r="B6" s="14">
        <f>B3*2</f>
        <v>654</v>
      </c>
      <c r="C6" s="2" t="s">
        <v>37</v>
      </c>
      <c r="D6" s="2" t="s">
        <v>16</v>
      </c>
      <c r="E6" s="3">
        <v>3220</v>
      </c>
      <c r="F6" s="3">
        <f t="shared" si="0"/>
        <v>2105880</v>
      </c>
      <c r="G6" s="2" t="s">
        <v>41</v>
      </c>
    </row>
    <row r="7" spans="1:7" x14ac:dyDescent="0.4">
      <c r="A7" s="2" t="s">
        <v>9</v>
      </c>
      <c r="B7" s="2"/>
      <c r="C7" s="2" t="s">
        <v>37</v>
      </c>
      <c r="D7" s="2" t="s">
        <v>43</v>
      </c>
      <c r="E7" s="3">
        <v>3900</v>
      </c>
      <c r="F7" s="3">
        <f t="shared" si="0"/>
        <v>0</v>
      </c>
      <c r="G7" s="2" t="s">
        <v>41</v>
      </c>
    </row>
    <row r="8" spans="1:7" x14ac:dyDescent="0.4">
      <c r="A8" s="2" t="s">
        <v>9</v>
      </c>
      <c r="B8" s="2"/>
      <c r="C8" s="2" t="s">
        <v>37</v>
      </c>
      <c r="D8" s="2" t="s">
        <v>44</v>
      </c>
      <c r="E8" s="3">
        <v>5200</v>
      </c>
      <c r="F8" s="3">
        <f t="shared" si="0"/>
        <v>0</v>
      </c>
      <c r="G8" s="2" t="s">
        <v>41</v>
      </c>
    </row>
    <row r="9" spans="1:7" x14ac:dyDescent="0.4">
      <c r="A9" s="2" t="s">
        <v>9</v>
      </c>
      <c r="B9" s="2"/>
      <c r="C9" s="2" t="s">
        <v>37</v>
      </c>
      <c r="D9" s="2" t="s">
        <v>45</v>
      </c>
      <c r="E9" s="3">
        <v>5200</v>
      </c>
      <c r="F9" s="3">
        <f t="shared" si="0"/>
        <v>0</v>
      </c>
      <c r="G9" s="2" t="s">
        <v>41</v>
      </c>
    </row>
    <row r="10" spans="1:7" x14ac:dyDescent="0.4">
      <c r="A10" s="2" t="s">
        <v>46</v>
      </c>
      <c r="B10" s="2"/>
      <c r="C10" s="2" t="s">
        <v>37</v>
      </c>
      <c r="D10" s="2" t="s">
        <v>47</v>
      </c>
      <c r="E10" s="3">
        <v>1550</v>
      </c>
      <c r="F10" s="3">
        <f t="shared" si="0"/>
        <v>0</v>
      </c>
      <c r="G10" s="2"/>
    </row>
    <row r="11" spans="1:7" x14ac:dyDescent="0.4">
      <c r="A11" s="2" t="s">
        <v>46</v>
      </c>
      <c r="B11" s="2">
        <f>B6</f>
        <v>654</v>
      </c>
      <c r="C11" s="2" t="s">
        <v>37</v>
      </c>
      <c r="D11" s="2" t="s">
        <v>48</v>
      </c>
      <c r="E11" s="3">
        <v>1680</v>
      </c>
      <c r="F11" s="3">
        <f t="shared" si="0"/>
        <v>1098720</v>
      </c>
      <c r="G11" s="2"/>
    </row>
    <row r="12" spans="1:7" x14ac:dyDescent="0.4">
      <c r="A12" s="2" t="s">
        <v>46</v>
      </c>
      <c r="B12" s="2"/>
      <c r="C12" s="2" t="s">
        <v>37</v>
      </c>
      <c r="D12" s="2" t="s">
        <v>49</v>
      </c>
      <c r="E12" s="3">
        <v>2490</v>
      </c>
      <c r="F12" s="3">
        <f t="shared" si="0"/>
        <v>0</v>
      </c>
      <c r="G12" s="2"/>
    </row>
    <row r="13" spans="1:7" x14ac:dyDescent="0.4">
      <c r="A13" s="2" t="s">
        <v>46</v>
      </c>
      <c r="B13" s="2"/>
      <c r="C13" s="2" t="s">
        <v>37</v>
      </c>
      <c r="D13" s="2" t="s">
        <v>50</v>
      </c>
      <c r="E13" s="3">
        <v>3900</v>
      </c>
      <c r="F13" s="3">
        <f t="shared" si="0"/>
        <v>0</v>
      </c>
      <c r="G13" s="2"/>
    </row>
    <row r="14" spans="1:7" x14ac:dyDescent="0.4">
      <c r="A14" s="2" t="s">
        <v>46</v>
      </c>
      <c r="B14" s="2"/>
      <c r="C14" s="2" t="s">
        <v>37</v>
      </c>
      <c r="D14" s="2" t="s">
        <v>51</v>
      </c>
      <c r="E14" s="3">
        <v>5200</v>
      </c>
      <c r="F14" s="3">
        <f t="shared" si="0"/>
        <v>0</v>
      </c>
      <c r="G14" s="2"/>
    </row>
    <row r="15" spans="1:7" x14ac:dyDescent="0.4">
      <c r="A15" s="2" t="s">
        <v>46</v>
      </c>
      <c r="B15" s="2"/>
      <c r="C15" s="2" t="s">
        <v>37</v>
      </c>
      <c r="D15" s="2" t="s">
        <v>52</v>
      </c>
      <c r="E15" s="3">
        <v>6440</v>
      </c>
      <c r="F15" s="3">
        <f t="shared" si="0"/>
        <v>0</v>
      </c>
      <c r="G15" s="2"/>
    </row>
    <row r="16" spans="1:7" x14ac:dyDescent="0.4">
      <c r="A16" s="2" t="s">
        <v>25</v>
      </c>
      <c r="B16" s="2">
        <f>ROUND(B4/2,0)</f>
        <v>82</v>
      </c>
      <c r="C16" s="2"/>
      <c r="D16" s="2" t="s">
        <v>26</v>
      </c>
      <c r="E16" s="3">
        <v>7000</v>
      </c>
      <c r="F16" s="3">
        <f t="shared" si="0"/>
        <v>574000</v>
      </c>
      <c r="G16" s="2" t="s">
        <v>39</v>
      </c>
    </row>
    <row r="17" spans="1:7" x14ac:dyDescent="0.4">
      <c r="A17" s="9" t="s">
        <v>10</v>
      </c>
      <c r="B17" s="9">
        <v>1</v>
      </c>
      <c r="C17" s="9"/>
      <c r="D17" s="9" t="s">
        <v>15</v>
      </c>
      <c r="E17" s="6">
        <v>106000</v>
      </c>
      <c r="F17" s="6">
        <f t="shared" si="0"/>
        <v>106000</v>
      </c>
      <c r="G17" s="9" t="s">
        <v>22</v>
      </c>
    </row>
    <row r="18" spans="1:7" x14ac:dyDescent="0.4">
      <c r="A18" s="9" t="s">
        <v>30</v>
      </c>
      <c r="B18" s="9">
        <v>5</v>
      </c>
      <c r="C18" s="9" t="s">
        <v>56</v>
      </c>
      <c r="D18" s="9" t="s">
        <v>57</v>
      </c>
      <c r="E18" s="6">
        <v>4480</v>
      </c>
      <c r="F18" s="6">
        <f t="shared" si="0"/>
        <v>22400</v>
      </c>
      <c r="G18" s="9"/>
    </row>
    <row r="19" spans="1:7" x14ac:dyDescent="0.4">
      <c r="A19" s="9" t="s">
        <v>32</v>
      </c>
      <c r="B19" s="9"/>
      <c r="C19" s="9"/>
      <c r="D19" s="9"/>
      <c r="E19" s="6">
        <v>4000</v>
      </c>
      <c r="F19" s="6">
        <f t="shared" si="0"/>
        <v>0</v>
      </c>
      <c r="G19" s="9"/>
    </row>
    <row r="20" spans="1:7" x14ac:dyDescent="0.4">
      <c r="A20" s="9" t="s">
        <v>33</v>
      </c>
      <c r="B20" s="9"/>
      <c r="C20" s="9"/>
      <c r="D20" s="9"/>
      <c r="E20" s="6">
        <v>2000</v>
      </c>
      <c r="F20" s="6">
        <f t="shared" si="0"/>
        <v>0</v>
      </c>
      <c r="G20" s="9"/>
    </row>
    <row r="21" spans="1:7" x14ac:dyDescent="0.4">
      <c r="A21" s="2" t="s">
        <v>31</v>
      </c>
      <c r="B21" s="2"/>
      <c r="C21" s="2"/>
      <c r="D21" s="2"/>
      <c r="E21" s="3">
        <v>10000</v>
      </c>
      <c r="F21" s="3">
        <f t="shared" si="0"/>
        <v>0</v>
      </c>
      <c r="G21" s="2"/>
    </row>
    <row r="22" spans="1:7" x14ac:dyDescent="0.4">
      <c r="A22" s="2" t="s">
        <v>34</v>
      </c>
      <c r="B22" s="2">
        <v>5</v>
      </c>
      <c r="C22" s="2"/>
      <c r="D22" s="2"/>
      <c r="E22" s="3">
        <v>50000</v>
      </c>
      <c r="F22" s="3">
        <f t="shared" si="0"/>
        <v>250000</v>
      </c>
      <c r="G22" s="2"/>
    </row>
    <row r="23" spans="1:7" x14ac:dyDescent="0.4">
      <c r="A23" s="2" t="s">
        <v>53</v>
      </c>
      <c r="B23" s="2">
        <v>5</v>
      </c>
      <c r="C23" s="2" t="s">
        <v>55</v>
      </c>
      <c r="D23" s="2" t="s">
        <v>54</v>
      </c>
      <c r="E23" s="3">
        <v>10000</v>
      </c>
      <c r="F23" s="3">
        <f t="shared" si="0"/>
        <v>50000</v>
      </c>
      <c r="G23" s="2"/>
    </row>
    <row r="24" spans="1:7" ht="19.5" thickBot="1" x14ac:dyDescent="0.45">
      <c r="F24" s="10">
        <f>SUM(F4:F23)</f>
        <v>6115960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E677-FEC1-4699-9B09-9663114A921F}">
  <sheetPr>
    <tabColor rgb="FFFFFF00"/>
  </sheetPr>
  <dimension ref="A1:G24"/>
  <sheetViews>
    <sheetView workbookViewId="0">
      <selection activeCell="A2" sqref="A2"/>
    </sheetView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0.625" bestFit="1" customWidth="1"/>
    <col min="7" max="7" width="26.875" bestFit="1" customWidth="1"/>
  </cols>
  <sheetData>
    <row r="1" spans="1:7" s="15" customFormat="1" x14ac:dyDescent="0.4">
      <c r="A1" s="15">
        <v>45625</v>
      </c>
    </row>
    <row r="2" spans="1:7" x14ac:dyDescent="0.4">
      <c r="A2" s="2" t="s">
        <v>18</v>
      </c>
      <c r="B2" s="2" t="s">
        <v>11</v>
      </c>
      <c r="C2" s="2" t="s">
        <v>36</v>
      </c>
      <c r="D2" s="2" t="s">
        <v>12</v>
      </c>
      <c r="E2" s="3" t="s">
        <v>8</v>
      </c>
      <c r="F2" s="2" t="s">
        <v>17</v>
      </c>
      <c r="G2" s="8" t="s">
        <v>19</v>
      </c>
    </row>
    <row r="3" spans="1:7" x14ac:dyDescent="0.4">
      <c r="A3" s="2" t="s">
        <v>7</v>
      </c>
      <c r="B3" s="2">
        <v>205</v>
      </c>
      <c r="C3" s="2"/>
      <c r="D3" s="4"/>
      <c r="E3" s="5"/>
      <c r="F3" s="4"/>
      <c r="G3" s="4"/>
    </row>
    <row r="4" spans="1:7" x14ac:dyDescent="0.4">
      <c r="A4" s="2" t="s">
        <v>0</v>
      </c>
      <c r="B4" s="2">
        <f>ROUND(B3/2,0)</f>
        <v>103</v>
      </c>
      <c r="C4" s="2" t="s">
        <v>37</v>
      </c>
      <c r="D4" s="2" t="s">
        <v>38</v>
      </c>
      <c r="E4" s="3">
        <v>11640</v>
      </c>
      <c r="F4" s="3">
        <f t="shared" ref="F4:F23" si="0">B4*E4</f>
        <v>1198920</v>
      </c>
      <c r="G4" s="2" t="s">
        <v>40</v>
      </c>
    </row>
    <row r="5" spans="1:7" x14ac:dyDescent="0.4">
      <c r="A5" s="2" t="s">
        <v>9</v>
      </c>
      <c r="B5" s="2"/>
      <c r="C5" s="2" t="s">
        <v>37</v>
      </c>
      <c r="D5" s="2" t="s">
        <v>42</v>
      </c>
      <c r="E5" s="3">
        <v>2880</v>
      </c>
      <c r="F5" s="3">
        <f t="shared" si="0"/>
        <v>0</v>
      </c>
      <c r="G5" s="2" t="s">
        <v>41</v>
      </c>
    </row>
    <row r="6" spans="1:7" x14ac:dyDescent="0.4">
      <c r="A6" s="2" t="s">
        <v>9</v>
      </c>
      <c r="B6" s="2">
        <f>B3*2</f>
        <v>410</v>
      </c>
      <c r="C6" s="2" t="s">
        <v>37</v>
      </c>
      <c r="D6" s="2" t="s">
        <v>16</v>
      </c>
      <c r="E6" s="3">
        <v>3220</v>
      </c>
      <c r="F6" s="3">
        <f t="shared" si="0"/>
        <v>1320200</v>
      </c>
      <c r="G6" s="2" t="s">
        <v>41</v>
      </c>
    </row>
    <row r="7" spans="1:7" x14ac:dyDescent="0.4">
      <c r="A7" s="2" t="s">
        <v>9</v>
      </c>
      <c r="B7" s="2"/>
      <c r="C7" s="2" t="s">
        <v>37</v>
      </c>
      <c r="D7" s="2" t="s">
        <v>43</v>
      </c>
      <c r="E7" s="3">
        <v>3900</v>
      </c>
      <c r="F7" s="3">
        <f t="shared" si="0"/>
        <v>0</v>
      </c>
      <c r="G7" s="2" t="s">
        <v>41</v>
      </c>
    </row>
    <row r="8" spans="1:7" x14ac:dyDescent="0.4">
      <c r="A8" s="2" t="s">
        <v>9</v>
      </c>
      <c r="B8" s="2"/>
      <c r="C8" s="2" t="s">
        <v>37</v>
      </c>
      <c r="D8" s="2" t="s">
        <v>44</v>
      </c>
      <c r="E8" s="3">
        <v>5200</v>
      </c>
      <c r="F8" s="3">
        <f t="shared" si="0"/>
        <v>0</v>
      </c>
      <c r="G8" s="2" t="s">
        <v>41</v>
      </c>
    </row>
    <row r="9" spans="1:7" x14ac:dyDescent="0.4">
      <c r="A9" s="2" t="s">
        <v>9</v>
      </c>
      <c r="B9" s="2"/>
      <c r="C9" s="2" t="s">
        <v>37</v>
      </c>
      <c r="D9" s="2" t="s">
        <v>45</v>
      </c>
      <c r="E9" s="3">
        <v>5200</v>
      </c>
      <c r="F9" s="3">
        <f t="shared" si="0"/>
        <v>0</v>
      </c>
      <c r="G9" s="2" t="s">
        <v>41</v>
      </c>
    </row>
    <row r="10" spans="1:7" x14ac:dyDescent="0.4">
      <c r="A10" s="2" t="s">
        <v>46</v>
      </c>
      <c r="B10" s="2"/>
      <c r="C10" s="2" t="s">
        <v>37</v>
      </c>
      <c r="D10" s="2" t="s">
        <v>47</v>
      </c>
      <c r="E10" s="3">
        <v>1550</v>
      </c>
      <c r="F10" s="3">
        <f t="shared" si="0"/>
        <v>0</v>
      </c>
      <c r="G10" s="2"/>
    </row>
    <row r="11" spans="1:7" x14ac:dyDescent="0.4">
      <c r="A11" s="2" t="s">
        <v>46</v>
      </c>
      <c r="B11" s="2">
        <f>B6</f>
        <v>410</v>
      </c>
      <c r="C11" s="2" t="s">
        <v>37</v>
      </c>
      <c r="D11" s="2" t="s">
        <v>48</v>
      </c>
      <c r="E11" s="3">
        <v>1680</v>
      </c>
      <c r="F11" s="3">
        <f t="shared" si="0"/>
        <v>688800</v>
      </c>
      <c r="G11" s="2"/>
    </row>
    <row r="12" spans="1:7" x14ac:dyDescent="0.4">
      <c r="A12" s="2" t="s">
        <v>46</v>
      </c>
      <c r="B12" s="2"/>
      <c r="C12" s="2" t="s">
        <v>37</v>
      </c>
      <c r="D12" s="2" t="s">
        <v>49</v>
      </c>
      <c r="E12" s="3">
        <v>2490</v>
      </c>
      <c r="F12" s="3">
        <f t="shared" si="0"/>
        <v>0</v>
      </c>
      <c r="G12" s="2"/>
    </row>
    <row r="13" spans="1:7" x14ac:dyDescent="0.4">
      <c r="A13" s="2" t="s">
        <v>46</v>
      </c>
      <c r="B13" s="2"/>
      <c r="C13" s="2" t="s">
        <v>37</v>
      </c>
      <c r="D13" s="2" t="s">
        <v>50</v>
      </c>
      <c r="E13" s="3">
        <v>3900</v>
      </c>
      <c r="F13" s="3">
        <f t="shared" si="0"/>
        <v>0</v>
      </c>
      <c r="G13" s="2"/>
    </row>
    <row r="14" spans="1:7" x14ac:dyDescent="0.4">
      <c r="A14" s="2" t="s">
        <v>46</v>
      </c>
      <c r="B14" s="2"/>
      <c r="C14" s="2" t="s">
        <v>37</v>
      </c>
      <c r="D14" s="2" t="s">
        <v>51</v>
      </c>
      <c r="E14" s="3">
        <v>5200</v>
      </c>
      <c r="F14" s="3">
        <f t="shared" si="0"/>
        <v>0</v>
      </c>
      <c r="G14" s="2"/>
    </row>
    <row r="15" spans="1:7" x14ac:dyDescent="0.4">
      <c r="A15" s="2" t="s">
        <v>46</v>
      </c>
      <c r="B15" s="2"/>
      <c r="C15" s="2" t="s">
        <v>37</v>
      </c>
      <c r="D15" s="2" t="s">
        <v>52</v>
      </c>
      <c r="E15" s="3">
        <v>6440</v>
      </c>
      <c r="F15" s="3">
        <f t="shared" si="0"/>
        <v>0</v>
      </c>
      <c r="G15" s="2"/>
    </row>
    <row r="16" spans="1:7" x14ac:dyDescent="0.4">
      <c r="A16" s="2" t="s">
        <v>25</v>
      </c>
      <c r="B16" s="2">
        <f>ROUND(B4/2,0)</f>
        <v>52</v>
      </c>
      <c r="C16" s="2"/>
      <c r="D16" s="2" t="s">
        <v>26</v>
      </c>
      <c r="E16" s="3">
        <v>7000</v>
      </c>
      <c r="F16" s="3">
        <f t="shared" si="0"/>
        <v>364000</v>
      </c>
      <c r="G16" s="2" t="s">
        <v>39</v>
      </c>
    </row>
    <row r="17" spans="1:7" x14ac:dyDescent="0.4">
      <c r="A17" s="9" t="s">
        <v>10</v>
      </c>
      <c r="B17" s="9">
        <v>1</v>
      </c>
      <c r="C17" s="9"/>
      <c r="D17" s="9" t="s">
        <v>15</v>
      </c>
      <c r="E17" s="6">
        <v>106000</v>
      </c>
      <c r="F17" s="6">
        <f t="shared" si="0"/>
        <v>106000</v>
      </c>
      <c r="G17" s="9" t="s">
        <v>22</v>
      </c>
    </row>
    <row r="18" spans="1:7" x14ac:dyDescent="0.4">
      <c r="A18" s="9" t="s">
        <v>30</v>
      </c>
      <c r="B18" s="9">
        <v>5</v>
      </c>
      <c r="C18" s="9" t="s">
        <v>56</v>
      </c>
      <c r="D18" s="9" t="s">
        <v>57</v>
      </c>
      <c r="E18" s="6">
        <v>4480</v>
      </c>
      <c r="F18" s="6">
        <f t="shared" si="0"/>
        <v>22400</v>
      </c>
      <c r="G18" s="9"/>
    </row>
    <row r="19" spans="1:7" x14ac:dyDescent="0.4">
      <c r="A19" s="9" t="s">
        <v>32</v>
      </c>
      <c r="B19" s="9"/>
      <c r="C19" s="9"/>
      <c r="D19" s="9"/>
      <c r="E19" s="6">
        <v>4000</v>
      </c>
      <c r="F19" s="6">
        <f t="shared" si="0"/>
        <v>0</v>
      </c>
      <c r="G19" s="9"/>
    </row>
    <row r="20" spans="1:7" x14ac:dyDescent="0.4">
      <c r="A20" s="9" t="s">
        <v>33</v>
      </c>
      <c r="B20" s="9"/>
      <c r="C20" s="9"/>
      <c r="D20" s="9"/>
      <c r="E20" s="6">
        <v>2000</v>
      </c>
      <c r="F20" s="6">
        <f t="shared" si="0"/>
        <v>0</v>
      </c>
      <c r="G20" s="9"/>
    </row>
    <row r="21" spans="1:7" x14ac:dyDescent="0.4">
      <c r="A21" s="2" t="s">
        <v>31</v>
      </c>
      <c r="B21" s="2"/>
      <c r="C21" s="2"/>
      <c r="D21" s="2"/>
      <c r="E21" s="3">
        <v>10000</v>
      </c>
      <c r="F21" s="3">
        <f t="shared" si="0"/>
        <v>0</v>
      </c>
      <c r="G21" s="2"/>
    </row>
    <row r="22" spans="1:7" x14ac:dyDescent="0.4">
      <c r="A22" s="2" t="s">
        <v>34</v>
      </c>
      <c r="B22" s="2">
        <v>5</v>
      </c>
      <c r="C22" s="2"/>
      <c r="D22" s="2"/>
      <c r="E22" s="3">
        <v>50000</v>
      </c>
      <c r="F22" s="3">
        <f t="shared" si="0"/>
        <v>250000</v>
      </c>
      <c r="G22" s="2"/>
    </row>
    <row r="23" spans="1:7" x14ac:dyDescent="0.4">
      <c r="A23" s="2" t="s">
        <v>53</v>
      </c>
      <c r="B23" s="2">
        <v>5</v>
      </c>
      <c r="C23" s="2" t="s">
        <v>55</v>
      </c>
      <c r="D23" s="2" t="s">
        <v>54</v>
      </c>
      <c r="E23" s="3">
        <v>10000</v>
      </c>
      <c r="F23" s="3">
        <f t="shared" si="0"/>
        <v>50000</v>
      </c>
      <c r="G23" s="2"/>
    </row>
    <row r="24" spans="1:7" ht="19.5" thickBot="1" x14ac:dyDescent="0.45">
      <c r="F24" s="10">
        <f>SUM(F4:F23)</f>
        <v>4000320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概算の概算</vt:lpstr>
      <vt:lpstr>【没】OMROMロガーVer.</vt:lpstr>
      <vt:lpstr>M5StackVer.</vt:lpstr>
      <vt:lpstr>M5StackVer.プレゼン用</vt:lpstr>
      <vt:lpstr>メッシュWiFi整備</vt:lpstr>
      <vt:lpstr>東近江工具電気代</vt:lpstr>
      <vt:lpstr>M5StackVer. (共通)</vt:lpstr>
      <vt:lpstr>M5StackVer. (ホルダ)</vt:lpstr>
      <vt:lpstr>M5StackVer. (CBN)</vt:lpstr>
      <vt:lpstr>M5StackVer. (RT)</vt:lpstr>
      <vt:lpstr>案1_30A以上＆主幹</vt:lpstr>
      <vt:lpstr>案2_トップレイヤーのみ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 Masakazu　( 西　正和 )</dc:creator>
  <cp:lastModifiedBy>Nishi Masakazu　( 西　正和 )</cp:lastModifiedBy>
  <dcterms:created xsi:type="dcterms:W3CDTF">2024-10-04T06:06:06Z</dcterms:created>
  <dcterms:modified xsi:type="dcterms:W3CDTF">2024-12-11T06:49:16Z</dcterms:modified>
</cp:coreProperties>
</file>